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vans\Desktop\ŠNAPKA SLUŽBY\Zakázky\ZAK 24-060601 Cyklostezka a chodník ul. Slezská Bohumín\Rozpočet, VV\"/>
    </mc:Choice>
  </mc:AlternateContent>
  <bookViews>
    <workbookView xWindow="0" yWindow="0" windowWidth="0" windowHeight="0"/>
  </bookViews>
  <sheets>
    <sheet name="Rekapitulace stavby" sheetId="1" r:id="rId1"/>
    <sheet name="SO 101 - Chodník s odvod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101 - Chodník s odvodn...'!$C$129:$K$488</definedName>
    <definedName name="_xlnm.Print_Area" localSheetId="1">'SO 101 - Chodník s odvodn...'!$C$4:$J$76,'SO 101 - Chodník s odvodn...'!$C$82:$J$111,'SO 101 - Chodník s odvodn...'!$C$117:$J$488</definedName>
    <definedName name="_xlnm.Print_Titles" localSheetId="1">'SO 101 - Chodník s odvodn...'!$129:$129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488"/>
  <c r="BH488"/>
  <c r="BG488"/>
  <c r="BF488"/>
  <c r="T488"/>
  <c r="R488"/>
  <c r="P488"/>
  <c r="BI487"/>
  <c r="BH487"/>
  <c r="BG487"/>
  <c r="BF487"/>
  <c r="T487"/>
  <c r="R487"/>
  <c r="P487"/>
  <c r="BI485"/>
  <c r="BH485"/>
  <c r="BG485"/>
  <c r="BF485"/>
  <c r="T485"/>
  <c r="T484"/>
  <c r="R485"/>
  <c r="R484"/>
  <c r="P485"/>
  <c r="P484"/>
  <c r="BI483"/>
  <c r="BH483"/>
  <c r="BG483"/>
  <c r="BF483"/>
  <c r="T483"/>
  <c r="T482"/>
  <c r="R483"/>
  <c r="R482"/>
  <c r="P483"/>
  <c r="P482"/>
  <c r="BI481"/>
  <c r="BH481"/>
  <c r="BG481"/>
  <c r="BF481"/>
  <c r="T481"/>
  <c r="T480"/>
  <c r="R481"/>
  <c r="R480"/>
  <c r="P481"/>
  <c r="P480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6"/>
  <c r="BH476"/>
  <c r="BG476"/>
  <c r="BF476"/>
  <c r="T476"/>
  <c r="R476"/>
  <c r="P476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R408"/>
  <c r="P408"/>
  <c r="BI402"/>
  <c r="BH402"/>
  <c r="BG402"/>
  <c r="BF402"/>
  <c r="T402"/>
  <c r="R402"/>
  <c r="P402"/>
  <c r="BI400"/>
  <c r="BH400"/>
  <c r="BG400"/>
  <c r="BF400"/>
  <c r="T400"/>
  <c r="R400"/>
  <c r="P400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18"/>
  <c r="BH318"/>
  <c r="BG318"/>
  <c r="BF318"/>
  <c r="T318"/>
  <c r="R318"/>
  <c r="P318"/>
  <c r="BI312"/>
  <c r="BH312"/>
  <c r="BG312"/>
  <c r="BF312"/>
  <c r="T312"/>
  <c r="R312"/>
  <c r="P312"/>
  <c r="BI310"/>
  <c r="BH310"/>
  <c r="BG310"/>
  <c r="BF310"/>
  <c r="T310"/>
  <c r="R310"/>
  <c r="P310"/>
  <c r="BI305"/>
  <c r="BH305"/>
  <c r="BG305"/>
  <c r="BF305"/>
  <c r="T305"/>
  <c r="R305"/>
  <c r="P305"/>
  <c r="BI303"/>
  <c r="BH303"/>
  <c r="BG303"/>
  <c r="BF303"/>
  <c r="T303"/>
  <c r="R303"/>
  <c r="P303"/>
  <c r="BI297"/>
  <c r="BH297"/>
  <c r="BG297"/>
  <c r="BF297"/>
  <c r="T297"/>
  <c r="R297"/>
  <c r="P297"/>
  <c r="BI293"/>
  <c r="BH293"/>
  <c r="BG293"/>
  <c r="BF293"/>
  <c r="T293"/>
  <c r="R293"/>
  <c r="P293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4"/>
  <c r="BH274"/>
  <c r="BG274"/>
  <c r="BF274"/>
  <c r="T274"/>
  <c r="R274"/>
  <c r="P274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6"/>
  <c r="BH206"/>
  <c r="BG206"/>
  <c r="BF206"/>
  <c r="T206"/>
  <c r="R206"/>
  <c r="P206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J487"/>
  <c r="J483"/>
  <c r="BK477"/>
  <c r="BK475"/>
  <c r="J466"/>
  <c r="J460"/>
  <c r="J453"/>
  <c r="J447"/>
  <c r="J441"/>
  <c r="J431"/>
  <c r="BK422"/>
  <c r="BK416"/>
  <c r="J408"/>
  <c r="J394"/>
  <c r="BK387"/>
  <c r="J381"/>
  <c r="BK373"/>
  <c r="BK369"/>
  <c r="J363"/>
  <c r="BK357"/>
  <c r="BK351"/>
  <c r="BK338"/>
  <c r="BK330"/>
  <c r="J324"/>
  <c r="BK305"/>
  <c r="J293"/>
  <c r="BK283"/>
  <c r="J279"/>
  <c r="J267"/>
  <c r="BK256"/>
  <c r="J246"/>
  <c r="BK238"/>
  <c r="BK219"/>
  <c r="BK204"/>
  <c r="BK189"/>
  <c r="J183"/>
  <c r="J173"/>
  <c r="J164"/>
  <c r="J153"/>
  <c r="J137"/>
  <c r="F37"/>
  <c r="BK488"/>
  <c r="BK481"/>
  <c r="J478"/>
  <c r="J475"/>
  <c r="BK466"/>
  <c r="J462"/>
  <c r="J456"/>
  <c r="J449"/>
  <c r="J443"/>
  <c r="BK431"/>
  <c r="J422"/>
  <c r="J416"/>
  <c r="J412"/>
  <c r="J400"/>
  <c r="J391"/>
  <c r="J387"/>
  <c r="BK383"/>
  <c r="BK376"/>
  <c r="BK372"/>
  <c r="BK367"/>
  <c r="BK361"/>
  <c r="J355"/>
  <c r="J349"/>
  <c r="BK332"/>
  <c r="BK318"/>
  <c r="J305"/>
  <c r="BK288"/>
  <c r="J283"/>
  <c r="J274"/>
  <c r="BK262"/>
  <c r="J256"/>
  <c r="BK244"/>
  <c r="BK236"/>
  <c r="BK215"/>
  <c r="BK206"/>
  <c r="BK191"/>
  <c r="BK185"/>
  <c r="J179"/>
  <c r="BK171"/>
  <c r="J159"/>
  <c r="J149"/>
  <c r="BK137"/>
  <c r="J34"/>
  <c r="BK487"/>
  <c r="J481"/>
  <c r="J477"/>
  <c r="J471"/>
  <c r="BK462"/>
  <c r="J458"/>
  <c r="J451"/>
  <c r="BK445"/>
  <c r="BK433"/>
  <c r="BK427"/>
  <c r="J420"/>
  <c r="J414"/>
  <c r="BK402"/>
  <c r="BK392"/>
  <c r="J390"/>
  <c r="J385"/>
  <c r="J379"/>
  <c r="J373"/>
  <c r="BK363"/>
  <c r="BK355"/>
  <c r="J347"/>
  <c r="J336"/>
  <c r="BK328"/>
  <c r="J312"/>
  <c r="BK297"/>
  <c r="BK284"/>
  <c r="BK279"/>
  <c r="BK260"/>
  <c r="BK248"/>
  <c r="J242"/>
  <c r="BK234"/>
  <c r="J217"/>
  <c r="J206"/>
  <c r="J195"/>
  <c r="J187"/>
  <c r="J181"/>
  <c r="BK173"/>
  <c r="BK164"/>
  <c r="BK149"/>
  <c r="BK133"/>
  <c r="F35"/>
  <c r="J485"/>
  <c r="BK478"/>
  <c r="BK471"/>
  <c r="BK464"/>
  <c r="BK456"/>
  <c r="BK449"/>
  <c r="J445"/>
  <c r="BK439"/>
  <c r="J427"/>
  <c r="J418"/>
  <c r="J402"/>
  <c r="J392"/>
  <c r="BK389"/>
  <c r="BK381"/>
  <c r="J374"/>
  <c r="BK371"/>
  <c r="BK365"/>
  <c r="J357"/>
  <c r="J351"/>
  <c r="J338"/>
  <c r="J328"/>
  <c r="J318"/>
  <c r="BK303"/>
  <c r="BK286"/>
  <c r="BK274"/>
  <c r="J258"/>
  <c r="BK246"/>
  <c r="J238"/>
  <c r="J229"/>
  <c r="J215"/>
  <c r="J199"/>
  <c r="BK187"/>
  <c r="J177"/>
  <c r="J171"/>
  <c r="BK155"/>
  <c r="J143"/>
  <c r="J133"/>
  <c r="BK485"/>
  <c r="BK479"/>
  <c r="BK476"/>
  <c r="J469"/>
  <c r="BK460"/>
  <c r="BK453"/>
  <c r="BK447"/>
  <c r="BK441"/>
  <c r="J433"/>
  <c r="J429"/>
  <c r="BK418"/>
  <c r="BK414"/>
  <c r="BK408"/>
  <c r="BK394"/>
  <c r="BK390"/>
  <c r="BK385"/>
  <c r="BK379"/>
  <c r="BK374"/>
  <c r="J371"/>
  <c r="J365"/>
  <c r="BK359"/>
  <c r="BK353"/>
  <c r="BK347"/>
  <c r="J332"/>
  <c r="BK324"/>
  <c r="J310"/>
  <c r="J297"/>
  <c r="J286"/>
  <c r="J281"/>
  <c r="BK267"/>
  <c r="J260"/>
  <c r="J250"/>
  <c r="BK242"/>
  <c r="J240"/>
  <c r="BK229"/>
  <c r="BK210"/>
  <c r="BK199"/>
  <c r="J189"/>
  <c r="BK183"/>
  <c r="BK177"/>
  <c r="BK159"/>
  <c r="BK143"/>
  <c r="F34"/>
  <c r="J488"/>
  <c r="BK483"/>
  <c r="J479"/>
  <c r="J476"/>
  <c r="BK469"/>
  <c r="J464"/>
  <c r="BK458"/>
  <c r="BK451"/>
  <c r="BK443"/>
  <c r="J439"/>
  <c r="BK429"/>
  <c r="BK420"/>
  <c r="BK412"/>
  <c r="BK400"/>
  <c r="BK391"/>
  <c r="J389"/>
  <c r="J383"/>
  <c r="J376"/>
  <c r="J372"/>
  <c r="J367"/>
  <c r="J361"/>
  <c r="J353"/>
  <c r="BK345"/>
  <c r="BK336"/>
  <c r="BK312"/>
  <c r="J303"/>
  <c r="J288"/>
  <c r="BK281"/>
  <c r="J272"/>
  <c r="BK258"/>
  <c r="J248"/>
  <c r="BK240"/>
  <c r="J236"/>
  <c r="J219"/>
  <c r="J204"/>
  <c r="BK195"/>
  <c r="J185"/>
  <c r="BK179"/>
  <c r="J175"/>
  <c r="J169"/>
  <c r="J155"/>
  <c r="BK139"/>
  <c i="1" r="AS94"/>
  <c i="2" r="J369"/>
  <c r="J359"/>
  <c r="BK349"/>
  <c r="J345"/>
  <c r="J330"/>
  <c r="BK310"/>
  <c r="BK293"/>
  <c r="J284"/>
  <c r="BK272"/>
  <c r="J262"/>
  <c r="BK250"/>
  <c r="J244"/>
  <c r="J234"/>
  <c r="BK217"/>
  <c r="J210"/>
  <c r="J191"/>
  <c r="BK181"/>
  <c r="BK175"/>
  <c r="BK169"/>
  <c r="BK153"/>
  <c r="J139"/>
  <c r="F36"/>
  <c l="1" r="T132"/>
  <c r="R292"/>
  <c r="P344"/>
  <c r="R455"/>
  <c r="BK292"/>
  <c r="J292"/>
  <c r="J100"/>
  <c r="R344"/>
  <c r="T455"/>
  <c r="R132"/>
  <c r="R278"/>
  <c r="BK344"/>
  <c r="J344"/>
  <c r="J101"/>
  <c r="P378"/>
  <c r="R468"/>
  <c r="P132"/>
  <c r="BK378"/>
  <c r="J378"/>
  <c r="J102"/>
  <c r="BK455"/>
  <c r="J455"/>
  <c r="J103"/>
  <c r="BK468"/>
  <c r="J468"/>
  <c r="J104"/>
  <c r="P474"/>
  <c r="P473"/>
  <c r="P486"/>
  <c r="BK132"/>
  <c r="J132"/>
  <c r="J98"/>
  <c r="P292"/>
  <c r="R378"/>
  <c r="P468"/>
  <c r="R486"/>
  <c r="BK278"/>
  <c r="J278"/>
  <c r="J99"/>
  <c r="T292"/>
  <c r="T344"/>
  <c r="P455"/>
  <c r="T474"/>
  <c r="T473"/>
  <c r="P278"/>
  <c r="T278"/>
  <c r="T378"/>
  <c r="T468"/>
  <c r="BK474"/>
  <c r="R474"/>
  <c r="R473"/>
  <c r="BK486"/>
  <c r="J486"/>
  <c r="J110"/>
  <c r="T486"/>
  <c r="BK480"/>
  <c r="J480"/>
  <c r="J107"/>
  <c r="BK482"/>
  <c r="J482"/>
  <c r="J108"/>
  <c r="BK484"/>
  <c r="J484"/>
  <c r="J109"/>
  <c i="1" r="AW95"/>
  <c r="BA95"/>
  <c r="BB95"/>
  <c r="BD95"/>
  <c r="BC95"/>
  <c i="2" r="E85"/>
  <c r="J89"/>
  <c r="F92"/>
  <c r="BE133"/>
  <c r="BE137"/>
  <c r="BE139"/>
  <c r="BE143"/>
  <c r="BE149"/>
  <c r="BE153"/>
  <c r="BE155"/>
  <c r="BE159"/>
  <c r="BE164"/>
  <c r="BE169"/>
  <c r="BE171"/>
  <c r="BE173"/>
  <c r="BE175"/>
  <c r="BE177"/>
  <c r="BE179"/>
  <c r="BE181"/>
  <c r="BE183"/>
  <c r="BE185"/>
  <c r="BE187"/>
  <c r="BE189"/>
  <c r="BE191"/>
  <c r="BE195"/>
  <c r="BE199"/>
  <c r="BE204"/>
  <c r="BE206"/>
  <c r="BE210"/>
  <c r="BE215"/>
  <c r="BE217"/>
  <c r="BE219"/>
  <c r="BE229"/>
  <c r="BE234"/>
  <c r="BE236"/>
  <c r="BE238"/>
  <c r="BE240"/>
  <c r="BE242"/>
  <c r="BE244"/>
  <c r="BE246"/>
  <c r="BE248"/>
  <c r="BE250"/>
  <c r="BE256"/>
  <c r="BE258"/>
  <c r="BE260"/>
  <c r="BE262"/>
  <c r="BE267"/>
  <c r="BE272"/>
  <c r="BE274"/>
  <c r="BE279"/>
  <c r="BE281"/>
  <c r="BE283"/>
  <c r="BE284"/>
  <c r="BE286"/>
  <c r="BE288"/>
  <c r="BE293"/>
  <c r="BE297"/>
  <c r="BE303"/>
  <c r="BE305"/>
  <c r="BE310"/>
  <c r="BE312"/>
  <c r="BE318"/>
  <c r="BE324"/>
  <c r="BE328"/>
  <c r="BE330"/>
  <c r="BE332"/>
  <c r="BE336"/>
  <c r="BE338"/>
  <c r="BE345"/>
  <c r="BE347"/>
  <c r="BE349"/>
  <c r="BE351"/>
  <c r="BE353"/>
  <c r="BE355"/>
  <c r="BE357"/>
  <c r="BE359"/>
  <c r="BE361"/>
  <c r="BE363"/>
  <c r="BE365"/>
  <c r="BE367"/>
  <c r="BE369"/>
  <c r="BE371"/>
  <c r="BE372"/>
  <c r="BE373"/>
  <c r="BE374"/>
  <c r="BE376"/>
  <c r="BE379"/>
  <c r="BE381"/>
  <c r="BE383"/>
  <c r="BE385"/>
  <c r="BE387"/>
  <c r="BE389"/>
  <c r="BE390"/>
  <c r="BE391"/>
  <c r="BE392"/>
  <c r="BE394"/>
  <c r="BE400"/>
  <c r="BE402"/>
  <c r="BE408"/>
  <c r="BE412"/>
  <c r="BE414"/>
  <c r="BE416"/>
  <c r="BE418"/>
  <c r="BE420"/>
  <c r="BE422"/>
  <c r="BE427"/>
  <c r="BE429"/>
  <c r="BE431"/>
  <c r="BE433"/>
  <c r="BE439"/>
  <c r="BE441"/>
  <c r="BE443"/>
  <c r="BE445"/>
  <c r="BE447"/>
  <c r="BE449"/>
  <c r="BE451"/>
  <c r="BE453"/>
  <c r="BE456"/>
  <c r="BE458"/>
  <c r="BE460"/>
  <c r="BE462"/>
  <c r="BE464"/>
  <c r="BE466"/>
  <c r="BE469"/>
  <c r="BE471"/>
  <c r="BE475"/>
  <c r="BE476"/>
  <c r="BE477"/>
  <c r="BE478"/>
  <c r="BE479"/>
  <c r="BE481"/>
  <c r="BE483"/>
  <c r="BE485"/>
  <c r="BE487"/>
  <c r="BE488"/>
  <c i="1" r="BD94"/>
  <c r="W33"/>
  <c r="BA94"/>
  <c r="W30"/>
  <c r="BB94"/>
  <c r="W31"/>
  <c r="BC94"/>
  <c r="W32"/>
  <c i="2" l="1" r="BK473"/>
  <c r="J473"/>
  <c r="J105"/>
  <c r="R131"/>
  <c r="R130"/>
  <c r="P131"/>
  <c r="P130"/>
  <c i="1" r="AU95"/>
  <c i="2" r="T131"/>
  <c r="T130"/>
  <c r="BK131"/>
  <c r="J131"/>
  <c r="J97"/>
  <c r="J474"/>
  <c r="J106"/>
  <c r="F33"/>
  <c i="1" r="AZ95"/>
  <c r="AZ94"/>
  <c r="W29"/>
  <c r="AW94"/>
  <c r="AK30"/>
  <c r="AU94"/>
  <c r="AY94"/>
  <c i="2" r="J33"/>
  <c i="1" r="AV95"/>
  <c r="AT95"/>
  <c r="AX94"/>
  <c i="2" l="1" r="BK130"/>
  <c r="J130"/>
  <c r="J96"/>
  <c i="1" r="AV94"/>
  <c r="AK29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<sst xmlns="http://schemas.openxmlformats.org/spreadsheetml/2006/main">
  <si>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</si>
  <si>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</si>
  <si>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</si>
  <si>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</si>
  <si>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</si>
  <si>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{6ed51125-d099-424e-a140-2d6ce7392004}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</si>
  <si>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</si>
  <si>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</si>
  <si>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</si>
  <si>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</si>
  <si>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</si>
  <si>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</si>
  <si>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</si>
  <si>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</si>
  <si>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24060601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</si>
  <si>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</si>
  <si>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</si>
  <si>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a chodník ul. Slezská, Starý Bohumín</t>
  </si>
  <si>
    <t>KSO:</t>
  </si>
  <si>
    <t>CC-CZ:</t>
  </si>
  <si>
    <t>Místo:</t>
  </si>
  <si>
    <t>Bohumín</t>
  </si>
  <si>
    <t>Datum:</t>
  </si>
  <si>
    <t>30. 10. 2024</t>
  </si>
  <si>
    <t>Zadavatel:</t>
  </si>
  <si>
    <t>IČ:</t>
  </si>
  <si>
    <t>Město Bohumín</t>
  </si>
  <si>
    <t>DIČ:</t>
  </si>
  <si>
    <t>Uchazeč:</t>
  </si>
  <si>
    <t>Vyplň údaj</t>
  </si>
  <si>
    <t>Projektant:</t>
  </si>
  <si>
    <t>ŠNAPKA SLUŽBY s.r.o.</t>
  </si>
  <si>
    <t>True</t>
  </si>
  <si>
    <t>Zpracovatel:</t>
  </si>
  <si>
    <t>Ing. Ivan Šnapka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</si>
  <si>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</si>
  <si>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</si>
  <si>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</si>
  <si>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</si>
  <si>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</si>
  <si>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</si>
  <si>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</si>
  <si>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</si>
  <si>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</si>
  <si>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</si>
  <si>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</si>
  <si>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</si>
  <si>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</si>
  <si>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</si>
  <si>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</si>
  <si>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</si>
  <si>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</si>
  <si>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</si>
  <si>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</si>
  <si>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</si>
  <si>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</si>
  <si>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</si>
  <si>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</si>
  <si>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</si>
  <si>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</si>
  <si>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</si>
  <si>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</si>
  <si>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</si>
  <si>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</si>
  <si>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</si>
  <si>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</si>
  <si>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</si>
  <si>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</si>
  <si>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</si>
  <si>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</si>
  <si>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</si>
  <si>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</si>
  <si>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</si>
  <si>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</si>
  <si>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</si>
  <si>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</si>
  <si>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</si>
  <si>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</si>
  <si>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</si>
  <si>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</si>
  <si>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</si>
  <si>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</si>
  <si>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Chodník s odvodněním</t>
  </si>
  <si>
    <t>STA</t>
  </si>
  <si>
    <t>1</t>
  </si>
  <si>
    <t>{94776643-6b9b-4ba5-adc5-ef40eea4fa2c}</t>
  </si>
  <si>
    <t>2</t>
  </si>
  <si>
    <t>KRYCÍ LIST SOUPISU PRACÍ</t>
  </si>
  <si>
    <t>Objekt:</t>
  </si>
  <si>
    <t>SO 101 - Chodník s odvodněním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</si>
  <si>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</si>
  <si>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</si>
  <si>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</si>
  <si>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</si>
  <si>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</si>
  <si>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</si>
  <si>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</si>
  <si>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</si>
  <si>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</si>
  <si>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</si>
  <si>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</si>
  <si>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</si>
  <si>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</si>
  <si>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</si>
  <si>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</si>
  <si>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</si>
  <si>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</si>
  <si>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</si>
  <si>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</si>
  <si>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</si>
  <si>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</si>
  <si>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</si>
  <si>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</si>
  <si>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</si>
  <si>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</si>
  <si>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</si>
  <si>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</si>
  <si>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</si>
  <si>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</si>
  <si>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</si>
  <si>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</si>
  <si>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</si>
  <si>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</si>
  <si>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</si>
  <si>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</si>
  <si>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</si>
  <si>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</si>
  <si>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111151102</t>
  </si>
  <si>
    <t>Odstranění travin z celkové plochy do 500 m2 strojně</t>
  </si>
  <si>
    <t>m2</t>
  </si>
  <si>
    <t>4</t>
  </si>
  <si>
    <t>-1618532740</t>
  </si>
  <si>
    <t>VV</t>
  </si>
  <si>
    <t>25*2</t>
  </si>
  <si>
    <t>75*2</t>
  </si>
  <si>
    <t>Součet</t>
  </si>
  <si>
    <t>6</t>
  </si>
  <si>
    <t>113106132R</t>
  </si>
  <si>
    <t>Rozebrání dlažeb z betonových nebo kamenných dlaždic komunikací pro pěší strojně pl do 50 m2 (betonové žlabovky včetně podkladu)</t>
  </si>
  <si>
    <t>681180753</t>
  </si>
  <si>
    <t>13*0,8</t>
  </si>
  <si>
    <t>198</t>
  </si>
  <si>
    <t>113106134</t>
  </si>
  <si>
    <t>Rozebrání dlažeb ze zámkových dlaždic komunikací pro pěší strojně pl do 50 m2</t>
  </si>
  <si>
    <t>1714802107</t>
  </si>
  <si>
    <t>6,6*3,8+3,2*9,5+2,5*1,4+4*1,7+39,0*2,2+4,5*0,8</t>
  </si>
  <si>
    <t>0,6*1,5</t>
  </si>
  <si>
    <t>8</t>
  </si>
  <si>
    <t>113107163</t>
  </si>
  <si>
    <t>Odstranění podkladu z kameniva drceného tl přes 200 do 300 mm strojně pl přes 50 do 200 m2</t>
  </si>
  <si>
    <t>1800222939</t>
  </si>
  <si>
    <t>66*0,7</t>
  </si>
  <si>
    <t>16,8*1,7+4,2*0,5+4,4*1,7+3,0*30,0+13,8*2,2</t>
  </si>
  <si>
    <t>9</t>
  </si>
  <si>
    <t>113107311</t>
  </si>
  <si>
    <t>Odstranění podkladu z kameniva těženého tl do 100 mm strojně pl do 50 m2</t>
  </si>
  <si>
    <t>57507142</t>
  </si>
  <si>
    <t>11</t>
  </si>
  <si>
    <t>113107332R</t>
  </si>
  <si>
    <t>Odstranění podkladu z betonu prostého tl přes 150 do 300 mm strojně pl do 50 m2 (lože pod obrubami)</t>
  </si>
  <si>
    <t>117183205</t>
  </si>
  <si>
    <t>121*0,3</t>
  </si>
  <si>
    <t>13</t>
  </si>
  <si>
    <t>113107343</t>
  </si>
  <si>
    <t>Odstranění podkladu živičného tl přes 100 do 150 mm strojně pl do 50 m2</t>
  </si>
  <si>
    <t>-730740647</t>
  </si>
  <si>
    <t>14</t>
  </si>
  <si>
    <t>113154323</t>
  </si>
  <si>
    <t>Frézování živičného krytu tl 50 mm pruh š přes 0,5 do 1 m pl přes 1000 do 10000 m2 bez překážek v trase</t>
  </si>
  <si>
    <t>-1965182022</t>
  </si>
  <si>
    <t>60,5*1,5</t>
  </si>
  <si>
    <t>76*1,5</t>
  </si>
  <si>
    <t>69,8*1,5</t>
  </si>
  <si>
    <t>113202111</t>
  </si>
  <si>
    <t>Vytrhání obrub krajníků obrubníků stojatých</t>
  </si>
  <si>
    <t>m</t>
  </si>
  <si>
    <t>1321424915</t>
  </si>
  <si>
    <t>43</t>
  </si>
  <si>
    <t>46</t>
  </si>
  <si>
    <t>30+2</t>
  </si>
  <si>
    <t>16</t>
  </si>
  <si>
    <t>115001101</t>
  </si>
  <si>
    <t>Převedení vody potrubím DN do 100</t>
  </si>
  <si>
    <t>1264512985</t>
  </si>
  <si>
    <t>65</t>
  </si>
  <si>
    <t>17</t>
  </si>
  <si>
    <t>115101201</t>
  </si>
  <si>
    <t>Čerpání vody na dopravní výšku do 10 m průměrný přítok do 500 l/min</t>
  </si>
  <si>
    <t>hod</t>
  </si>
  <si>
    <t>1466623988</t>
  </si>
  <si>
    <t>2*25*2</t>
  </si>
  <si>
    <t>18</t>
  </si>
  <si>
    <t>115101301</t>
  </si>
  <si>
    <t>Pohotovost čerpací soupravy pro dopravní výšku do 10 m přítok do 500 l/min</t>
  </si>
  <si>
    <t>den</t>
  </si>
  <si>
    <t>1854373240</t>
  </si>
  <si>
    <t>2*25</t>
  </si>
  <si>
    <t>19</t>
  </si>
  <si>
    <t>119002121</t>
  </si>
  <si>
    <t>Přechodová lávka délky do 2 m včetně zábradlí pro zabezpečení výkopu zřízení</t>
  </si>
  <si>
    <t>kus</t>
  </si>
  <si>
    <t>1909315582</t>
  </si>
  <si>
    <t>20</t>
  </si>
  <si>
    <t>119002122</t>
  </si>
  <si>
    <t>Přechodová lávka délky do 2 m včetně zábradlí pro zabezpečení výkopu odstranění</t>
  </si>
  <si>
    <t>853260208</t>
  </si>
  <si>
    <t>119002411</t>
  </si>
  <si>
    <t>Pojezdový ocelový plech pro zabezpečení výkopu zřízení</t>
  </si>
  <si>
    <t>1920827266</t>
  </si>
  <si>
    <t>5*2*2</t>
  </si>
  <si>
    <t>22</t>
  </si>
  <si>
    <t>119002412</t>
  </si>
  <si>
    <t>Pojezdový ocelový plech pro zabezpečení výkopu odstranění</t>
  </si>
  <si>
    <t>1551565037</t>
  </si>
  <si>
    <t>23</t>
  </si>
  <si>
    <t>119003217</t>
  </si>
  <si>
    <t>Mobilní plotová zábrana vyplněná dráty výšky do 1,5 m pro zabezpečení výkopu zřízení</t>
  </si>
  <si>
    <t>141660931</t>
  </si>
  <si>
    <t>180+32+12+13</t>
  </si>
  <si>
    <t>24</t>
  </si>
  <si>
    <t>119003218</t>
  </si>
  <si>
    <t>Mobilní plotová zábrana vyplněná dráty výšky do 1,5 m pro zabezpečení výkopu odstranění</t>
  </si>
  <si>
    <t>-420210734</t>
  </si>
  <si>
    <t>25</t>
  </si>
  <si>
    <t>119004111</t>
  </si>
  <si>
    <t>Bezpečný vstup nebo výstup z výkopu pomocí žebříku zřízení</t>
  </si>
  <si>
    <t>1194221595</t>
  </si>
  <si>
    <t>26</t>
  </si>
  <si>
    <t>119004112</t>
  </si>
  <si>
    <t>Bezpečný vstup nebo výstup z výkopu pomocí žebříku odstranění</t>
  </si>
  <si>
    <t>-448158616</t>
  </si>
  <si>
    <t>27</t>
  </si>
  <si>
    <t>121151113</t>
  </si>
  <si>
    <t>Sejmutí ornice plochy do 500 m2 tl vrstvy do 200 mm strojně</t>
  </si>
  <si>
    <t>926609426</t>
  </si>
  <si>
    <t>28</t>
  </si>
  <si>
    <t>122251104</t>
  </si>
  <si>
    <t>Odkopávky a prokopávky nezapažené v hornině třídy těžitelnosti I skupiny 3 objem do 500 m3 strojně</t>
  </si>
  <si>
    <t>m3</t>
  </si>
  <si>
    <t>-686751129</t>
  </si>
  <si>
    <t>22,7*1,8*0,4</t>
  </si>
  <si>
    <t>68,8*1,5*0,4+3,8*1,5*0,4</t>
  </si>
  <si>
    <t>29</t>
  </si>
  <si>
    <t>122251104R</t>
  </si>
  <si>
    <t>Odkopávky a prokopávky nezapažené v hornině třídy těžitelnosti I skupiny 3 objem do 500 m3 strojně (případná sanace podloží)</t>
  </si>
  <si>
    <t>867087695</t>
  </si>
  <si>
    <t>68,8*2*0,4+3,8*2*0,4</t>
  </si>
  <si>
    <t>(16,8*1,7+4,2*0,5+4,4*1,7+3,0*30,0+13,8*2,2)*0,4</t>
  </si>
  <si>
    <t>31</t>
  </si>
  <si>
    <t>131213101.1</t>
  </si>
  <si>
    <t>Hloubení jam v soudržných horninách třídy těžitelnosti I skupiny 3 ručně (sondy)</t>
  </si>
  <si>
    <t>255036207</t>
  </si>
  <si>
    <t>2*1,5*1,5*1,5</t>
  </si>
  <si>
    <t>32</t>
  </si>
  <si>
    <t>131251100</t>
  </si>
  <si>
    <t>Hloubení jam nezapažených v hornině třídy těžitelnosti I skupiny 3 objem do 20 m3 strojně</t>
  </si>
  <si>
    <t>-81880479</t>
  </si>
  <si>
    <t>1,2*1,2*1,2*7</t>
  </si>
  <si>
    <t>1,5*1,5*1,5*4</t>
  </si>
  <si>
    <t>33</t>
  </si>
  <si>
    <t>132251103</t>
  </si>
  <si>
    <t>Hloubení rýh nezapažených š do 800 mm v hornině třídy těžitelnosti I skupiny 3 objem do 100 m3 strojně</t>
  </si>
  <si>
    <t>-1263100533</t>
  </si>
  <si>
    <t>2,2*0,6*0,8*3</t>
  </si>
  <si>
    <t>1,5*0,6*0,8*4</t>
  </si>
  <si>
    <t>64*1,5*0,8</t>
  </si>
  <si>
    <t>38</t>
  </si>
  <si>
    <t>151101101</t>
  </si>
  <si>
    <t>Zřízení příložného pažení a rozepření stěn rýh hl do 2 m</t>
  </si>
  <si>
    <t>-1192920518</t>
  </si>
  <si>
    <t>64*1,2</t>
  </si>
  <si>
    <t>39</t>
  </si>
  <si>
    <t>151101111</t>
  </si>
  <si>
    <t>Odstranění příložného pažení a rozepření stěn rýh hl do 2 m</t>
  </si>
  <si>
    <t>989852114</t>
  </si>
  <si>
    <t>49</t>
  </si>
  <si>
    <t>162751117</t>
  </si>
  <si>
    <t>Vodorovné přemístění přes 9 000 do 10000 m výkopku/sypaniny z horniny třídy těžitelnosti I skupiny 1 až 3</t>
  </si>
  <si>
    <t>1860233832</t>
  </si>
  <si>
    <t>50</t>
  </si>
  <si>
    <t>162751117R</t>
  </si>
  <si>
    <t>Vodorovné přemístění přes 9 000 do 10000 m výkopku/sypaniny z horniny třídy těžitelnosti I skupiny 1 až 3 (případná sanace podloží)</t>
  </si>
  <si>
    <t>476651605</t>
  </si>
  <si>
    <t>51</t>
  </si>
  <si>
    <t>162751119</t>
  </si>
  <si>
    <t>Příplatek k vodorovnému přemístění výkopku/sypaniny z horniny třídy těžitelnosti I skupiny 1 až 3 ZKD 1000 m přes 10000 m</t>
  </si>
  <si>
    <t>1244422325</t>
  </si>
  <si>
    <t>175,098*14</t>
  </si>
  <si>
    <t>52</t>
  </si>
  <si>
    <t>162751119R</t>
  </si>
  <si>
    <t>Příplatek k vodorovnému přemístění výkopku/sypaniny z horniny třídy těžitelnosti I skupiny 1 až 3 ZKD 1000 m přes 10000 m (případná sanace podloží)</t>
  </si>
  <si>
    <t>272929014</t>
  </si>
  <si>
    <t>137,842*14</t>
  </si>
  <si>
    <t>53</t>
  </si>
  <si>
    <t>167151111</t>
  </si>
  <si>
    <t>Nakládání výkopku z hornin třídy těžitelnosti I skupiny 1 až 3 přes 100 m3</t>
  </si>
  <si>
    <t>-61047471</t>
  </si>
  <si>
    <t>175,098+137,824</t>
  </si>
  <si>
    <t>54</t>
  </si>
  <si>
    <t>171151131</t>
  </si>
  <si>
    <t>Uložení sypaniny z hornin nesoudržných a soudržných střídavě do násypů zhutněných strojně (konstrukce chodníku)</t>
  </si>
  <si>
    <t>-1428370392</t>
  </si>
  <si>
    <t>0,6*0,2/2*75</t>
  </si>
  <si>
    <t>55</t>
  </si>
  <si>
    <t>M</t>
  </si>
  <si>
    <t>58344171</t>
  </si>
  <si>
    <t>štěrkodrť frakce 0/32</t>
  </si>
  <si>
    <t>t</t>
  </si>
  <si>
    <t>-1919266287</t>
  </si>
  <si>
    <t>4,5*1,7</t>
  </si>
  <si>
    <t>56</t>
  </si>
  <si>
    <t>171251101</t>
  </si>
  <si>
    <t>Uložení sypaniny do násypů nezhutněných strojně</t>
  </si>
  <si>
    <t>-1640814145</t>
  </si>
  <si>
    <t>45*1,2*0,6</t>
  </si>
  <si>
    <t>57</t>
  </si>
  <si>
    <t>171251201</t>
  </si>
  <si>
    <t>Uložení sypaniny na skládky nebo meziskládky</t>
  </si>
  <si>
    <t>1263605695</t>
  </si>
  <si>
    <t>175,098</t>
  </si>
  <si>
    <t>58</t>
  </si>
  <si>
    <t>171251201R</t>
  </si>
  <si>
    <t>Uložení sypaniny na skládky nebo meziskládky (případná sanace podloží)</t>
  </si>
  <si>
    <t>802248868</t>
  </si>
  <si>
    <t>137,824</t>
  </si>
  <si>
    <t>59</t>
  </si>
  <si>
    <t>174151101</t>
  </si>
  <si>
    <t>Zásyp jam, šachet rýh nebo kolem objektů sypaninou se zhutněním</t>
  </si>
  <si>
    <t>-1160105742</t>
  </si>
  <si>
    <t>62*0,8*1,2</t>
  </si>
  <si>
    <t>60</t>
  </si>
  <si>
    <t>-120893091</t>
  </si>
  <si>
    <t>91,866*1,7</t>
  </si>
  <si>
    <t>62</t>
  </si>
  <si>
    <t>175151101</t>
  </si>
  <si>
    <t>Obsypání (podsyp) potrubí strojně sypaninou bez prohození, uloženou do 3 m</t>
  </si>
  <si>
    <t>1946968375</t>
  </si>
  <si>
    <t>62*0,8*0,45-62*3,14*0,125*0,125</t>
  </si>
  <si>
    <t>63</t>
  </si>
  <si>
    <t>58331200</t>
  </si>
  <si>
    <t>štěrkopísek netříděný zásypový</t>
  </si>
  <si>
    <t>-305962528</t>
  </si>
  <si>
    <t>19,278*1,7</t>
  </si>
  <si>
    <t>64</t>
  </si>
  <si>
    <t>181351103</t>
  </si>
  <si>
    <t>Rozprostření ornice tl vrstvy do 200 mm pl přes 100 do 500 m2 v rovině nebo ve svahu do 1:5 strojně</t>
  </si>
  <si>
    <t>2029606916</t>
  </si>
  <si>
    <t>60*2</t>
  </si>
  <si>
    <t>30*1,2</t>
  </si>
  <si>
    <t>181411121</t>
  </si>
  <si>
    <t>Založení lučního trávníku výsevem pl do 1000 m2 v rovině a ve svahu do 1:5</t>
  </si>
  <si>
    <t>-142721419</t>
  </si>
  <si>
    <t>66</t>
  </si>
  <si>
    <t>00572474</t>
  </si>
  <si>
    <t>osivo směs travní krajinná-svahová</t>
  </si>
  <si>
    <t>kg</t>
  </si>
  <si>
    <t>541644316</t>
  </si>
  <si>
    <t>306*0,1</t>
  </si>
  <si>
    <t>199</t>
  </si>
  <si>
    <t>182211121</t>
  </si>
  <si>
    <t>Svahování násypů ručně</t>
  </si>
  <si>
    <t>-480197621</t>
  </si>
  <si>
    <t>40*4,6</t>
  </si>
  <si>
    <t>75*2,2</t>
  </si>
  <si>
    <t>Zakládání</t>
  </si>
  <si>
    <t>74</t>
  </si>
  <si>
    <t>212750101</t>
  </si>
  <si>
    <t xml:space="preserve">Trativod z drenážních trubek PVC-U SN 4 perforace 360° včetně lože otevřený výkop DN 110 </t>
  </si>
  <si>
    <t>1132777791</t>
  </si>
  <si>
    <t>69+66,3</t>
  </si>
  <si>
    <t>75</t>
  </si>
  <si>
    <t>212750104R</t>
  </si>
  <si>
    <t>Příplatek za napojování drenážního potrubí do šachtic</t>
  </si>
  <si>
    <t>149160017</t>
  </si>
  <si>
    <t>200</t>
  </si>
  <si>
    <t>212750105R</t>
  </si>
  <si>
    <t>Výústní objekty drenáže v km 0,037 00 - 0,100 00 (beton 0,4*0,4 m)</t>
  </si>
  <si>
    <t>917709754</t>
  </si>
  <si>
    <t>76</t>
  </si>
  <si>
    <t>213141111</t>
  </si>
  <si>
    <t>Zřízení vrstvy z geotextilie v rovině nebo ve sklonu do 1:5 š do 3 m</t>
  </si>
  <si>
    <t>1124604475</t>
  </si>
  <si>
    <t>135,3*1,4</t>
  </si>
  <si>
    <t>77</t>
  </si>
  <si>
    <t>69311081</t>
  </si>
  <si>
    <t>geotextilie netkaná separační, ochranná, filtrační, drenážní PES 300g/m2</t>
  </si>
  <si>
    <t>317269567</t>
  </si>
  <si>
    <t>189,42*1,1</t>
  </si>
  <si>
    <t>78</t>
  </si>
  <si>
    <t>271572211</t>
  </si>
  <si>
    <t>Podsyp pod základové konstrukce se zhutněním z netříděného štěrkopísku</t>
  </si>
  <si>
    <t>-854566455</t>
  </si>
  <si>
    <t>(69+66,3)*0,3*0,1</t>
  </si>
  <si>
    <t>(146,2+161)*0,3*0,1</t>
  </si>
  <si>
    <t>5</t>
  </si>
  <si>
    <t>Komunikace pozemní</t>
  </si>
  <si>
    <t>95</t>
  </si>
  <si>
    <t>564201111R</t>
  </si>
  <si>
    <t>Podklad nebo podsyp ze štěrkopísku ŠP tl 30 mm</t>
  </si>
  <si>
    <t>267315252</t>
  </si>
  <si>
    <t>40,7*3,8+18,1*2</t>
  </si>
  <si>
    <t>72,5*1,4+7,5*1,4+34,4*1,4+6,3*1,4</t>
  </si>
  <si>
    <t>97</t>
  </si>
  <si>
    <t>564851111</t>
  </si>
  <si>
    <t>Podklad ze štěrkodrtě ŠD tl 150 mm</t>
  </si>
  <si>
    <t>-170151425</t>
  </si>
  <si>
    <t>Mezisoučet</t>
  </si>
  <si>
    <t>3</t>
  </si>
  <si>
    <t>359,84*1,1</t>
  </si>
  <si>
    <t>201</t>
  </si>
  <si>
    <t>564871116</t>
  </si>
  <si>
    <t>Podklad ze štěrkodrtě ŠD tl. 300 mm</t>
  </si>
  <si>
    <t>-41243571</t>
  </si>
  <si>
    <t>12*2,5+7,7*2</t>
  </si>
  <si>
    <t>98</t>
  </si>
  <si>
    <t>564871116R</t>
  </si>
  <si>
    <t>Podklad ze štěrkodrtě ŠD tl. 400 mm (případná sanace podloží)</t>
  </si>
  <si>
    <t>648829511</t>
  </si>
  <si>
    <t>22,7*1,8</t>
  </si>
  <si>
    <t>68,8*2+3,8*2</t>
  </si>
  <si>
    <t>99</t>
  </si>
  <si>
    <t>565175111</t>
  </si>
  <si>
    <t>Asfaltový beton vrstva podkladní ACP 16 (obalované kamenivo OKS) tl 100 mm š do 3 m</t>
  </si>
  <si>
    <t>571051791</t>
  </si>
  <si>
    <t>(12*2,5+7,7*2)*2</t>
  </si>
  <si>
    <t>101</t>
  </si>
  <si>
    <t>573211107</t>
  </si>
  <si>
    <t>Postřik živičný spojovací z asfaltu v množství 0,30 kg/m2</t>
  </si>
  <si>
    <t>1388898802</t>
  </si>
  <si>
    <t>102</t>
  </si>
  <si>
    <t>577144111</t>
  </si>
  <si>
    <t>Asfaltový beton vrstva obrusná ACO 11 (ABS) tř. I tl 50 mm š do 3 m z nemodifikovaného asfaltu</t>
  </si>
  <si>
    <t>1948666974</t>
  </si>
  <si>
    <t>106</t>
  </si>
  <si>
    <t>596211110</t>
  </si>
  <si>
    <t>Kladení zámkové dlažby komunikací pro pěší tl 60 mm skupiny A pl do 50 m2</t>
  </si>
  <si>
    <t>-439466286</t>
  </si>
  <si>
    <t>107</t>
  </si>
  <si>
    <t>59245015</t>
  </si>
  <si>
    <t>dlažba zámková I 200x165x60mm přírodní</t>
  </si>
  <si>
    <t>-1280429660</t>
  </si>
  <si>
    <t>(359,84-12-32,32-3,8)*1,05</t>
  </si>
  <si>
    <t>202</t>
  </si>
  <si>
    <t>59245013</t>
  </si>
  <si>
    <t>dlažba zámková I 200x165x80mm přírodní</t>
  </si>
  <si>
    <t>-298456224</t>
  </si>
  <si>
    <t>3*4*1,05</t>
  </si>
  <si>
    <t>108</t>
  </si>
  <si>
    <t>59245222R</t>
  </si>
  <si>
    <t>dlažba zámková základní pro nevidomé 200x100x60mm barevná</t>
  </si>
  <si>
    <t>-1822290710</t>
  </si>
  <si>
    <t>(6,8+20,3+14+4,5+8+5+7+4+4+4)*0,4*1,05</t>
  </si>
  <si>
    <t>0,8*0,8*2*1,05</t>
  </si>
  <si>
    <t>203</t>
  </si>
  <si>
    <t>59245224R</t>
  </si>
  <si>
    <t>dlažba zámková základní pro nevidomé 200x100x80mm barevná</t>
  </si>
  <si>
    <t>285099492</t>
  </si>
  <si>
    <t>5,5*0,4+4*0,4*1,05</t>
  </si>
  <si>
    <t>113</t>
  </si>
  <si>
    <t>599141111</t>
  </si>
  <si>
    <t>Vyplnění spár mezi silničními dílci živičnou zálivkou</t>
  </si>
  <si>
    <t>-132346735</t>
  </si>
  <si>
    <t>60,5+2*1,5</t>
  </si>
  <si>
    <t>76+2*1,5</t>
  </si>
  <si>
    <t>21,2+69,8+1,5</t>
  </si>
  <si>
    <t>13,2+2*2</t>
  </si>
  <si>
    <t>Trubní vedení</t>
  </si>
  <si>
    <t>114</t>
  </si>
  <si>
    <t>871310310</t>
  </si>
  <si>
    <t>Montáž kanalizačního potrubí hladkého plnostěnného SN 10 z polypropylenu DN 150</t>
  </si>
  <si>
    <t>1850980309</t>
  </si>
  <si>
    <t>3*2+4*1,5</t>
  </si>
  <si>
    <t>115</t>
  </si>
  <si>
    <t>28617003</t>
  </si>
  <si>
    <t>trubka kanalizační PP plnostěnná třívrstvá DN 150x1000mm SN10</t>
  </si>
  <si>
    <t>578757231</t>
  </si>
  <si>
    <t>12*1,05</t>
  </si>
  <si>
    <t>116</t>
  </si>
  <si>
    <t>871360410</t>
  </si>
  <si>
    <t>Montáž kanalizačního potrubí korugovaného SN 8-10 z polypropylenu DN 250</t>
  </si>
  <si>
    <t>-135555323</t>
  </si>
  <si>
    <t>62,07</t>
  </si>
  <si>
    <t>117</t>
  </si>
  <si>
    <t>28617045</t>
  </si>
  <si>
    <t>trubka kanalizační PP korugovaná DN 250x6000mm SN8-10</t>
  </si>
  <si>
    <t>-1215792339</t>
  </si>
  <si>
    <t>62,07*1,05</t>
  </si>
  <si>
    <t>118</t>
  </si>
  <si>
    <t>871440410</t>
  </si>
  <si>
    <t>Montáž kanalizačního potrubí korugovaného SN 8-10 z polypropylenu DN 600 (šachty)</t>
  </si>
  <si>
    <t>904704609</t>
  </si>
  <si>
    <t>4*1,5</t>
  </si>
  <si>
    <t>119</t>
  </si>
  <si>
    <t>28617049</t>
  </si>
  <si>
    <t>trubka kanalizační PP korugovaná DN 600x6000mm SN8-10</t>
  </si>
  <si>
    <t>2106640406</t>
  </si>
  <si>
    <t>6*1,05</t>
  </si>
  <si>
    <t>120</t>
  </si>
  <si>
    <t>877355121R</t>
  </si>
  <si>
    <t>Výřez a montáž tvarovek odbočných na potrubí z kanalizačních trub z PVC DN100-200 (drenáž, vpusti)</t>
  </si>
  <si>
    <t>850654441</t>
  </si>
  <si>
    <t>121</t>
  </si>
  <si>
    <t>892351111</t>
  </si>
  <si>
    <t>Tlaková zkouška vodou potrubí DN 150 nebo 200</t>
  </si>
  <si>
    <t>-253504230</t>
  </si>
  <si>
    <t>12</t>
  </si>
  <si>
    <t>122</t>
  </si>
  <si>
    <t>892381111</t>
  </si>
  <si>
    <t>Tlaková zkouška vodou potrubí DN 250, DN 300 nebo 350</t>
  </si>
  <si>
    <t>-2086317906</t>
  </si>
  <si>
    <t>62,078</t>
  </si>
  <si>
    <t>123</t>
  </si>
  <si>
    <t>894812321</t>
  </si>
  <si>
    <t>Revizní a čistící šachta z PP typ DN 600/250 šachtové dno průtočné</t>
  </si>
  <si>
    <t>-482636812</t>
  </si>
  <si>
    <t>124</t>
  </si>
  <si>
    <t>894812339</t>
  </si>
  <si>
    <t>Příplatek k rourám revizní a čistící šachty z PP DN 600 za uříznutí šachtové roury</t>
  </si>
  <si>
    <t>1203371867</t>
  </si>
  <si>
    <t>125</t>
  </si>
  <si>
    <t>894812359</t>
  </si>
  <si>
    <t>Revizní a čistící šachta z PP DN 600 poklop litinový pro třídu zatížení B125 s plastovým konusem</t>
  </si>
  <si>
    <t>1259440025</t>
  </si>
  <si>
    <t>126</t>
  </si>
  <si>
    <t>895941111</t>
  </si>
  <si>
    <t>Zřízení vpusti kanalizační uliční z betonových dílců typ UV-50 normální</t>
  </si>
  <si>
    <t>-809166850</t>
  </si>
  <si>
    <t>7</t>
  </si>
  <si>
    <t>127</t>
  </si>
  <si>
    <t>28661681</t>
  </si>
  <si>
    <t>vpusť silniční bez sifonu 425/150mm (vč. dna)</t>
  </si>
  <si>
    <t>1404669896</t>
  </si>
  <si>
    <t>128</t>
  </si>
  <si>
    <t>28661789</t>
  </si>
  <si>
    <t>koš kalový ocelový pro silniční vpusť 425mm vč. madla</t>
  </si>
  <si>
    <t>1066362959</t>
  </si>
  <si>
    <t>129</t>
  </si>
  <si>
    <t>59223826R</t>
  </si>
  <si>
    <t>vpusť uliční - mříž včetně rámu 500x500mm</t>
  </si>
  <si>
    <t>1151725409</t>
  </si>
  <si>
    <t>130</t>
  </si>
  <si>
    <t>899990001R</t>
  </si>
  <si>
    <t>Kompletní oprava stávající šachty napojení (vybourábí, dno, zdivo, poklop)</t>
  </si>
  <si>
    <t>-1483122579</t>
  </si>
  <si>
    <t>132</t>
  </si>
  <si>
    <t>899990002R</t>
  </si>
  <si>
    <t>Napojení dešť. kanalizace na stávající šachtici zatrubnění příkopy</t>
  </si>
  <si>
    <t>356179387</t>
  </si>
  <si>
    <t>Ostatní konstrukce a práce, bourání</t>
  </si>
  <si>
    <t>204</t>
  </si>
  <si>
    <t>113156209</t>
  </si>
  <si>
    <t>Bezprašné otryskání dopravního značení pro šířku čáry do 250 mm</t>
  </si>
  <si>
    <t>-938385792</t>
  </si>
  <si>
    <t>240,7</t>
  </si>
  <si>
    <t>133</t>
  </si>
  <si>
    <t>913411111</t>
  </si>
  <si>
    <t>Montáž a demontáž mobilní semaforové soupravy se 2 semafory</t>
  </si>
  <si>
    <t>-454650059</t>
  </si>
  <si>
    <t>134</t>
  </si>
  <si>
    <t>913411211</t>
  </si>
  <si>
    <t>Příplatek k dočasné mobilní semaforové soupravě se 2 semafory za první a ZKD den použití</t>
  </si>
  <si>
    <t>-1031389754</t>
  </si>
  <si>
    <t>4*31</t>
  </si>
  <si>
    <t>135</t>
  </si>
  <si>
    <t>914111111</t>
  </si>
  <si>
    <t>Montáž svislé dopravní značky do velikosti 1 m2 objímkami na sloupek nebo konzolu (značka původní)</t>
  </si>
  <si>
    <t>-1567130200</t>
  </si>
  <si>
    <t>136</t>
  </si>
  <si>
    <t>914511112</t>
  </si>
  <si>
    <t>Montáž sloupku dopravních značek délky do 3,5 m s betonovým základem a patkou</t>
  </si>
  <si>
    <t>346801395</t>
  </si>
  <si>
    <t>137</t>
  </si>
  <si>
    <t>40445225</t>
  </si>
  <si>
    <t>sloupek pro dopravní značku Zn D 60mm v 3,5m</t>
  </si>
  <si>
    <t>-1435855182</t>
  </si>
  <si>
    <t>138</t>
  </si>
  <si>
    <t>40445240</t>
  </si>
  <si>
    <t>patka pro sloupek Al D 60mm</t>
  </si>
  <si>
    <t>-1336987317</t>
  </si>
  <si>
    <t>139</t>
  </si>
  <si>
    <t>40445253</t>
  </si>
  <si>
    <t>víčko plastové na sloupek D 60mm</t>
  </si>
  <si>
    <t>1876605676</t>
  </si>
  <si>
    <t>206</t>
  </si>
  <si>
    <t>915131111</t>
  </si>
  <si>
    <t>Vodorovné dopravní značení přechody pro chodce, šipky, symboly základní bílá barva - piktogramy, šipky, stíny</t>
  </si>
  <si>
    <t>1302000617</t>
  </si>
  <si>
    <t>1,5*3*7</t>
  </si>
  <si>
    <t>140</t>
  </si>
  <si>
    <t>915221111</t>
  </si>
  <si>
    <t>Vodorovné dopravní značení vodící čáry souvislé š 250 mm bílý plast</t>
  </si>
  <si>
    <t>797389373</t>
  </si>
  <si>
    <t>60,5</t>
  </si>
  <si>
    <t>21,2+69,8</t>
  </si>
  <si>
    <t>13,2</t>
  </si>
  <si>
    <t>205</t>
  </si>
  <si>
    <t>915231111</t>
  </si>
  <si>
    <t>Vodorovné dopravní značení přechody pro chodce, šipky, symboly bílý plast</t>
  </si>
  <si>
    <t>676228355</t>
  </si>
  <si>
    <t>6*2,5*2</t>
  </si>
  <si>
    <t>141</t>
  </si>
  <si>
    <t>915611111</t>
  </si>
  <si>
    <t>Předznačení vodorovného liniového značení</t>
  </si>
  <si>
    <t>1613720011</t>
  </si>
  <si>
    <t>142</t>
  </si>
  <si>
    <t>916131212</t>
  </si>
  <si>
    <t>Osazení silničního obrubníku betonového stojatého bez boční opěry do lože z betonu prostého</t>
  </si>
  <si>
    <t>108740301</t>
  </si>
  <si>
    <t>76,8+9,4+36,2+7,4</t>
  </si>
  <si>
    <t>5+5+6,4</t>
  </si>
  <si>
    <t>143</t>
  </si>
  <si>
    <t>59217034</t>
  </si>
  <si>
    <t>obrubník betonový silniční 1000x150x300mm</t>
  </si>
  <si>
    <t>-215404433</t>
  </si>
  <si>
    <t>(146,2-26-7)*1,05</t>
  </si>
  <si>
    <t>144</t>
  </si>
  <si>
    <t>59217029</t>
  </si>
  <si>
    <t>obrubník betonový silniční nájezdový 1000x150x150mm</t>
  </si>
  <si>
    <t>-2106363733</t>
  </si>
  <si>
    <t>(7+4+3+3+3+3+3)*1,05</t>
  </si>
  <si>
    <t>145</t>
  </si>
  <si>
    <t>59217030</t>
  </si>
  <si>
    <t>obrubník betonový silniční přechodový 1000x150x150-250mm</t>
  </si>
  <si>
    <t>1891386703</t>
  </si>
  <si>
    <t>(2+2+2+1)*1,05</t>
  </si>
  <si>
    <t>208</t>
  </si>
  <si>
    <t>916132114R</t>
  </si>
  <si>
    <t>Osazení obruby z žulové přídlažby (dvojřádek) s boční opěrou do lože z betonu prostého s využirím stávajících kostek</t>
  </si>
  <si>
    <t>-379136497</t>
  </si>
  <si>
    <t>207</t>
  </si>
  <si>
    <t>916132113R</t>
  </si>
  <si>
    <t xml:space="preserve">Osazení žulové obruby  s boční opěrou do lože z betonu prostého - zpětná montáž s použitím stávajících žul.krajníků</t>
  </si>
  <si>
    <t>1502613421</t>
  </si>
  <si>
    <t>146</t>
  </si>
  <si>
    <t>916231213</t>
  </si>
  <si>
    <t>Osazení chodníkového obrubníku betonového stojatého s boční opěrou do lože z betonu prostého</t>
  </si>
  <si>
    <t>862414923</t>
  </si>
  <si>
    <t>75,4+3,6+30+1,5*2+2</t>
  </si>
  <si>
    <t>147</t>
  </si>
  <si>
    <t>59217017</t>
  </si>
  <si>
    <t>obrubník betonový chodníkový 1000x100x250mm</t>
  </si>
  <si>
    <t>-1450621335</t>
  </si>
  <si>
    <t>161*1,05</t>
  </si>
  <si>
    <t>148</t>
  </si>
  <si>
    <t>916231292</t>
  </si>
  <si>
    <t>Příplatek za řezání obrubníků při osazování do oblouku o poloměru do 2,5m</t>
  </si>
  <si>
    <t>-1609309205</t>
  </si>
  <si>
    <t>7+4+3*5</t>
  </si>
  <si>
    <t>149</t>
  </si>
  <si>
    <t>916991121</t>
  </si>
  <si>
    <t>Lože pod obrubníky, krajníky nebo obruby z dlažebních kostek z betonu prostého</t>
  </si>
  <si>
    <t>1684122712</t>
  </si>
  <si>
    <t>(146,2+161)*0,3*0,3</t>
  </si>
  <si>
    <t>151</t>
  </si>
  <si>
    <t>919735112</t>
  </si>
  <si>
    <t>Řezání stávajícího živičného krytu hl přes 50 do 100 mm</t>
  </si>
  <si>
    <t>-1994195787</t>
  </si>
  <si>
    <t>152</t>
  </si>
  <si>
    <t>935932422R</t>
  </si>
  <si>
    <t xml:space="preserve">D+M Odvodňovací žlab S 200 K  pro zatížení D 400 h=390 mm s roštem mřížkovým z litiny vč.napojení na kanalizaci</t>
  </si>
  <si>
    <t>-407004302</t>
  </si>
  <si>
    <t>153</t>
  </si>
  <si>
    <t>938908411</t>
  </si>
  <si>
    <t>Čištění vozovek splachováním vodou</t>
  </si>
  <si>
    <t>-1790319411</t>
  </si>
  <si>
    <t>280*8</t>
  </si>
  <si>
    <t>154</t>
  </si>
  <si>
    <t>938909311</t>
  </si>
  <si>
    <t>Čištění vozovek metením strojně podkladu nebo krytu betonového nebo živičného</t>
  </si>
  <si>
    <t>-1398163535</t>
  </si>
  <si>
    <t>157</t>
  </si>
  <si>
    <t>966006211</t>
  </si>
  <si>
    <t>Odstranění svislých dopravních značek ze sloupů, sloupků nebo konzol</t>
  </si>
  <si>
    <t>373688945</t>
  </si>
  <si>
    <t>158</t>
  </si>
  <si>
    <t>966006221</t>
  </si>
  <si>
    <t>Odstranění trubkového nástavce ze sloupku včetně demontáže dopravní značky</t>
  </si>
  <si>
    <t>119791125</t>
  </si>
  <si>
    <t>159</t>
  </si>
  <si>
    <t>966006221R</t>
  </si>
  <si>
    <t>Dempntáž a opětovná montáž plastových sloupků</t>
  </si>
  <si>
    <t>1626529117</t>
  </si>
  <si>
    <t>160</t>
  </si>
  <si>
    <t>966009901R</t>
  </si>
  <si>
    <t>Výšková úprava stávajících armatur do nivelety konečných povrchových úprav chodníku a komunikace</t>
  </si>
  <si>
    <t>-1136607440</t>
  </si>
  <si>
    <t>161</t>
  </si>
  <si>
    <t>990009002r</t>
  </si>
  <si>
    <t>Chránička kabelu CETIN</t>
  </si>
  <si>
    <t>-554531082</t>
  </si>
  <si>
    <t>997</t>
  </si>
  <si>
    <t>Přesun sutě</t>
  </si>
  <si>
    <t>168</t>
  </si>
  <si>
    <t>997221551</t>
  </si>
  <si>
    <t>Vodorovná doprava suti ze sypkých materiálů do 1 km</t>
  </si>
  <si>
    <t>2082046234</t>
  </si>
  <si>
    <t>445,073</t>
  </si>
  <si>
    <t>169</t>
  </si>
  <si>
    <t>997221559</t>
  </si>
  <si>
    <t>Příplatek ZKD 1 km u vodorovné dopravy suti ze sypkých materiálů</t>
  </si>
  <si>
    <t>-1386358164</t>
  </si>
  <si>
    <t>445,073*14</t>
  </si>
  <si>
    <t>170</t>
  </si>
  <si>
    <t>997221625</t>
  </si>
  <si>
    <t>Poplatek za uložení na skládce (skládkovné) stavebního odpadu železobetonového kód odpadu 17 01 01</t>
  </si>
  <si>
    <t>1768261443</t>
  </si>
  <si>
    <t>90,724</t>
  </si>
  <si>
    <t>171</t>
  </si>
  <si>
    <t>997221645</t>
  </si>
  <si>
    <t>Poplatek za uložení na skládce (skládkovné) odpadu asfaltového bez dehtu kód odpadu 17 03 02</t>
  </si>
  <si>
    <t>-366743668</t>
  </si>
  <si>
    <t>100,272</t>
  </si>
  <si>
    <t>172</t>
  </si>
  <si>
    <t>997221655</t>
  </si>
  <si>
    <t>Poplatek za uložení na skládce (skládkovné) zeminy a kamení kód odpadu 17 05 04</t>
  </si>
  <si>
    <t>-554082070</t>
  </si>
  <si>
    <t>186,837+175,098*1,5</t>
  </si>
  <si>
    <t>173</t>
  </si>
  <si>
    <t>997221655R</t>
  </si>
  <si>
    <t>Poplatek za uložení na skládce (skládkovné) zeminy a kamení kód odpadu 17 05 04 (případná sanace podloží)</t>
  </si>
  <si>
    <t>-803904197</t>
  </si>
  <si>
    <t>137,824*1,5</t>
  </si>
  <si>
    <t>998</t>
  </si>
  <si>
    <t>Přesun hmot</t>
  </si>
  <si>
    <t>178</t>
  </si>
  <si>
    <t>998225111</t>
  </si>
  <si>
    <t>Přesun hmot pro pozemní komunikace s krytem z kamene, monolitickým betonovým nebo živičným</t>
  </si>
  <si>
    <t>302986860</t>
  </si>
  <si>
    <t>471,571</t>
  </si>
  <si>
    <t>179</t>
  </si>
  <si>
    <t>998225191</t>
  </si>
  <si>
    <t>Příplatek k přesunu hmot pro pozemní komunikace s krytem z kamene, živičným, betonovým do 1000 m</t>
  </si>
  <si>
    <t>2098366662</t>
  </si>
  <si>
    <t>VRN</t>
  </si>
  <si>
    <t>Vedlejší rozpočtové náklady</t>
  </si>
  <si>
    <t>VRN1</t>
  </si>
  <si>
    <t>Průzkumné, geodetické a projektové práce</t>
  </si>
  <si>
    <t>188</t>
  </si>
  <si>
    <t>012103000</t>
  </si>
  <si>
    <t>Geodetické práce před výstavbou</t>
  </si>
  <si>
    <t>soubor</t>
  </si>
  <si>
    <t>1024</t>
  </si>
  <si>
    <t>1480272445</t>
  </si>
  <si>
    <t>189</t>
  </si>
  <si>
    <t>012203000</t>
  </si>
  <si>
    <t>Geodetické práce při provádění stavby</t>
  </si>
  <si>
    <t>-171639657</t>
  </si>
  <si>
    <t>190</t>
  </si>
  <si>
    <t>012303000</t>
  </si>
  <si>
    <t>Geodetické práce po výstavbě (včetně geom.plánů) - geodetické zaměření skutečného provedení, geometrické plány pro rozdělení pozemku 1x v 5 vyhotoveních</t>
  </si>
  <si>
    <t>295388091</t>
  </si>
  <si>
    <t>191</t>
  </si>
  <si>
    <t>013254000</t>
  </si>
  <si>
    <t>Dokumentace skutečného provedení stavby</t>
  </si>
  <si>
    <t>1943875693</t>
  </si>
  <si>
    <t>192</t>
  </si>
  <si>
    <t>013274000</t>
  </si>
  <si>
    <t>Pasportizace včetně fotodokumentace před započetím prací</t>
  </si>
  <si>
    <t>-1588445337</t>
  </si>
  <si>
    <t>VRN3</t>
  </si>
  <si>
    <t>Zařízení staveniště</t>
  </si>
  <si>
    <t>193</t>
  </si>
  <si>
    <t>032103000</t>
  </si>
  <si>
    <t>ZS komplet (zařízení, provoz, odstranění, opélocení, tabule)</t>
  </si>
  <si>
    <t>547401306</t>
  </si>
  <si>
    <t>VRN4</t>
  </si>
  <si>
    <t>Inženýrská činnost</t>
  </si>
  <si>
    <t>194</t>
  </si>
  <si>
    <t>049203000</t>
  </si>
  <si>
    <t>Projednání a vyřízení PDZ se správními orgány a PČR</t>
  </si>
  <si>
    <t>oubor…</t>
  </si>
  <si>
    <t>779949434</t>
  </si>
  <si>
    <t>VRN7</t>
  </si>
  <si>
    <t>Provozní vlivy</t>
  </si>
  <si>
    <t>195</t>
  </si>
  <si>
    <t>071103000</t>
  </si>
  <si>
    <t>Provoz investora</t>
  </si>
  <si>
    <t>-1242551524</t>
  </si>
  <si>
    <t>VRN9</t>
  </si>
  <si>
    <t>Ostatní náklady</t>
  </si>
  <si>
    <t>196</t>
  </si>
  <si>
    <t>091003000</t>
  </si>
  <si>
    <t xml:space="preserve">Hutnící zkoušky </t>
  </si>
  <si>
    <t>410604655</t>
  </si>
  <si>
    <t>197</t>
  </si>
  <si>
    <t>094103000R</t>
  </si>
  <si>
    <t>Poplatek za užívání pozemku SSMsK</t>
  </si>
  <si>
    <t>-758639676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</si>
</sst>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24060601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Cyklostezka a chodník ul. Slezská, Starý Bohumín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Bohumín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30. 10. 2024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Bohumín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ŠNAPKA SLUŽBY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Ivan Šnapka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101 - Chodník s odvodn...'!J30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'SO 101 - Chodník s odvodn...'!P130</f>
        <v>0</v>
      </c>
      <c r="AV95" s="128">
        <f>'SO 101 - Chodník s odvodn...'!J33</f>
        <v>0</v>
      </c>
      <c r="AW95" s="128">
        <f>'SO 101 - Chodník s odvodn...'!J34</f>
        <v>0</v>
      </c>
      <c r="AX95" s="128">
        <f>'SO 101 - Chodník s odvodn...'!J35</f>
        <v>0</v>
      </c>
      <c r="AY95" s="128">
        <f>'SO 101 - Chodník s odvodn...'!J36</f>
        <v>0</v>
      </c>
      <c r="AZ95" s="128">
        <f>'SO 101 - Chodník s odvodn...'!F33</f>
        <v>0</v>
      </c>
      <c r="BA95" s="128">
        <f>'SO 101 - Chodník s odvodn...'!F34</f>
        <v>0</v>
      </c>
      <c r="BB95" s="128">
        <f>'SO 101 - Chodník s odvodn...'!F35</f>
        <v>0</v>
      </c>
      <c r="BC95" s="128">
        <f>'SO 101 - Chodník s odvodn...'!F36</f>
        <v>0</v>
      </c>
      <c r="BD95" s="130">
        <f>'SO 101 - Chodník s odvodn...'!F37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LQgTPFaP5xbA7W79DsBFk4tKuR77rtRBZK5NE420eY+FPHB5azgjvegvjmxLicuETBXS6tB2QBT0eh6uYIbDig==" hashValue="855Kx4LQWNjxUgjLTHgMeYMIGfFIxLiEZPNtZnyfV8dQn1dZF7QYCAIhaL+LuLgQWQLolkBQ/3ayOXTOvSLeI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101 - Chodník s odvod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Cyklostezka a chodník ul. Slezská, Starý Bohumín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30. 10. 2024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ROUND((SUM(BE130:BE488)),  2)</f>
        <v>0</v>
      </c>
      <c r="G33" s="38"/>
      <c r="H33" s="38"/>
      <c r="I33" s="151">
        <v>0.20999999999999999</v>
      </c>
      <c r="J33" s="150">
        <f>ROUND(((SUM(BE130:BE488))*I33),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ROUND((SUM(BF130:BF488)),  2)</f>
        <v>0</v>
      </c>
      <c r="G34" s="38"/>
      <c r="H34" s="38"/>
      <c r="I34" s="151">
        <v>0.14999999999999999</v>
      </c>
      <c r="J34" s="150">
        <f>ROUND(((SUM(BF130:BF488))*I34),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ROUND((SUM(BG130:BG488)),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ROUND((SUM(BH130:BH488)),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ROUND((SUM(BI130:BI488)),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Cyklostezka a chodník ul. Slezská, Starý Bohumín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101 - Chodník s odvodněním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Bohumín</v>
      </c>
      <c r="G89" s="40"/>
      <c r="H89" s="40"/>
      <c r="I89" s="32" t="s">
        <v>22</v>
      </c>
      <c r="J89" s="79" t="str">
        <f>IF(J12="","",J12)</f>
        <v>30. 10. 2024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Bohumín</v>
      </c>
      <c r="G91" s="40"/>
      <c r="H91" s="40"/>
      <c r="I91" s="32" t="s">
        <v>30</v>
      </c>
      <c r="J91" s="36" t="str">
        <f>E21</f>
        <v>ŠNAPKA SLUŽBY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Ivan Šnapka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J131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J132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J278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J292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J344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J378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J455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102</v>
      </c>
      <c r="E104" s="184"/>
      <c r="F104" s="184"/>
      <c r="G104" s="184"/>
      <c r="H104" s="184"/>
      <c r="I104" s="184"/>
      <c r="J104" s="185">
        <f>J468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103</v>
      </c>
      <c r="E105" s="178"/>
      <c r="F105" s="178"/>
      <c r="G105" s="178"/>
      <c r="H105" s="178"/>
      <c r="I105" s="178"/>
      <c r="J105" s="179">
        <f>J473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J474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105</v>
      </c>
      <c r="E107" s="184"/>
      <c r="F107" s="184"/>
      <c r="G107" s="184"/>
      <c r="H107" s="184"/>
      <c r="I107" s="184"/>
      <c r="J107" s="185">
        <f>J480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106</v>
      </c>
      <c r="E108" s="184"/>
      <c r="F108" s="184"/>
      <c r="G108" s="184"/>
      <c r="H108" s="184"/>
      <c r="I108" s="184"/>
      <c r="J108" s="185">
        <f>J482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107</v>
      </c>
      <c r="E109" s="184"/>
      <c r="F109" s="184"/>
      <c r="G109" s="184"/>
      <c r="H109" s="184"/>
      <c r="I109" s="184"/>
      <c r="J109" s="185">
        <f>J484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108</v>
      </c>
      <c r="E110" s="184"/>
      <c r="F110" s="184"/>
      <c r="G110" s="184"/>
      <c r="H110" s="184"/>
      <c r="I110" s="184"/>
      <c r="J110" s="185">
        <f>J486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109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0" t="str">
        <f>E7</f>
        <v>Cyklostezka a chodník ul. Slezská, Starý Bohumín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88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101 - Chodník s odvodněním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Bohumín</v>
      </c>
      <c r="G124" s="40"/>
      <c r="H124" s="40"/>
      <c r="I124" s="32" t="s">
        <v>22</v>
      </c>
      <c r="J124" s="79" t="str">
        <f>IF(J12="","",J12)</f>
        <v>30. 10. 2024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E15</f>
        <v>Město Bohumín</v>
      </c>
      <c r="G126" s="40"/>
      <c r="H126" s="40"/>
      <c r="I126" s="32" t="s">
        <v>30</v>
      </c>
      <c r="J126" s="36" t="str">
        <f>E21</f>
        <v>ŠNAPKA SLUŽBY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Ing. Ivan Šnapka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7"/>
      <c r="B129" s="188"/>
      <c r="C129" s="189" t="s">
        <v>110</v>
      </c>
      <c r="D129" s="190" t="s">
        <v>61</v>
      </c>
      <c r="E129" s="190" t="s">
        <v>57</v>
      </c>
      <c r="F129" s="190" t="s">
        <v>58</v>
      </c>
      <c r="G129" s="190" t="s">
        <v>111</v>
      </c>
      <c r="H129" s="190" t="s">
        <v>112</v>
      </c>
      <c r="I129" s="190" t="s">
        <v>113</v>
      </c>
      <c r="J129" s="191" t="s">
        <v>92</v>
      </c>
      <c r="K129" s="192" t="s">
        <v>114</v>
      </c>
      <c r="L129" s="193"/>
      <c r="M129" s="100" t="s">
        <v>1</v>
      </c>
      <c r="N129" s="101" t="s">
        <v>40</v>
      </c>
      <c r="O129" s="101" t="s">
        <v>115</v>
      </c>
      <c r="P129" s="101" t="s">
        <v>116</v>
      </c>
      <c r="Q129" s="101" t="s">
        <v>117</v>
      </c>
      <c r="R129" s="101" t="s">
        <v>118</v>
      </c>
      <c r="S129" s="101" t="s">
        <v>119</v>
      </c>
      <c r="T129" s="102" t="s">
        <v>120</v>
      </c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</row>
    <row r="130" s="2" customFormat="1" ht="22.8" customHeight="1">
      <c r="A130" s="38"/>
      <c r="B130" s="39"/>
      <c r="C130" s="107" t="s">
        <v>121</v>
      </c>
      <c r="D130" s="40"/>
      <c r="E130" s="40"/>
      <c r="F130" s="40"/>
      <c r="G130" s="40"/>
      <c r="H130" s="40"/>
      <c r="I130" s="40"/>
      <c r="J130" s="194">
        <f>BK130</f>
        <v>0</v>
      </c>
      <c r="K130" s="40"/>
      <c r="L130" s="44"/>
      <c r="M130" s="103"/>
      <c r="N130" s="195"/>
      <c r="O130" s="104"/>
      <c r="P130" s="196">
        <f>P131+P473</f>
        <v>0</v>
      </c>
      <c r="Q130" s="104"/>
      <c r="R130" s="196">
        <f>R131+R473</f>
        <v>471.57138615999997</v>
      </c>
      <c r="S130" s="104"/>
      <c r="T130" s="197">
        <f>T131+T473</f>
        <v>445.07285000000002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94</v>
      </c>
      <c r="BK130" s="198">
        <f>BK131+BK473</f>
        <v>0</v>
      </c>
    </row>
    <row r="131" s="12" customFormat="1" ht="25.92" customHeight="1">
      <c r="A131" s="12"/>
      <c r="B131" s="199"/>
      <c r="C131" s="200"/>
      <c r="D131" s="201" t="s">
        <v>75</v>
      </c>
      <c r="E131" s="202" t="s">
        <v>122</v>
      </c>
      <c r="F131" s="202" t="s">
        <v>123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P132+P278+P292+P344+P378+P455+P468</f>
        <v>0</v>
      </c>
      <c r="Q131" s="207"/>
      <c r="R131" s="208">
        <f>R132+R278+R292+R344+R378+R455+R468</f>
        <v>471.57138615999997</v>
      </c>
      <c r="S131" s="207"/>
      <c r="T131" s="209">
        <f>T132+T278+T292+T344+T378+T455+T468</f>
        <v>445.07285000000002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84</v>
      </c>
      <c r="AT131" s="211" t="s">
        <v>75</v>
      </c>
      <c r="AU131" s="211" t="s">
        <v>76</v>
      </c>
      <c r="AY131" s="210" t="s">
        <v>124</v>
      </c>
      <c r="BK131" s="212">
        <f>BK132+BK278+BK292+BK344+BK378+BK455+BK468</f>
        <v>0</v>
      </c>
    </row>
    <row r="132" s="12" customFormat="1" ht="22.8" customHeight="1">
      <c r="A132" s="12"/>
      <c r="B132" s="199"/>
      <c r="C132" s="200"/>
      <c r="D132" s="201" t="s">
        <v>75</v>
      </c>
      <c r="E132" s="213" t="s">
        <v>84</v>
      </c>
      <c r="F132" s="213" t="s">
        <v>125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SUM(P133:P277)</f>
        <v>0</v>
      </c>
      <c r="Q132" s="207"/>
      <c r="R132" s="208">
        <f>SUM(R133:R277)</f>
        <v>197.21467449999997</v>
      </c>
      <c r="S132" s="207"/>
      <c r="T132" s="209">
        <f>SUM(T133:T277)</f>
        <v>377.83485000000002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84</v>
      </c>
      <c r="AT132" s="211" t="s">
        <v>75</v>
      </c>
      <c r="AU132" s="211" t="s">
        <v>84</v>
      </c>
      <c r="AY132" s="210" t="s">
        <v>124</v>
      </c>
      <c r="BK132" s="212">
        <f>SUM(BK133:BK277)</f>
        <v>0</v>
      </c>
    </row>
    <row r="133" s="2" customFormat="1" ht="21.75" customHeight="1">
      <c r="A133" s="38"/>
      <c r="B133" s="39"/>
      <c r="C133" s="215" t="s">
        <v>84</v>
      </c>
      <c r="D133" s="215" t="s">
        <v>126</v>
      </c>
      <c r="E133" s="216" t="s">
        <v>127</v>
      </c>
      <c r="F133" s="217" t="s">
        <v>128</v>
      </c>
      <c r="G133" s="218" t="s">
        <v>129</v>
      </c>
      <c r="H133" s="219">
        <v>200</v>
      </c>
      <c r="I133" s="220"/>
      <c r="J133" s="221">
        <f>ROUND(I133*H133,2)</f>
        <v>0</v>
      </c>
      <c r="K133" s="222"/>
      <c r="L133" s="44"/>
      <c r="M133" s="223" t="s">
        <v>1</v>
      </c>
      <c r="N133" s="224" t="s">
        <v>41</v>
      </c>
      <c r="O133" s="91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7" t="s">
        <v>130</v>
      </c>
      <c r="AT133" s="227" t="s">
        <v>126</v>
      </c>
      <c r="AU133" s="227" t="s">
        <v>86</v>
      </c>
      <c r="AY133" s="17" t="s">
        <v>124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7" t="s">
        <v>84</v>
      </c>
      <c r="BK133" s="228">
        <f>ROUND(I133*H133,2)</f>
        <v>0</v>
      </c>
      <c r="BL133" s="17" t="s">
        <v>130</v>
      </c>
      <c r="BM133" s="227" t="s">
        <v>131</v>
      </c>
    </row>
    <row r="134" s="13" customFormat="1">
      <c r="A134" s="13"/>
      <c r="B134" s="229"/>
      <c r="C134" s="230"/>
      <c r="D134" s="231" t="s">
        <v>132</v>
      </c>
      <c r="E134" s="232" t="s">
        <v>1</v>
      </c>
      <c r="F134" s="233" t="s">
        <v>133</v>
      </c>
      <c r="G134" s="230"/>
      <c r="H134" s="234">
        <v>50</v>
      </c>
      <c r="I134" s="235"/>
      <c r="J134" s="230"/>
      <c r="K134" s="230"/>
      <c r="L134" s="236"/>
      <c r="M134" s="237"/>
      <c r="N134" s="238"/>
      <c r="O134" s="238"/>
      <c r="P134" s="238"/>
      <c r="Q134" s="238"/>
      <c r="R134" s="238"/>
      <c r="S134" s="238"/>
      <c r="T134" s="239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0" t="s">
        <v>132</v>
      </c>
      <c r="AU134" s="240" t="s">
        <v>86</v>
      </c>
      <c r="AV134" s="13" t="s">
        <v>86</v>
      </c>
      <c r="AW134" s="13" t="s">
        <v>32</v>
      </c>
      <c r="AX134" s="13" t="s">
        <v>76</v>
      </c>
      <c r="AY134" s="240" t="s">
        <v>124</v>
      </c>
    </row>
    <row r="135" s="13" customFormat="1">
      <c r="A135" s="13"/>
      <c r="B135" s="229"/>
      <c r="C135" s="230"/>
      <c r="D135" s="231" t="s">
        <v>132</v>
      </c>
      <c r="E135" s="232" t="s">
        <v>1</v>
      </c>
      <c r="F135" s="233" t="s">
        <v>134</v>
      </c>
      <c r="G135" s="230"/>
      <c r="H135" s="234">
        <v>150</v>
      </c>
      <c r="I135" s="235"/>
      <c r="J135" s="230"/>
      <c r="K135" s="230"/>
      <c r="L135" s="236"/>
      <c r="M135" s="237"/>
      <c r="N135" s="238"/>
      <c r="O135" s="238"/>
      <c r="P135" s="238"/>
      <c r="Q135" s="238"/>
      <c r="R135" s="238"/>
      <c r="S135" s="238"/>
      <c r="T135" s="23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0" t="s">
        <v>132</v>
      </c>
      <c r="AU135" s="240" t="s">
        <v>86</v>
      </c>
      <c r="AV135" s="13" t="s">
        <v>86</v>
      </c>
      <c r="AW135" s="13" t="s">
        <v>32</v>
      </c>
      <c r="AX135" s="13" t="s">
        <v>76</v>
      </c>
      <c r="AY135" s="240" t="s">
        <v>124</v>
      </c>
    </row>
    <row r="136" s="14" customFormat="1">
      <c r="A136" s="14"/>
      <c r="B136" s="241"/>
      <c r="C136" s="242"/>
      <c r="D136" s="231" t="s">
        <v>132</v>
      </c>
      <c r="E136" s="243" t="s">
        <v>1</v>
      </c>
      <c r="F136" s="244" t="s">
        <v>135</v>
      </c>
      <c r="G136" s="242"/>
      <c r="H136" s="245">
        <v>200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1" t="s">
        <v>132</v>
      </c>
      <c r="AU136" s="251" t="s">
        <v>86</v>
      </c>
      <c r="AV136" s="14" t="s">
        <v>130</v>
      </c>
      <c r="AW136" s="14" t="s">
        <v>32</v>
      </c>
      <c r="AX136" s="14" t="s">
        <v>84</v>
      </c>
      <c r="AY136" s="251" t="s">
        <v>124</v>
      </c>
    </row>
    <row r="137" s="2" customFormat="1" ht="37.8" customHeight="1">
      <c r="A137" s="38"/>
      <c r="B137" s="39"/>
      <c r="C137" s="215" t="s">
        <v>136</v>
      </c>
      <c r="D137" s="215" t="s">
        <v>126</v>
      </c>
      <c r="E137" s="216" t="s">
        <v>137</v>
      </c>
      <c r="F137" s="217" t="s">
        <v>138</v>
      </c>
      <c r="G137" s="218" t="s">
        <v>129</v>
      </c>
      <c r="H137" s="219">
        <v>10.4</v>
      </c>
      <c r="I137" s="220"/>
      <c r="J137" s="221">
        <f>ROUND(I137*H137,2)</f>
        <v>0</v>
      </c>
      <c r="K137" s="222"/>
      <c r="L137" s="44"/>
      <c r="M137" s="223" t="s">
        <v>1</v>
      </c>
      <c r="N137" s="224" t="s">
        <v>41</v>
      </c>
      <c r="O137" s="91"/>
      <c r="P137" s="225">
        <f>O137*H137</f>
        <v>0</v>
      </c>
      <c r="Q137" s="225">
        <v>0</v>
      </c>
      <c r="R137" s="225">
        <f>Q137*H137</f>
        <v>0</v>
      </c>
      <c r="S137" s="225">
        <v>0.255</v>
      </c>
      <c r="T137" s="226">
        <f>S137*H137</f>
        <v>2.6520000000000001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7" t="s">
        <v>130</v>
      </c>
      <c r="AT137" s="227" t="s">
        <v>126</v>
      </c>
      <c r="AU137" s="227" t="s">
        <v>86</v>
      </c>
      <c r="AY137" s="17" t="s">
        <v>124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7" t="s">
        <v>84</v>
      </c>
      <c r="BK137" s="228">
        <f>ROUND(I137*H137,2)</f>
        <v>0</v>
      </c>
      <c r="BL137" s="17" t="s">
        <v>130</v>
      </c>
      <c r="BM137" s="227" t="s">
        <v>139</v>
      </c>
    </row>
    <row r="138" s="13" customFormat="1">
      <c r="A138" s="13"/>
      <c r="B138" s="229"/>
      <c r="C138" s="230"/>
      <c r="D138" s="231" t="s">
        <v>132</v>
      </c>
      <c r="E138" s="232" t="s">
        <v>1</v>
      </c>
      <c r="F138" s="233" t="s">
        <v>140</v>
      </c>
      <c r="G138" s="230"/>
      <c r="H138" s="234">
        <v>10.4</v>
      </c>
      <c r="I138" s="235"/>
      <c r="J138" s="230"/>
      <c r="K138" s="230"/>
      <c r="L138" s="236"/>
      <c r="M138" s="237"/>
      <c r="N138" s="238"/>
      <c r="O138" s="238"/>
      <c r="P138" s="238"/>
      <c r="Q138" s="238"/>
      <c r="R138" s="238"/>
      <c r="S138" s="238"/>
      <c r="T138" s="23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0" t="s">
        <v>132</v>
      </c>
      <c r="AU138" s="240" t="s">
        <v>86</v>
      </c>
      <c r="AV138" s="13" t="s">
        <v>86</v>
      </c>
      <c r="AW138" s="13" t="s">
        <v>32</v>
      </c>
      <c r="AX138" s="13" t="s">
        <v>84</v>
      </c>
      <c r="AY138" s="240" t="s">
        <v>124</v>
      </c>
    </row>
    <row r="139" s="2" customFormat="1" ht="24.15" customHeight="1">
      <c r="A139" s="38"/>
      <c r="B139" s="39"/>
      <c r="C139" s="215" t="s">
        <v>141</v>
      </c>
      <c r="D139" s="215" t="s">
        <v>126</v>
      </c>
      <c r="E139" s="216" t="s">
        <v>142</v>
      </c>
      <c r="F139" s="217" t="s">
        <v>143</v>
      </c>
      <c r="G139" s="218" t="s">
        <v>129</v>
      </c>
      <c r="H139" s="219">
        <v>156.08000000000001</v>
      </c>
      <c r="I139" s="220"/>
      <c r="J139" s="221">
        <f>ROUND(I139*H139,2)</f>
        <v>0</v>
      </c>
      <c r="K139" s="222"/>
      <c r="L139" s="44"/>
      <c r="M139" s="223" t="s">
        <v>1</v>
      </c>
      <c r="N139" s="224" t="s">
        <v>41</v>
      </c>
      <c r="O139" s="91"/>
      <c r="P139" s="225">
        <f>O139*H139</f>
        <v>0</v>
      </c>
      <c r="Q139" s="225">
        <v>0</v>
      </c>
      <c r="R139" s="225">
        <f>Q139*H139</f>
        <v>0</v>
      </c>
      <c r="S139" s="225">
        <v>0.26000000000000001</v>
      </c>
      <c r="T139" s="226">
        <f>S139*H139</f>
        <v>40.580800000000004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7" t="s">
        <v>130</v>
      </c>
      <c r="AT139" s="227" t="s">
        <v>126</v>
      </c>
      <c r="AU139" s="227" t="s">
        <v>86</v>
      </c>
      <c r="AY139" s="17" t="s">
        <v>124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7" t="s">
        <v>84</v>
      </c>
      <c r="BK139" s="228">
        <f>ROUND(I139*H139,2)</f>
        <v>0</v>
      </c>
      <c r="BL139" s="17" t="s">
        <v>130</v>
      </c>
      <c r="BM139" s="227" t="s">
        <v>144</v>
      </c>
    </row>
    <row r="140" s="13" customFormat="1">
      <c r="A140" s="13"/>
      <c r="B140" s="229"/>
      <c r="C140" s="230"/>
      <c r="D140" s="231" t="s">
        <v>132</v>
      </c>
      <c r="E140" s="232" t="s">
        <v>1</v>
      </c>
      <c r="F140" s="233" t="s">
        <v>145</v>
      </c>
      <c r="G140" s="230"/>
      <c r="H140" s="234">
        <v>155.18000000000001</v>
      </c>
      <c r="I140" s="235"/>
      <c r="J140" s="230"/>
      <c r="K140" s="230"/>
      <c r="L140" s="236"/>
      <c r="M140" s="237"/>
      <c r="N140" s="238"/>
      <c r="O140" s="238"/>
      <c r="P140" s="238"/>
      <c r="Q140" s="238"/>
      <c r="R140" s="238"/>
      <c r="S140" s="238"/>
      <c r="T140" s="23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0" t="s">
        <v>132</v>
      </c>
      <c r="AU140" s="240" t="s">
        <v>86</v>
      </c>
      <c r="AV140" s="13" t="s">
        <v>86</v>
      </c>
      <c r="AW140" s="13" t="s">
        <v>32</v>
      </c>
      <c r="AX140" s="13" t="s">
        <v>76</v>
      </c>
      <c r="AY140" s="240" t="s">
        <v>124</v>
      </c>
    </row>
    <row r="141" s="13" customFormat="1">
      <c r="A141" s="13"/>
      <c r="B141" s="229"/>
      <c r="C141" s="230"/>
      <c r="D141" s="231" t="s">
        <v>132</v>
      </c>
      <c r="E141" s="232" t="s">
        <v>1</v>
      </c>
      <c r="F141" s="233" t="s">
        <v>146</v>
      </c>
      <c r="G141" s="230"/>
      <c r="H141" s="234">
        <v>0.90000000000000002</v>
      </c>
      <c r="I141" s="235"/>
      <c r="J141" s="230"/>
      <c r="K141" s="230"/>
      <c r="L141" s="236"/>
      <c r="M141" s="237"/>
      <c r="N141" s="238"/>
      <c r="O141" s="238"/>
      <c r="P141" s="238"/>
      <c r="Q141" s="238"/>
      <c r="R141" s="238"/>
      <c r="S141" s="238"/>
      <c r="T141" s="23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0" t="s">
        <v>132</v>
      </c>
      <c r="AU141" s="240" t="s">
        <v>86</v>
      </c>
      <c r="AV141" s="13" t="s">
        <v>86</v>
      </c>
      <c r="AW141" s="13" t="s">
        <v>32</v>
      </c>
      <c r="AX141" s="13" t="s">
        <v>76</v>
      </c>
      <c r="AY141" s="240" t="s">
        <v>124</v>
      </c>
    </row>
    <row r="142" s="14" customFormat="1">
      <c r="A142" s="14"/>
      <c r="B142" s="241"/>
      <c r="C142" s="242"/>
      <c r="D142" s="231" t="s">
        <v>132</v>
      </c>
      <c r="E142" s="243" t="s">
        <v>1</v>
      </c>
      <c r="F142" s="244" t="s">
        <v>135</v>
      </c>
      <c r="G142" s="242"/>
      <c r="H142" s="245">
        <v>156.08000000000001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1" t="s">
        <v>132</v>
      </c>
      <c r="AU142" s="251" t="s">
        <v>86</v>
      </c>
      <c r="AV142" s="14" t="s">
        <v>130</v>
      </c>
      <c r="AW142" s="14" t="s">
        <v>32</v>
      </c>
      <c r="AX142" s="14" t="s">
        <v>84</v>
      </c>
      <c r="AY142" s="251" t="s">
        <v>124</v>
      </c>
    </row>
    <row r="143" s="2" customFormat="1" ht="33" customHeight="1">
      <c r="A143" s="38"/>
      <c r="B143" s="39"/>
      <c r="C143" s="215" t="s">
        <v>147</v>
      </c>
      <c r="D143" s="215" t="s">
        <v>126</v>
      </c>
      <c r="E143" s="216" t="s">
        <v>148</v>
      </c>
      <c r="F143" s="217" t="s">
        <v>149</v>
      </c>
      <c r="G143" s="218" t="s">
        <v>129</v>
      </c>
      <c r="H143" s="219">
        <v>360.77999999999997</v>
      </c>
      <c r="I143" s="220"/>
      <c r="J143" s="221">
        <f>ROUND(I143*H143,2)</f>
        <v>0</v>
      </c>
      <c r="K143" s="222"/>
      <c r="L143" s="44"/>
      <c r="M143" s="223" t="s">
        <v>1</v>
      </c>
      <c r="N143" s="224" t="s">
        <v>41</v>
      </c>
      <c r="O143" s="91"/>
      <c r="P143" s="225">
        <f>O143*H143</f>
        <v>0</v>
      </c>
      <c r="Q143" s="225">
        <v>0</v>
      </c>
      <c r="R143" s="225">
        <f>Q143*H143</f>
        <v>0</v>
      </c>
      <c r="S143" s="225">
        <v>0.44</v>
      </c>
      <c r="T143" s="226">
        <f>S143*H143</f>
        <v>158.7432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7" t="s">
        <v>130</v>
      </c>
      <c r="AT143" s="227" t="s">
        <v>126</v>
      </c>
      <c r="AU143" s="227" t="s">
        <v>86</v>
      </c>
      <c r="AY143" s="17" t="s">
        <v>124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84</v>
      </c>
      <c r="BK143" s="228">
        <f>ROUND(I143*H143,2)</f>
        <v>0</v>
      </c>
      <c r="BL143" s="17" t="s">
        <v>130</v>
      </c>
      <c r="BM143" s="227" t="s">
        <v>150</v>
      </c>
    </row>
    <row r="144" s="13" customFormat="1">
      <c r="A144" s="13"/>
      <c r="B144" s="229"/>
      <c r="C144" s="230"/>
      <c r="D144" s="231" t="s">
        <v>132</v>
      </c>
      <c r="E144" s="232" t="s">
        <v>1</v>
      </c>
      <c r="F144" s="233" t="s">
        <v>145</v>
      </c>
      <c r="G144" s="230"/>
      <c r="H144" s="234">
        <v>155.18000000000001</v>
      </c>
      <c r="I144" s="235"/>
      <c r="J144" s="230"/>
      <c r="K144" s="230"/>
      <c r="L144" s="236"/>
      <c r="M144" s="237"/>
      <c r="N144" s="238"/>
      <c r="O144" s="238"/>
      <c r="P144" s="238"/>
      <c r="Q144" s="238"/>
      <c r="R144" s="238"/>
      <c r="S144" s="238"/>
      <c r="T144" s="23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0" t="s">
        <v>132</v>
      </c>
      <c r="AU144" s="240" t="s">
        <v>86</v>
      </c>
      <c r="AV144" s="13" t="s">
        <v>86</v>
      </c>
      <c r="AW144" s="13" t="s">
        <v>32</v>
      </c>
      <c r="AX144" s="13" t="s">
        <v>76</v>
      </c>
      <c r="AY144" s="240" t="s">
        <v>124</v>
      </c>
    </row>
    <row r="145" s="13" customFormat="1">
      <c r="A145" s="13"/>
      <c r="B145" s="229"/>
      <c r="C145" s="230"/>
      <c r="D145" s="231" t="s">
        <v>132</v>
      </c>
      <c r="E145" s="232" t="s">
        <v>1</v>
      </c>
      <c r="F145" s="233" t="s">
        <v>146</v>
      </c>
      <c r="G145" s="230"/>
      <c r="H145" s="234">
        <v>0.90000000000000002</v>
      </c>
      <c r="I145" s="235"/>
      <c r="J145" s="230"/>
      <c r="K145" s="230"/>
      <c r="L145" s="236"/>
      <c r="M145" s="237"/>
      <c r="N145" s="238"/>
      <c r="O145" s="238"/>
      <c r="P145" s="238"/>
      <c r="Q145" s="238"/>
      <c r="R145" s="238"/>
      <c r="S145" s="238"/>
      <c r="T145" s="23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0" t="s">
        <v>132</v>
      </c>
      <c r="AU145" s="240" t="s">
        <v>86</v>
      </c>
      <c r="AV145" s="13" t="s">
        <v>86</v>
      </c>
      <c r="AW145" s="13" t="s">
        <v>32</v>
      </c>
      <c r="AX145" s="13" t="s">
        <v>76</v>
      </c>
      <c r="AY145" s="240" t="s">
        <v>124</v>
      </c>
    </row>
    <row r="146" s="13" customFormat="1">
      <c r="A146" s="13"/>
      <c r="B146" s="229"/>
      <c r="C146" s="230"/>
      <c r="D146" s="231" t="s">
        <v>132</v>
      </c>
      <c r="E146" s="232" t="s">
        <v>1</v>
      </c>
      <c r="F146" s="233" t="s">
        <v>151</v>
      </c>
      <c r="G146" s="230"/>
      <c r="H146" s="234">
        <v>46.200000000000003</v>
      </c>
      <c r="I146" s="235"/>
      <c r="J146" s="230"/>
      <c r="K146" s="230"/>
      <c r="L146" s="236"/>
      <c r="M146" s="237"/>
      <c r="N146" s="238"/>
      <c r="O146" s="238"/>
      <c r="P146" s="238"/>
      <c r="Q146" s="238"/>
      <c r="R146" s="238"/>
      <c r="S146" s="238"/>
      <c r="T146" s="23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0" t="s">
        <v>132</v>
      </c>
      <c r="AU146" s="240" t="s">
        <v>86</v>
      </c>
      <c r="AV146" s="13" t="s">
        <v>86</v>
      </c>
      <c r="AW146" s="13" t="s">
        <v>32</v>
      </c>
      <c r="AX146" s="13" t="s">
        <v>76</v>
      </c>
      <c r="AY146" s="240" t="s">
        <v>124</v>
      </c>
    </row>
    <row r="147" s="13" customFormat="1">
      <c r="A147" s="13"/>
      <c r="B147" s="229"/>
      <c r="C147" s="230"/>
      <c r="D147" s="231" t="s">
        <v>132</v>
      </c>
      <c r="E147" s="232" t="s">
        <v>1</v>
      </c>
      <c r="F147" s="233" t="s">
        <v>152</v>
      </c>
      <c r="G147" s="230"/>
      <c r="H147" s="234">
        <v>158.5</v>
      </c>
      <c r="I147" s="235"/>
      <c r="J147" s="230"/>
      <c r="K147" s="230"/>
      <c r="L147" s="236"/>
      <c r="M147" s="237"/>
      <c r="N147" s="238"/>
      <c r="O147" s="238"/>
      <c r="P147" s="238"/>
      <c r="Q147" s="238"/>
      <c r="R147" s="238"/>
      <c r="S147" s="238"/>
      <c r="T147" s="23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0" t="s">
        <v>132</v>
      </c>
      <c r="AU147" s="240" t="s">
        <v>86</v>
      </c>
      <c r="AV147" s="13" t="s">
        <v>86</v>
      </c>
      <c r="AW147" s="13" t="s">
        <v>32</v>
      </c>
      <c r="AX147" s="13" t="s">
        <v>76</v>
      </c>
      <c r="AY147" s="240" t="s">
        <v>124</v>
      </c>
    </row>
    <row r="148" s="14" customFormat="1">
      <c r="A148" s="14"/>
      <c r="B148" s="241"/>
      <c r="C148" s="242"/>
      <c r="D148" s="231" t="s">
        <v>132</v>
      </c>
      <c r="E148" s="243" t="s">
        <v>1</v>
      </c>
      <c r="F148" s="244" t="s">
        <v>135</v>
      </c>
      <c r="G148" s="242"/>
      <c r="H148" s="245">
        <v>360.78000000000003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1" t="s">
        <v>132</v>
      </c>
      <c r="AU148" s="251" t="s">
        <v>86</v>
      </c>
      <c r="AV148" s="14" t="s">
        <v>130</v>
      </c>
      <c r="AW148" s="14" t="s">
        <v>32</v>
      </c>
      <c r="AX148" s="14" t="s">
        <v>84</v>
      </c>
      <c r="AY148" s="251" t="s">
        <v>124</v>
      </c>
    </row>
    <row r="149" s="2" customFormat="1" ht="24.15" customHeight="1">
      <c r="A149" s="38"/>
      <c r="B149" s="39"/>
      <c r="C149" s="215" t="s">
        <v>153</v>
      </c>
      <c r="D149" s="215" t="s">
        <v>126</v>
      </c>
      <c r="E149" s="216" t="s">
        <v>154</v>
      </c>
      <c r="F149" s="217" t="s">
        <v>155</v>
      </c>
      <c r="G149" s="218" t="s">
        <v>129</v>
      </c>
      <c r="H149" s="219">
        <v>156.08000000000001</v>
      </c>
      <c r="I149" s="220"/>
      <c r="J149" s="221">
        <f>ROUND(I149*H149,2)</f>
        <v>0</v>
      </c>
      <c r="K149" s="222"/>
      <c r="L149" s="44"/>
      <c r="M149" s="223" t="s">
        <v>1</v>
      </c>
      <c r="N149" s="224" t="s">
        <v>41</v>
      </c>
      <c r="O149" s="91"/>
      <c r="P149" s="225">
        <f>O149*H149</f>
        <v>0</v>
      </c>
      <c r="Q149" s="225">
        <v>0</v>
      </c>
      <c r="R149" s="225">
        <f>Q149*H149</f>
        <v>0</v>
      </c>
      <c r="S149" s="225">
        <v>0.17999999999999999</v>
      </c>
      <c r="T149" s="226">
        <f>S149*H149</f>
        <v>28.0944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7" t="s">
        <v>130</v>
      </c>
      <c r="AT149" s="227" t="s">
        <v>126</v>
      </c>
      <c r="AU149" s="227" t="s">
        <v>86</v>
      </c>
      <c r="AY149" s="17" t="s">
        <v>124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7" t="s">
        <v>84</v>
      </c>
      <c r="BK149" s="228">
        <f>ROUND(I149*H149,2)</f>
        <v>0</v>
      </c>
      <c r="BL149" s="17" t="s">
        <v>130</v>
      </c>
      <c r="BM149" s="227" t="s">
        <v>156</v>
      </c>
    </row>
    <row r="150" s="13" customFormat="1">
      <c r="A150" s="13"/>
      <c r="B150" s="229"/>
      <c r="C150" s="230"/>
      <c r="D150" s="231" t="s">
        <v>132</v>
      </c>
      <c r="E150" s="232" t="s">
        <v>1</v>
      </c>
      <c r="F150" s="233" t="s">
        <v>145</v>
      </c>
      <c r="G150" s="230"/>
      <c r="H150" s="234">
        <v>155.18000000000001</v>
      </c>
      <c r="I150" s="235"/>
      <c r="J150" s="230"/>
      <c r="K150" s="230"/>
      <c r="L150" s="236"/>
      <c r="M150" s="237"/>
      <c r="N150" s="238"/>
      <c r="O150" s="238"/>
      <c r="P150" s="238"/>
      <c r="Q150" s="238"/>
      <c r="R150" s="238"/>
      <c r="S150" s="238"/>
      <c r="T150" s="23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0" t="s">
        <v>132</v>
      </c>
      <c r="AU150" s="240" t="s">
        <v>86</v>
      </c>
      <c r="AV150" s="13" t="s">
        <v>86</v>
      </c>
      <c r="AW150" s="13" t="s">
        <v>32</v>
      </c>
      <c r="AX150" s="13" t="s">
        <v>76</v>
      </c>
      <c r="AY150" s="240" t="s">
        <v>124</v>
      </c>
    </row>
    <row r="151" s="13" customFormat="1">
      <c r="A151" s="13"/>
      <c r="B151" s="229"/>
      <c r="C151" s="230"/>
      <c r="D151" s="231" t="s">
        <v>132</v>
      </c>
      <c r="E151" s="232" t="s">
        <v>1</v>
      </c>
      <c r="F151" s="233" t="s">
        <v>146</v>
      </c>
      <c r="G151" s="230"/>
      <c r="H151" s="234">
        <v>0.90000000000000002</v>
      </c>
      <c r="I151" s="235"/>
      <c r="J151" s="230"/>
      <c r="K151" s="230"/>
      <c r="L151" s="236"/>
      <c r="M151" s="237"/>
      <c r="N151" s="238"/>
      <c r="O151" s="238"/>
      <c r="P151" s="238"/>
      <c r="Q151" s="238"/>
      <c r="R151" s="238"/>
      <c r="S151" s="238"/>
      <c r="T151" s="23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0" t="s">
        <v>132</v>
      </c>
      <c r="AU151" s="240" t="s">
        <v>86</v>
      </c>
      <c r="AV151" s="13" t="s">
        <v>86</v>
      </c>
      <c r="AW151" s="13" t="s">
        <v>32</v>
      </c>
      <c r="AX151" s="13" t="s">
        <v>76</v>
      </c>
      <c r="AY151" s="240" t="s">
        <v>124</v>
      </c>
    </row>
    <row r="152" s="14" customFormat="1">
      <c r="A152" s="14"/>
      <c r="B152" s="241"/>
      <c r="C152" s="242"/>
      <c r="D152" s="231" t="s">
        <v>132</v>
      </c>
      <c r="E152" s="243" t="s">
        <v>1</v>
      </c>
      <c r="F152" s="244" t="s">
        <v>135</v>
      </c>
      <c r="G152" s="242"/>
      <c r="H152" s="245">
        <v>156.08000000000001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1" t="s">
        <v>132</v>
      </c>
      <c r="AU152" s="251" t="s">
        <v>86</v>
      </c>
      <c r="AV152" s="14" t="s">
        <v>130</v>
      </c>
      <c r="AW152" s="14" t="s">
        <v>32</v>
      </c>
      <c r="AX152" s="14" t="s">
        <v>84</v>
      </c>
      <c r="AY152" s="251" t="s">
        <v>124</v>
      </c>
    </row>
    <row r="153" s="2" customFormat="1" ht="33" customHeight="1">
      <c r="A153" s="38"/>
      <c r="B153" s="39"/>
      <c r="C153" s="215" t="s">
        <v>157</v>
      </c>
      <c r="D153" s="215" t="s">
        <v>126</v>
      </c>
      <c r="E153" s="216" t="s">
        <v>158</v>
      </c>
      <c r="F153" s="217" t="s">
        <v>159</v>
      </c>
      <c r="G153" s="218" t="s">
        <v>129</v>
      </c>
      <c r="H153" s="219">
        <v>36.299999999999997</v>
      </c>
      <c r="I153" s="220"/>
      <c r="J153" s="221">
        <f>ROUND(I153*H153,2)</f>
        <v>0</v>
      </c>
      <c r="K153" s="222"/>
      <c r="L153" s="44"/>
      <c r="M153" s="223" t="s">
        <v>1</v>
      </c>
      <c r="N153" s="224" t="s">
        <v>41</v>
      </c>
      <c r="O153" s="91"/>
      <c r="P153" s="225">
        <f>O153*H153</f>
        <v>0</v>
      </c>
      <c r="Q153" s="225">
        <v>0</v>
      </c>
      <c r="R153" s="225">
        <f>Q153*H153</f>
        <v>0</v>
      </c>
      <c r="S153" s="225">
        <v>0.625</v>
      </c>
      <c r="T153" s="226">
        <f>S153*H153</f>
        <v>22.6875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7" t="s">
        <v>130</v>
      </c>
      <c r="AT153" s="227" t="s">
        <v>126</v>
      </c>
      <c r="AU153" s="227" t="s">
        <v>86</v>
      </c>
      <c r="AY153" s="17" t="s">
        <v>124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7" t="s">
        <v>84</v>
      </c>
      <c r="BK153" s="228">
        <f>ROUND(I153*H153,2)</f>
        <v>0</v>
      </c>
      <c r="BL153" s="17" t="s">
        <v>130</v>
      </c>
      <c r="BM153" s="227" t="s">
        <v>160</v>
      </c>
    </row>
    <row r="154" s="13" customFormat="1">
      <c r="A154" s="13"/>
      <c r="B154" s="229"/>
      <c r="C154" s="230"/>
      <c r="D154" s="231" t="s">
        <v>132</v>
      </c>
      <c r="E154" s="232" t="s">
        <v>1</v>
      </c>
      <c r="F154" s="233" t="s">
        <v>161</v>
      </c>
      <c r="G154" s="230"/>
      <c r="H154" s="234">
        <v>36.299999999999997</v>
      </c>
      <c r="I154" s="235"/>
      <c r="J154" s="230"/>
      <c r="K154" s="230"/>
      <c r="L154" s="236"/>
      <c r="M154" s="237"/>
      <c r="N154" s="238"/>
      <c r="O154" s="238"/>
      <c r="P154" s="238"/>
      <c r="Q154" s="238"/>
      <c r="R154" s="238"/>
      <c r="S154" s="238"/>
      <c r="T154" s="23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0" t="s">
        <v>132</v>
      </c>
      <c r="AU154" s="240" t="s">
        <v>86</v>
      </c>
      <c r="AV154" s="13" t="s">
        <v>86</v>
      </c>
      <c r="AW154" s="13" t="s">
        <v>32</v>
      </c>
      <c r="AX154" s="13" t="s">
        <v>84</v>
      </c>
      <c r="AY154" s="240" t="s">
        <v>124</v>
      </c>
    </row>
    <row r="155" s="2" customFormat="1" ht="24.15" customHeight="1">
      <c r="A155" s="38"/>
      <c r="B155" s="39"/>
      <c r="C155" s="215" t="s">
        <v>162</v>
      </c>
      <c r="D155" s="215" t="s">
        <v>126</v>
      </c>
      <c r="E155" s="216" t="s">
        <v>163</v>
      </c>
      <c r="F155" s="217" t="s">
        <v>164</v>
      </c>
      <c r="G155" s="218" t="s">
        <v>129</v>
      </c>
      <c r="H155" s="219">
        <v>204.69999999999999</v>
      </c>
      <c r="I155" s="220"/>
      <c r="J155" s="221">
        <f>ROUND(I155*H155,2)</f>
        <v>0</v>
      </c>
      <c r="K155" s="222"/>
      <c r="L155" s="44"/>
      <c r="M155" s="223" t="s">
        <v>1</v>
      </c>
      <c r="N155" s="224" t="s">
        <v>41</v>
      </c>
      <c r="O155" s="91"/>
      <c r="P155" s="225">
        <f>O155*H155</f>
        <v>0</v>
      </c>
      <c r="Q155" s="225">
        <v>0</v>
      </c>
      <c r="R155" s="225">
        <f>Q155*H155</f>
        <v>0</v>
      </c>
      <c r="S155" s="225">
        <v>0.316</v>
      </c>
      <c r="T155" s="226">
        <f>S155*H155</f>
        <v>64.685199999999995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130</v>
      </c>
      <c r="AT155" s="227" t="s">
        <v>126</v>
      </c>
      <c r="AU155" s="227" t="s">
        <v>86</v>
      </c>
      <c r="AY155" s="17" t="s">
        <v>124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84</v>
      </c>
      <c r="BK155" s="228">
        <f>ROUND(I155*H155,2)</f>
        <v>0</v>
      </c>
      <c r="BL155" s="17" t="s">
        <v>130</v>
      </c>
      <c r="BM155" s="227" t="s">
        <v>165</v>
      </c>
    </row>
    <row r="156" s="13" customFormat="1">
      <c r="A156" s="13"/>
      <c r="B156" s="229"/>
      <c r="C156" s="230"/>
      <c r="D156" s="231" t="s">
        <v>132</v>
      </c>
      <c r="E156" s="232" t="s">
        <v>1</v>
      </c>
      <c r="F156" s="233" t="s">
        <v>151</v>
      </c>
      <c r="G156" s="230"/>
      <c r="H156" s="234">
        <v>46.200000000000003</v>
      </c>
      <c r="I156" s="235"/>
      <c r="J156" s="230"/>
      <c r="K156" s="230"/>
      <c r="L156" s="236"/>
      <c r="M156" s="237"/>
      <c r="N156" s="238"/>
      <c r="O156" s="238"/>
      <c r="P156" s="238"/>
      <c r="Q156" s="238"/>
      <c r="R156" s="238"/>
      <c r="S156" s="238"/>
      <c r="T156" s="23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0" t="s">
        <v>132</v>
      </c>
      <c r="AU156" s="240" t="s">
        <v>86</v>
      </c>
      <c r="AV156" s="13" t="s">
        <v>86</v>
      </c>
      <c r="AW156" s="13" t="s">
        <v>32</v>
      </c>
      <c r="AX156" s="13" t="s">
        <v>76</v>
      </c>
      <c r="AY156" s="240" t="s">
        <v>124</v>
      </c>
    </row>
    <row r="157" s="13" customFormat="1">
      <c r="A157" s="13"/>
      <c r="B157" s="229"/>
      <c r="C157" s="230"/>
      <c r="D157" s="231" t="s">
        <v>132</v>
      </c>
      <c r="E157" s="232" t="s">
        <v>1</v>
      </c>
      <c r="F157" s="233" t="s">
        <v>152</v>
      </c>
      <c r="G157" s="230"/>
      <c r="H157" s="234">
        <v>158.5</v>
      </c>
      <c r="I157" s="235"/>
      <c r="J157" s="230"/>
      <c r="K157" s="230"/>
      <c r="L157" s="236"/>
      <c r="M157" s="237"/>
      <c r="N157" s="238"/>
      <c r="O157" s="238"/>
      <c r="P157" s="238"/>
      <c r="Q157" s="238"/>
      <c r="R157" s="238"/>
      <c r="S157" s="238"/>
      <c r="T157" s="23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0" t="s">
        <v>132</v>
      </c>
      <c r="AU157" s="240" t="s">
        <v>86</v>
      </c>
      <c r="AV157" s="13" t="s">
        <v>86</v>
      </c>
      <c r="AW157" s="13" t="s">
        <v>32</v>
      </c>
      <c r="AX157" s="13" t="s">
        <v>76</v>
      </c>
      <c r="AY157" s="240" t="s">
        <v>124</v>
      </c>
    </row>
    <row r="158" s="14" customFormat="1">
      <c r="A158" s="14"/>
      <c r="B158" s="241"/>
      <c r="C158" s="242"/>
      <c r="D158" s="231" t="s">
        <v>132</v>
      </c>
      <c r="E158" s="243" t="s">
        <v>1</v>
      </c>
      <c r="F158" s="244" t="s">
        <v>135</v>
      </c>
      <c r="G158" s="242"/>
      <c r="H158" s="245">
        <v>204.69999999999999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1" t="s">
        <v>132</v>
      </c>
      <c r="AU158" s="251" t="s">
        <v>86</v>
      </c>
      <c r="AV158" s="14" t="s">
        <v>130</v>
      </c>
      <c r="AW158" s="14" t="s">
        <v>32</v>
      </c>
      <c r="AX158" s="14" t="s">
        <v>84</v>
      </c>
      <c r="AY158" s="251" t="s">
        <v>124</v>
      </c>
    </row>
    <row r="159" s="2" customFormat="1" ht="33" customHeight="1">
      <c r="A159" s="38"/>
      <c r="B159" s="39"/>
      <c r="C159" s="215" t="s">
        <v>166</v>
      </c>
      <c r="D159" s="215" t="s">
        <v>126</v>
      </c>
      <c r="E159" s="216" t="s">
        <v>167</v>
      </c>
      <c r="F159" s="217" t="s">
        <v>168</v>
      </c>
      <c r="G159" s="218" t="s">
        <v>129</v>
      </c>
      <c r="H159" s="219">
        <v>309.44999999999999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41</v>
      </c>
      <c r="O159" s="91"/>
      <c r="P159" s="225">
        <f>O159*H159</f>
        <v>0</v>
      </c>
      <c r="Q159" s="225">
        <v>5.0000000000000002E-05</v>
      </c>
      <c r="R159" s="225">
        <f>Q159*H159</f>
        <v>0.0154725</v>
      </c>
      <c r="S159" s="225">
        <v>0.11500000000000001</v>
      </c>
      <c r="T159" s="226">
        <f>S159*H159</f>
        <v>35.586750000000002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130</v>
      </c>
      <c r="AT159" s="227" t="s">
        <v>126</v>
      </c>
      <c r="AU159" s="227" t="s">
        <v>86</v>
      </c>
      <c r="AY159" s="17" t="s">
        <v>124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84</v>
      </c>
      <c r="BK159" s="228">
        <f>ROUND(I159*H159,2)</f>
        <v>0</v>
      </c>
      <c r="BL159" s="17" t="s">
        <v>130</v>
      </c>
      <c r="BM159" s="227" t="s">
        <v>169</v>
      </c>
    </row>
    <row r="160" s="13" customFormat="1">
      <c r="A160" s="13"/>
      <c r="B160" s="229"/>
      <c r="C160" s="230"/>
      <c r="D160" s="231" t="s">
        <v>132</v>
      </c>
      <c r="E160" s="232" t="s">
        <v>1</v>
      </c>
      <c r="F160" s="233" t="s">
        <v>170</v>
      </c>
      <c r="G160" s="230"/>
      <c r="H160" s="234">
        <v>90.75</v>
      </c>
      <c r="I160" s="235"/>
      <c r="J160" s="230"/>
      <c r="K160" s="230"/>
      <c r="L160" s="236"/>
      <c r="M160" s="237"/>
      <c r="N160" s="238"/>
      <c r="O160" s="238"/>
      <c r="P160" s="238"/>
      <c r="Q160" s="238"/>
      <c r="R160" s="238"/>
      <c r="S160" s="238"/>
      <c r="T160" s="23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0" t="s">
        <v>132</v>
      </c>
      <c r="AU160" s="240" t="s">
        <v>86</v>
      </c>
      <c r="AV160" s="13" t="s">
        <v>86</v>
      </c>
      <c r="AW160" s="13" t="s">
        <v>32</v>
      </c>
      <c r="AX160" s="13" t="s">
        <v>76</v>
      </c>
      <c r="AY160" s="240" t="s">
        <v>124</v>
      </c>
    </row>
    <row r="161" s="13" customFormat="1">
      <c r="A161" s="13"/>
      <c r="B161" s="229"/>
      <c r="C161" s="230"/>
      <c r="D161" s="231" t="s">
        <v>132</v>
      </c>
      <c r="E161" s="232" t="s">
        <v>1</v>
      </c>
      <c r="F161" s="233" t="s">
        <v>171</v>
      </c>
      <c r="G161" s="230"/>
      <c r="H161" s="234">
        <v>114</v>
      </c>
      <c r="I161" s="235"/>
      <c r="J161" s="230"/>
      <c r="K161" s="230"/>
      <c r="L161" s="236"/>
      <c r="M161" s="237"/>
      <c r="N161" s="238"/>
      <c r="O161" s="238"/>
      <c r="P161" s="238"/>
      <c r="Q161" s="238"/>
      <c r="R161" s="238"/>
      <c r="S161" s="238"/>
      <c r="T161" s="23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0" t="s">
        <v>132</v>
      </c>
      <c r="AU161" s="240" t="s">
        <v>86</v>
      </c>
      <c r="AV161" s="13" t="s">
        <v>86</v>
      </c>
      <c r="AW161" s="13" t="s">
        <v>32</v>
      </c>
      <c r="AX161" s="13" t="s">
        <v>76</v>
      </c>
      <c r="AY161" s="240" t="s">
        <v>124</v>
      </c>
    </row>
    <row r="162" s="13" customFormat="1">
      <c r="A162" s="13"/>
      <c r="B162" s="229"/>
      <c r="C162" s="230"/>
      <c r="D162" s="231" t="s">
        <v>132</v>
      </c>
      <c r="E162" s="232" t="s">
        <v>1</v>
      </c>
      <c r="F162" s="233" t="s">
        <v>172</v>
      </c>
      <c r="G162" s="230"/>
      <c r="H162" s="234">
        <v>104.7</v>
      </c>
      <c r="I162" s="235"/>
      <c r="J162" s="230"/>
      <c r="K162" s="230"/>
      <c r="L162" s="236"/>
      <c r="M162" s="237"/>
      <c r="N162" s="238"/>
      <c r="O162" s="238"/>
      <c r="P162" s="238"/>
      <c r="Q162" s="238"/>
      <c r="R162" s="238"/>
      <c r="S162" s="238"/>
      <c r="T162" s="23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0" t="s">
        <v>132</v>
      </c>
      <c r="AU162" s="240" t="s">
        <v>86</v>
      </c>
      <c r="AV162" s="13" t="s">
        <v>86</v>
      </c>
      <c r="AW162" s="13" t="s">
        <v>32</v>
      </c>
      <c r="AX162" s="13" t="s">
        <v>76</v>
      </c>
      <c r="AY162" s="240" t="s">
        <v>124</v>
      </c>
    </row>
    <row r="163" s="14" customFormat="1">
      <c r="A163" s="14"/>
      <c r="B163" s="241"/>
      <c r="C163" s="242"/>
      <c r="D163" s="231" t="s">
        <v>132</v>
      </c>
      <c r="E163" s="243" t="s">
        <v>1</v>
      </c>
      <c r="F163" s="244" t="s">
        <v>135</v>
      </c>
      <c r="G163" s="242"/>
      <c r="H163" s="245">
        <v>309.44999999999999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1" t="s">
        <v>132</v>
      </c>
      <c r="AU163" s="251" t="s">
        <v>86</v>
      </c>
      <c r="AV163" s="14" t="s">
        <v>130</v>
      </c>
      <c r="AW163" s="14" t="s">
        <v>32</v>
      </c>
      <c r="AX163" s="14" t="s">
        <v>84</v>
      </c>
      <c r="AY163" s="251" t="s">
        <v>124</v>
      </c>
    </row>
    <row r="164" s="2" customFormat="1" ht="16.5" customHeight="1">
      <c r="A164" s="38"/>
      <c r="B164" s="39"/>
      <c r="C164" s="215" t="s">
        <v>8</v>
      </c>
      <c r="D164" s="215" t="s">
        <v>126</v>
      </c>
      <c r="E164" s="216" t="s">
        <v>173</v>
      </c>
      <c r="F164" s="217" t="s">
        <v>174</v>
      </c>
      <c r="G164" s="218" t="s">
        <v>175</v>
      </c>
      <c r="H164" s="219">
        <v>121</v>
      </c>
      <c r="I164" s="220"/>
      <c r="J164" s="221">
        <f>ROUND(I164*H164,2)</f>
        <v>0</v>
      </c>
      <c r="K164" s="222"/>
      <c r="L164" s="44"/>
      <c r="M164" s="223" t="s">
        <v>1</v>
      </c>
      <c r="N164" s="224" t="s">
        <v>41</v>
      </c>
      <c r="O164" s="91"/>
      <c r="P164" s="225">
        <f>O164*H164</f>
        <v>0</v>
      </c>
      <c r="Q164" s="225">
        <v>0</v>
      </c>
      <c r="R164" s="225">
        <f>Q164*H164</f>
        <v>0</v>
      </c>
      <c r="S164" s="225">
        <v>0.20499999999999999</v>
      </c>
      <c r="T164" s="226">
        <f>S164*H164</f>
        <v>24.805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7" t="s">
        <v>130</v>
      </c>
      <c r="AT164" s="227" t="s">
        <v>126</v>
      </c>
      <c r="AU164" s="227" t="s">
        <v>86</v>
      </c>
      <c r="AY164" s="17" t="s">
        <v>124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7" t="s">
        <v>84</v>
      </c>
      <c r="BK164" s="228">
        <f>ROUND(I164*H164,2)</f>
        <v>0</v>
      </c>
      <c r="BL164" s="17" t="s">
        <v>130</v>
      </c>
      <c r="BM164" s="227" t="s">
        <v>176</v>
      </c>
    </row>
    <row r="165" s="13" customFormat="1">
      <c r="A165" s="13"/>
      <c r="B165" s="229"/>
      <c r="C165" s="230"/>
      <c r="D165" s="231" t="s">
        <v>132</v>
      </c>
      <c r="E165" s="232" t="s">
        <v>1</v>
      </c>
      <c r="F165" s="233" t="s">
        <v>177</v>
      </c>
      <c r="G165" s="230"/>
      <c r="H165" s="234">
        <v>43</v>
      </c>
      <c r="I165" s="235"/>
      <c r="J165" s="230"/>
      <c r="K165" s="230"/>
      <c r="L165" s="236"/>
      <c r="M165" s="237"/>
      <c r="N165" s="238"/>
      <c r="O165" s="238"/>
      <c r="P165" s="238"/>
      <c r="Q165" s="238"/>
      <c r="R165" s="238"/>
      <c r="S165" s="238"/>
      <c r="T165" s="23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0" t="s">
        <v>132</v>
      </c>
      <c r="AU165" s="240" t="s">
        <v>86</v>
      </c>
      <c r="AV165" s="13" t="s">
        <v>86</v>
      </c>
      <c r="AW165" s="13" t="s">
        <v>32</v>
      </c>
      <c r="AX165" s="13" t="s">
        <v>76</v>
      </c>
      <c r="AY165" s="240" t="s">
        <v>124</v>
      </c>
    </row>
    <row r="166" s="13" customFormat="1">
      <c r="A166" s="13"/>
      <c r="B166" s="229"/>
      <c r="C166" s="230"/>
      <c r="D166" s="231" t="s">
        <v>132</v>
      </c>
      <c r="E166" s="232" t="s">
        <v>1</v>
      </c>
      <c r="F166" s="233" t="s">
        <v>178</v>
      </c>
      <c r="G166" s="230"/>
      <c r="H166" s="234">
        <v>46</v>
      </c>
      <c r="I166" s="235"/>
      <c r="J166" s="230"/>
      <c r="K166" s="230"/>
      <c r="L166" s="236"/>
      <c r="M166" s="237"/>
      <c r="N166" s="238"/>
      <c r="O166" s="238"/>
      <c r="P166" s="238"/>
      <c r="Q166" s="238"/>
      <c r="R166" s="238"/>
      <c r="S166" s="238"/>
      <c r="T166" s="23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0" t="s">
        <v>132</v>
      </c>
      <c r="AU166" s="240" t="s">
        <v>86</v>
      </c>
      <c r="AV166" s="13" t="s">
        <v>86</v>
      </c>
      <c r="AW166" s="13" t="s">
        <v>32</v>
      </c>
      <c r="AX166" s="13" t="s">
        <v>76</v>
      </c>
      <c r="AY166" s="240" t="s">
        <v>124</v>
      </c>
    </row>
    <row r="167" s="13" customFormat="1">
      <c r="A167" s="13"/>
      <c r="B167" s="229"/>
      <c r="C167" s="230"/>
      <c r="D167" s="231" t="s">
        <v>132</v>
      </c>
      <c r="E167" s="232" t="s">
        <v>1</v>
      </c>
      <c r="F167" s="233" t="s">
        <v>179</v>
      </c>
      <c r="G167" s="230"/>
      <c r="H167" s="234">
        <v>32</v>
      </c>
      <c r="I167" s="235"/>
      <c r="J167" s="230"/>
      <c r="K167" s="230"/>
      <c r="L167" s="236"/>
      <c r="M167" s="237"/>
      <c r="N167" s="238"/>
      <c r="O167" s="238"/>
      <c r="P167" s="238"/>
      <c r="Q167" s="238"/>
      <c r="R167" s="238"/>
      <c r="S167" s="238"/>
      <c r="T167" s="23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0" t="s">
        <v>132</v>
      </c>
      <c r="AU167" s="240" t="s">
        <v>86</v>
      </c>
      <c r="AV167" s="13" t="s">
        <v>86</v>
      </c>
      <c r="AW167" s="13" t="s">
        <v>32</v>
      </c>
      <c r="AX167" s="13" t="s">
        <v>76</v>
      </c>
      <c r="AY167" s="240" t="s">
        <v>124</v>
      </c>
    </row>
    <row r="168" s="14" customFormat="1">
      <c r="A168" s="14"/>
      <c r="B168" s="241"/>
      <c r="C168" s="242"/>
      <c r="D168" s="231" t="s">
        <v>132</v>
      </c>
      <c r="E168" s="243" t="s">
        <v>1</v>
      </c>
      <c r="F168" s="244" t="s">
        <v>135</v>
      </c>
      <c r="G168" s="242"/>
      <c r="H168" s="245">
        <v>121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1" t="s">
        <v>132</v>
      </c>
      <c r="AU168" s="251" t="s">
        <v>86</v>
      </c>
      <c r="AV168" s="14" t="s">
        <v>130</v>
      </c>
      <c r="AW168" s="14" t="s">
        <v>32</v>
      </c>
      <c r="AX168" s="14" t="s">
        <v>84</v>
      </c>
      <c r="AY168" s="251" t="s">
        <v>124</v>
      </c>
    </row>
    <row r="169" s="2" customFormat="1" ht="16.5" customHeight="1">
      <c r="A169" s="38"/>
      <c r="B169" s="39"/>
      <c r="C169" s="215" t="s">
        <v>180</v>
      </c>
      <c r="D169" s="215" t="s">
        <v>126</v>
      </c>
      <c r="E169" s="216" t="s">
        <v>181</v>
      </c>
      <c r="F169" s="217" t="s">
        <v>182</v>
      </c>
      <c r="G169" s="218" t="s">
        <v>175</v>
      </c>
      <c r="H169" s="219">
        <v>65</v>
      </c>
      <c r="I169" s="220"/>
      <c r="J169" s="221">
        <f>ROUND(I169*H169,2)</f>
        <v>0</v>
      </c>
      <c r="K169" s="222"/>
      <c r="L169" s="44"/>
      <c r="M169" s="223" t="s">
        <v>1</v>
      </c>
      <c r="N169" s="224" t="s">
        <v>41</v>
      </c>
      <c r="O169" s="91"/>
      <c r="P169" s="225">
        <f>O169*H169</f>
        <v>0</v>
      </c>
      <c r="Q169" s="225">
        <v>0.0071900000000000002</v>
      </c>
      <c r="R169" s="225">
        <f>Q169*H169</f>
        <v>0.46734999999999999</v>
      </c>
      <c r="S169" s="225">
        <v>0</v>
      </c>
      <c r="T169" s="226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7" t="s">
        <v>130</v>
      </c>
      <c r="AT169" s="227" t="s">
        <v>126</v>
      </c>
      <c r="AU169" s="227" t="s">
        <v>86</v>
      </c>
      <c r="AY169" s="17" t="s">
        <v>124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7" t="s">
        <v>84</v>
      </c>
      <c r="BK169" s="228">
        <f>ROUND(I169*H169,2)</f>
        <v>0</v>
      </c>
      <c r="BL169" s="17" t="s">
        <v>130</v>
      </c>
      <c r="BM169" s="227" t="s">
        <v>183</v>
      </c>
    </row>
    <row r="170" s="13" customFormat="1">
      <c r="A170" s="13"/>
      <c r="B170" s="229"/>
      <c r="C170" s="230"/>
      <c r="D170" s="231" t="s">
        <v>132</v>
      </c>
      <c r="E170" s="232" t="s">
        <v>1</v>
      </c>
      <c r="F170" s="233" t="s">
        <v>184</v>
      </c>
      <c r="G170" s="230"/>
      <c r="H170" s="234">
        <v>65</v>
      </c>
      <c r="I170" s="235"/>
      <c r="J170" s="230"/>
      <c r="K170" s="230"/>
      <c r="L170" s="236"/>
      <c r="M170" s="237"/>
      <c r="N170" s="238"/>
      <c r="O170" s="238"/>
      <c r="P170" s="238"/>
      <c r="Q170" s="238"/>
      <c r="R170" s="238"/>
      <c r="S170" s="238"/>
      <c r="T170" s="23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0" t="s">
        <v>132</v>
      </c>
      <c r="AU170" s="240" t="s">
        <v>86</v>
      </c>
      <c r="AV170" s="13" t="s">
        <v>86</v>
      </c>
      <c r="AW170" s="13" t="s">
        <v>32</v>
      </c>
      <c r="AX170" s="13" t="s">
        <v>84</v>
      </c>
      <c r="AY170" s="240" t="s">
        <v>124</v>
      </c>
    </row>
    <row r="171" s="2" customFormat="1" ht="24.15" customHeight="1">
      <c r="A171" s="38"/>
      <c r="B171" s="39"/>
      <c r="C171" s="215" t="s">
        <v>185</v>
      </c>
      <c r="D171" s="215" t="s">
        <v>126</v>
      </c>
      <c r="E171" s="216" t="s">
        <v>186</v>
      </c>
      <c r="F171" s="217" t="s">
        <v>187</v>
      </c>
      <c r="G171" s="218" t="s">
        <v>188</v>
      </c>
      <c r="H171" s="219">
        <v>100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41</v>
      </c>
      <c r="O171" s="91"/>
      <c r="P171" s="225">
        <f>O171*H171</f>
        <v>0</v>
      </c>
      <c r="Q171" s="225">
        <v>3.0000000000000001E-05</v>
      </c>
      <c r="R171" s="225">
        <f>Q171*H171</f>
        <v>0.0030000000000000001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130</v>
      </c>
      <c r="AT171" s="227" t="s">
        <v>126</v>
      </c>
      <c r="AU171" s="227" t="s">
        <v>86</v>
      </c>
      <c r="AY171" s="17" t="s">
        <v>124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84</v>
      </c>
      <c r="BK171" s="228">
        <f>ROUND(I171*H171,2)</f>
        <v>0</v>
      </c>
      <c r="BL171" s="17" t="s">
        <v>130</v>
      </c>
      <c r="BM171" s="227" t="s">
        <v>189</v>
      </c>
    </row>
    <row r="172" s="13" customFormat="1">
      <c r="A172" s="13"/>
      <c r="B172" s="229"/>
      <c r="C172" s="230"/>
      <c r="D172" s="231" t="s">
        <v>132</v>
      </c>
      <c r="E172" s="232" t="s">
        <v>1</v>
      </c>
      <c r="F172" s="233" t="s">
        <v>190</v>
      </c>
      <c r="G172" s="230"/>
      <c r="H172" s="234">
        <v>100</v>
      </c>
      <c r="I172" s="235"/>
      <c r="J172" s="230"/>
      <c r="K172" s="230"/>
      <c r="L172" s="236"/>
      <c r="M172" s="237"/>
      <c r="N172" s="238"/>
      <c r="O172" s="238"/>
      <c r="P172" s="238"/>
      <c r="Q172" s="238"/>
      <c r="R172" s="238"/>
      <c r="S172" s="238"/>
      <c r="T172" s="23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0" t="s">
        <v>132</v>
      </c>
      <c r="AU172" s="240" t="s">
        <v>86</v>
      </c>
      <c r="AV172" s="13" t="s">
        <v>86</v>
      </c>
      <c r="AW172" s="13" t="s">
        <v>32</v>
      </c>
      <c r="AX172" s="13" t="s">
        <v>84</v>
      </c>
      <c r="AY172" s="240" t="s">
        <v>124</v>
      </c>
    </row>
    <row r="173" s="2" customFormat="1" ht="24.15" customHeight="1">
      <c r="A173" s="38"/>
      <c r="B173" s="39"/>
      <c r="C173" s="215" t="s">
        <v>191</v>
      </c>
      <c r="D173" s="215" t="s">
        <v>126</v>
      </c>
      <c r="E173" s="216" t="s">
        <v>192</v>
      </c>
      <c r="F173" s="217" t="s">
        <v>193</v>
      </c>
      <c r="G173" s="218" t="s">
        <v>194</v>
      </c>
      <c r="H173" s="219">
        <v>50</v>
      </c>
      <c r="I173" s="220"/>
      <c r="J173" s="221">
        <f>ROUND(I173*H173,2)</f>
        <v>0</v>
      </c>
      <c r="K173" s="222"/>
      <c r="L173" s="44"/>
      <c r="M173" s="223" t="s">
        <v>1</v>
      </c>
      <c r="N173" s="224" t="s">
        <v>41</v>
      </c>
      <c r="O173" s="91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7" t="s">
        <v>130</v>
      </c>
      <c r="AT173" s="227" t="s">
        <v>126</v>
      </c>
      <c r="AU173" s="227" t="s">
        <v>86</v>
      </c>
      <c r="AY173" s="17" t="s">
        <v>124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84</v>
      </c>
      <c r="BK173" s="228">
        <f>ROUND(I173*H173,2)</f>
        <v>0</v>
      </c>
      <c r="BL173" s="17" t="s">
        <v>130</v>
      </c>
      <c r="BM173" s="227" t="s">
        <v>195</v>
      </c>
    </row>
    <row r="174" s="13" customFormat="1">
      <c r="A174" s="13"/>
      <c r="B174" s="229"/>
      <c r="C174" s="230"/>
      <c r="D174" s="231" t="s">
        <v>132</v>
      </c>
      <c r="E174" s="232" t="s">
        <v>1</v>
      </c>
      <c r="F174" s="233" t="s">
        <v>196</v>
      </c>
      <c r="G174" s="230"/>
      <c r="H174" s="234">
        <v>50</v>
      </c>
      <c r="I174" s="235"/>
      <c r="J174" s="230"/>
      <c r="K174" s="230"/>
      <c r="L174" s="236"/>
      <c r="M174" s="237"/>
      <c r="N174" s="238"/>
      <c r="O174" s="238"/>
      <c r="P174" s="238"/>
      <c r="Q174" s="238"/>
      <c r="R174" s="238"/>
      <c r="S174" s="238"/>
      <c r="T174" s="23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0" t="s">
        <v>132</v>
      </c>
      <c r="AU174" s="240" t="s">
        <v>86</v>
      </c>
      <c r="AV174" s="13" t="s">
        <v>86</v>
      </c>
      <c r="AW174" s="13" t="s">
        <v>32</v>
      </c>
      <c r="AX174" s="13" t="s">
        <v>84</v>
      </c>
      <c r="AY174" s="240" t="s">
        <v>124</v>
      </c>
    </row>
    <row r="175" s="2" customFormat="1" ht="24.15" customHeight="1">
      <c r="A175" s="38"/>
      <c r="B175" s="39"/>
      <c r="C175" s="215" t="s">
        <v>197</v>
      </c>
      <c r="D175" s="215" t="s">
        <v>126</v>
      </c>
      <c r="E175" s="216" t="s">
        <v>198</v>
      </c>
      <c r="F175" s="217" t="s">
        <v>199</v>
      </c>
      <c r="G175" s="218" t="s">
        <v>200</v>
      </c>
      <c r="H175" s="219">
        <v>2</v>
      </c>
      <c r="I175" s="220"/>
      <c r="J175" s="221">
        <f>ROUND(I175*H175,2)</f>
        <v>0</v>
      </c>
      <c r="K175" s="222"/>
      <c r="L175" s="44"/>
      <c r="M175" s="223" t="s">
        <v>1</v>
      </c>
      <c r="N175" s="224" t="s">
        <v>41</v>
      </c>
      <c r="O175" s="91"/>
      <c r="P175" s="225">
        <f>O175*H175</f>
        <v>0</v>
      </c>
      <c r="Q175" s="225">
        <v>0.00064999999999999997</v>
      </c>
      <c r="R175" s="225">
        <f>Q175*H175</f>
        <v>0.0012999999999999999</v>
      </c>
      <c r="S175" s="225">
        <v>0</v>
      </c>
      <c r="T175" s="226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7" t="s">
        <v>130</v>
      </c>
      <c r="AT175" s="227" t="s">
        <v>126</v>
      </c>
      <c r="AU175" s="227" t="s">
        <v>86</v>
      </c>
      <c r="AY175" s="17" t="s">
        <v>124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7" t="s">
        <v>84</v>
      </c>
      <c r="BK175" s="228">
        <f>ROUND(I175*H175,2)</f>
        <v>0</v>
      </c>
      <c r="BL175" s="17" t="s">
        <v>130</v>
      </c>
      <c r="BM175" s="227" t="s">
        <v>201</v>
      </c>
    </row>
    <row r="176" s="13" customFormat="1">
      <c r="A176" s="13"/>
      <c r="B176" s="229"/>
      <c r="C176" s="230"/>
      <c r="D176" s="231" t="s">
        <v>132</v>
      </c>
      <c r="E176" s="232" t="s">
        <v>1</v>
      </c>
      <c r="F176" s="233" t="s">
        <v>86</v>
      </c>
      <c r="G176" s="230"/>
      <c r="H176" s="234">
        <v>2</v>
      </c>
      <c r="I176" s="235"/>
      <c r="J176" s="230"/>
      <c r="K176" s="230"/>
      <c r="L176" s="236"/>
      <c r="M176" s="237"/>
      <c r="N176" s="238"/>
      <c r="O176" s="238"/>
      <c r="P176" s="238"/>
      <c r="Q176" s="238"/>
      <c r="R176" s="238"/>
      <c r="S176" s="238"/>
      <c r="T176" s="23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0" t="s">
        <v>132</v>
      </c>
      <c r="AU176" s="240" t="s">
        <v>86</v>
      </c>
      <c r="AV176" s="13" t="s">
        <v>86</v>
      </c>
      <c r="AW176" s="13" t="s">
        <v>32</v>
      </c>
      <c r="AX176" s="13" t="s">
        <v>84</v>
      </c>
      <c r="AY176" s="240" t="s">
        <v>124</v>
      </c>
    </row>
    <row r="177" s="2" customFormat="1" ht="24.15" customHeight="1">
      <c r="A177" s="38"/>
      <c r="B177" s="39"/>
      <c r="C177" s="215" t="s">
        <v>202</v>
      </c>
      <c r="D177" s="215" t="s">
        <v>126</v>
      </c>
      <c r="E177" s="216" t="s">
        <v>203</v>
      </c>
      <c r="F177" s="217" t="s">
        <v>204</v>
      </c>
      <c r="G177" s="218" t="s">
        <v>200</v>
      </c>
      <c r="H177" s="219">
        <v>2</v>
      </c>
      <c r="I177" s="220"/>
      <c r="J177" s="221">
        <f>ROUND(I177*H177,2)</f>
        <v>0</v>
      </c>
      <c r="K177" s="222"/>
      <c r="L177" s="44"/>
      <c r="M177" s="223" t="s">
        <v>1</v>
      </c>
      <c r="N177" s="224" t="s">
        <v>41</v>
      </c>
      <c r="O177" s="91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130</v>
      </c>
      <c r="AT177" s="227" t="s">
        <v>126</v>
      </c>
      <c r="AU177" s="227" t="s">
        <v>86</v>
      </c>
      <c r="AY177" s="17" t="s">
        <v>124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84</v>
      </c>
      <c r="BK177" s="228">
        <f>ROUND(I177*H177,2)</f>
        <v>0</v>
      </c>
      <c r="BL177" s="17" t="s">
        <v>130</v>
      </c>
      <c r="BM177" s="227" t="s">
        <v>205</v>
      </c>
    </row>
    <row r="178" s="13" customFormat="1">
      <c r="A178" s="13"/>
      <c r="B178" s="229"/>
      <c r="C178" s="230"/>
      <c r="D178" s="231" t="s">
        <v>132</v>
      </c>
      <c r="E178" s="232" t="s">
        <v>1</v>
      </c>
      <c r="F178" s="233" t="s">
        <v>86</v>
      </c>
      <c r="G178" s="230"/>
      <c r="H178" s="234">
        <v>2</v>
      </c>
      <c r="I178" s="235"/>
      <c r="J178" s="230"/>
      <c r="K178" s="230"/>
      <c r="L178" s="236"/>
      <c r="M178" s="237"/>
      <c r="N178" s="238"/>
      <c r="O178" s="238"/>
      <c r="P178" s="238"/>
      <c r="Q178" s="238"/>
      <c r="R178" s="238"/>
      <c r="S178" s="238"/>
      <c r="T178" s="23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0" t="s">
        <v>132</v>
      </c>
      <c r="AU178" s="240" t="s">
        <v>86</v>
      </c>
      <c r="AV178" s="13" t="s">
        <v>86</v>
      </c>
      <c r="AW178" s="13" t="s">
        <v>32</v>
      </c>
      <c r="AX178" s="13" t="s">
        <v>84</v>
      </c>
      <c r="AY178" s="240" t="s">
        <v>124</v>
      </c>
    </row>
    <row r="179" s="2" customFormat="1" ht="24.15" customHeight="1">
      <c r="A179" s="38"/>
      <c r="B179" s="39"/>
      <c r="C179" s="215" t="s">
        <v>7</v>
      </c>
      <c r="D179" s="215" t="s">
        <v>126</v>
      </c>
      <c r="E179" s="216" t="s">
        <v>206</v>
      </c>
      <c r="F179" s="217" t="s">
        <v>207</v>
      </c>
      <c r="G179" s="218" t="s">
        <v>129</v>
      </c>
      <c r="H179" s="219">
        <v>20</v>
      </c>
      <c r="I179" s="220"/>
      <c r="J179" s="221">
        <f>ROUND(I179*H179,2)</f>
        <v>0</v>
      </c>
      <c r="K179" s="222"/>
      <c r="L179" s="44"/>
      <c r="M179" s="223" t="s">
        <v>1</v>
      </c>
      <c r="N179" s="224" t="s">
        <v>41</v>
      </c>
      <c r="O179" s="91"/>
      <c r="P179" s="225">
        <f>O179*H179</f>
        <v>0</v>
      </c>
      <c r="Q179" s="225">
        <v>0.00064000000000000005</v>
      </c>
      <c r="R179" s="225">
        <f>Q179*H179</f>
        <v>0.012800000000000001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130</v>
      </c>
      <c r="AT179" s="227" t="s">
        <v>126</v>
      </c>
      <c r="AU179" s="227" t="s">
        <v>86</v>
      </c>
      <c r="AY179" s="17" t="s">
        <v>124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84</v>
      </c>
      <c r="BK179" s="228">
        <f>ROUND(I179*H179,2)</f>
        <v>0</v>
      </c>
      <c r="BL179" s="17" t="s">
        <v>130</v>
      </c>
      <c r="BM179" s="227" t="s">
        <v>208</v>
      </c>
    </row>
    <row r="180" s="13" customFormat="1">
      <c r="A180" s="13"/>
      <c r="B180" s="229"/>
      <c r="C180" s="230"/>
      <c r="D180" s="231" t="s">
        <v>132</v>
      </c>
      <c r="E180" s="232" t="s">
        <v>1</v>
      </c>
      <c r="F180" s="233" t="s">
        <v>209</v>
      </c>
      <c r="G180" s="230"/>
      <c r="H180" s="234">
        <v>20</v>
      </c>
      <c r="I180" s="235"/>
      <c r="J180" s="230"/>
      <c r="K180" s="230"/>
      <c r="L180" s="236"/>
      <c r="M180" s="237"/>
      <c r="N180" s="238"/>
      <c r="O180" s="238"/>
      <c r="P180" s="238"/>
      <c r="Q180" s="238"/>
      <c r="R180" s="238"/>
      <c r="S180" s="238"/>
      <c r="T180" s="23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0" t="s">
        <v>132</v>
      </c>
      <c r="AU180" s="240" t="s">
        <v>86</v>
      </c>
      <c r="AV180" s="13" t="s">
        <v>86</v>
      </c>
      <c r="AW180" s="13" t="s">
        <v>32</v>
      </c>
      <c r="AX180" s="13" t="s">
        <v>84</v>
      </c>
      <c r="AY180" s="240" t="s">
        <v>124</v>
      </c>
    </row>
    <row r="181" s="2" customFormat="1" ht="24.15" customHeight="1">
      <c r="A181" s="38"/>
      <c r="B181" s="39"/>
      <c r="C181" s="215" t="s">
        <v>210</v>
      </c>
      <c r="D181" s="215" t="s">
        <v>126</v>
      </c>
      <c r="E181" s="216" t="s">
        <v>211</v>
      </c>
      <c r="F181" s="217" t="s">
        <v>212</v>
      </c>
      <c r="G181" s="218" t="s">
        <v>129</v>
      </c>
      <c r="H181" s="219">
        <v>20</v>
      </c>
      <c r="I181" s="220"/>
      <c r="J181" s="221">
        <f>ROUND(I181*H181,2)</f>
        <v>0</v>
      </c>
      <c r="K181" s="222"/>
      <c r="L181" s="44"/>
      <c r="M181" s="223" t="s">
        <v>1</v>
      </c>
      <c r="N181" s="224" t="s">
        <v>41</v>
      </c>
      <c r="O181" s="91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7" t="s">
        <v>130</v>
      </c>
      <c r="AT181" s="227" t="s">
        <v>126</v>
      </c>
      <c r="AU181" s="227" t="s">
        <v>86</v>
      </c>
      <c r="AY181" s="17" t="s">
        <v>124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84</v>
      </c>
      <c r="BK181" s="228">
        <f>ROUND(I181*H181,2)</f>
        <v>0</v>
      </c>
      <c r="BL181" s="17" t="s">
        <v>130</v>
      </c>
      <c r="BM181" s="227" t="s">
        <v>213</v>
      </c>
    </row>
    <row r="182" s="13" customFormat="1">
      <c r="A182" s="13"/>
      <c r="B182" s="229"/>
      <c r="C182" s="230"/>
      <c r="D182" s="231" t="s">
        <v>132</v>
      </c>
      <c r="E182" s="232" t="s">
        <v>1</v>
      </c>
      <c r="F182" s="233" t="s">
        <v>209</v>
      </c>
      <c r="G182" s="230"/>
      <c r="H182" s="234">
        <v>20</v>
      </c>
      <c r="I182" s="235"/>
      <c r="J182" s="230"/>
      <c r="K182" s="230"/>
      <c r="L182" s="236"/>
      <c r="M182" s="237"/>
      <c r="N182" s="238"/>
      <c r="O182" s="238"/>
      <c r="P182" s="238"/>
      <c r="Q182" s="238"/>
      <c r="R182" s="238"/>
      <c r="S182" s="238"/>
      <c r="T182" s="23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0" t="s">
        <v>132</v>
      </c>
      <c r="AU182" s="240" t="s">
        <v>86</v>
      </c>
      <c r="AV182" s="13" t="s">
        <v>86</v>
      </c>
      <c r="AW182" s="13" t="s">
        <v>32</v>
      </c>
      <c r="AX182" s="13" t="s">
        <v>84</v>
      </c>
      <c r="AY182" s="240" t="s">
        <v>124</v>
      </c>
    </row>
    <row r="183" s="2" customFormat="1" ht="24.15" customHeight="1">
      <c r="A183" s="38"/>
      <c r="B183" s="39"/>
      <c r="C183" s="215" t="s">
        <v>214</v>
      </c>
      <c r="D183" s="215" t="s">
        <v>126</v>
      </c>
      <c r="E183" s="216" t="s">
        <v>215</v>
      </c>
      <c r="F183" s="217" t="s">
        <v>216</v>
      </c>
      <c r="G183" s="218" t="s">
        <v>175</v>
      </c>
      <c r="H183" s="219">
        <v>237</v>
      </c>
      <c r="I183" s="220"/>
      <c r="J183" s="221">
        <f>ROUND(I183*H183,2)</f>
        <v>0</v>
      </c>
      <c r="K183" s="222"/>
      <c r="L183" s="44"/>
      <c r="M183" s="223" t="s">
        <v>1</v>
      </c>
      <c r="N183" s="224" t="s">
        <v>41</v>
      </c>
      <c r="O183" s="91"/>
      <c r="P183" s="225">
        <f>O183*H183</f>
        <v>0</v>
      </c>
      <c r="Q183" s="225">
        <v>0.00010000000000000001</v>
      </c>
      <c r="R183" s="225">
        <f>Q183*H183</f>
        <v>0.023700000000000002</v>
      </c>
      <c r="S183" s="225">
        <v>0</v>
      </c>
      <c r="T183" s="226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7" t="s">
        <v>130</v>
      </c>
      <c r="AT183" s="227" t="s">
        <v>126</v>
      </c>
      <c r="AU183" s="227" t="s">
        <v>86</v>
      </c>
      <c r="AY183" s="17" t="s">
        <v>124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7" t="s">
        <v>84</v>
      </c>
      <c r="BK183" s="228">
        <f>ROUND(I183*H183,2)</f>
        <v>0</v>
      </c>
      <c r="BL183" s="17" t="s">
        <v>130</v>
      </c>
      <c r="BM183" s="227" t="s">
        <v>217</v>
      </c>
    </row>
    <row r="184" s="13" customFormat="1">
      <c r="A184" s="13"/>
      <c r="B184" s="229"/>
      <c r="C184" s="230"/>
      <c r="D184" s="231" t="s">
        <v>132</v>
      </c>
      <c r="E184" s="232" t="s">
        <v>1</v>
      </c>
      <c r="F184" s="233" t="s">
        <v>218</v>
      </c>
      <c r="G184" s="230"/>
      <c r="H184" s="234">
        <v>237</v>
      </c>
      <c r="I184" s="235"/>
      <c r="J184" s="230"/>
      <c r="K184" s="230"/>
      <c r="L184" s="236"/>
      <c r="M184" s="237"/>
      <c r="N184" s="238"/>
      <c r="O184" s="238"/>
      <c r="P184" s="238"/>
      <c r="Q184" s="238"/>
      <c r="R184" s="238"/>
      <c r="S184" s="238"/>
      <c r="T184" s="23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0" t="s">
        <v>132</v>
      </c>
      <c r="AU184" s="240" t="s">
        <v>86</v>
      </c>
      <c r="AV184" s="13" t="s">
        <v>86</v>
      </c>
      <c r="AW184" s="13" t="s">
        <v>32</v>
      </c>
      <c r="AX184" s="13" t="s">
        <v>84</v>
      </c>
      <c r="AY184" s="240" t="s">
        <v>124</v>
      </c>
    </row>
    <row r="185" s="2" customFormat="1" ht="24.15" customHeight="1">
      <c r="A185" s="38"/>
      <c r="B185" s="39"/>
      <c r="C185" s="215" t="s">
        <v>219</v>
      </c>
      <c r="D185" s="215" t="s">
        <v>126</v>
      </c>
      <c r="E185" s="216" t="s">
        <v>220</v>
      </c>
      <c r="F185" s="217" t="s">
        <v>221</v>
      </c>
      <c r="G185" s="218" t="s">
        <v>175</v>
      </c>
      <c r="H185" s="219">
        <v>237</v>
      </c>
      <c r="I185" s="220"/>
      <c r="J185" s="221">
        <f>ROUND(I185*H185,2)</f>
        <v>0</v>
      </c>
      <c r="K185" s="222"/>
      <c r="L185" s="44"/>
      <c r="M185" s="223" t="s">
        <v>1</v>
      </c>
      <c r="N185" s="224" t="s">
        <v>41</v>
      </c>
      <c r="O185" s="91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7" t="s">
        <v>130</v>
      </c>
      <c r="AT185" s="227" t="s">
        <v>126</v>
      </c>
      <c r="AU185" s="227" t="s">
        <v>86</v>
      </c>
      <c r="AY185" s="17" t="s">
        <v>124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84</v>
      </c>
      <c r="BK185" s="228">
        <f>ROUND(I185*H185,2)</f>
        <v>0</v>
      </c>
      <c r="BL185" s="17" t="s">
        <v>130</v>
      </c>
      <c r="BM185" s="227" t="s">
        <v>222</v>
      </c>
    </row>
    <row r="186" s="13" customFormat="1">
      <c r="A186" s="13"/>
      <c r="B186" s="229"/>
      <c r="C186" s="230"/>
      <c r="D186" s="231" t="s">
        <v>132</v>
      </c>
      <c r="E186" s="232" t="s">
        <v>1</v>
      </c>
      <c r="F186" s="233" t="s">
        <v>218</v>
      </c>
      <c r="G186" s="230"/>
      <c r="H186" s="234">
        <v>237</v>
      </c>
      <c r="I186" s="235"/>
      <c r="J186" s="230"/>
      <c r="K186" s="230"/>
      <c r="L186" s="236"/>
      <c r="M186" s="237"/>
      <c r="N186" s="238"/>
      <c r="O186" s="238"/>
      <c r="P186" s="238"/>
      <c r="Q186" s="238"/>
      <c r="R186" s="238"/>
      <c r="S186" s="238"/>
      <c r="T186" s="23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0" t="s">
        <v>132</v>
      </c>
      <c r="AU186" s="240" t="s">
        <v>86</v>
      </c>
      <c r="AV186" s="13" t="s">
        <v>86</v>
      </c>
      <c r="AW186" s="13" t="s">
        <v>32</v>
      </c>
      <c r="AX186" s="13" t="s">
        <v>84</v>
      </c>
      <c r="AY186" s="240" t="s">
        <v>124</v>
      </c>
    </row>
    <row r="187" s="2" customFormat="1" ht="24.15" customHeight="1">
      <c r="A187" s="38"/>
      <c r="B187" s="39"/>
      <c r="C187" s="215" t="s">
        <v>223</v>
      </c>
      <c r="D187" s="215" t="s">
        <v>126</v>
      </c>
      <c r="E187" s="216" t="s">
        <v>224</v>
      </c>
      <c r="F187" s="217" t="s">
        <v>225</v>
      </c>
      <c r="G187" s="218" t="s">
        <v>175</v>
      </c>
      <c r="H187" s="219">
        <v>2</v>
      </c>
      <c r="I187" s="220"/>
      <c r="J187" s="221">
        <f>ROUND(I187*H187,2)</f>
        <v>0</v>
      </c>
      <c r="K187" s="222"/>
      <c r="L187" s="44"/>
      <c r="M187" s="223" t="s">
        <v>1</v>
      </c>
      <c r="N187" s="224" t="s">
        <v>41</v>
      </c>
      <c r="O187" s="91"/>
      <c r="P187" s="225">
        <f>O187*H187</f>
        <v>0</v>
      </c>
      <c r="Q187" s="225">
        <v>0.00046999999999999999</v>
      </c>
      <c r="R187" s="225">
        <f>Q187*H187</f>
        <v>0.00093999999999999997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130</v>
      </c>
      <c r="AT187" s="227" t="s">
        <v>126</v>
      </c>
      <c r="AU187" s="227" t="s">
        <v>86</v>
      </c>
      <c r="AY187" s="17" t="s">
        <v>124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84</v>
      </c>
      <c r="BK187" s="228">
        <f>ROUND(I187*H187,2)</f>
        <v>0</v>
      </c>
      <c r="BL187" s="17" t="s">
        <v>130</v>
      </c>
      <c r="BM187" s="227" t="s">
        <v>226</v>
      </c>
    </row>
    <row r="188" s="13" customFormat="1">
      <c r="A188" s="13"/>
      <c r="B188" s="229"/>
      <c r="C188" s="230"/>
      <c r="D188" s="231" t="s">
        <v>132</v>
      </c>
      <c r="E188" s="232" t="s">
        <v>1</v>
      </c>
      <c r="F188" s="233" t="s">
        <v>86</v>
      </c>
      <c r="G188" s="230"/>
      <c r="H188" s="234">
        <v>2</v>
      </c>
      <c r="I188" s="235"/>
      <c r="J188" s="230"/>
      <c r="K188" s="230"/>
      <c r="L188" s="236"/>
      <c r="M188" s="237"/>
      <c r="N188" s="238"/>
      <c r="O188" s="238"/>
      <c r="P188" s="238"/>
      <c r="Q188" s="238"/>
      <c r="R188" s="238"/>
      <c r="S188" s="238"/>
      <c r="T188" s="239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0" t="s">
        <v>132</v>
      </c>
      <c r="AU188" s="240" t="s">
        <v>86</v>
      </c>
      <c r="AV188" s="13" t="s">
        <v>86</v>
      </c>
      <c r="AW188" s="13" t="s">
        <v>32</v>
      </c>
      <c r="AX188" s="13" t="s">
        <v>84</v>
      </c>
      <c r="AY188" s="240" t="s">
        <v>124</v>
      </c>
    </row>
    <row r="189" s="2" customFormat="1" ht="24.15" customHeight="1">
      <c r="A189" s="38"/>
      <c r="B189" s="39"/>
      <c r="C189" s="215" t="s">
        <v>227</v>
      </c>
      <c r="D189" s="215" t="s">
        <v>126</v>
      </c>
      <c r="E189" s="216" t="s">
        <v>228</v>
      </c>
      <c r="F189" s="217" t="s">
        <v>229</v>
      </c>
      <c r="G189" s="218" t="s">
        <v>175</v>
      </c>
      <c r="H189" s="219">
        <v>2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41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130</v>
      </c>
      <c r="AT189" s="227" t="s">
        <v>126</v>
      </c>
      <c r="AU189" s="227" t="s">
        <v>86</v>
      </c>
      <c r="AY189" s="17" t="s">
        <v>124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84</v>
      </c>
      <c r="BK189" s="228">
        <f>ROUND(I189*H189,2)</f>
        <v>0</v>
      </c>
      <c r="BL189" s="17" t="s">
        <v>130</v>
      </c>
      <c r="BM189" s="227" t="s">
        <v>230</v>
      </c>
    </row>
    <row r="190" s="13" customFormat="1">
      <c r="A190" s="13"/>
      <c r="B190" s="229"/>
      <c r="C190" s="230"/>
      <c r="D190" s="231" t="s">
        <v>132</v>
      </c>
      <c r="E190" s="232" t="s">
        <v>1</v>
      </c>
      <c r="F190" s="233" t="s">
        <v>86</v>
      </c>
      <c r="G190" s="230"/>
      <c r="H190" s="234">
        <v>2</v>
      </c>
      <c r="I190" s="235"/>
      <c r="J190" s="230"/>
      <c r="K190" s="230"/>
      <c r="L190" s="236"/>
      <c r="M190" s="237"/>
      <c r="N190" s="238"/>
      <c r="O190" s="238"/>
      <c r="P190" s="238"/>
      <c r="Q190" s="238"/>
      <c r="R190" s="238"/>
      <c r="S190" s="238"/>
      <c r="T190" s="23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0" t="s">
        <v>132</v>
      </c>
      <c r="AU190" s="240" t="s">
        <v>86</v>
      </c>
      <c r="AV190" s="13" t="s">
        <v>86</v>
      </c>
      <c r="AW190" s="13" t="s">
        <v>32</v>
      </c>
      <c r="AX190" s="13" t="s">
        <v>84</v>
      </c>
      <c r="AY190" s="240" t="s">
        <v>124</v>
      </c>
    </row>
    <row r="191" s="2" customFormat="1" ht="24.15" customHeight="1">
      <c r="A191" s="38"/>
      <c r="B191" s="39"/>
      <c r="C191" s="215" t="s">
        <v>231</v>
      </c>
      <c r="D191" s="215" t="s">
        <v>126</v>
      </c>
      <c r="E191" s="216" t="s">
        <v>232</v>
      </c>
      <c r="F191" s="217" t="s">
        <v>233</v>
      </c>
      <c r="G191" s="218" t="s">
        <v>129</v>
      </c>
      <c r="H191" s="219">
        <v>200</v>
      </c>
      <c r="I191" s="220"/>
      <c r="J191" s="221">
        <f>ROUND(I191*H191,2)</f>
        <v>0</v>
      </c>
      <c r="K191" s="222"/>
      <c r="L191" s="44"/>
      <c r="M191" s="223" t="s">
        <v>1</v>
      </c>
      <c r="N191" s="224" t="s">
        <v>41</v>
      </c>
      <c r="O191" s="91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7" t="s">
        <v>130</v>
      </c>
      <c r="AT191" s="227" t="s">
        <v>126</v>
      </c>
      <c r="AU191" s="227" t="s">
        <v>86</v>
      </c>
      <c r="AY191" s="17" t="s">
        <v>124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7" t="s">
        <v>84</v>
      </c>
      <c r="BK191" s="228">
        <f>ROUND(I191*H191,2)</f>
        <v>0</v>
      </c>
      <c r="BL191" s="17" t="s">
        <v>130</v>
      </c>
      <c r="BM191" s="227" t="s">
        <v>234</v>
      </c>
    </row>
    <row r="192" s="13" customFormat="1">
      <c r="A192" s="13"/>
      <c r="B192" s="229"/>
      <c r="C192" s="230"/>
      <c r="D192" s="231" t="s">
        <v>132</v>
      </c>
      <c r="E192" s="232" t="s">
        <v>1</v>
      </c>
      <c r="F192" s="233" t="s">
        <v>133</v>
      </c>
      <c r="G192" s="230"/>
      <c r="H192" s="234">
        <v>50</v>
      </c>
      <c r="I192" s="235"/>
      <c r="J192" s="230"/>
      <c r="K192" s="230"/>
      <c r="L192" s="236"/>
      <c r="M192" s="237"/>
      <c r="N192" s="238"/>
      <c r="O192" s="238"/>
      <c r="P192" s="238"/>
      <c r="Q192" s="238"/>
      <c r="R192" s="238"/>
      <c r="S192" s="238"/>
      <c r="T192" s="23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0" t="s">
        <v>132</v>
      </c>
      <c r="AU192" s="240" t="s">
        <v>86</v>
      </c>
      <c r="AV192" s="13" t="s">
        <v>86</v>
      </c>
      <c r="AW192" s="13" t="s">
        <v>32</v>
      </c>
      <c r="AX192" s="13" t="s">
        <v>76</v>
      </c>
      <c r="AY192" s="240" t="s">
        <v>124</v>
      </c>
    </row>
    <row r="193" s="13" customFormat="1">
      <c r="A193" s="13"/>
      <c r="B193" s="229"/>
      <c r="C193" s="230"/>
      <c r="D193" s="231" t="s">
        <v>132</v>
      </c>
      <c r="E193" s="232" t="s">
        <v>1</v>
      </c>
      <c r="F193" s="233" t="s">
        <v>134</v>
      </c>
      <c r="G193" s="230"/>
      <c r="H193" s="234">
        <v>150</v>
      </c>
      <c r="I193" s="235"/>
      <c r="J193" s="230"/>
      <c r="K193" s="230"/>
      <c r="L193" s="236"/>
      <c r="M193" s="237"/>
      <c r="N193" s="238"/>
      <c r="O193" s="238"/>
      <c r="P193" s="238"/>
      <c r="Q193" s="238"/>
      <c r="R193" s="238"/>
      <c r="S193" s="238"/>
      <c r="T193" s="23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0" t="s">
        <v>132</v>
      </c>
      <c r="AU193" s="240" t="s">
        <v>86</v>
      </c>
      <c r="AV193" s="13" t="s">
        <v>86</v>
      </c>
      <c r="AW193" s="13" t="s">
        <v>32</v>
      </c>
      <c r="AX193" s="13" t="s">
        <v>76</v>
      </c>
      <c r="AY193" s="240" t="s">
        <v>124</v>
      </c>
    </row>
    <row r="194" s="14" customFormat="1">
      <c r="A194" s="14"/>
      <c r="B194" s="241"/>
      <c r="C194" s="242"/>
      <c r="D194" s="231" t="s">
        <v>132</v>
      </c>
      <c r="E194" s="243" t="s">
        <v>1</v>
      </c>
      <c r="F194" s="244" t="s">
        <v>135</v>
      </c>
      <c r="G194" s="242"/>
      <c r="H194" s="245">
        <v>200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1" t="s">
        <v>132</v>
      </c>
      <c r="AU194" s="251" t="s">
        <v>86</v>
      </c>
      <c r="AV194" s="14" t="s">
        <v>130</v>
      </c>
      <c r="AW194" s="14" t="s">
        <v>32</v>
      </c>
      <c r="AX194" s="14" t="s">
        <v>84</v>
      </c>
      <c r="AY194" s="251" t="s">
        <v>124</v>
      </c>
    </row>
    <row r="195" s="2" customFormat="1" ht="33" customHeight="1">
      <c r="A195" s="38"/>
      <c r="B195" s="39"/>
      <c r="C195" s="215" t="s">
        <v>235</v>
      </c>
      <c r="D195" s="215" t="s">
        <v>126</v>
      </c>
      <c r="E195" s="216" t="s">
        <v>236</v>
      </c>
      <c r="F195" s="217" t="s">
        <v>237</v>
      </c>
      <c r="G195" s="218" t="s">
        <v>238</v>
      </c>
      <c r="H195" s="219">
        <v>59.904000000000003</v>
      </c>
      <c r="I195" s="220"/>
      <c r="J195" s="221">
        <f>ROUND(I195*H195,2)</f>
        <v>0</v>
      </c>
      <c r="K195" s="222"/>
      <c r="L195" s="44"/>
      <c r="M195" s="223" t="s">
        <v>1</v>
      </c>
      <c r="N195" s="224" t="s">
        <v>41</v>
      </c>
      <c r="O195" s="91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7" t="s">
        <v>130</v>
      </c>
      <c r="AT195" s="227" t="s">
        <v>126</v>
      </c>
      <c r="AU195" s="227" t="s">
        <v>86</v>
      </c>
      <c r="AY195" s="17" t="s">
        <v>124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7" t="s">
        <v>84</v>
      </c>
      <c r="BK195" s="228">
        <f>ROUND(I195*H195,2)</f>
        <v>0</v>
      </c>
      <c r="BL195" s="17" t="s">
        <v>130</v>
      </c>
      <c r="BM195" s="227" t="s">
        <v>239</v>
      </c>
    </row>
    <row r="196" s="13" customFormat="1">
      <c r="A196" s="13"/>
      <c r="B196" s="229"/>
      <c r="C196" s="230"/>
      <c r="D196" s="231" t="s">
        <v>132</v>
      </c>
      <c r="E196" s="232" t="s">
        <v>1</v>
      </c>
      <c r="F196" s="233" t="s">
        <v>240</v>
      </c>
      <c r="G196" s="230"/>
      <c r="H196" s="234">
        <v>16.344000000000001</v>
      </c>
      <c r="I196" s="235"/>
      <c r="J196" s="230"/>
      <c r="K196" s="230"/>
      <c r="L196" s="236"/>
      <c r="M196" s="237"/>
      <c r="N196" s="238"/>
      <c r="O196" s="238"/>
      <c r="P196" s="238"/>
      <c r="Q196" s="238"/>
      <c r="R196" s="238"/>
      <c r="S196" s="238"/>
      <c r="T196" s="23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0" t="s">
        <v>132</v>
      </c>
      <c r="AU196" s="240" t="s">
        <v>86</v>
      </c>
      <c r="AV196" s="13" t="s">
        <v>86</v>
      </c>
      <c r="AW196" s="13" t="s">
        <v>32</v>
      </c>
      <c r="AX196" s="13" t="s">
        <v>76</v>
      </c>
      <c r="AY196" s="240" t="s">
        <v>124</v>
      </c>
    </row>
    <row r="197" s="13" customFormat="1">
      <c r="A197" s="13"/>
      <c r="B197" s="229"/>
      <c r="C197" s="230"/>
      <c r="D197" s="231" t="s">
        <v>132</v>
      </c>
      <c r="E197" s="232" t="s">
        <v>1</v>
      </c>
      <c r="F197" s="233" t="s">
        <v>241</v>
      </c>
      <c r="G197" s="230"/>
      <c r="H197" s="234">
        <v>43.560000000000002</v>
      </c>
      <c r="I197" s="235"/>
      <c r="J197" s="230"/>
      <c r="K197" s="230"/>
      <c r="L197" s="236"/>
      <c r="M197" s="237"/>
      <c r="N197" s="238"/>
      <c r="O197" s="238"/>
      <c r="P197" s="238"/>
      <c r="Q197" s="238"/>
      <c r="R197" s="238"/>
      <c r="S197" s="238"/>
      <c r="T197" s="23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0" t="s">
        <v>132</v>
      </c>
      <c r="AU197" s="240" t="s">
        <v>86</v>
      </c>
      <c r="AV197" s="13" t="s">
        <v>86</v>
      </c>
      <c r="AW197" s="13" t="s">
        <v>32</v>
      </c>
      <c r="AX197" s="13" t="s">
        <v>76</v>
      </c>
      <c r="AY197" s="240" t="s">
        <v>124</v>
      </c>
    </row>
    <row r="198" s="14" customFormat="1">
      <c r="A198" s="14"/>
      <c r="B198" s="241"/>
      <c r="C198" s="242"/>
      <c r="D198" s="231" t="s">
        <v>132</v>
      </c>
      <c r="E198" s="243" t="s">
        <v>1</v>
      </c>
      <c r="F198" s="244" t="s">
        <v>135</v>
      </c>
      <c r="G198" s="242"/>
      <c r="H198" s="245">
        <v>59.904000000000003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1" t="s">
        <v>132</v>
      </c>
      <c r="AU198" s="251" t="s">
        <v>86</v>
      </c>
      <c r="AV198" s="14" t="s">
        <v>130</v>
      </c>
      <c r="AW198" s="14" t="s">
        <v>32</v>
      </c>
      <c r="AX198" s="14" t="s">
        <v>84</v>
      </c>
      <c r="AY198" s="251" t="s">
        <v>124</v>
      </c>
    </row>
    <row r="199" s="2" customFormat="1" ht="37.8" customHeight="1">
      <c r="A199" s="38"/>
      <c r="B199" s="39"/>
      <c r="C199" s="215" t="s">
        <v>242</v>
      </c>
      <c r="D199" s="215" t="s">
        <v>126</v>
      </c>
      <c r="E199" s="216" t="s">
        <v>243</v>
      </c>
      <c r="F199" s="217" t="s">
        <v>244</v>
      </c>
      <c r="G199" s="218" t="s">
        <v>238</v>
      </c>
      <c r="H199" s="219">
        <v>137.82400000000001</v>
      </c>
      <c r="I199" s="220"/>
      <c r="J199" s="221">
        <f>ROUND(I199*H199,2)</f>
        <v>0</v>
      </c>
      <c r="K199" s="222"/>
      <c r="L199" s="44"/>
      <c r="M199" s="223" t="s">
        <v>1</v>
      </c>
      <c r="N199" s="224" t="s">
        <v>41</v>
      </c>
      <c r="O199" s="91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7" t="s">
        <v>130</v>
      </c>
      <c r="AT199" s="227" t="s">
        <v>126</v>
      </c>
      <c r="AU199" s="227" t="s">
        <v>86</v>
      </c>
      <c r="AY199" s="17" t="s">
        <v>124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7" t="s">
        <v>84</v>
      </c>
      <c r="BK199" s="228">
        <f>ROUND(I199*H199,2)</f>
        <v>0</v>
      </c>
      <c r="BL199" s="17" t="s">
        <v>130</v>
      </c>
      <c r="BM199" s="227" t="s">
        <v>245</v>
      </c>
    </row>
    <row r="200" s="13" customFormat="1">
      <c r="A200" s="13"/>
      <c r="B200" s="229"/>
      <c r="C200" s="230"/>
      <c r="D200" s="231" t="s">
        <v>132</v>
      </c>
      <c r="E200" s="232" t="s">
        <v>1</v>
      </c>
      <c r="F200" s="233" t="s">
        <v>240</v>
      </c>
      <c r="G200" s="230"/>
      <c r="H200" s="234">
        <v>16.344000000000001</v>
      </c>
      <c r="I200" s="235"/>
      <c r="J200" s="230"/>
      <c r="K200" s="230"/>
      <c r="L200" s="236"/>
      <c r="M200" s="237"/>
      <c r="N200" s="238"/>
      <c r="O200" s="238"/>
      <c r="P200" s="238"/>
      <c r="Q200" s="238"/>
      <c r="R200" s="238"/>
      <c r="S200" s="238"/>
      <c r="T200" s="23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0" t="s">
        <v>132</v>
      </c>
      <c r="AU200" s="240" t="s">
        <v>86</v>
      </c>
      <c r="AV200" s="13" t="s">
        <v>86</v>
      </c>
      <c r="AW200" s="13" t="s">
        <v>32</v>
      </c>
      <c r="AX200" s="13" t="s">
        <v>76</v>
      </c>
      <c r="AY200" s="240" t="s">
        <v>124</v>
      </c>
    </row>
    <row r="201" s="13" customFormat="1">
      <c r="A201" s="13"/>
      <c r="B201" s="229"/>
      <c r="C201" s="230"/>
      <c r="D201" s="231" t="s">
        <v>132</v>
      </c>
      <c r="E201" s="232" t="s">
        <v>1</v>
      </c>
      <c r="F201" s="233" t="s">
        <v>246</v>
      </c>
      <c r="G201" s="230"/>
      <c r="H201" s="234">
        <v>58.079999999999998</v>
      </c>
      <c r="I201" s="235"/>
      <c r="J201" s="230"/>
      <c r="K201" s="230"/>
      <c r="L201" s="236"/>
      <c r="M201" s="237"/>
      <c r="N201" s="238"/>
      <c r="O201" s="238"/>
      <c r="P201" s="238"/>
      <c r="Q201" s="238"/>
      <c r="R201" s="238"/>
      <c r="S201" s="238"/>
      <c r="T201" s="23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0" t="s">
        <v>132</v>
      </c>
      <c r="AU201" s="240" t="s">
        <v>86</v>
      </c>
      <c r="AV201" s="13" t="s">
        <v>86</v>
      </c>
      <c r="AW201" s="13" t="s">
        <v>32</v>
      </c>
      <c r="AX201" s="13" t="s">
        <v>76</v>
      </c>
      <c r="AY201" s="240" t="s">
        <v>124</v>
      </c>
    </row>
    <row r="202" s="13" customFormat="1">
      <c r="A202" s="13"/>
      <c r="B202" s="229"/>
      <c r="C202" s="230"/>
      <c r="D202" s="231" t="s">
        <v>132</v>
      </c>
      <c r="E202" s="232" t="s">
        <v>1</v>
      </c>
      <c r="F202" s="233" t="s">
        <v>247</v>
      </c>
      <c r="G202" s="230"/>
      <c r="H202" s="234">
        <v>63.399999999999999</v>
      </c>
      <c r="I202" s="235"/>
      <c r="J202" s="230"/>
      <c r="K202" s="230"/>
      <c r="L202" s="236"/>
      <c r="M202" s="237"/>
      <c r="N202" s="238"/>
      <c r="O202" s="238"/>
      <c r="P202" s="238"/>
      <c r="Q202" s="238"/>
      <c r="R202" s="238"/>
      <c r="S202" s="238"/>
      <c r="T202" s="23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0" t="s">
        <v>132</v>
      </c>
      <c r="AU202" s="240" t="s">
        <v>86</v>
      </c>
      <c r="AV202" s="13" t="s">
        <v>86</v>
      </c>
      <c r="AW202" s="13" t="s">
        <v>32</v>
      </c>
      <c r="AX202" s="13" t="s">
        <v>76</v>
      </c>
      <c r="AY202" s="240" t="s">
        <v>124</v>
      </c>
    </row>
    <row r="203" s="14" customFormat="1">
      <c r="A203" s="14"/>
      <c r="B203" s="241"/>
      <c r="C203" s="242"/>
      <c r="D203" s="231" t="s">
        <v>132</v>
      </c>
      <c r="E203" s="243" t="s">
        <v>1</v>
      </c>
      <c r="F203" s="244" t="s">
        <v>135</v>
      </c>
      <c r="G203" s="242"/>
      <c r="H203" s="245">
        <v>137.82400000000001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1" t="s">
        <v>132</v>
      </c>
      <c r="AU203" s="251" t="s">
        <v>86</v>
      </c>
      <c r="AV203" s="14" t="s">
        <v>130</v>
      </c>
      <c r="AW203" s="14" t="s">
        <v>32</v>
      </c>
      <c r="AX203" s="14" t="s">
        <v>84</v>
      </c>
      <c r="AY203" s="251" t="s">
        <v>124</v>
      </c>
    </row>
    <row r="204" s="2" customFormat="1" ht="24.15" customHeight="1">
      <c r="A204" s="38"/>
      <c r="B204" s="39"/>
      <c r="C204" s="215" t="s">
        <v>248</v>
      </c>
      <c r="D204" s="215" t="s">
        <v>126</v>
      </c>
      <c r="E204" s="216" t="s">
        <v>249</v>
      </c>
      <c r="F204" s="217" t="s">
        <v>250</v>
      </c>
      <c r="G204" s="218" t="s">
        <v>238</v>
      </c>
      <c r="H204" s="219">
        <v>6.75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41</v>
      </c>
      <c r="O204" s="91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130</v>
      </c>
      <c r="AT204" s="227" t="s">
        <v>126</v>
      </c>
      <c r="AU204" s="227" t="s">
        <v>86</v>
      </c>
      <c r="AY204" s="17" t="s">
        <v>124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84</v>
      </c>
      <c r="BK204" s="228">
        <f>ROUND(I204*H204,2)</f>
        <v>0</v>
      </c>
      <c r="BL204" s="17" t="s">
        <v>130</v>
      </c>
      <c r="BM204" s="227" t="s">
        <v>251</v>
      </c>
    </row>
    <row r="205" s="13" customFormat="1">
      <c r="A205" s="13"/>
      <c r="B205" s="229"/>
      <c r="C205" s="230"/>
      <c r="D205" s="231" t="s">
        <v>132</v>
      </c>
      <c r="E205" s="232" t="s">
        <v>1</v>
      </c>
      <c r="F205" s="233" t="s">
        <v>252</v>
      </c>
      <c r="G205" s="230"/>
      <c r="H205" s="234">
        <v>6.75</v>
      </c>
      <c r="I205" s="235"/>
      <c r="J205" s="230"/>
      <c r="K205" s="230"/>
      <c r="L205" s="236"/>
      <c r="M205" s="237"/>
      <c r="N205" s="238"/>
      <c r="O205" s="238"/>
      <c r="P205" s="238"/>
      <c r="Q205" s="238"/>
      <c r="R205" s="238"/>
      <c r="S205" s="238"/>
      <c r="T205" s="23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0" t="s">
        <v>132</v>
      </c>
      <c r="AU205" s="240" t="s">
        <v>86</v>
      </c>
      <c r="AV205" s="13" t="s">
        <v>86</v>
      </c>
      <c r="AW205" s="13" t="s">
        <v>32</v>
      </c>
      <c r="AX205" s="13" t="s">
        <v>84</v>
      </c>
      <c r="AY205" s="240" t="s">
        <v>124</v>
      </c>
    </row>
    <row r="206" s="2" customFormat="1" ht="24.15" customHeight="1">
      <c r="A206" s="38"/>
      <c r="B206" s="39"/>
      <c r="C206" s="215" t="s">
        <v>253</v>
      </c>
      <c r="D206" s="215" t="s">
        <v>126</v>
      </c>
      <c r="E206" s="216" t="s">
        <v>254</v>
      </c>
      <c r="F206" s="217" t="s">
        <v>255</v>
      </c>
      <c r="G206" s="218" t="s">
        <v>238</v>
      </c>
      <c r="H206" s="219">
        <v>25.596</v>
      </c>
      <c r="I206" s="220"/>
      <c r="J206" s="221">
        <f>ROUND(I206*H206,2)</f>
        <v>0</v>
      </c>
      <c r="K206" s="222"/>
      <c r="L206" s="44"/>
      <c r="M206" s="223" t="s">
        <v>1</v>
      </c>
      <c r="N206" s="224" t="s">
        <v>41</v>
      </c>
      <c r="O206" s="91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7" t="s">
        <v>130</v>
      </c>
      <c r="AT206" s="227" t="s">
        <v>126</v>
      </c>
      <c r="AU206" s="227" t="s">
        <v>86</v>
      </c>
      <c r="AY206" s="17" t="s">
        <v>124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7" t="s">
        <v>84</v>
      </c>
      <c r="BK206" s="228">
        <f>ROUND(I206*H206,2)</f>
        <v>0</v>
      </c>
      <c r="BL206" s="17" t="s">
        <v>130</v>
      </c>
      <c r="BM206" s="227" t="s">
        <v>256</v>
      </c>
    </row>
    <row r="207" s="13" customFormat="1">
      <c r="A207" s="13"/>
      <c r="B207" s="229"/>
      <c r="C207" s="230"/>
      <c r="D207" s="231" t="s">
        <v>132</v>
      </c>
      <c r="E207" s="232" t="s">
        <v>1</v>
      </c>
      <c r="F207" s="233" t="s">
        <v>257</v>
      </c>
      <c r="G207" s="230"/>
      <c r="H207" s="234">
        <v>12.096</v>
      </c>
      <c r="I207" s="235"/>
      <c r="J207" s="230"/>
      <c r="K207" s="230"/>
      <c r="L207" s="236"/>
      <c r="M207" s="237"/>
      <c r="N207" s="238"/>
      <c r="O207" s="238"/>
      <c r="P207" s="238"/>
      <c r="Q207" s="238"/>
      <c r="R207" s="238"/>
      <c r="S207" s="238"/>
      <c r="T207" s="23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0" t="s">
        <v>132</v>
      </c>
      <c r="AU207" s="240" t="s">
        <v>86</v>
      </c>
      <c r="AV207" s="13" t="s">
        <v>86</v>
      </c>
      <c r="AW207" s="13" t="s">
        <v>32</v>
      </c>
      <c r="AX207" s="13" t="s">
        <v>76</v>
      </c>
      <c r="AY207" s="240" t="s">
        <v>124</v>
      </c>
    </row>
    <row r="208" s="13" customFormat="1">
      <c r="A208" s="13"/>
      <c r="B208" s="229"/>
      <c r="C208" s="230"/>
      <c r="D208" s="231" t="s">
        <v>132</v>
      </c>
      <c r="E208" s="232" t="s">
        <v>1</v>
      </c>
      <c r="F208" s="233" t="s">
        <v>258</v>
      </c>
      <c r="G208" s="230"/>
      <c r="H208" s="234">
        <v>13.5</v>
      </c>
      <c r="I208" s="235"/>
      <c r="J208" s="230"/>
      <c r="K208" s="230"/>
      <c r="L208" s="236"/>
      <c r="M208" s="237"/>
      <c r="N208" s="238"/>
      <c r="O208" s="238"/>
      <c r="P208" s="238"/>
      <c r="Q208" s="238"/>
      <c r="R208" s="238"/>
      <c r="S208" s="238"/>
      <c r="T208" s="23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0" t="s">
        <v>132</v>
      </c>
      <c r="AU208" s="240" t="s">
        <v>86</v>
      </c>
      <c r="AV208" s="13" t="s">
        <v>86</v>
      </c>
      <c r="AW208" s="13" t="s">
        <v>32</v>
      </c>
      <c r="AX208" s="13" t="s">
        <v>76</v>
      </c>
      <c r="AY208" s="240" t="s">
        <v>124</v>
      </c>
    </row>
    <row r="209" s="14" customFormat="1">
      <c r="A209" s="14"/>
      <c r="B209" s="241"/>
      <c r="C209" s="242"/>
      <c r="D209" s="231" t="s">
        <v>132</v>
      </c>
      <c r="E209" s="243" t="s">
        <v>1</v>
      </c>
      <c r="F209" s="244" t="s">
        <v>135</v>
      </c>
      <c r="G209" s="242"/>
      <c r="H209" s="245">
        <v>25.596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1" t="s">
        <v>132</v>
      </c>
      <c r="AU209" s="251" t="s">
        <v>86</v>
      </c>
      <c r="AV209" s="14" t="s">
        <v>130</v>
      </c>
      <c r="AW209" s="14" t="s">
        <v>32</v>
      </c>
      <c r="AX209" s="14" t="s">
        <v>84</v>
      </c>
      <c r="AY209" s="251" t="s">
        <v>124</v>
      </c>
    </row>
    <row r="210" s="2" customFormat="1" ht="33" customHeight="1">
      <c r="A210" s="38"/>
      <c r="B210" s="39"/>
      <c r="C210" s="215" t="s">
        <v>259</v>
      </c>
      <c r="D210" s="215" t="s">
        <v>126</v>
      </c>
      <c r="E210" s="216" t="s">
        <v>260</v>
      </c>
      <c r="F210" s="217" t="s">
        <v>261</v>
      </c>
      <c r="G210" s="218" t="s">
        <v>238</v>
      </c>
      <c r="H210" s="219">
        <v>82.847999999999999</v>
      </c>
      <c r="I210" s="220"/>
      <c r="J210" s="221">
        <f>ROUND(I210*H210,2)</f>
        <v>0</v>
      </c>
      <c r="K210" s="222"/>
      <c r="L210" s="44"/>
      <c r="M210" s="223" t="s">
        <v>1</v>
      </c>
      <c r="N210" s="224" t="s">
        <v>41</v>
      </c>
      <c r="O210" s="91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7" t="s">
        <v>130</v>
      </c>
      <c r="AT210" s="227" t="s">
        <v>126</v>
      </c>
      <c r="AU210" s="227" t="s">
        <v>86</v>
      </c>
      <c r="AY210" s="17" t="s">
        <v>124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7" t="s">
        <v>84</v>
      </c>
      <c r="BK210" s="228">
        <f>ROUND(I210*H210,2)</f>
        <v>0</v>
      </c>
      <c r="BL210" s="17" t="s">
        <v>130</v>
      </c>
      <c r="BM210" s="227" t="s">
        <v>262</v>
      </c>
    </row>
    <row r="211" s="13" customFormat="1">
      <c r="A211" s="13"/>
      <c r="B211" s="229"/>
      <c r="C211" s="230"/>
      <c r="D211" s="231" t="s">
        <v>132</v>
      </c>
      <c r="E211" s="232" t="s">
        <v>1</v>
      </c>
      <c r="F211" s="233" t="s">
        <v>263</v>
      </c>
      <c r="G211" s="230"/>
      <c r="H211" s="234">
        <v>3.1680000000000001</v>
      </c>
      <c r="I211" s="235"/>
      <c r="J211" s="230"/>
      <c r="K211" s="230"/>
      <c r="L211" s="236"/>
      <c r="M211" s="237"/>
      <c r="N211" s="238"/>
      <c r="O211" s="238"/>
      <c r="P211" s="238"/>
      <c r="Q211" s="238"/>
      <c r="R211" s="238"/>
      <c r="S211" s="238"/>
      <c r="T211" s="23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0" t="s">
        <v>132</v>
      </c>
      <c r="AU211" s="240" t="s">
        <v>86</v>
      </c>
      <c r="AV211" s="13" t="s">
        <v>86</v>
      </c>
      <c r="AW211" s="13" t="s">
        <v>32</v>
      </c>
      <c r="AX211" s="13" t="s">
        <v>76</v>
      </c>
      <c r="AY211" s="240" t="s">
        <v>124</v>
      </c>
    </row>
    <row r="212" s="13" customFormat="1">
      <c r="A212" s="13"/>
      <c r="B212" s="229"/>
      <c r="C212" s="230"/>
      <c r="D212" s="231" t="s">
        <v>132</v>
      </c>
      <c r="E212" s="232" t="s">
        <v>1</v>
      </c>
      <c r="F212" s="233" t="s">
        <v>264</v>
      </c>
      <c r="G212" s="230"/>
      <c r="H212" s="234">
        <v>2.8799999999999999</v>
      </c>
      <c r="I212" s="235"/>
      <c r="J212" s="230"/>
      <c r="K212" s="230"/>
      <c r="L212" s="236"/>
      <c r="M212" s="237"/>
      <c r="N212" s="238"/>
      <c r="O212" s="238"/>
      <c r="P212" s="238"/>
      <c r="Q212" s="238"/>
      <c r="R212" s="238"/>
      <c r="S212" s="238"/>
      <c r="T212" s="23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0" t="s">
        <v>132</v>
      </c>
      <c r="AU212" s="240" t="s">
        <v>86</v>
      </c>
      <c r="AV212" s="13" t="s">
        <v>86</v>
      </c>
      <c r="AW212" s="13" t="s">
        <v>32</v>
      </c>
      <c r="AX212" s="13" t="s">
        <v>76</v>
      </c>
      <c r="AY212" s="240" t="s">
        <v>124</v>
      </c>
    </row>
    <row r="213" s="13" customFormat="1">
      <c r="A213" s="13"/>
      <c r="B213" s="229"/>
      <c r="C213" s="230"/>
      <c r="D213" s="231" t="s">
        <v>132</v>
      </c>
      <c r="E213" s="232" t="s">
        <v>1</v>
      </c>
      <c r="F213" s="233" t="s">
        <v>265</v>
      </c>
      <c r="G213" s="230"/>
      <c r="H213" s="234">
        <v>76.799999999999997</v>
      </c>
      <c r="I213" s="235"/>
      <c r="J213" s="230"/>
      <c r="K213" s="230"/>
      <c r="L213" s="236"/>
      <c r="M213" s="237"/>
      <c r="N213" s="238"/>
      <c r="O213" s="238"/>
      <c r="P213" s="238"/>
      <c r="Q213" s="238"/>
      <c r="R213" s="238"/>
      <c r="S213" s="238"/>
      <c r="T213" s="23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0" t="s">
        <v>132</v>
      </c>
      <c r="AU213" s="240" t="s">
        <v>86</v>
      </c>
      <c r="AV213" s="13" t="s">
        <v>86</v>
      </c>
      <c r="AW213" s="13" t="s">
        <v>32</v>
      </c>
      <c r="AX213" s="13" t="s">
        <v>76</v>
      </c>
      <c r="AY213" s="240" t="s">
        <v>124</v>
      </c>
    </row>
    <row r="214" s="14" customFormat="1">
      <c r="A214" s="14"/>
      <c r="B214" s="241"/>
      <c r="C214" s="242"/>
      <c r="D214" s="231" t="s">
        <v>132</v>
      </c>
      <c r="E214" s="243" t="s">
        <v>1</v>
      </c>
      <c r="F214" s="244" t="s">
        <v>135</v>
      </c>
      <c r="G214" s="242"/>
      <c r="H214" s="245">
        <v>82.847999999999999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1" t="s">
        <v>132</v>
      </c>
      <c r="AU214" s="251" t="s">
        <v>86</v>
      </c>
      <c r="AV214" s="14" t="s">
        <v>130</v>
      </c>
      <c r="AW214" s="14" t="s">
        <v>32</v>
      </c>
      <c r="AX214" s="14" t="s">
        <v>84</v>
      </c>
      <c r="AY214" s="251" t="s">
        <v>124</v>
      </c>
    </row>
    <row r="215" s="2" customFormat="1" ht="21.75" customHeight="1">
      <c r="A215" s="38"/>
      <c r="B215" s="39"/>
      <c r="C215" s="215" t="s">
        <v>266</v>
      </c>
      <c r="D215" s="215" t="s">
        <v>126</v>
      </c>
      <c r="E215" s="216" t="s">
        <v>267</v>
      </c>
      <c r="F215" s="217" t="s">
        <v>268</v>
      </c>
      <c r="G215" s="218" t="s">
        <v>129</v>
      </c>
      <c r="H215" s="219">
        <v>76.799999999999997</v>
      </c>
      <c r="I215" s="220"/>
      <c r="J215" s="221">
        <f>ROUND(I215*H215,2)</f>
        <v>0</v>
      </c>
      <c r="K215" s="222"/>
      <c r="L215" s="44"/>
      <c r="M215" s="223" t="s">
        <v>1</v>
      </c>
      <c r="N215" s="224" t="s">
        <v>41</v>
      </c>
      <c r="O215" s="91"/>
      <c r="P215" s="225">
        <f>O215*H215</f>
        <v>0</v>
      </c>
      <c r="Q215" s="225">
        <v>0.00084000000000000003</v>
      </c>
      <c r="R215" s="225">
        <f>Q215*H215</f>
        <v>0.064512</v>
      </c>
      <c r="S215" s="225">
        <v>0</v>
      </c>
      <c r="T215" s="22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7" t="s">
        <v>130</v>
      </c>
      <c r="AT215" s="227" t="s">
        <v>126</v>
      </c>
      <c r="AU215" s="227" t="s">
        <v>86</v>
      </c>
      <c r="AY215" s="17" t="s">
        <v>124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84</v>
      </c>
      <c r="BK215" s="228">
        <f>ROUND(I215*H215,2)</f>
        <v>0</v>
      </c>
      <c r="BL215" s="17" t="s">
        <v>130</v>
      </c>
      <c r="BM215" s="227" t="s">
        <v>269</v>
      </c>
    </row>
    <row r="216" s="13" customFormat="1">
      <c r="A216" s="13"/>
      <c r="B216" s="229"/>
      <c r="C216" s="230"/>
      <c r="D216" s="231" t="s">
        <v>132</v>
      </c>
      <c r="E216" s="232" t="s">
        <v>1</v>
      </c>
      <c r="F216" s="233" t="s">
        <v>270</v>
      </c>
      <c r="G216" s="230"/>
      <c r="H216" s="234">
        <v>76.799999999999997</v>
      </c>
      <c r="I216" s="235"/>
      <c r="J216" s="230"/>
      <c r="K216" s="230"/>
      <c r="L216" s="236"/>
      <c r="M216" s="237"/>
      <c r="N216" s="238"/>
      <c r="O216" s="238"/>
      <c r="P216" s="238"/>
      <c r="Q216" s="238"/>
      <c r="R216" s="238"/>
      <c r="S216" s="238"/>
      <c r="T216" s="23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0" t="s">
        <v>132</v>
      </c>
      <c r="AU216" s="240" t="s">
        <v>86</v>
      </c>
      <c r="AV216" s="13" t="s">
        <v>86</v>
      </c>
      <c r="AW216" s="13" t="s">
        <v>32</v>
      </c>
      <c r="AX216" s="13" t="s">
        <v>84</v>
      </c>
      <c r="AY216" s="240" t="s">
        <v>124</v>
      </c>
    </row>
    <row r="217" s="2" customFormat="1" ht="24.15" customHeight="1">
      <c r="A217" s="38"/>
      <c r="B217" s="39"/>
      <c r="C217" s="215" t="s">
        <v>271</v>
      </c>
      <c r="D217" s="215" t="s">
        <v>126</v>
      </c>
      <c r="E217" s="216" t="s">
        <v>272</v>
      </c>
      <c r="F217" s="217" t="s">
        <v>273</v>
      </c>
      <c r="G217" s="218" t="s">
        <v>129</v>
      </c>
      <c r="H217" s="219">
        <v>76.799999999999997</v>
      </c>
      <c r="I217" s="220"/>
      <c r="J217" s="221">
        <f>ROUND(I217*H217,2)</f>
        <v>0</v>
      </c>
      <c r="K217" s="222"/>
      <c r="L217" s="44"/>
      <c r="M217" s="223" t="s">
        <v>1</v>
      </c>
      <c r="N217" s="224" t="s">
        <v>41</v>
      </c>
      <c r="O217" s="91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7" t="s">
        <v>130</v>
      </c>
      <c r="AT217" s="227" t="s">
        <v>126</v>
      </c>
      <c r="AU217" s="227" t="s">
        <v>86</v>
      </c>
      <c r="AY217" s="17" t="s">
        <v>124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84</v>
      </c>
      <c r="BK217" s="228">
        <f>ROUND(I217*H217,2)</f>
        <v>0</v>
      </c>
      <c r="BL217" s="17" t="s">
        <v>130</v>
      </c>
      <c r="BM217" s="227" t="s">
        <v>274</v>
      </c>
    </row>
    <row r="218" s="13" customFormat="1">
      <c r="A218" s="13"/>
      <c r="B218" s="229"/>
      <c r="C218" s="230"/>
      <c r="D218" s="231" t="s">
        <v>132</v>
      </c>
      <c r="E218" s="232" t="s">
        <v>1</v>
      </c>
      <c r="F218" s="233" t="s">
        <v>270</v>
      </c>
      <c r="G218" s="230"/>
      <c r="H218" s="234">
        <v>76.799999999999997</v>
      </c>
      <c r="I218" s="235"/>
      <c r="J218" s="230"/>
      <c r="K218" s="230"/>
      <c r="L218" s="236"/>
      <c r="M218" s="237"/>
      <c r="N218" s="238"/>
      <c r="O218" s="238"/>
      <c r="P218" s="238"/>
      <c r="Q218" s="238"/>
      <c r="R218" s="238"/>
      <c r="S218" s="238"/>
      <c r="T218" s="23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0" t="s">
        <v>132</v>
      </c>
      <c r="AU218" s="240" t="s">
        <v>86</v>
      </c>
      <c r="AV218" s="13" t="s">
        <v>86</v>
      </c>
      <c r="AW218" s="13" t="s">
        <v>32</v>
      </c>
      <c r="AX218" s="13" t="s">
        <v>84</v>
      </c>
      <c r="AY218" s="240" t="s">
        <v>124</v>
      </c>
    </row>
    <row r="219" s="2" customFormat="1" ht="37.8" customHeight="1">
      <c r="A219" s="38"/>
      <c r="B219" s="39"/>
      <c r="C219" s="215" t="s">
        <v>275</v>
      </c>
      <c r="D219" s="215" t="s">
        <v>126</v>
      </c>
      <c r="E219" s="216" t="s">
        <v>276</v>
      </c>
      <c r="F219" s="217" t="s">
        <v>277</v>
      </c>
      <c r="G219" s="218" t="s">
        <v>238</v>
      </c>
      <c r="H219" s="219">
        <v>175.09800000000001</v>
      </c>
      <c r="I219" s="220"/>
      <c r="J219" s="221">
        <f>ROUND(I219*H219,2)</f>
        <v>0</v>
      </c>
      <c r="K219" s="222"/>
      <c r="L219" s="44"/>
      <c r="M219" s="223" t="s">
        <v>1</v>
      </c>
      <c r="N219" s="224" t="s">
        <v>41</v>
      </c>
      <c r="O219" s="91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7" t="s">
        <v>130</v>
      </c>
      <c r="AT219" s="227" t="s">
        <v>126</v>
      </c>
      <c r="AU219" s="227" t="s">
        <v>86</v>
      </c>
      <c r="AY219" s="17" t="s">
        <v>124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7" t="s">
        <v>84</v>
      </c>
      <c r="BK219" s="228">
        <f>ROUND(I219*H219,2)</f>
        <v>0</v>
      </c>
      <c r="BL219" s="17" t="s">
        <v>130</v>
      </c>
      <c r="BM219" s="227" t="s">
        <v>278</v>
      </c>
    </row>
    <row r="220" s="13" customFormat="1">
      <c r="A220" s="13"/>
      <c r="B220" s="229"/>
      <c r="C220" s="230"/>
      <c r="D220" s="231" t="s">
        <v>132</v>
      </c>
      <c r="E220" s="232" t="s">
        <v>1</v>
      </c>
      <c r="F220" s="233" t="s">
        <v>240</v>
      </c>
      <c r="G220" s="230"/>
      <c r="H220" s="234">
        <v>16.344000000000001</v>
      </c>
      <c r="I220" s="235"/>
      <c r="J220" s="230"/>
      <c r="K220" s="230"/>
      <c r="L220" s="236"/>
      <c r="M220" s="237"/>
      <c r="N220" s="238"/>
      <c r="O220" s="238"/>
      <c r="P220" s="238"/>
      <c r="Q220" s="238"/>
      <c r="R220" s="238"/>
      <c r="S220" s="238"/>
      <c r="T220" s="23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0" t="s">
        <v>132</v>
      </c>
      <c r="AU220" s="240" t="s">
        <v>86</v>
      </c>
      <c r="AV220" s="13" t="s">
        <v>86</v>
      </c>
      <c r="AW220" s="13" t="s">
        <v>32</v>
      </c>
      <c r="AX220" s="13" t="s">
        <v>76</v>
      </c>
      <c r="AY220" s="240" t="s">
        <v>124</v>
      </c>
    </row>
    <row r="221" s="13" customFormat="1">
      <c r="A221" s="13"/>
      <c r="B221" s="229"/>
      <c r="C221" s="230"/>
      <c r="D221" s="231" t="s">
        <v>132</v>
      </c>
      <c r="E221" s="232" t="s">
        <v>1</v>
      </c>
      <c r="F221" s="233" t="s">
        <v>241</v>
      </c>
      <c r="G221" s="230"/>
      <c r="H221" s="234">
        <v>43.560000000000002</v>
      </c>
      <c r="I221" s="235"/>
      <c r="J221" s="230"/>
      <c r="K221" s="230"/>
      <c r="L221" s="236"/>
      <c r="M221" s="237"/>
      <c r="N221" s="238"/>
      <c r="O221" s="238"/>
      <c r="P221" s="238"/>
      <c r="Q221" s="238"/>
      <c r="R221" s="238"/>
      <c r="S221" s="238"/>
      <c r="T221" s="23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0" t="s">
        <v>132</v>
      </c>
      <c r="AU221" s="240" t="s">
        <v>86</v>
      </c>
      <c r="AV221" s="13" t="s">
        <v>86</v>
      </c>
      <c r="AW221" s="13" t="s">
        <v>32</v>
      </c>
      <c r="AX221" s="13" t="s">
        <v>76</v>
      </c>
      <c r="AY221" s="240" t="s">
        <v>124</v>
      </c>
    </row>
    <row r="222" s="13" customFormat="1">
      <c r="A222" s="13"/>
      <c r="B222" s="229"/>
      <c r="C222" s="230"/>
      <c r="D222" s="231" t="s">
        <v>132</v>
      </c>
      <c r="E222" s="232" t="s">
        <v>1</v>
      </c>
      <c r="F222" s="233" t="s">
        <v>252</v>
      </c>
      <c r="G222" s="230"/>
      <c r="H222" s="234">
        <v>6.75</v>
      </c>
      <c r="I222" s="235"/>
      <c r="J222" s="230"/>
      <c r="K222" s="230"/>
      <c r="L222" s="236"/>
      <c r="M222" s="237"/>
      <c r="N222" s="238"/>
      <c r="O222" s="238"/>
      <c r="P222" s="238"/>
      <c r="Q222" s="238"/>
      <c r="R222" s="238"/>
      <c r="S222" s="238"/>
      <c r="T222" s="23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0" t="s">
        <v>132</v>
      </c>
      <c r="AU222" s="240" t="s">
        <v>86</v>
      </c>
      <c r="AV222" s="13" t="s">
        <v>86</v>
      </c>
      <c r="AW222" s="13" t="s">
        <v>32</v>
      </c>
      <c r="AX222" s="13" t="s">
        <v>76</v>
      </c>
      <c r="AY222" s="240" t="s">
        <v>124</v>
      </c>
    </row>
    <row r="223" s="13" customFormat="1">
      <c r="A223" s="13"/>
      <c r="B223" s="229"/>
      <c r="C223" s="230"/>
      <c r="D223" s="231" t="s">
        <v>132</v>
      </c>
      <c r="E223" s="232" t="s">
        <v>1</v>
      </c>
      <c r="F223" s="233" t="s">
        <v>257</v>
      </c>
      <c r="G223" s="230"/>
      <c r="H223" s="234">
        <v>12.096</v>
      </c>
      <c r="I223" s="235"/>
      <c r="J223" s="230"/>
      <c r="K223" s="230"/>
      <c r="L223" s="236"/>
      <c r="M223" s="237"/>
      <c r="N223" s="238"/>
      <c r="O223" s="238"/>
      <c r="P223" s="238"/>
      <c r="Q223" s="238"/>
      <c r="R223" s="238"/>
      <c r="S223" s="238"/>
      <c r="T223" s="23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0" t="s">
        <v>132</v>
      </c>
      <c r="AU223" s="240" t="s">
        <v>86</v>
      </c>
      <c r="AV223" s="13" t="s">
        <v>86</v>
      </c>
      <c r="AW223" s="13" t="s">
        <v>32</v>
      </c>
      <c r="AX223" s="13" t="s">
        <v>76</v>
      </c>
      <c r="AY223" s="240" t="s">
        <v>124</v>
      </c>
    </row>
    <row r="224" s="13" customFormat="1">
      <c r="A224" s="13"/>
      <c r="B224" s="229"/>
      <c r="C224" s="230"/>
      <c r="D224" s="231" t="s">
        <v>132</v>
      </c>
      <c r="E224" s="232" t="s">
        <v>1</v>
      </c>
      <c r="F224" s="233" t="s">
        <v>258</v>
      </c>
      <c r="G224" s="230"/>
      <c r="H224" s="234">
        <v>13.5</v>
      </c>
      <c r="I224" s="235"/>
      <c r="J224" s="230"/>
      <c r="K224" s="230"/>
      <c r="L224" s="236"/>
      <c r="M224" s="237"/>
      <c r="N224" s="238"/>
      <c r="O224" s="238"/>
      <c r="P224" s="238"/>
      <c r="Q224" s="238"/>
      <c r="R224" s="238"/>
      <c r="S224" s="238"/>
      <c r="T224" s="23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0" t="s">
        <v>132</v>
      </c>
      <c r="AU224" s="240" t="s">
        <v>86</v>
      </c>
      <c r="AV224" s="13" t="s">
        <v>86</v>
      </c>
      <c r="AW224" s="13" t="s">
        <v>32</v>
      </c>
      <c r="AX224" s="13" t="s">
        <v>76</v>
      </c>
      <c r="AY224" s="240" t="s">
        <v>124</v>
      </c>
    </row>
    <row r="225" s="13" customFormat="1">
      <c r="A225" s="13"/>
      <c r="B225" s="229"/>
      <c r="C225" s="230"/>
      <c r="D225" s="231" t="s">
        <v>132</v>
      </c>
      <c r="E225" s="232" t="s">
        <v>1</v>
      </c>
      <c r="F225" s="233" t="s">
        <v>263</v>
      </c>
      <c r="G225" s="230"/>
      <c r="H225" s="234">
        <v>3.1680000000000001</v>
      </c>
      <c r="I225" s="235"/>
      <c r="J225" s="230"/>
      <c r="K225" s="230"/>
      <c r="L225" s="236"/>
      <c r="M225" s="237"/>
      <c r="N225" s="238"/>
      <c r="O225" s="238"/>
      <c r="P225" s="238"/>
      <c r="Q225" s="238"/>
      <c r="R225" s="238"/>
      <c r="S225" s="238"/>
      <c r="T225" s="23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0" t="s">
        <v>132</v>
      </c>
      <c r="AU225" s="240" t="s">
        <v>86</v>
      </c>
      <c r="AV225" s="13" t="s">
        <v>86</v>
      </c>
      <c r="AW225" s="13" t="s">
        <v>32</v>
      </c>
      <c r="AX225" s="13" t="s">
        <v>76</v>
      </c>
      <c r="AY225" s="240" t="s">
        <v>124</v>
      </c>
    </row>
    <row r="226" s="13" customFormat="1">
      <c r="A226" s="13"/>
      <c r="B226" s="229"/>
      <c r="C226" s="230"/>
      <c r="D226" s="231" t="s">
        <v>132</v>
      </c>
      <c r="E226" s="232" t="s">
        <v>1</v>
      </c>
      <c r="F226" s="233" t="s">
        <v>264</v>
      </c>
      <c r="G226" s="230"/>
      <c r="H226" s="234">
        <v>2.8799999999999999</v>
      </c>
      <c r="I226" s="235"/>
      <c r="J226" s="230"/>
      <c r="K226" s="230"/>
      <c r="L226" s="236"/>
      <c r="M226" s="237"/>
      <c r="N226" s="238"/>
      <c r="O226" s="238"/>
      <c r="P226" s="238"/>
      <c r="Q226" s="238"/>
      <c r="R226" s="238"/>
      <c r="S226" s="238"/>
      <c r="T226" s="23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0" t="s">
        <v>132</v>
      </c>
      <c r="AU226" s="240" t="s">
        <v>86</v>
      </c>
      <c r="AV226" s="13" t="s">
        <v>86</v>
      </c>
      <c r="AW226" s="13" t="s">
        <v>32</v>
      </c>
      <c r="AX226" s="13" t="s">
        <v>76</v>
      </c>
      <c r="AY226" s="240" t="s">
        <v>124</v>
      </c>
    </row>
    <row r="227" s="13" customFormat="1">
      <c r="A227" s="13"/>
      <c r="B227" s="229"/>
      <c r="C227" s="230"/>
      <c r="D227" s="231" t="s">
        <v>132</v>
      </c>
      <c r="E227" s="232" t="s">
        <v>1</v>
      </c>
      <c r="F227" s="233" t="s">
        <v>265</v>
      </c>
      <c r="G227" s="230"/>
      <c r="H227" s="234">
        <v>76.799999999999997</v>
      </c>
      <c r="I227" s="235"/>
      <c r="J227" s="230"/>
      <c r="K227" s="230"/>
      <c r="L227" s="236"/>
      <c r="M227" s="237"/>
      <c r="N227" s="238"/>
      <c r="O227" s="238"/>
      <c r="P227" s="238"/>
      <c r="Q227" s="238"/>
      <c r="R227" s="238"/>
      <c r="S227" s="238"/>
      <c r="T227" s="23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0" t="s">
        <v>132</v>
      </c>
      <c r="AU227" s="240" t="s">
        <v>86</v>
      </c>
      <c r="AV227" s="13" t="s">
        <v>86</v>
      </c>
      <c r="AW227" s="13" t="s">
        <v>32</v>
      </c>
      <c r="AX227" s="13" t="s">
        <v>76</v>
      </c>
      <c r="AY227" s="240" t="s">
        <v>124</v>
      </c>
    </row>
    <row r="228" s="14" customFormat="1">
      <c r="A228" s="14"/>
      <c r="B228" s="241"/>
      <c r="C228" s="242"/>
      <c r="D228" s="231" t="s">
        <v>132</v>
      </c>
      <c r="E228" s="243" t="s">
        <v>1</v>
      </c>
      <c r="F228" s="244" t="s">
        <v>135</v>
      </c>
      <c r="G228" s="242"/>
      <c r="H228" s="245">
        <v>175.09800000000001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1" t="s">
        <v>132</v>
      </c>
      <c r="AU228" s="251" t="s">
        <v>86</v>
      </c>
      <c r="AV228" s="14" t="s">
        <v>130</v>
      </c>
      <c r="AW228" s="14" t="s">
        <v>32</v>
      </c>
      <c r="AX228" s="14" t="s">
        <v>84</v>
      </c>
      <c r="AY228" s="251" t="s">
        <v>124</v>
      </c>
    </row>
    <row r="229" s="2" customFormat="1" ht="37.8" customHeight="1">
      <c r="A229" s="38"/>
      <c r="B229" s="39"/>
      <c r="C229" s="215" t="s">
        <v>279</v>
      </c>
      <c r="D229" s="215" t="s">
        <v>126</v>
      </c>
      <c r="E229" s="216" t="s">
        <v>280</v>
      </c>
      <c r="F229" s="217" t="s">
        <v>281</v>
      </c>
      <c r="G229" s="218" t="s">
        <v>238</v>
      </c>
      <c r="H229" s="219">
        <v>137.82400000000001</v>
      </c>
      <c r="I229" s="220"/>
      <c r="J229" s="221">
        <f>ROUND(I229*H229,2)</f>
        <v>0</v>
      </c>
      <c r="K229" s="222"/>
      <c r="L229" s="44"/>
      <c r="M229" s="223" t="s">
        <v>1</v>
      </c>
      <c r="N229" s="224" t="s">
        <v>41</v>
      </c>
      <c r="O229" s="91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7" t="s">
        <v>130</v>
      </c>
      <c r="AT229" s="227" t="s">
        <v>126</v>
      </c>
      <c r="AU229" s="227" t="s">
        <v>86</v>
      </c>
      <c r="AY229" s="17" t="s">
        <v>124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7" t="s">
        <v>84</v>
      </c>
      <c r="BK229" s="228">
        <f>ROUND(I229*H229,2)</f>
        <v>0</v>
      </c>
      <c r="BL229" s="17" t="s">
        <v>130</v>
      </c>
      <c r="BM229" s="227" t="s">
        <v>282</v>
      </c>
    </row>
    <row r="230" s="13" customFormat="1">
      <c r="A230" s="13"/>
      <c r="B230" s="229"/>
      <c r="C230" s="230"/>
      <c r="D230" s="231" t="s">
        <v>132</v>
      </c>
      <c r="E230" s="232" t="s">
        <v>1</v>
      </c>
      <c r="F230" s="233" t="s">
        <v>240</v>
      </c>
      <c r="G230" s="230"/>
      <c r="H230" s="234">
        <v>16.344000000000001</v>
      </c>
      <c r="I230" s="235"/>
      <c r="J230" s="230"/>
      <c r="K230" s="230"/>
      <c r="L230" s="236"/>
      <c r="M230" s="237"/>
      <c r="N230" s="238"/>
      <c r="O230" s="238"/>
      <c r="P230" s="238"/>
      <c r="Q230" s="238"/>
      <c r="R230" s="238"/>
      <c r="S230" s="238"/>
      <c r="T230" s="23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0" t="s">
        <v>132</v>
      </c>
      <c r="AU230" s="240" t="s">
        <v>86</v>
      </c>
      <c r="AV230" s="13" t="s">
        <v>86</v>
      </c>
      <c r="AW230" s="13" t="s">
        <v>32</v>
      </c>
      <c r="AX230" s="13" t="s">
        <v>76</v>
      </c>
      <c r="AY230" s="240" t="s">
        <v>124</v>
      </c>
    </row>
    <row r="231" s="13" customFormat="1">
      <c r="A231" s="13"/>
      <c r="B231" s="229"/>
      <c r="C231" s="230"/>
      <c r="D231" s="231" t="s">
        <v>132</v>
      </c>
      <c r="E231" s="232" t="s">
        <v>1</v>
      </c>
      <c r="F231" s="233" t="s">
        <v>246</v>
      </c>
      <c r="G231" s="230"/>
      <c r="H231" s="234">
        <v>58.079999999999998</v>
      </c>
      <c r="I231" s="235"/>
      <c r="J231" s="230"/>
      <c r="K231" s="230"/>
      <c r="L231" s="236"/>
      <c r="M231" s="237"/>
      <c r="N231" s="238"/>
      <c r="O231" s="238"/>
      <c r="P231" s="238"/>
      <c r="Q231" s="238"/>
      <c r="R231" s="238"/>
      <c r="S231" s="238"/>
      <c r="T231" s="23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0" t="s">
        <v>132</v>
      </c>
      <c r="AU231" s="240" t="s">
        <v>86</v>
      </c>
      <c r="AV231" s="13" t="s">
        <v>86</v>
      </c>
      <c r="AW231" s="13" t="s">
        <v>32</v>
      </c>
      <c r="AX231" s="13" t="s">
        <v>76</v>
      </c>
      <c r="AY231" s="240" t="s">
        <v>124</v>
      </c>
    </row>
    <row r="232" s="13" customFormat="1">
      <c r="A232" s="13"/>
      <c r="B232" s="229"/>
      <c r="C232" s="230"/>
      <c r="D232" s="231" t="s">
        <v>132</v>
      </c>
      <c r="E232" s="232" t="s">
        <v>1</v>
      </c>
      <c r="F232" s="233" t="s">
        <v>247</v>
      </c>
      <c r="G232" s="230"/>
      <c r="H232" s="234">
        <v>63.399999999999999</v>
      </c>
      <c r="I232" s="235"/>
      <c r="J232" s="230"/>
      <c r="K232" s="230"/>
      <c r="L232" s="236"/>
      <c r="M232" s="237"/>
      <c r="N232" s="238"/>
      <c r="O232" s="238"/>
      <c r="P232" s="238"/>
      <c r="Q232" s="238"/>
      <c r="R232" s="238"/>
      <c r="S232" s="238"/>
      <c r="T232" s="23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0" t="s">
        <v>132</v>
      </c>
      <c r="AU232" s="240" t="s">
        <v>86</v>
      </c>
      <c r="AV232" s="13" t="s">
        <v>86</v>
      </c>
      <c r="AW232" s="13" t="s">
        <v>32</v>
      </c>
      <c r="AX232" s="13" t="s">
        <v>76</v>
      </c>
      <c r="AY232" s="240" t="s">
        <v>124</v>
      </c>
    </row>
    <row r="233" s="14" customFormat="1">
      <c r="A233" s="14"/>
      <c r="B233" s="241"/>
      <c r="C233" s="242"/>
      <c r="D233" s="231" t="s">
        <v>132</v>
      </c>
      <c r="E233" s="243" t="s">
        <v>1</v>
      </c>
      <c r="F233" s="244" t="s">
        <v>135</v>
      </c>
      <c r="G233" s="242"/>
      <c r="H233" s="245">
        <v>137.82400000000001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1" t="s">
        <v>132</v>
      </c>
      <c r="AU233" s="251" t="s">
        <v>86</v>
      </c>
      <c r="AV233" s="14" t="s">
        <v>130</v>
      </c>
      <c r="AW233" s="14" t="s">
        <v>32</v>
      </c>
      <c r="AX233" s="14" t="s">
        <v>84</v>
      </c>
      <c r="AY233" s="251" t="s">
        <v>124</v>
      </c>
    </row>
    <row r="234" s="2" customFormat="1" ht="37.8" customHeight="1">
      <c r="A234" s="38"/>
      <c r="B234" s="39"/>
      <c r="C234" s="215" t="s">
        <v>283</v>
      </c>
      <c r="D234" s="215" t="s">
        <v>126</v>
      </c>
      <c r="E234" s="216" t="s">
        <v>284</v>
      </c>
      <c r="F234" s="217" t="s">
        <v>285</v>
      </c>
      <c r="G234" s="218" t="s">
        <v>238</v>
      </c>
      <c r="H234" s="219">
        <v>2451.3719999999998</v>
      </c>
      <c r="I234" s="220"/>
      <c r="J234" s="221">
        <f>ROUND(I234*H234,2)</f>
        <v>0</v>
      </c>
      <c r="K234" s="222"/>
      <c r="L234" s="44"/>
      <c r="M234" s="223" t="s">
        <v>1</v>
      </c>
      <c r="N234" s="224" t="s">
        <v>41</v>
      </c>
      <c r="O234" s="91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7" t="s">
        <v>130</v>
      </c>
      <c r="AT234" s="227" t="s">
        <v>126</v>
      </c>
      <c r="AU234" s="227" t="s">
        <v>86</v>
      </c>
      <c r="AY234" s="17" t="s">
        <v>124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7" t="s">
        <v>84</v>
      </c>
      <c r="BK234" s="228">
        <f>ROUND(I234*H234,2)</f>
        <v>0</v>
      </c>
      <c r="BL234" s="17" t="s">
        <v>130</v>
      </c>
      <c r="BM234" s="227" t="s">
        <v>286</v>
      </c>
    </row>
    <row r="235" s="13" customFormat="1">
      <c r="A235" s="13"/>
      <c r="B235" s="229"/>
      <c r="C235" s="230"/>
      <c r="D235" s="231" t="s">
        <v>132</v>
      </c>
      <c r="E235" s="232" t="s">
        <v>1</v>
      </c>
      <c r="F235" s="233" t="s">
        <v>287</v>
      </c>
      <c r="G235" s="230"/>
      <c r="H235" s="234">
        <v>2451.3719999999998</v>
      </c>
      <c r="I235" s="235"/>
      <c r="J235" s="230"/>
      <c r="K235" s="230"/>
      <c r="L235" s="236"/>
      <c r="M235" s="237"/>
      <c r="N235" s="238"/>
      <c r="O235" s="238"/>
      <c r="P235" s="238"/>
      <c r="Q235" s="238"/>
      <c r="R235" s="238"/>
      <c r="S235" s="238"/>
      <c r="T235" s="23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0" t="s">
        <v>132</v>
      </c>
      <c r="AU235" s="240" t="s">
        <v>86</v>
      </c>
      <c r="AV235" s="13" t="s">
        <v>86</v>
      </c>
      <c r="AW235" s="13" t="s">
        <v>32</v>
      </c>
      <c r="AX235" s="13" t="s">
        <v>84</v>
      </c>
      <c r="AY235" s="240" t="s">
        <v>124</v>
      </c>
    </row>
    <row r="236" s="2" customFormat="1" ht="44.25" customHeight="1">
      <c r="A236" s="38"/>
      <c r="B236" s="39"/>
      <c r="C236" s="215" t="s">
        <v>288</v>
      </c>
      <c r="D236" s="215" t="s">
        <v>126</v>
      </c>
      <c r="E236" s="216" t="s">
        <v>289</v>
      </c>
      <c r="F236" s="217" t="s">
        <v>290</v>
      </c>
      <c r="G236" s="218" t="s">
        <v>238</v>
      </c>
      <c r="H236" s="219">
        <v>1929.788</v>
      </c>
      <c r="I236" s="220"/>
      <c r="J236" s="221">
        <f>ROUND(I236*H236,2)</f>
        <v>0</v>
      </c>
      <c r="K236" s="222"/>
      <c r="L236" s="44"/>
      <c r="M236" s="223" t="s">
        <v>1</v>
      </c>
      <c r="N236" s="224" t="s">
        <v>41</v>
      </c>
      <c r="O236" s="91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7" t="s">
        <v>130</v>
      </c>
      <c r="AT236" s="227" t="s">
        <v>126</v>
      </c>
      <c r="AU236" s="227" t="s">
        <v>86</v>
      </c>
      <c r="AY236" s="17" t="s">
        <v>124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84</v>
      </c>
      <c r="BK236" s="228">
        <f>ROUND(I236*H236,2)</f>
        <v>0</v>
      </c>
      <c r="BL236" s="17" t="s">
        <v>130</v>
      </c>
      <c r="BM236" s="227" t="s">
        <v>291</v>
      </c>
    </row>
    <row r="237" s="13" customFormat="1">
      <c r="A237" s="13"/>
      <c r="B237" s="229"/>
      <c r="C237" s="230"/>
      <c r="D237" s="231" t="s">
        <v>132</v>
      </c>
      <c r="E237" s="232" t="s">
        <v>1</v>
      </c>
      <c r="F237" s="233" t="s">
        <v>292</v>
      </c>
      <c r="G237" s="230"/>
      <c r="H237" s="234">
        <v>1929.788</v>
      </c>
      <c r="I237" s="235"/>
      <c r="J237" s="230"/>
      <c r="K237" s="230"/>
      <c r="L237" s="236"/>
      <c r="M237" s="237"/>
      <c r="N237" s="238"/>
      <c r="O237" s="238"/>
      <c r="P237" s="238"/>
      <c r="Q237" s="238"/>
      <c r="R237" s="238"/>
      <c r="S237" s="238"/>
      <c r="T237" s="23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0" t="s">
        <v>132</v>
      </c>
      <c r="AU237" s="240" t="s">
        <v>86</v>
      </c>
      <c r="AV237" s="13" t="s">
        <v>86</v>
      </c>
      <c r="AW237" s="13" t="s">
        <v>32</v>
      </c>
      <c r="AX237" s="13" t="s">
        <v>84</v>
      </c>
      <c r="AY237" s="240" t="s">
        <v>124</v>
      </c>
    </row>
    <row r="238" s="2" customFormat="1" ht="24.15" customHeight="1">
      <c r="A238" s="38"/>
      <c r="B238" s="39"/>
      <c r="C238" s="215" t="s">
        <v>293</v>
      </c>
      <c r="D238" s="215" t="s">
        <v>126</v>
      </c>
      <c r="E238" s="216" t="s">
        <v>294</v>
      </c>
      <c r="F238" s="217" t="s">
        <v>295</v>
      </c>
      <c r="G238" s="218" t="s">
        <v>238</v>
      </c>
      <c r="H238" s="219">
        <v>312.92200000000003</v>
      </c>
      <c r="I238" s="220"/>
      <c r="J238" s="221">
        <f>ROUND(I238*H238,2)</f>
        <v>0</v>
      </c>
      <c r="K238" s="222"/>
      <c r="L238" s="44"/>
      <c r="M238" s="223" t="s">
        <v>1</v>
      </c>
      <c r="N238" s="224" t="s">
        <v>41</v>
      </c>
      <c r="O238" s="91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7" t="s">
        <v>130</v>
      </c>
      <c r="AT238" s="227" t="s">
        <v>126</v>
      </c>
      <c r="AU238" s="227" t="s">
        <v>86</v>
      </c>
      <c r="AY238" s="17" t="s">
        <v>124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7" t="s">
        <v>84</v>
      </c>
      <c r="BK238" s="228">
        <f>ROUND(I238*H238,2)</f>
        <v>0</v>
      </c>
      <c r="BL238" s="17" t="s">
        <v>130</v>
      </c>
      <c r="BM238" s="227" t="s">
        <v>296</v>
      </c>
    </row>
    <row r="239" s="13" customFormat="1">
      <c r="A239" s="13"/>
      <c r="B239" s="229"/>
      <c r="C239" s="230"/>
      <c r="D239" s="231" t="s">
        <v>132</v>
      </c>
      <c r="E239" s="232" t="s">
        <v>1</v>
      </c>
      <c r="F239" s="233" t="s">
        <v>297</v>
      </c>
      <c r="G239" s="230"/>
      <c r="H239" s="234">
        <v>312.92200000000003</v>
      </c>
      <c r="I239" s="235"/>
      <c r="J239" s="230"/>
      <c r="K239" s="230"/>
      <c r="L239" s="236"/>
      <c r="M239" s="237"/>
      <c r="N239" s="238"/>
      <c r="O239" s="238"/>
      <c r="P239" s="238"/>
      <c r="Q239" s="238"/>
      <c r="R239" s="238"/>
      <c r="S239" s="238"/>
      <c r="T239" s="23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0" t="s">
        <v>132</v>
      </c>
      <c r="AU239" s="240" t="s">
        <v>86</v>
      </c>
      <c r="AV239" s="13" t="s">
        <v>86</v>
      </c>
      <c r="AW239" s="13" t="s">
        <v>32</v>
      </c>
      <c r="AX239" s="13" t="s">
        <v>84</v>
      </c>
      <c r="AY239" s="240" t="s">
        <v>124</v>
      </c>
    </row>
    <row r="240" s="2" customFormat="1" ht="37.8" customHeight="1">
      <c r="A240" s="38"/>
      <c r="B240" s="39"/>
      <c r="C240" s="215" t="s">
        <v>298</v>
      </c>
      <c r="D240" s="215" t="s">
        <v>126</v>
      </c>
      <c r="E240" s="216" t="s">
        <v>299</v>
      </c>
      <c r="F240" s="217" t="s">
        <v>300</v>
      </c>
      <c r="G240" s="218" t="s">
        <v>238</v>
      </c>
      <c r="H240" s="219">
        <v>4.5</v>
      </c>
      <c r="I240" s="220"/>
      <c r="J240" s="221">
        <f>ROUND(I240*H240,2)</f>
        <v>0</v>
      </c>
      <c r="K240" s="222"/>
      <c r="L240" s="44"/>
      <c r="M240" s="223" t="s">
        <v>1</v>
      </c>
      <c r="N240" s="224" t="s">
        <v>41</v>
      </c>
      <c r="O240" s="91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7" t="s">
        <v>130</v>
      </c>
      <c r="AT240" s="227" t="s">
        <v>126</v>
      </c>
      <c r="AU240" s="227" t="s">
        <v>86</v>
      </c>
      <c r="AY240" s="17" t="s">
        <v>124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7" t="s">
        <v>84</v>
      </c>
      <c r="BK240" s="228">
        <f>ROUND(I240*H240,2)</f>
        <v>0</v>
      </c>
      <c r="BL240" s="17" t="s">
        <v>130</v>
      </c>
      <c r="BM240" s="227" t="s">
        <v>301</v>
      </c>
    </row>
    <row r="241" s="13" customFormat="1">
      <c r="A241" s="13"/>
      <c r="B241" s="229"/>
      <c r="C241" s="230"/>
      <c r="D241" s="231" t="s">
        <v>132</v>
      </c>
      <c r="E241" s="232" t="s">
        <v>1</v>
      </c>
      <c r="F241" s="233" t="s">
        <v>302</v>
      </c>
      <c r="G241" s="230"/>
      <c r="H241" s="234">
        <v>4.5</v>
      </c>
      <c r="I241" s="235"/>
      <c r="J241" s="230"/>
      <c r="K241" s="230"/>
      <c r="L241" s="236"/>
      <c r="M241" s="237"/>
      <c r="N241" s="238"/>
      <c r="O241" s="238"/>
      <c r="P241" s="238"/>
      <c r="Q241" s="238"/>
      <c r="R241" s="238"/>
      <c r="S241" s="238"/>
      <c r="T241" s="23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0" t="s">
        <v>132</v>
      </c>
      <c r="AU241" s="240" t="s">
        <v>86</v>
      </c>
      <c r="AV241" s="13" t="s">
        <v>86</v>
      </c>
      <c r="AW241" s="13" t="s">
        <v>32</v>
      </c>
      <c r="AX241" s="13" t="s">
        <v>84</v>
      </c>
      <c r="AY241" s="240" t="s">
        <v>124</v>
      </c>
    </row>
    <row r="242" s="2" customFormat="1" ht="16.5" customHeight="1">
      <c r="A242" s="38"/>
      <c r="B242" s="39"/>
      <c r="C242" s="252" t="s">
        <v>303</v>
      </c>
      <c r="D242" s="252" t="s">
        <v>304</v>
      </c>
      <c r="E242" s="253" t="s">
        <v>305</v>
      </c>
      <c r="F242" s="254" t="s">
        <v>306</v>
      </c>
      <c r="G242" s="255" t="s">
        <v>307</v>
      </c>
      <c r="H242" s="256">
        <v>7.6500000000000004</v>
      </c>
      <c r="I242" s="257"/>
      <c r="J242" s="258">
        <f>ROUND(I242*H242,2)</f>
        <v>0</v>
      </c>
      <c r="K242" s="259"/>
      <c r="L242" s="260"/>
      <c r="M242" s="261" t="s">
        <v>1</v>
      </c>
      <c r="N242" s="262" t="s">
        <v>41</v>
      </c>
      <c r="O242" s="91"/>
      <c r="P242" s="225">
        <f>O242*H242</f>
        <v>0</v>
      </c>
      <c r="Q242" s="225">
        <v>1</v>
      </c>
      <c r="R242" s="225">
        <f>Q242*H242</f>
        <v>7.6500000000000004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147</v>
      </c>
      <c r="AT242" s="227" t="s">
        <v>304</v>
      </c>
      <c r="AU242" s="227" t="s">
        <v>86</v>
      </c>
      <c r="AY242" s="17" t="s">
        <v>124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84</v>
      </c>
      <c r="BK242" s="228">
        <f>ROUND(I242*H242,2)</f>
        <v>0</v>
      </c>
      <c r="BL242" s="17" t="s">
        <v>130</v>
      </c>
      <c r="BM242" s="227" t="s">
        <v>308</v>
      </c>
    </row>
    <row r="243" s="13" customFormat="1">
      <c r="A243" s="13"/>
      <c r="B243" s="229"/>
      <c r="C243" s="230"/>
      <c r="D243" s="231" t="s">
        <v>132</v>
      </c>
      <c r="E243" s="232" t="s">
        <v>1</v>
      </c>
      <c r="F243" s="233" t="s">
        <v>309</v>
      </c>
      <c r="G243" s="230"/>
      <c r="H243" s="234">
        <v>7.6500000000000004</v>
      </c>
      <c r="I243" s="235"/>
      <c r="J243" s="230"/>
      <c r="K243" s="230"/>
      <c r="L243" s="236"/>
      <c r="M243" s="237"/>
      <c r="N243" s="238"/>
      <c r="O243" s="238"/>
      <c r="P243" s="238"/>
      <c r="Q243" s="238"/>
      <c r="R243" s="238"/>
      <c r="S243" s="238"/>
      <c r="T243" s="23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0" t="s">
        <v>132</v>
      </c>
      <c r="AU243" s="240" t="s">
        <v>86</v>
      </c>
      <c r="AV243" s="13" t="s">
        <v>86</v>
      </c>
      <c r="AW243" s="13" t="s">
        <v>32</v>
      </c>
      <c r="AX243" s="13" t="s">
        <v>84</v>
      </c>
      <c r="AY243" s="240" t="s">
        <v>124</v>
      </c>
    </row>
    <row r="244" s="2" customFormat="1" ht="16.5" customHeight="1">
      <c r="A244" s="38"/>
      <c r="B244" s="39"/>
      <c r="C244" s="215" t="s">
        <v>310</v>
      </c>
      <c r="D244" s="215" t="s">
        <v>126</v>
      </c>
      <c r="E244" s="216" t="s">
        <v>311</v>
      </c>
      <c r="F244" s="217" t="s">
        <v>312</v>
      </c>
      <c r="G244" s="218" t="s">
        <v>238</v>
      </c>
      <c r="H244" s="219">
        <v>32.399999999999999</v>
      </c>
      <c r="I244" s="220"/>
      <c r="J244" s="221">
        <f>ROUND(I244*H244,2)</f>
        <v>0</v>
      </c>
      <c r="K244" s="222"/>
      <c r="L244" s="44"/>
      <c r="M244" s="223" t="s">
        <v>1</v>
      </c>
      <c r="N244" s="224" t="s">
        <v>41</v>
      </c>
      <c r="O244" s="91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7" t="s">
        <v>130</v>
      </c>
      <c r="AT244" s="227" t="s">
        <v>126</v>
      </c>
      <c r="AU244" s="227" t="s">
        <v>86</v>
      </c>
      <c r="AY244" s="17" t="s">
        <v>124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7" t="s">
        <v>84</v>
      </c>
      <c r="BK244" s="228">
        <f>ROUND(I244*H244,2)</f>
        <v>0</v>
      </c>
      <c r="BL244" s="17" t="s">
        <v>130</v>
      </c>
      <c r="BM244" s="227" t="s">
        <v>313</v>
      </c>
    </row>
    <row r="245" s="13" customFormat="1">
      <c r="A245" s="13"/>
      <c r="B245" s="229"/>
      <c r="C245" s="230"/>
      <c r="D245" s="231" t="s">
        <v>132</v>
      </c>
      <c r="E245" s="232" t="s">
        <v>1</v>
      </c>
      <c r="F245" s="233" t="s">
        <v>314</v>
      </c>
      <c r="G245" s="230"/>
      <c r="H245" s="234">
        <v>32.399999999999999</v>
      </c>
      <c r="I245" s="235"/>
      <c r="J245" s="230"/>
      <c r="K245" s="230"/>
      <c r="L245" s="236"/>
      <c r="M245" s="237"/>
      <c r="N245" s="238"/>
      <c r="O245" s="238"/>
      <c r="P245" s="238"/>
      <c r="Q245" s="238"/>
      <c r="R245" s="238"/>
      <c r="S245" s="238"/>
      <c r="T245" s="23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0" t="s">
        <v>132</v>
      </c>
      <c r="AU245" s="240" t="s">
        <v>86</v>
      </c>
      <c r="AV245" s="13" t="s">
        <v>86</v>
      </c>
      <c r="AW245" s="13" t="s">
        <v>32</v>
      </c>
      <c r="AX245" s="13" t="s">
        <v>84</v>
      </c>
      <c r="AY245" s="240" t="s">
        <v>124</v>
      </c>
    </row>
    <row r="246" s="2" customFormat="1" ht="16.5" customHeight="1">
      <c r="A246" s="38"/>
      <c r="B246" s="39"/>
      <c r="C246" s="215" t="s">
        <v>315</v>
      </c>
      <c r="D246" s="215" t="s">
        <v>126</v>
      </c>
      <c r="E246" s="216" t="s">
        <v>316</v>
      </c>
      <c r="F246" s="217" t="s">
        <v>317</v>
      </c>
      <c r="G246" s="218" t="s">
        <v>238</v>
      </c>
      <c r="H246" s="219">
        <v>175.09800000000001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41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130</v>
      </c>
      <c r="AT246" s="227" t="s">
        <v>126</v>
      </c>
      <c r="AU246" s="227" t="s">
        <v>86</v>
      </c>
      <c r="AY246" s="17" t="s">
        <v>124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84</v>
      </c>
      <c r="BK246" s="228">
        <f>ROUND(I246*H246,2)</f>
        <v>0</v>
      </c>
      <c r="BL246" s="17" t="s">
        <v>130</v>
      </c>
      <c r="BM246" s="227" t="s">
        <v>318</v>
      </c>
    </row>
    <row r="247" s="13" customFormat="1">
      <c r="A247" s="13"/>
      <c r="B247" s="229"/>
      <c r="C247" s="230"/>
      <c r="D247" s="231" t="s">
        <v>132</v>
      </c>
      <c r="E247" s="232" t="s">
        <v>1</v>
      </c>
      <c r="F247" s="233" t="s">
        <v>319</v>
      </c>
      <c r="G247" s="230"/>
      <c r="H247" s="234">
        <v>175.09800000000001</v>
      </c>
      <c r="I247" s="235"/>
      <c r="J247" s="230"/>
      <c r="K247" s="230"/>
      <c r="L247" s="236"/>
      <c r="M247" s="237"/>
      <c r="N247" s="238"/>
      <c r="O247" s="238"/>
      <c r="P247" s="238"/>
      <c r="Q247" s="238"/>
      <c r="R247" s="238"/>
      <c r="S247" s="238"/>
      <c r="T247" s="23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0" t="s">
        <v>132</v>
      </c>
      <c r="AU247" s="240" t="s">
        <v>86</v>
      </c>
      <c r="AV247" s="13" t="s">
        <v>86</v>
      </c>
      <c r="AW247" s="13" t="s">
        <v>32</v>
      </c>
      <c r="AX247" s="13" t="s">
        <v>84</v>
      </c>
      <c r="AY247" s="240" t="s">
        <v>124</v>
      </c>
    </row>
    <row r="248" s="2" customFormat="1" ht="24.15" customHeight="1">
      <c r="A248" s="38"/>
      <c r="B248" s="39"/>
      <c r="C248" s="215" t="s">
        <v>320</v>
      </c>
      <c r="D248" s="215" t="s">
        <v>126</v>
      </c>
      <c r="E248" s="216" t="s">
        <v>321</v>
      </c>
      <c r="F248" s="217" t="s">
        <v>322</v>
      </c>
      <c r="G248" s="218" t="s">
        <v>238</v>
      </c>
      <c r="H248" s="219">
        <v>137.82400000000001</v>
      </c>
      <c r="I248" s="220"/>
      <c r="J248" s="221">
        <f>ROUND(I248*H248,2)</f>
        <v>0</v>
      </c>
      <c r="K248" s="222"/>
      <c r="L248" s="44"/>
      <c r="M248" s="223" t="s">
        <v>1</v>
      </c>
      <c r="N248" s="224" t="s">
        <v>41</v>
      </c>
      <c r="O248" s="91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7" t="s">
        <v>130</v>
      </c>
      <c r="AT248" s="227" t="s">
        <v>126</v>
      </c>
      <c r="AU248" s="227" t="s">
        <v>86</v>
      </c>
      <c r="AY248" s="17" t="s">
        <v>124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84</v>
      </c>
      <c r="BK248" s="228">
        <f>ROUND(I248*H248,2)</f>
        <v>0</v>
      </c>
      <c r="BL248" s="17" t="s">
        <v>130</v>
      </c>
      <c r="BM248" s="227" t="s">
        <v>323</v>
      </c>
    </row>
    <row r="249" s="13" customFormat="1">
      <c r="A249" s="13"/>
      <c r="B249" s="229"/>
      <c r="C249" s="230"/>
      <c r="D249" s="231" t="s">
        <v>132</v>
      </c>
      <c r="E249" s="232" t="s">
        <v>1</v>
      </c>
      <c r="F249" s="233" t="s">
        <v>324</v>
      </c>
      <c r="G249" s="230"/>
      <c r="H249" s="234">
        <v>137.82400000000001</v>
      </c>
      <c r="I249" s="235"/>
      <c r="J249" s="230"/>
      <c r="K249" s="230"/>
      <c r="L249" s="236"/>
      <c r="M249" s="237"/>
      <c r="N249" s="238"/>
      <c r="O249" s="238"/>
      <c r="P249" s="238"/>
      <c r="Q249" s="238"/>
      <c r="R249" s="238"/>
      <c r="S249" s="238"/>
      <c r="T249" s="239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0" t="s">
        <v>132</v>
      </c>
      <c r="AU249" s="240" t="s">
        <v>86</v>
      </c>
      <c r="AV249" s="13" t="s">
        <v>86</v>
      </c>
      <c r="AW249" s="13" t="s">
        <v>32</v>
      </c>
      <c r="AX249" s="13" t="s">
        <v>84</v>
      </c>
      <c r="AY249" s="240" t="s">
        <v>124</v>
      </c>
    </row>
    <row r="250" s="2" customFormat="1" ht="24.15" customHeight="1">
      <c r="A250" s="38"/>
      <c r="B250" s="39"/>
      <c r="C250" s="215" t="s">
        <v>325</v>
      </c>
      <c r="D250" s="215" t="s">
        <v>126</v>
      </c>
      <c r="E250" s="216" t="s">
        <v>326</v>
      </c>
      <c r="F250" s="217" t="s">
        <v>327</v>
      </c>
      <c r="G250" s="218" t="s">
        <v>238</v>
      </c>
      <c r="H250" s="219">
        <v>91.866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41</v>
      </c>
      <c r="O250" s="91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130</v>
      </c>
      <c r="AT250" s="227" t="s">
        <v>126</v>
      </c>
      <c r="AU250" s="227" t="s">
        <v>86</v>
      </c>
      <c r="AY250" s="17" t="s">
        <v>124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84</v>
      </c>
      <c r="BK250" s="228">
        <f>ROUND(I250*H250,2)</f>
        <v>0</v>
      </c>
      <c r="BL250" s="17" t="s">
        <v>130</v>
      </c>
      <c r="BM250" s="227" t="s">
        <v>328</v>
      </c>
    </row>
    <row r="251" s="13" customFormat="1">
      <c r="A251" s="13"/>
      <c r="B251" s="229"/>
      <c r="C251" s="230"/>
      <c r="D251" s="231" t="s">
        <v>132</v>
      </c>
      <c r="E251" s="232" t="s">
        <v>1</v>
      </c>
      <c r="F251" s="233" t="s">
        <v>252</v>
      </c>
      <c r="G251" s="230"/>
      <c r="H251" s="234">
        <v>6.75</v>
      </c>
      <c r="I251" s="235"/>
      <c r="J251" s="230"/>
      <c r="K251" s="230"/>
      <c r="L251" s="236"/>
      <c r="M251" s="237"/>
      <c r="N251" s="238"/>
      <c r="O251" s="238"/>
      <c r="P251" s="238"/>
      <c r="Q251" s="238"/>
      <c r="R251" s="238"/>
      <c r="S251" s="238"/>
      <c r="T251" s="23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0" t="s">
        <v>132</v>
      </c>
      <c r="AU251" s="240" t="s">
        <v>86</v>
      </c>
      <c r="AV251" s="13" t="s">
        <v>86</v>
      </c>
      <c r="AW251" s="13" t="s">
        <v>32</v>
      </c>
      <c r="AX251" s="13" t="s">
        <v>76</v>
      </c>
      <c r="AY251" s="240" t="s">
        <v>124</v>
      </c>
    </row>
    <row r="252" s="13" customFormat="1">
      <c r="A252" s="13"/>
      <c r="B252" s="229"/>
      <c r="C252" s="230"/>
      <c r="D252" s="231" t="s">
        <v>132</v>
      </c>
      <c r="E252" s="232" t="s">
        <v>1</v>
      </c>
      <c r="F252" s="233" t="s">
        <v>257</v>
      </c>
      <c r="G252" s="230"/>
      <c r="H252" s="234">
        <v>12.096</v>
      </c>
      <c r="I252" s="235"/>
      <c r="J252" s="230"/>
      <c r="K252" s="230"/>
      <c r="L252" s="236"/>
      <c r="M252" s="237"/>
      <c r="N252" s="238"/>
      <c r="O252" s="238"/>
      <c r="P252" s="238"/>
      <c r="Q252" s="238"/>
      <c r="R252" s="238"/>
      <c r="S252" s="238"/>
      <c r="T252" s="23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0" t="s">
        <v>132</v>
      </c>
      <c r="AU252" s="240" t="s">
        <v>86</v>
      </c>
      <c r="AV252" s="13" t="s">
        <v>86</v>
      </c>
      <c r="AW252" s="13" t="s">
        <v>32</v>
      </c>
      <c r="AX252" s="13" t="s">
        <v>76</v>
      </c>
      <c r="AY252" s="240" t="s">
        <v>124</v>
      </c>
    </row>
    <row r="253" s="13" customFormat="1">
      <c r="A253" s="13"/>
      <c r="B253" s="229"/>
      <c r="C253" s="230"/>
      <c r="D253" s="231" t="s">
        <v>132</v>
      </c>
      <c r="E253" s="232" t="s">
        <v>1</v>
      </c>
      <c r="F253" s="233" t="s">
        <v>258</v>
      </c>
      <c r="G253" s="230"/>
      <c r="H253" s="234">
        <v>13.5</v>
      </c>
      <c r="I253" s="235"/>
      <c r="J253" s="230"/>
      <c r="K253" s="230"/>
      <c r="L253" s="236"/>
      <c r="M253" s="237"/>
      <c r="N253" s="238"/>
      <c r="O253" s="238"/>
      <c r="P253" s="238"/>
      <c r="Q253" s="238"/>
      <c r="R253" s="238"/>
      <c r="S253" s="238"/>
      <c r="T253" s="23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0" t="s">
        <v>132</v>
      </c>
      <c r="AU253" s="240" t="s">
        <v>86</v>
      </c>
      <c r="AV253" s="13" t="s">
        <v>86</v>
      </c>
      <c r="AW253" s="13" t="s">
        <v>32</v>
      </c>
      <c r="AX253" s="13" t="s">
        <v>76</v>
      </c>
      <c r="AY253" s="240" t="s">
        <v>124</v>
      </c>
    </row>
    <row r="254" s="13" customFormat="1">
      <c r="A254" s="13"/>
      <c r="B254" s="229"/>
      <c r="C254" s="230"/>
      <c r="D254" s="231" t="s">
        <v>132</v>
      </c>
      <c r="E254" s="232" t="s">
        <v>1</v>
      </c>
      <c r="F254" s="233" t="s">
        <v>329</v>
      </c>
      <c r="G254" s="230"/>
      <c r="H254" s="234">
        <v>59.520000000000003</v>
      </c>
      <c r="I254" s="235"/>
      <c r="J254" s="230"/>
      <c r="K254" s="230"/>
      <c r="L254" s="236"/>
      <c r="M254" s="237"/>
      <c r="N254" s="238"/>
      <c r="O254" s="238"/>
      <c r="P254" s="238"/>
      <c r="Q254" s="238"/>
      <c r="R254" s="238"/>
      <c r="S254" s="238"/>
      <c r="T254" s="23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0" t="s">
        <v>132</v>
      </c>
      <c r="AU254" s="240" t="s">
        <v>86</v>
      </c>
      <c r="AV254" s="13" t="s">
        <v>86</v>
      </c>
      <c r="AW254" s="13" t="s">
        <v>32</v>
      </c>
      <c r="AX254" s="13" t="s">
        <v>76</v>
      </c>
      <c r="AY254" s="240" t="s">
        <v>124</v>
      </c>
    </row>
    <row r="255" s="14" customFormat="1">
      <c r="A255" s="14"/>
      <c r="B255" s="241"/>
      <c r="C255" s="242"/>
      <c r="D255" s="231" t="s">
        <v>132</v>
      </c>
      <c r="E255" s="243" t="s">
        <v>1</v>
      </c>
      <c r="F255" s="244" t="s">
        <v>135</v>
      </c>
      <c r="G255" s="242"/>
      <c r="H255" s="245">
        <v>91.866000000000014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1" t="s">
        <v>132</v>
      </c>
      <c r="AU255" s="251" t="s">
        <v>86</v>
      </c>
      <c r="AV255" s="14" t="s">
        <v>130</v>
      </c>
      <c r="AW255" s="14" t="s">
        <v>32</v>
      </c>
      <c r="AX255" s="14" t="s">
        <v>84</v>
      </c>
      <c r="AY255" s="251" t="s">
        <v>124</v>
      </c>
    </row>
    <row r="256" s="2" customFormat="1" ht="16.5" customHeight="1">
      <c r="A256" s="38"/>
      <c r="B256" s="39"/>
      <c r="C256" s="252" t="s">
        <v>330</v>
      </c>
      <c r="D256" s="252" t="s">
        <v>304</v>
      </c>
      <c r="E256" s="253" t="s">
        <v>305</v>
      </c>
      <c r="F256" s="254" t="s">
        <v>306</v>
      </c>
      <c r="G256" s="255" t="s">
        <v>307</v>
      </c>
      <c r="H256" s="256">
        <v>156.172</v>
      </c>
      <c r="I256" s="257"/>
      <c r="J256" s="258">
        <f>ROUND(I256*H256,2)</f>
        <v>0</v>
      </c>
      <c r="K256" s="259"/>
      <c r="L256" s="260"/>
      <c r="M256" s="261" t="s">
        <v>1</v>
      </c>
      <c r="N256" s="262" t="s">
        <v>41</v>
      </c>
      <c r="O256" s="91"/>
      <c r="P256" s="225">
        <f>O256*H256</f>
        <v>0</v>
      </c>
      <c r="Q256" s="225">
        <v>1</v>
      </c>
      <c r="R256" s="225">
        <f>Q256*H256</f>
        <v>156.172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147</v>
      </c>
      <c r="AT256" s="227" t="s">
        <v>304</v>
      </c>
      <c r="AU256" s="227" t="s">
        <v>86</v>
      </c>
      <c r="AY256" s="17" t="s">
        <v>124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84</v>
      </c>
      <c r="BK256" s="228">
        <f>ROUND(I256*H256,2)</f>
        <v>0</v>
      </c>
      <c r="BL256" s="17" t="s">
        <v>130</v>
      </c>
      <c r="BM256" s="227" t="s">
        <v>331</v>
      </c>
    </row>
    <row r="257" s="13" customFormat="1">
      <c r="A257" s="13"/>
      <c r="B257" s="229"/>
      <c r="C257" s="230"/>
      <c r="D257" s="231" t="s">
        <v>132</v>
      </c>
      <c r="E257" s="232" t="s">
        <v>1</v>
      </c>
      <c r="F257" s="233" t="s">
        <v>332</v>
      </c>
      <c r="G257" s="230"/>
      <c r="H257" s="234">
        <v>156.172</v>
      </c>
      <c r="I257" s="235"/>
      <c r="J257" s="230"/>
      <c r="K257" s="230"/>
      <c r="L257" s="236"/>
      <c r="M257" s="237"/>
      <c r="N257" s="238"/>
      <c r="O257" s="238"/>
      <c r="P257" s="238"/>
      <c r="Q257" s="238"/>
      <c r="R257" s="238"/>
      <c r="S257" s="238"/>
      <c r="T257" s="23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0" t="s">
        <v>132</v>
      </c>
      <c r="AU257" s="240" t="s">
        <v>86</v>
      </c>
      <c r="AV257" s="13" t="s">
        <v>86</v>
      </c>
      <c r="AW257" s="13" t="s">
        <v>32</v>
      </c>
      <c r="AX257" s="13" t="s">
        <v>84</v>
      </c>
      <c r="AY257" s="240" t="s">
        <v>124</v>
      </c>
    </row>
    <row r="258" s="2" customFormat="1" ht="24.15" customHeight="1">
      <c r="A258" s="38"/>
      <c r="B258" s="39"/>
      <c r="C258" s="215" t="s">
        <v>333</v>
      </c>
      <c r="D258" s="215" t="s">
        <v>126</v>
      </c>
      <c r="E258" s="216" t="s">
        <v>334</v>
      </c>
      <c r="F258" s="217" t="s">
        <v>335</v>
      </c>
      <c r="G258" s="218" t="s">
        <v>238</v>
      </c>
      <c r="H258" s="219">
        <v>19.277999999999999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41</v>
      </c>
      <c r="O258" s="91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130</v>
      </c>
      <c r="AT258" s="227" t="s">
        <v>126</v>
      </c>
      <c r="AU258" s="227" t="s">
        <v>86</v>
      </c>
      <c r="AY258" s="17" t="s">
        <v>124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84</v>
      </c>
      <c r="BK258" s="228">
        <f>ROUND(I258*H258,2)</f>
        <v>0</v>
      </c>
      <c r="BL258" s="17" t="s">
        <v>130</v>
      </c>
      <c r="BM258" s="227" t="s">
        <v>336</v>
      </c>
    </row>
    <row r="259" s="13" customFormat="1">
      <c r="A259" s="13"/>
      <c r="B259" s="229"/>
      <c r="C259" s="230"/>
      <c r="D259" s="231" t="s">
        <v>132</v>
      </c>
      <c r="E259" s="232" t="s">
        <v>1</v>
      </c>
      <c r="F259" s="233" t="s">
        <v>337</v>
      </c>
      <c r="G259" s="230"/>
      <c r="H259" s="234">
        <v>19.277999999999999</v>
      </c>
      <c r="I259" s="235"/>
      <c r="J259" s="230"/>
      <c r="K259" s="230"/>
      <c r="L259" s="236"/>
      <c r="M259" s="237"/>
      <c r="N259" s="238"/>
      <c r="O259" s="238"/>
      <c r="P259" s="238"/>
      <c r="Q259" s="238"/>
      <c r="R259" s="238"/>
      <c r="S259" s="238"/>
      <c r="T259" s="23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0" t="s">
        <v>132</v>
      </c>
      <c r="AU259" s="240" t="s">
        <v>86</v>
      </c>
      <c r="AV259" s="13" t="s">
        <v>86</v>
      </c>
      <c r="AW259" s="13" t="s">
        <v>32</v>
      </c>
      <c r="AX259" s="13" t="s">
        <v>84</v>
      </c>
      <c r="AY259" s="240" t="s">
        <v>124</v>
      </c>
    </row>
    <row r="260" s="2" customFormat="1" ht="16.5" customHeight="1">
      <c r="A260" s="38"/>
      <c r="B260" s="39"/>
      <c r="C260" s="252" t="s">
        <v>338</v>
      </c>
      <c r="D260" s="252" t="s">
        <v>304</v>
      </c>
      <c r="E260" s="253" t="s">
        <v>339</v>
      </c>
      <c r="F260" s="254" t="s">
        <v>340</v>
      </c>
      <c r="G260" s="255" t="s">
        <v>307</v>
      </c>
      <c r="H260" s="256">
        <v>32.773000000000003</v>
      </c>
      <c r="I260" s="257"/>
      <c r="J260" s="258">
        <f>ROUND(I260*H260,2)</f>
        <v>0</v>
      </c>
      <c r="K260" s="259"/>
      <c r="L260" s="260"/>
      <c r="M260" s="261" t="s">
        <v>1</v>
      </c>
      <c r="N260" s="262" t="s">
        <v>41</v>
      </c>
      <c r="O260" s="91"/>
      <c r="P260" s="225">
        <f>O260*H260</f>
        <v>0</v>
      </c>
      <c r="Q260" s="225">
        <v>1</v>
      </c>
      <c r="R260" s="225">
        <f>Q260*H260</f>
        <v>32.773000000000003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147</v>
      </c>
      <c r="AT260" s="227" t="s">
        <v>304</v>
      </c>
      <c r="AU260" s="227" t="s">
        <v>86</v>
      </c>
      <c r="AY260" s="17" t="s">
        <v>124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84</v>
      </c>
      <c r="BK260" s="228">
        <f>ROUND(I260*H260,2)</f>
        <v>0</v>
      </c>
      <c r="BL260" s="17" t="s">
        <v>130</v>
      </c>
      <c r="BM260" s="227" t="s">
        <v>341</v>
      </c>
    </row>
    <row r="261" s="13" customFormat="1">
      <c r="A261" s="13"/>
      <c r="B261" s="229"/>
      <c r="C261" s="230"/>
      <c r="D261" s="231" t="s">
        <v>132</v>
      </c>
      <c r="E261" s="232" t="s">
        <v>1</v>
      </c>
      <c r="F261" s="233" t="s">
        <v>342</v>
      </c>
      <c r="G261" s="230"/>
      <c r="H261" s="234">
        <v>32.773000000000003</v>
      </c>
      <c r="I261" s="235"/>
      <c r="J261" s="230"/>
      <c r="K261" s="230"/>
      <c r="L261" s="236"/>
      <c r="M261" s="237"/>
      <c r="N261" s="238"/>
      <c r="O261" s="238"/>
      <c r="P261" s="238"/>
      <c r="Q261" s="238"/>
      <c r="R261" s="238"/>
      <c r="S261" s="238"/>
      <c r="T261" s="23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0" t="s">
        <v>132</v>
      </c>
      <c r="AU261" s="240" t="s">
        <v>86</v>
      </c>
      <c r="AV261" s="13" t="s">
        <v>86</v>
      </c>
      <c r="AW261" s="13" t="s">
        <v>32</v>
      </c>
      <c r="AX261" s="13" t="s">
        <v>84</v>
      </c>
      <c r="AY261" s="240" t="s">
        <v>124</v>
      </c>
    </row>
    <row r="262" s="2" customFormat="1" ht="33" customHeight="1">
      <c r="A262" s="38"/>
      <c r="B262" s="39"/>
      <c r="C262" s="215" t="s">
        <v>343</v>
      </c>
      <c r="D262" s="215" t="s">
        <v>126</v>
      </c>
      <c r="E262" s="216" t="s">
        <v>344</v>
      </c>
      <c r="F262" s="217" t="s">
        <v>345</v>
      </c>
      <c r="G262" s="218" t="s">
        <v>129</v>
      </c>
      <c r="H262" s="219">
        <v>306</v>
      </c>
      <c r="I262" s="220"/>
      <c r="J262" s="221">
        <f>ROUND(I262*H262,2)</f>
        <v>0</v>
      </c>
      <c r="K262" s="222"/>
      <c r="L262" s="44"/>
      <c r="M262" s="223" t="s">
        <v>1</v>
      </c>
      <c r="N262" s="224" t="s">
        <v>41</v>
      </c>
      <c r="O262" s="91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7" t="s">
        <v>130</v>
      </c>
      <c r="AT262" s="227" t="s">
        <v>126</v>
      </c>
      <c r="AU262" s="227" t="s">
        <v>86</v>
      </c>
      <c r="AY262" s="17" t="s">
        <v>124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7" t="s">
        <v>84</v>
      </c>
      <c r="BK262" s="228">
        <f>ROUND(I262*H262,2)</f>
        <v>0</v>
      </c>
      <c r="BL262" s="17" t="s">
        <v>130</v>
      </c>
      <c r="BM262" s="227" t="s">
        <v>346</v>
      </c>
    </row>
    <row r="263" s="13" customFormat="1">
      <c r="A263" s="13"/>
      <c r="B263" s="229"/>
      <c r="C263" s="230"/>
      <c r="D263" s="231" t="s">
        <v>132</v>
      </c>
      <c r="E263" s="232" t="s">
        <v>1</v>
      </c>
      <c r="F263" s="233" t="s">
        <v>347</v>
      </c>
      <c r="G263" s="230"/>
      <c r="H263" s="234">
        <v>120</v>
      </c>
      <c r="I263" s="235"/>
      <c r="J263" s="230"/>
      <c r="K263" s="230"/>
      <c r="L263" s="236"/>
      <c r="M263" s="237"/>
      <c r="N263" s="238"/>
      <c r="O263" s="238"/>
      <c r="P263" s="238"/>
      <c r="Q263" s="238"/>
      <c r="R263" s="238"/>
      <c r="S263" s="238"/>
      <c r="T263" s="239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0" t="s">
        <v>132</v>
      </c>
      <c r="AU263" s="240" t="s">
        <v>86</v>
      </c>
      <c r="AV263" s="13" t="s">
        <v>86</v>
      </c>
      <c r="AW263" s="13" t="s">
        <v>32</v>
      </c>
      <c r="AX263" s="13" t="s">
        <v>76</v>
      </c>
      <c r="AY263" s="240" t="s">
        <v>124</v>
      </c>
    </row>
    <row r="264" s="13" customFormat="1">
      <c r="A264" s="13"/>
      <c r="B264" s="229"/>
      <c r="C264" s="230"/>
      <c r="D264" s="231" t="s">
        <v>132</v>
      </c>
      <c r="E264" s="232" t="s">
        <v>1</v>
      </c>
      <c r="F264" s="233" t="s">
        <v>134</v>
      </c>
      <c r="G264" s="230"/>
      <c r="H264" s="234">
        <v>150</v>
      </c>
      <c r="I264" s="235"/>
      <c r="J264" s="230"/>
      <c r="K264" s="230"/>
      <c r="L264" s="236"/>
      <c r="M264" s="237"/>
      <c r="N264" s="238"/>
      <c r="O264" s="238"/>
      <c r="P264" s="238"/>
      <c r="Q264" s="238"/>
      <c r="R264" s="238"/>
      <c r="S264" s="238"/>
      <c r="T264" s="23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0" t="s">
        <v>132</v>
      </c>
      <c r="AU264" s="240" t="s">
        <v>86</v>
      </c>
      <c r="AV264" s="13" t="s">
        <v>86</v>
      </c>
      <c r="AW264" s="13" t="s">
        <v>32</v>
      </c>
      <c r="AX264" s="13" t="s">
        <v>76</v>
      </c>
      <c r="AY264" s="240" t="s">
        <v>124</v>
      </c>
    </row>
    <row r="265" s="13" customFormat="1">
      <c r="A265" s="13"/>
      <c r="B265" s="229"/>
      <c r="C265" s="230"/>
      <c r="D265" s="231" t="s">
        <v>132</v>
      </c>
      <c r="E265" s="232" t="s">
        <v>1</v>
      </c>
      <c r="F265" s="233" t="s">
        <v>348</v>
      </c>
      <c r="G265" s="230"/>
      <c r="H265" s="234">
        <v>36</v>
      </c>
      <c r="I265" s="235"/>
      <c r="J265" s="230"/>
      <c r="K265" s="230"/>
      <c r="L265" s="236"/>
      <c r="M265" s="237"/>
      <c r="N265" s="238"/>
      <c r="O265" s="238"/>
      <c r="P265" s="238"/>
      <c r="Q265" s="238"/>
      <c r="R265" s="238"/>
      <c r="S265" s="238"/>
      <c r="T265" s="23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0" t="s">
        <v>132</v>
      </c>
      <c r="AU265" s="240" t="s">
        <v>86</v>
      </c>
      <c r="AV265" s="13" t="s">
        <v>86</v>
      </c>
      <c r="AW265" s="13" t="s">
        <v>32</v>
      </c>
      <c r="AX265" s="13" t="s">
        <v>76</v>
      </c>
      <c r="AY265" s="240" t="s">
        <v>124</v>
      </c>
    </row>
    <row r="266" s="14" customFormat="1">
      <c r="A266" s="14"/>
      <c r="B266" s="241"/>
      <c r="C266" s="242"/>
      <c r="D266" s="231" t="s">
        <v>132</v>
      </c>
      <c r="E266" s="243" t="s">
        <v>1</v>
      </c>
      <c r="F266" s="244" t="s">
        <v>135</v>
      </c>
      <c r="G266" s="242"/>
      <c r="H266" s="245">
        <v>306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1" t="s">
        <v>132</v>
      </c>
      <c r="AU266" s="251" t="s">
        <v>86</v>
      </c>
      <c r="AV266" s="14" t="s">
        <v>130</v>
      </c>
      <c r="AW266" s="14" t="s">
        <v>32</v>
      </c>
      <c r="AX266" s="14" t="s">
        <v>84</v>
      </c>
      <c r="AY266" s="251" t="s">
        <v>124</v>
      </c>
    </row>
    <row r="267" s="2" customFormat="1" ht="24.15" customHeight="1">
      <c r="A267" s="38"/>
      <c r="B267" s="39"/>
      <c r="C267" s="215" t="s">
        <v>184</v>
      </c>
      <c r="D267" s="215" t="s">
        <v>126</v>
      </c>
      <c r="E267" s="216" t="s">
        <v>349</v>
      </c>
      <c r="F267" s="217" t="s">
        <v>350</v>
      </c>
      <c r="G267" s="218" t="s">
        <v>129</v>
      </c>
      <c r="H267" s="219">
        <v>306</v>
      </c>
      <c r="I267" s="220"/>
      <c r="J267" s="221">
        <f>ROUND(I267*H267,2)</f>
        <v>0</v>
      </c>
      <c r="K267" s="222"/>
      <c r="L267" s="44"/>
      <c r="M267" s="223" t="s">
        <v>1</v>
      </c>
      <c r="N267" s="224" t="s">
        <v>41</v>
      </c>
      <c r="O267" s="91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130</v>
      </c>
      <c r="AT267" s="227" t="s">
        <v>126</v>
      </c>
      <c r="AU267" s="227" t="s">
        <v>86</v>
      </c>
      <c r="AY267" s="17" t="s">
        <v>124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84</v>
      </c>
      <c r="BK267" s="228">
        <f>ROUND(I267*H267,2)</f>
        <v>0</v>
      </c>
      <c r="BL267" s="17" t="s">
        <v>130</v>
      </c>
      <c r="BM267" s="227" t="s">
        <v>351</v>
      </c>
    </row>
    <row r="268" s="13" customFormat="1">
      <c r="A268" s="13"/>
      <c r="B268" s="229"/>
      <c r="C268" s="230"/>
      <c r="D268" s="231" t="s">
        <v>132</v>
      </c>
      <c r="E268" s="232" t="s">
        <v>1</v>
      </c>
      <c r="F268" s="233" t="s">
        <v>347</v>
      </c>
      <c r="G268" s="230"/>
      <c r="H268" s="234">
        <v>120</v>
      </c>
      <c r="I268" s="235"/>
      <c r="J268" s="230"/>
      <c r="K268" s="230"/>
      <c r="L268" s="236"/>
      <c r="M268" s="237"/>
      <c r="N268" s="238"/>
      <c r="O268" s="238"/>
      <c r="P268" s="238"/>
      <c r="Q268" s="238"/>
      <c r="R268" s="238"/>
      <c r="S268" s="238"/>
      <c r="T268" s="23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0" t="s">
        <v>132</v>
      </c>
      <c r="AU268" s="240" t="s">
        <v>86</v>
      </c>
      <c r="AV268" s="13" t="s">
        <v>86</v>
      </c>
      <c r="AW268" s="13" t="s">
        <v>32</v>
      </c>
      <c r="AX268" s="13" t="s">
        <v>76</v>
      </c>
      <c r="AY268" s="240" t="s">
        <v>124</v>
      </c>
    </row>
    <row r="269" s="13" customFormat="1">
      <c r="A269" s="13"/>
      <c r="B269" s="229"/>
      <c r="C269" s="230"/>
      <c r="D269" s="231" t="s">
        <v>132</v>
      </c>
      <c r="E269" s="232" t="s">
        <v>1</v>
      </c>
      <c r="F269" s="233" t="s">
        <v>134</v>
      </c>
      <c r="G269" s="230"/>
      <c r="H269" s="234">
        <v>150</v>
      </c>
      <c r="I269" s="235"/>
      <c r="J269" s="230"/>
      <c r="K269" s="230"/>
      <c r="L269" s="236"/>
      <c r="M269" s="237"/>
      <c r="N269" s="238"/>
      <c r="O269" s="238"/>
      <c r="P269" s="238"/>
      <c r="Q269" s="238"/>
      <c r="R269" s="238"/>
      <c r="S269" s="238"/>
      <c r="T269" s="23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0" t="s">
        <v>132</v>
      </c>
      <c r="AU269" s="240" t="s">
        <v>86</v>
      </c>
      <c r="AV269" s="13" t="s">
        <v>86</v>
      </c>
      <c r="AW269" s="13" t="s">
        <v>32</v>
      </c>
      <c r="AX269" s="13" t="s">
        <v>76</v>
      </c>
      <c r="AY269" s="240" t="s">
        <v>124</v>
      </c>
    </row>
    <row r="270" s="13" customFormat="1">
      <c r="A270" s="13"/>
      <c r="B270" s="229"/>
      <c r="C270" s="230"/>
      <c r="D270" s="231" t="s">
        <v>132</v>
      </c>
      <c r="E270" s="232" t="s">
        <v>1</v>
      </c>
      <c r="F270" s="233" t="s">
        <v>348</v>
      </c>
      <c r="G270" s="230"/>
      <c r="H270" s="234">
        <v>36</v>
      </c>
      <c r="I270" s="235"/>
      <c r="J270" s="230"/>
      <c r="K270" s="230"/>
      <c r="L270" s="236"/>
      <c r="M270" s="237"/>
      <c r="N270" s="238"/>
      <c r="O270" s="238"/>
      <c r="P270" s="238"/>
      <c r="Q270" s="238"/>
      <c r="R270" s="238"/>
      <c r="S270" s="238"/>
      <c r="T270" s="23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0" t="s">
        <v>132</v>
      </c>
      <c r="AU270" s="240" t="s">
        <v>86</v>
      </c>
      <c r="AV270" s="13" t="s">
        <v>86</v>
      </c>
      <c r="AW270" s="13" t="s">
        <v>32</v>
      </c>
      <c r="AX270" s="13" t="s">
        <v>76</v>
      </c>
      <c r="AY270" s="240" t="s">
        <v>124</v>
      </c>
    </row>
    <row r="271" s="14" customFormat="1">
      <c r="A271" s="14"/>
      <c r="B271" s="241"/>
      <c r="C271" s="242"/>
      <c r="D271" s="231" t="s">
        <v>132</v>
      </c>
      <c r="E271" s="243" t="s">
        <v>1</v>
      </c>
      <c r="F271" s="244" t="s">
        <v>135</v>
      </c>
      <c r="G271" s="242"/>
      <c r="H271" s="245">
        <v>306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1" t="s">
        <v>132</v>
      </c>
      <c r="AU271" s="251" t="s">
        <v>86</v>
      </c>
      <c r="AV271" s="14" t="s">
        <v>130</v>
      </c>
      <c r="AW271" s="14" t="s">
        <v>32</v>
      </c>
      <c r="AX271" s="14" t="s">
        <v>84</v>
      </c>
      <c r="AY271" s="251" t="s">
        <v>124</v>
      </c>
    </row>
    <row r="272" s="2" customFormat="1" ht="16.5" customHeight="1">
      <c r="A272" s="38"/>
      <c r="B272" s="39"/>
      <c r="C272" s="252" t="s">
        <v>352</v>
      </c>
      <c r="D272" s="252" t="s">
        <v>304</v>
      </c>
      <c r="E272" s="253" t="s">
        <v>353</v>
      </c>
      <c r="F272" s="254" t="s">
        <v>354</v>
      </c>
      <c r="G272" s="255" t="s">
        <v>355</v>
      </c>
      <c r="H272" s="256">
        <v>30.600000000000001</v>
      </c>
      <c r="I272" s="257"/>
      <c r="J272" s="258">
        <f>ROUND(I272*H272,2)</f>
        <v>0</v>
      </c>
      <c r="K272" s="259"/>
      <c r="L272" s="260"/>
      <c r="M272" s="261" t="s">
        <v>1</v>
      </c>
      <c r="N272" s="262" t="s">
        <v>41</v>
      </c>
      <c r="O272" s="91"/>
      <c r="P272" s="225">
        <f>O272*H272</f>
        <v>0</v>
      </c>
      <c r="Q272" s="225">
        <v>0.001</v>
      </c>
      <c r="R272" s="225">
        <f>Q272*H272</f>
        <v>0.030600000000000002</v>
      </c>
      <c r="S272" s="225">
        <v>0</v>
      </c>
      <c r="T272" s="226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7" t="s">
        <v>147</v>
      </c>
      <c r="AT272" s="227" t="s">
        <v>304</v>
      </c>
      <c r="AU272" s="227" t="s">
        <v>86</v>
      </c>
      <c r="AY272" s="17" t="s">
        <v>124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7" t="s">
        <v>84</v>
      </c>
      <c r="BK272" s="228">
        <f>ROUND(I272*H272,2)</f>
        <v>0</v>
      </c>
      <c r="BL272" s="17" t="s">
        <v>130</v>
      </c>
      <c r="BM272" s="227" t="s">
        <v>356</v>
      </c>
    </row>
    <row r="273" s="13" customFormat="1">
      <c r="A273" s="13"/>
      <c r="B273" s="229"/>
      <c r="C273" s="230"/>
      <c r="D273" s="231" t="s">
        <v>132</v>
      </c>
      <c r="E273" s="232" t="s">
        <v>1</v>
      </c>
      <c r="F273" s="233" t="s">
        <v>357</v>
      </c>
      <c r="G273" s="230"/>
      <c r="H273" s="234">
        <v>30.600000000000001</v>
      </c>
      <c r="I273" s="235"/>
      <c r="J273" s="230"/>
      <c r="K273" s="230"/>
      <c r="L273" s="236"/>
      <c r="M273" s="237"/>
      <c r="N273" s="238"/>
      <c r="O273" s="238"/>
      <c r="P273" s="238"/>
      <c r="Q273" s="238"/>
      <c r="R273" s="238"/>
      <c r="S273" s="238"/>
      <c r="T273" s="23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0" t="s">
        <v>132</v>
      </c>
      <c r="AU273" s="240" t="s">
        <v>86</v>
      </c>
      <c r="AV273" s="13" t="s">
        <v>86</v>
      </c>
      <c r="AW273" s="13" t="s">
        <v>32</v>
      </c>
      <c r="AX273" s="13" t="s">
        <v>84</v>
      </c>
      <c r="AY273" s="240" t="s">
        <v>124</v>
      </c>
    </row>
    <row r="274" s="2" customFormat="1" ht="16.5" customHeight="1">
      <c r="A274" s="38"/>
      <c r="B274" s="39"/>
      <c r="C274" s="215" t="s">
        <v>358</v>
      </c>
      <c r="D274" s="215" t="s">
        <v>126</v>
      </c>
      <c r="E274" s="216" t="s">
        <v>359</v>
      </c>
      <c r="F274" s="217" t="s">
        <v>360</v>
      </c>
      <c r="G274" s="218" t="s">
        <v>129</v>
      </c>
      <c r="H274" s="219">
        <v>349</v>
      </c>
      <c r="I274" s="220"/>
      <c r="J274" s="221">
        <f>ROUND(I274*H274,2)</f>
        <v>0</v>
      </c>
      <c r="K274" s="222"/>
      <c r="L274" s="44"/>
      <c r="M274" s="223" t="s">
        <v>1</v>
      </c>
      <c r="N274" s="224" t="s">
        <v>41</v>
      </c>
      <c r="O274" s="91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7" t="s">
        <v>130</v>
      </c>
      <c r="AT274" s="227" t="s">
        <v>126</v>
      </c>
      <c r="AU274" s="227" t="s">
        <v>86</v>
      </c>
      <c r="AY274" s="17" t="s">
        <v>124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7" t="s">
        <v>84</v>
      </c>
      <c r="BK274" s="228">
        <f>ROUND(I274*H274,2)</f>
        <v>0</v>
      </c>
      <c r="BL274" s="17" t="s">
        <v>130</v>
      </c>
      <c r="BM274" s="227" t="s">
        <v>361</v>
      </c>
    </row>
    <row r="275" s="13" customFormat="1">
      <c r="A275" s="13"/>
      <c r="B275" s="229"/>
      <c r="C275" s="230"/>
      <c r="D275" s="231" t="s">
        <v>132</v>
      </c>
      <c r="E275" s="232" t="s">
        <v>1</v>
      </c>
      <c r="F275" s="233" t="s">
        <v>362</v>
      </c>
      <c r="G275" s="230"/>
      <c r="H275" s="234">
        <v>184</v>
      </c>
      <c r="I275" s="235"/>
      <c r="J275" s="230"/>
      <c r="K275" s="230"/>
      <c r="L275" s="236"/>
      <c r="M275" s="237"/>
      <c r="N275" s="238"/>
      <c r="O275" s="238"/>
      <c r="P275" s="238"/>
      <c r="Q275" s="238"/>
      <c r="R275" s="238"/>
      <c r="S275" s="238"/>
      <c r="T275" s="23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0" t="s">
        <v>132</v>
      </c>
      <c r="AU275" s="240" t="s">
        <v>86</v>
      </c>
      <c r="AV275" s="13" t="s">
        <v>86</v>
      </c>
      <c r="AW275" s="13" t="s">
        <v>32</v>
      </c>
      <c r="AX275" s="13" t="s">
        <v>76</v>
      </c>
      <c r="AY275" s="240" t="s">
        <v>124</v>
      </c>
    </row>
    <row r="276" s="13" customFormat="1">
      <c r="A276" s="13"/>
      <c r="B276" s="229"/>
      <c r="C276" s="230"/>
      <c r="D276" s="231" t="s">
        <v>132</v>
      </c>
      <c r="E276" s="232" t="s">
        <v>1</v>
      </c>
      <c r="F276" s="233" t="s">
        <v>363</v>
      </c>
      <c r="G276" s="230"/>
      <c r="H276" s="234">
        <v>165</v>
      </c>
      <c r="I276" s="235"/>
      <c r="J276" s="230"/>
      <c r="K276" s="230"/>
      <c r="L276" s="236"/>
      <c r="M276" s="237"/>
      <c r="N276" s="238"/>
      <c r="O276" s="238"/>
      <c r="P276" s="238"/>
      <c r="Q276" s="238"/>
      <c r="R276" s="238"/>
      <c r="S276" s="238"/>
      <c r="T276" s="23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0" t="s">
        <v>132</v>
      </c>
      <c r="AU276" s="240" t="s">
        <v>86</v>
      </c>
      <c r="AV276" s="13" t="s">
        <v>86</v>
      </c>
      <c r="AW276" s="13" t="s">
        <v>32</v>
      </c>
      <c r="AX276" s="13" t="s">
        <v>76</v>
      </c>
      <c r="AY276" s="240" t="s">
        <v>124</v>
      </c>
    </row>
    <row r="277" s="14" customFormat="1">
      <c r="A277" s="14"/>
      <c r="B277" s="241"/>
      <c r="C277" s="242"/>
      <c r="D277" s="231" t="s">
        <v>132</v>
      </c>
      <c r="E277" s="243" t="s">
        <v>1</v>
      </c>
      <c r="F277" s="244" t="s">
        <v>135</v>
      </c>
      <c r="G277" s="242"/>
      <c r="H277" s="245">
        <v>349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1" t="s">
        <v>132</v>
      </c>
      <c r="AU277" s="251" t="s">
        <v>86</v>
      </c>
      <c r="AV277" s="14" t="s">
        <v>130</v>
      </c>
      <c r="AW277" s="14" t="s">
        <v>32</v>
      </c>
      <c r="AX277" s="14" t="s">
        <v>84</v>
      </c>
      <c r="AY277" s="251" t="s">
        <v>124</v>
      </c>
    </row>
    <row r="278" s="12" customFormat="1" ht="22.8" customHeight="1">
      <c r="A278" s="12"/>
      <c r="B278" s="199"/>
      <c r="C278" s="200"/>
      <c r="D278" s="201" t="s">
        <v>75</v>
      </c>
      <c r="E278" s="213" t="s">
        <v>86</v>
      </c>
      <c r="F278" s="213" t="s">
        <v>364</v>
      </c>
      <c r="G278" s="200"/>
      <c r="H278" s="200"/>
      <c r="I278" s="203"/>
      <c r="J278" s="214">
        <f>BK278</f>
        <v>0</v>
      </c>
      <c r="K278" s="200"/>
      <c r="L278" s="205"/>
      <c r="M278" s="206"/>
      <c r="N278" s="207"/>
      <c r="O278" s="207"/>
      <c r="P278" s="208">
        <f>SUM(P279:P291)</f>
        <v>0</v>
      </c>
      <c r="Q278" s="207"/>
      <c r="R278" s="208">
        <f>SUM(R279:R291)</f>
        <v>54.3354906</v>
      </c>
      <c r="S278" s="207"/>
      <c r="T278" s="209">
        <f>SUM(T279:T291)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0" t="s">
        <v>84</v>
      </c>
      <c r="AT278" s="211" t="s">
        <v>75</v>
      </c>
      <c r="AU278" s="211" t="s">
        <v>84</v>
      </c>
      <c r="AY278" s="210" t="s">
        <v>124</v>
      </c>
      <c r="BK278" s="212">
        <f>SUM(BK279:BK291)</f>
        <v>0</v>
      </c>
    </row>
    <row r="279" s="2" customFormat="1" ht="33" customHeight="1">
      <c r="A279" s="38"/>
      <c r="B279" s="39"/>
      <c r="C279" s="215" t="s">
        <v>365</v>
      </c>
      <c r="D279" s="215" t="s">
        <v>126</v>
      </c>
      <c r="E279" s="216" t="s">
        <v>366</v>
      </c>
      <c r="F279" s="217" t="s">
        <v>367</v>
      </c>
      <c r="G279" s="218" t="s">
        <v>175</v>
      </c>
      <c r="H279" s="219">
        <v>135.30000000000001</v>
      </c>
      <c r="I279" s="220"/>
      <c r="J279" s="221">
        <f>ROUND(I279*H279,2)</f>
        <v>0</v>
      </c>
      <c r="K279" s="222"/>
      <c r="L279" s="44"/>
      <c r="M279" s="223" t="s">
        <v>1</v>
      </c>
      <c r="N279" s="224" t="s">
        <v>41</v>
      </c>
      <c r="O279" s="91"/>
      <c r="P279" s="225">
        <f>O279*H279</f>
        <v>0</v>
      </c>
      <c r="Q279" s="225">
        <v>0.2044</v>
      </c>
      <c r="R279" s="225">
        <f>Q279*H279</f>
        <v>27.655320000000003</v>
      </c>
      <c r="S279" s="225">
        <v>0</v>
      </c>
      <c r="T279" s="22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7" t="s">
        <v>130</v>
      </c>
      <c r="AT279" s="227" t="s">
        <v>126</v>
      </c>
      <c r="AU279" s="227" t="s">
        <v>86</v>
      </c>
      <c r="AY279" s="17" t="s">
        <v>124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7" t="s">
        <v>84</v>
      </c>
      <c r="BK279" s="228">
        <f>ROUND(I279*H279,2)</f>
        <v>0</v>
      </c>
      <c r="BL279" s="17" t="s">
        <v>130</v>
      </c>
      <c r="BM279" s="227" t="s">
        <v>368</v>
      </c>
    </row>
    <row r="280" s="13" customFormat="1">
      <c r="A280" s="13"/>
      <c r="B280" s="229"/>
      <c r="C280" s="230"/>
      <c r="D280" s="231" t="s">
        <v>132</v>
      </c>
      <c r="E280" s="232" t="s">
        <v>1</v>
      </c>
      <c r="F280" s="233" t="s">
        <v>369</v>
      </c>
      <c r="G280" s="230"/>
      <c r="H280" s="234">
        <v>135.30000000000001</v>
      </c>
      <c r="I280" s="235"/>
      <c r="J280" s="230"/>
      <c r="K280" s="230"/>
      <c r="L280" s="236"/>
      <c r="M280" s="237"/>
      <c r="N280" s="238"/>
      <c r="O280" s="238"/>
      <c r="P280" s="238"/>
      <c r="Q280" s="238"/>
      <c r="R280" s="238"/>
      <c r="S280" s="238"/>
      <c r="T280" s="23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0" t="s">
        <v>132</v>
      </c>
      <c r="AU280" s="240" t="s">
        <v>86</v>
      </c>
      <c r="AV280" s="13" t="s">
        <v>86</v>
      </c>
      <c r="AW280" s="13" t="s">
        <v>32</v>
      </c>
      <c r="AX280" s="13" t="s">
        <v>84</v>
      </c>
      <c r="AY280" s="240" t="s">
        <v>124</v>
      </c>
    </row>
    <row r="281" s="2" customFormat="1" ht="21.75" customHeight="1">
      <c r="A281" s="38"/>
      <c r="B281" s="39"/>
      <c r="C281" s="215" t="s">
        <v>370</v>
      </c>
      <c r="D281" s="215" t="s">
        <v>126</v>
      </c>
      <c r="E281" s="216" t="s">
        <v>371</v>
      </c>
      <c r="F281" s="217" t="s">
        <v>372</v>
      </c>
      <c r="G281" s="218" t="s">
        <v>200</v>
      </c>
      <c r="H281" s="219">
        <v>1</v>
      </c>
      <c r="I281" s="220"/>
      <c r="J281" s="221">
        <f>ROUND(I281*H281,2)</f>
        <v>0</v>
      </c>
      <c r="K281" s="222"/>
      <c r="L281" s="44"/>
      <c r="M281" s="223" t="s">
        <v>1</v>
      </c>
      <c r="N281" s="224" t="s">
        <v>41</v>
      </c>
      <c r="O281" s="91"/>
      <c r="P281" s="225">
        <f>O281*H281</f>
        <v>0</v>
      </c>
      <c r="Q281" s="225">
        <v>0.31422</v>
      </c>
      <c r="R281" s="225">
        <f>Q281*H281</f>
        <v>0.31422</v>
      </c>
      <c r="S281" s="225">
        <v>0</v>
      </c>
      <c r="T281" s="22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7" t="s">
        <v>130</v>
      </c>
      <c r="AT281" s="227" t="s">
        <v>126</v>
      </c>
      <c r="AU281" s="227" t="s">
        <v>86</v>
      </c>
      <c r="AY281" s="17" t="s">
        <v>124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84</v>
      </c>
      <c r="BK281" s="228">
        <f>ROUND(I281*H281,2)</f>
        <v>0</v>
      </c>
      <c r="BL281" s="17" t="s">
        <v>130</v>
      </c>
      <c r="BM281" s="227" t="s">
        <v>373</v>
      </c>
    </row>
    <row r="282" s="13" customFormat="1">
      <c r="A282" s="13"/>
      <c r="B282" s="229"/>
      <c r="C282" s="230"/>
      <c r="D282" s="231" t="s">
        <v>132</v>
      </c>
      <c r="E282" s="232" t="s">
        <v>1</v>
      </c>
      <c r="F282" s="233" t="s">
        <v>84</v>
      </c>
      <c r="G282" s="230"/>
      <c r="H282" s="234">
        <v>1</v>
      </c>
      <c r="I282" s="235"/>
      <c r="J282" s="230"/>
      <c r="K282" s="230"/>
      <c r="L282" s="236"/>
      <c r="M282" s="237"/>
      <c r="N282" s="238"/>
      <c r="O282" s="238"/>
      <c r="P282" s="238"/>
      <c r="Q282" s="238"/>
      <c r="R282" s="238"/>
      <c r="S282" s="238"/>
      <c r="T282" s="23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0" t="s">
        <v>132</v>
      </c>
      <c r="AU282" s="240" t="s">
        <v>86</v>
      </c>
      <c r="AV282" s="13" t="s">
        <v>86</v>
      </c>
      <c r="AW282" s="13" t="s">
        <v>32</v>
      </c>
      <c r="AX282" s="13" t="s">
        <v>84</v>
      </c>
      <c r="AY282" s="240" t="s">
        <v>124</v>
      </c>
    </row>
    <row r="283" s="2" customFormat="1" ht="24.15" customHeight="1">
      <c r="A283" s="38"/>
      <c r="B283" s="39"/>
      <c r="C283" s="215" t="s">
        <v>374</v>
      </c>
      <c r="D283" s="215" t="s">
        <v>126</v>
      </c>
      <c r="E283" s="216" t="s">
        <v>375</v>
      </c>
      <c r="F283" s="217" t="s">
        <v>376</v>
      </c>
      <c r="G283" s="218" t="s">
        <v>200</v>
      </c>
      <c r="H283" s="219">
        <v>3</v>
      </c>
      <c r="I283" s="220"/>
      <c r="J283" s="221">
        <f>ROUND(I283*H283,2)</f>
        <v>0</v>
      </c>
      <c r="K283" s="222"/>
      <c r="L283" s="44"/>
      <c r="M283" s="223" t="s">
        <v>1</v>
      </c>
      <c r="N283" s="224" t="s">
        <v>41</v>
      </c>
      <c r="O283" s="91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130</v>
      </c>
      <c r="AT283" s="227" t="s">
        <v>126</v>
      </c>
      <c r="AU283" s="227" t="s">
        <v>86</v>
      </c>
      <c r="AY283" s="17" t="s">
        <v>124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84</v>
      </c>
      <c r="BK283" s="228">
        <f>ROUND(I283*H283,2)</f>
        <v>0</v>
      </c>
      <c r="BL283" s="17" t="s">
        <v>130</v>
      </c>
      <c r="BM283" s="227" t="s">
        <v>377</v>
      </c>
    </row>
    <row r="284" s="2" customFormat="1" ht="24.15" customHeight="1">
      <c r="A284" s="38"/>
      <c r="B284" s="39"/>
      <c r="C284" s="215" t="s">
        <v>378</v>
      </c>
      <c r="D284" s="215" t="s">
        <v>126</v>
      </c>
      <c r="E284" s="216" t="s">
        <v>379</v>
      </c>
      <c r="F284" s="217" t="s">
        <v>380</v>
      </c>
      <c r="G284" s="218" t="s">
        <v>129</v>
      </c>
      <c r="H284" s="219">
        <v>189.41999999999999</v>
      </c>
      <c r="I284" s="220"/>
      <c r="J284" s="221">
        <f>ROUND(I284*H284,2)</f>
        <v>0</v>
      </c>
      <c r="K284" s="222"/>
      <c r="L284" s="44"/>
      <c r="M284" s="223" t="s">
        <v>1</v>
      </c>
      <c r="N284" s="224" t="s">
        <v>41</v>
      </c>
      <c r="O284" s="91"/>
      <c r="P284" s="225">
        <f>O284*H284</f>
        <v>0</v>
      </c>
      <c r="Q284" s="225">
        <v>0.00010000000000000001</v>
      </c>
      <c r="R284" s="225">
        <f>Q284*H284</f>
        <v>0.018942000000000001</v>
      </c>
      <c r="S284" s="225">
        <v>0</v>
      </c>
      <c r="T284" s="22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7" t="s">
        <v>130</v>
      </c>
      <c r="AT284" s="227" t="s">
        <v>126</v>
      </c>
      <c r="AU284" s="227" t="s">
        <v>86</v>
      </c>
      <c r="AY284" s="17" t="s">
        <v>124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7" t="s">
        <v>84</v>
      </c>
      <c r="BK284" s="228">
        <f>ROUND(I284*H284,2)</f>
        <v>0</v>
      </c>
      <c r="BL284" s="17" t="s">
        <v>130</v>
      </c>
      <c r="BM284" s="227" t="s">
        <v>381</v>
      </c>
    </row>
    <row r="285" s="13" customFormat="1">
      <c r="A285" s="13"/>
      <c r="B285" s="229"/>
      <c r="C285" s="230"/>
      <c r="D285" s="231" t="s">
        <v>132</v>
      </c>
      <c r="E285" s="232" t="s">
        <v>1</v>
      </c>
      <c r="F285" s="233" t="s">
        <v>382</v>
      </c>
      <c r="G285" s="230"/>
      <c r="H285" s="234">
        <v>189.41999999999999</v>
      </c>
      <c r="I285" s="235"/>
      <c r="J285" s="230"/>
      <c r="K285" s="230"/>
      <c r="L285" s="236"/>
      <c r="M285" s="237"/>
      <c r="N285" s="238"/>
      <c r="O285" s="238"/>
      <c r="P285" s="238"/>
      <c r="Q285" s="238"/>
      <c r="R285" s="238"/>
      <c r="S285" s="238"/>
      <c r="T285" s="23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0" t="s">
        <v>132</v>
      </c>
      <c r="AU285" s="240" t="s">
        <v>86</v>
      </c>
      <c r="AV285" s="13" t="s">
        <v>86</v>
      </c>
      <c r="AW285" s="13" t="s">
        <v>32</v>
      </c>
      <c r="AX285" s="13" t="s">
        <v>84</v>
      </c>
      <c r="AY285" s="240" t="s">
        <v>124</v>
      </c>
    </row>
    <row r="286" s="2" customFormat="1" ht="24.15" customHeight="1">
      <c r="A286" s="38"/>
      <c r="B286" s="39"/>
      <c r="C286" s="252" t="s">
        <v>383</v>
      </c>
      <c r="D286" s="252" t="s">
        <v>304</v>
      </c>
      <c r="E286" s="253" t="s">
        <v>384</v>
      </c>
      <c r="F286" s="254" t="s">
        <v>385</v>
      </c>
      <c r="G286" s="255" t="s">
        <v>129</v>
      </c>
      <c r="H286" s="256">
        <v>208.362</v>
      </c>
      <c r="I286" s="257"/>
      <c r="J286" s="258">
        <f>ROUND(I286*H286,2)</f>
        <v>0</v>
      </c>
      <c r="K286" s="259"/>
      <c r="L286" s="260"/>
      <c r="M286" s="261" t="s">
        <v>1</v>
      </c>
      <c r="N286" s="262" t="s">
        <v>41</v>
      </c>
      <c r="O286" s="91"/>
      <c r="P286" s="225">
        <f>O286*H286</f>
        <v>0</v>
      </c>
      <c r="Q286" s="225">
        <v>0.00029999999999999997</v>
      </c>
      <c r="R286" s="225">
        <f>Q286*H286</f>
        <v>0.062508599999999998</v>
      </c>
      <c r="S286" s="225">
        <v>0</v>
      </c>
      <c r="T286" s="22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7" t="s">
        <v>147</v>
      </c>
      <c r="AT286" s="227" t="s">
        <v>304</v>
      </c>
      <c r="AU286" s="227" t="s">
        <v>86</v>
      </c>
      <c r="AY286" s="17" t="s">
        <v>124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7" t="s">
        <v>84</v>
      </c>
      <c r="BK286" s="228">
        <f>ROUND(I286*H286,2)</f>
        <v>0</v>
      </c>
      <c r="BL286" s="17" t="s">
        <v>130</v>
      </c>
      <c r="BM286" s="227" t="s">
        <v>386</v>
      </c>
    </row>
    <row r="287" s="13" customFormat="1">
      <c r="A287" s="13"/>
      <c r="B287" s="229"/>
      <c r="C287" s="230"/>
      <c r="D287" s="231" t="s">
        <v>132</v>
      </c>
      <c r="E287" s="232" t="s">
        <v>1</v>
      </c>
      <c r="F287" s="233" t="s">
        <v>387</v>
      </c>
      <c r="G287" s="230"/>
      <c r="H287" s="234">
        <v>208.362</v>
      </c>
      <c r="I287" s="235"/>
      <c r="J287" s="230"/>
      <c r="K287" s="230"/>
      <c r="L287" s="236"/>
      <c r="M287" s="237"/>
      <c r="N287" s="238"/>
      <c r="O287" s="238"/>
      <c r="P287" s="238"/>
      <c r="Q287" s="238"/>
      <c r="R287" s="238"/>
      <c r="S287" s="238"/>
      <c r="T287" s="23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0" t="s">
        <v>132</v>
      </c>
      <c r="AU287" s="240" t="s">
        <v>86</v>
      </c>
      <c r="AV287" s="13" t="s">
        <v>86</v>
      </c>
      <c r="AW287" s="13" t="s">
        <v>32</v>
      </c>
      <c r="AX287" s="13" t="s">
        <v>84</v>
      </c>
      <c r="AY287" s="240" t="s">
        <v>124</v>
      </c>
    </row>
    <row r="288" s="2" customFormat="1" ht="24.15" customHeight="1">
      <c r="A288" s="38"/>
      <c r="B288" s="39"/>
      <c r="C288" s="215" t="s">
        <v>388</v>
      </c>
      <c r="D288" s="215" t="s">
        <v>126</v>
      </c>
      <c r="E288" s="216" t="s">
        <v>389</v>
      </c>
      <c r="F288" s="217" t="s">
        <v>390</v>
      </c>
      <c r="G288" s="218" t="s">
        <v>238</v>
      </c>
      <c r="H288" s="219">
        <v>13.275</v>
      </c>
      <c r="I288" s="220"/>
      <c r="J288" s="221">
        <f>ROUND(I288*H288,2)</f>
        <v>0</v>
      </c>
      <c r="K288" s="222"/>
      <c r="L288" s="44"/>
      <c r="M288" s="223" t="s">
        <v>1</v>
      </c>
      <c r="N288" s="224" t="s">
        <v>41</v>
      </c>
      <c r="O288" s="91"/>
      <c r="P288" s="225">
        <f>O288*H288</f>
        <v>0</v>
      </c>
      <c r="Q288" s="225">
        <v>1.98</v>
      </c>
      <c r="R288" s="225">
        <f>Q288*H288</f>
        <v>26.284500000000001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130</v>
      </c>
      <c r="AT288" s="227" t="s">
        <v>126</v>
      </c>
      <c r="AU288" s="227" t="s">
        <v>86</v>
      </c>
      <c r="AY288" s="17" t="s">
        <v>124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84</v>
      </c>
      <c r="BK288" s="228">
        <f>ROUND(I288*H288,2)</f>
        <v>0</v>
      </c>
      <c r="BL288" s="17" t="s">
        <v>130</v>
      </c>
      <c r="BM288" s="227" t="s">
        <v>391</v>
      </c>
    </row>
    <row r="289" s="13" customFormat="1">
      <c r="A289" s="13"/>
      <c r="B289" s="229"/>
      <c r="C289" s="230"/>
      <c r="D289" s="231" t="s">
        <v>132</v>
      </c>
      <c r="E289" s="232" t="s">
        <v>1</v>
      </c>
      <c r="F289" s="233" t="s">
        <v>392</v>
      </c>
      <c r="G289" s="230"/>
      <c r="H289" s="234">
        <v>4.0590000000000002</v>
      </c>
      <c r="I289" s="235"/>
      <c r="J289" s="230"/>
      <c r="K289" s="230"/>
      <c r="L289" s="236"/>
      <c r="M289" s="237"/>
      <c r="N289" s="238"/>
      <c r="O289" s="238"/>
      <c r="P289" s="238"/>
      <c r="Q289" s="238"/>
      <c r="R289" s="238"/>
      <c r="S289" s="238"/>
      <c r="T289" s="23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0" t="s">
        <v>132</v>
      </c>
      <c r="AU289" s="240" t="s">
        <v>86</v>
      </c>
      <c r="AV289" s="13" t="s">
        <v>86</v>
      </c>
      <c r="AW289" s="13" t="s">
        <v>32</v>
      </c>
      <c r="AX289" s="13" t="s">
        <v>76</v>
      </c>
      <c r="AY289" s="240" t="s">
        <v>124</v>
      </c>
    </row>
    <row r="290" s="13" customFormat="1">
      <c r="A290" s="13"/>
      <c r="B290" s="229"/>
      <c r="C290" s="230"/>
      <c r="D290" s="231" t="s">
        <v>132</v>
      </c>
      <c r="E290" s="232" t="s">
        <v>1</v>
      </c>
      <c r="F290" s="233" t="s">
        <v>393</v>
      </c>
      <c r="G290" s="230"/>
      <c r="H290" s="234">
        <v>9.2159999999999993</v>
      </c>
      <c r="I290" s="235"/>
      <c r="J290" s="230"/>
      <c r="K290" s="230"/>
      <c r="L290" s="236"/>
      <c r="M290" s="237"/>
      <c r="N290" s="238"/>
      <c r="O290" s="238"/>
      <c r="P290" s="238"/>
      <c r="Q290" s="238"/>
      <c r="R290" s="238"/>
      <c r="S290" s="238"/>
      <c r="T290" s="23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0" t="s">
        <v>132</v>
      </c>
      <c r="AU290" s="240" t="s">
        <v>86</v>
      </c>
      <c r="AV290" s="13" t="s">
        <v>86</v>
      </c>
      <c r="AW290" s="13" t="s">
        <v>32</v>
      </c>
      <c r="AX290" s="13" t="s">
        <v>76</v>
      </c>
      <c r="AY290" s="240" t="s">
        <v>124</v>
      </c>
    </row>
    <row r="291" s="14" customFormat="1">
      <c r="A291" s="14"/>
      <c r="B291" s="241"/>
      <c r="C291" s="242"/>
      <c r="D291" s="231" t="s">
        <v>132</v>
      </c>
      <c r="E291" s="243" t="s">
        <v>1</v>
      </c>
      <c r="F291" s="244" t="s">
        <v>135</v>
      </c>
      <c r="G291" s="242"/>
      <c r="H291" s="245">
        <v>13.274999999999999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1" t="s">
        <v>132</v>
      </c>
      <c r="AU291" s="251" t="s">
        <v>86</v>
      </c>
      <c r="AV291" s="14" t="s">
        <v>130</v>
      </c>
      <c r="AW291" s="14" t="s">
        <v>32</v>
      </c>
      <c r="AX291" s="14" t="s">
        <v>84</v>
      </c>
      <c r="AY291" s="251" t="s">
        <v>124</v>
      </c>
    </row>
    <row r="292" s="12" customFormat="1" ht="22.8" customHeight="1">
      <c r="A292" s="12"/>
      <c r="B292" s="199"/>
      <c r="C292" s="200"/>
      <c r="D292" s="201" t="s">
        <v>75</v>
      </c>
      <c r="E292" s="213" t="s">
        <v>394</v>
      </c>
      <c r="F292" s="213" t="s">
        <v>395</v>
      </c>
      <c r="G292" s="200"/>
      <c r="H292" s="200"/>
      <c r="I292" s="203"/>
      <c r="J292" s="214">
        <f>BK292</f>
        <v>0</v>
      </c>
      <c r="K292" s="200"/>
      <c r="L292" s="205"/>
      <c r="M292" s="206"/>
      <c r="N292" s="207"/>
      <c r="O292" s="207"/>
      <c r="P292" s="208">
        <f>SUM(P293:P343)</f>
        <v>0</v>
      </c>
      <c r="Q292" s="207"/>
      <c r="R292" s="208">
        <f>SUM(R293:R343)</f>
        <v>75.219778000000005</v>
      </c>
      <c r="S292" s="207"/>
      <c r="T292" s="209">
        <f>SUM(T293:T343)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0" t="s">
        <v>84</v>
      </c>
      <c r="AT292" s="211" t="s">
        <v>75</v>
      </c>
      <c r="AU292" s="211" t="s">
        <v>84</v>
      </c>
      <c r="AY292" s="210" t="s">
        <v>124</v>
      </c>
      <c r="BK292" s="212">
        <f>SUM(BK293:BK343)</f>
        <v>0</v>
      </c>
    </row>
    <row r="293" s="2" customFormat="1" ht="21.75" customHeight="1">
      <c r="A293" s="38"/>
      <c r="B293" s="39"/>
      <c r="C293" s="215" t="s">
        <v>396</v>
      </c>
      <c r="D293" s="215" t="s">
        <v>126</v>
      </c>
      <c r="E293" s="216" t="s">
        <v>397</v>
      </c>
      <c r="F293" s="217" t="s">
        <v>398</v>
      </c>
      <c r="G293" s="218" t="s">
        <v>129</v>
      </c>
      <c r="H293" s="219">
        <v>359.83999999999997</v>
      </c>
      <c r="I293" s="220"/>
      <c r="J293" s="221">
        <f>ROUND(I293*H293,2)</f>
        <v>0</v>
      </c>
      <c r="K293" s="222"/>
      <c r="L293" s="44"/>
      <c r="M293" s="223" t="s">
        <v>1</v>
      </c>
      <c r="N293" s="224" t="s">
        <v>41</v>
      </c>
      <c r="O293" s="91"/>
      <c r="P293" s="225">
        <f>O293*H293</f>
        <v>0</v>
      </c>
      <c r="Q293" s="225">
        <v>0</v>
      </c>
      <c r="R293" s="225">
        <f>Q293*H293</f>
        <v>0</v>
      </c>
      <c r="S293" s="225">
        <v>0</v>
      </c>
      <c r="T293" s="226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7" t="s">
        <v>130</v>
      </c>
      <c r="AT293" s="227" t="s">
        <v>126</v>
      </c>
      <c r="AU293" s="227" t="s">
        <v>86</v>
      </c>
      <c r="AY293" s="17" t="s">
        <v>124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7" t="s">
        <v>84</v>
      </c>
      <c r="BK293" s="228">
        <f>ROUND(I293*H293,2)</f>
        <v>0</v>
      </c>
      <c r="BL293" s="17" t="s">
        <v>130</v>
      </c>
      <c r="BM293" s="227" t="s">
        <v>399</v>
      </c>
    </row>
    <row r="294" s="13" customFormat="1">
      <c r="A294" s="13"/>
      <c r="B294" s="229"/>
      <c r="C294" s="230"/>
      <c r="D294" s="231" t="s">
        <v>132</v>
      </c>
      <c r="E294" s="232" t="s">
        <v>1</v>
      </c>
      <c r="F294" s="233" t="s">
        <v>400</v>
      </c>
      <c r="G294" s="230"/>
      <c r="H294" s="234">
        <v>190.86000000000001</v>
      </c>
      <c r="I294" s="235"/>
      <c r="J294" s="230"/>
      <c r="K294" s="230"/>
      <c r="L294" s="236"/>
      <c r="M294" s="237"/>
      <c r="N294" s="238"/>
      <c r="O294" s="238"/>
      <c r="P294" s="238"/>
      <c r="Q294" s="238"/>
      <c r="R294" s="238"/>
      <c r="S294" s="238"/>
      <c r="T294" s="23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0" t="s">
        <v>132</v>
      </c>
      <c r="AU294" s="240" t="s">
        <v>86</v>
      </c>
      <c r="AV294" s="13" t="s">
        <v>86</v>
      </c>
      <c r="AW294" s="13" t="s">
        <v>32</v>
      </c>
      <c r="AX294" s="13" t="s">
        <v>76</v>
      </c>
      <c r="AY294" s="240" t="s">
        <v>124</v>
      </c>
    </row>
    <row r="295" s="13" customFormat="1">
      <c r="A295" s="13"/>
      <c r="B295" s="229"/>
      <c r="C295" s="230"/>
      <c r="D295" s="231" t="s">
        <v>132</v>
      </c>
      <c r="E295" s="232" t="s">
        <v>1</v>
      </c>
      <c r="F295" s="233" t="s">
        <v>401</v>
      </c>
      <c r="G295" s="230"/>
      <c r="H295" s="234">
        <v>168.97999999999999</v>
      </c>
      <c r="I295" s="235"/>
      <c r="J295" s="230"/>
      <c r="K295" s="230"/>
      <c r="L295" s="236"/>
      <c r="M295" s="237"/>
      <c r="N295" s="238"/>
      <c r="O295" s="238"/>
      <c r="P295" s="238"/>
      <c r="Q295" s="238"/>
      <c r="R295" s="238"/>
      <c r="S295" s="238"/>
      <c r="T295" s="23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0" t="s">
        <v>132</v>
      </c>
      <c r="AU295" s="240" t="s">
        <v>86</v>
      </c>
      <c r="AV295" s="13" t="s">
        <v>86</v>
      </c>
      <c r="AW295" s="13" t="s">
        <v>32</v>
      </c>
      <c r="AX295" s="13" t="s">
        <v>76</v>
      </c>
      <c r="AY295" s="240" t="s">
        <v>124</v>
      </c>
    </row>
    <row r="296" s="14" customFormat="1">
      <c r="A296" s="14"/>
      <c r="B296" s="241"/>
      <c r="C296" s="242"/>
      <c r="D296" s="231" t="s">
        <v>132</v>
      </c>
      <c r="E296" s="243" t="s">
        <v>1</v>
      </c>
      <c r="F296" s="244" t="s">
        <v>135</v>
      </c>
      <c r="G296" s="242"/>
      <c r="H296" s="245">
        <v>359.84000000000003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1" t="s">
        <v>132</v>
      </c>
      <c r="AU296" s="251" t="s">
        <v>86</v>
      </c>
      <c r="AV296" s="14" t="s">
        <v>130</v>
      </c>
      <c r="AW296" s="14" t="s">
        <v>32</v>
      </c>
      <c r="AX296" s="14" t="s">
        <v>84</v>
      </c>
      <c r="AY296" s="251" t="s">
        <v>124</v>
      </c>
    </row>
    <row r="297" s="2" customFormat="1" ht="16.5" customHeight="1">
      <c r="A297" s="38"/>
      <c r="B297" s="39"/>
      <c r="C297" s="215" t="s">
        <v>402</v>
      </c>
      <c r="D297" s="215" t="s">
        <v>126</v>
      </c>
      <c r="E297" s="216" t="s">
        <v>403</v>
      </c>
      <c r="F297" s="217" t="s">
        <v>404</v>
      </c>
      <c r="G297" s="218" t="s">
        <v>129</v>
      </c>
      <c r="H297" s="219">
        <v>755.66399999999999</v>
      </c>
      <c r="I297" s="220"/>
      <c r="J297" s="221">
        <f>ROUND(I297*H297,2)</f>
        <v>0</v>
      </c>
      <c r="K297" s="222"/>
      <c r="L297" s="44"/>
      <c r="M297" s="223" t="s">
        <v>1</v>
      </c>
      <c r="N297" s="224" t="s">
        <v>41</v>
      </c>
      <c r="O297" s="91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7" t="s">
        <v>130</v>
      </c>
      <c r="AT297" s="227" t="s">
        <v>126</v>
      </c>
      <c r="AU297" s="227" t="s">
        <v>86</v>
      </c>
      <c r="AY297" s="17" t="s">
        <v>124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84</v>
      </c>
      <c r="BK297" s="228">
        <f>ROUND(I297*H297,2)</f>
        <v>0</v>
      </c>
      <c r="BL297" s="17" t="s">
        <v>130</v>
      </c>
      <c r="BM297" s="227" t="s">
        <v>405</v>
      </c>
    </row>
    <row r="298" s="13" customFormat="1">
      <c r="A298" s="13"/>
      <c r="B298" s="229"/>
      <c r="C298" s="230"/>
      <c r="D298" s="231" t="s">
        <v>132</v>
      </c>
      <c r="E298" s="232" t="s">
        <v>1</v>
      </c>
      <c r="F298" s="233" t="s">
        <v>400</v>
      </c>
      <c r="G298" s="230"/>
      <c r="H298" s="234">
        <v>190.86000000000001</v>
      </c>
      <c r="I298" s="235"/>
      <c r="J298" s="230"/>
      <c r="K298" s="230"/>
      <c r="L298" s="236"/>
      <c r="M298" s="237"/>
      <c r="N298" s="238"/>
      <c r="O298" s="238"/>
      <c r="P298" s="238"/>
      <c r="Q298" s="238"/>
      <c r="R298" s="238"/>
      <c r="S298" s="238"/>
      <c r="T298" s="23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0" t="s">
        <v>132</v>
      </c>
      <c r="AU298" s="240" t="s">
        <v>86</v>
      </c>
      <c r="AV298" s="13" t="s">
        <v>86</v>
      </c>
      <c r="AW298" s="13" t="s">
        <v>32</v>
      </c>
      <c r="AX298" s="13" t="s">
        <v>76</v>
      </c>
      <c r="AY298" s="240" t="s">
        <v>124</v>
      </c>
    </row>
    <row r="299" s="13" customFormat="1">
      <c r="A299" s="13"/>
      <c r="B299" s="229"/>
      <c r="C299" s="230"/>
      <c r="D299" s="231" t="s">
        <v>132</v>
      </c>
      <c r="E299" s="232" t="s">
        <v>1</v>
      </c>
      <c r="F299" s="233" t="s">
        <v>401</v>
      </c>
      <c r="G299" s="230"/>
      <c r="H299" s="234">
        <v>168.97999999999999</v>
      </c>
      <c r="I299" s="235"/>
      <c r="J299" s="230"/>
      <c r="K299" s="230"/>
      <c r="L299" s="236"/>
      <c r="M299" s="237"/>
      <c r="N299" s="238"/>
      <c r="O299" s="238"/>
      <c r="P299" s="238"/>
      <c r="Q299" s="238"/>
      <c r="R299" s="238"/>
      <c r="S299" s="238"/>
      <c r="T299" s="23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0" t="s">
        <v>132</v>
      </c>
      <c r="AU299" s="240" t="s">
        <v>86</v>
      </c>
      <c r="AV299" s="13" t="s">
        <v>86</v>
      </c>
      <c r="AW299" s="13" t="s">
        <v>32</v>
      </c>
      <c r="AX299" s="13" t="s">
        <v>76</v>
      </c>
      <c r="AY299" s="240" t="s">
        <v>124</v>
      </c>
    </row>
    <row r="300" s="15" customFormat="1">
      <c r="A300" s="15"/>
      <c r="B300" s="263"/>
      <c r="C300" s="264"/>
      <c r="D300" s="231" t="s">
        <v>132</v>
      </c>
      <c r="E300" s="265" t="s">
        <v>1</v>
      </c>
      <c r="F300" s="266" t="s">
        <v>406</v>
      </c>
      <c r="G300" s="264"/>
      <c r="H300" s="267">
        <v>359.84000000000003</v>
      </c>
      <c r="I300" s="268"/>
      <c r="J300" s="264"/>
      <c r="K300" s="264"/>
      <c r="L300" s="269"/>
      <c r="M300" s="270"/>
      <c r="N300" s="271"/>
      <c r="O300" s="271"/>
      <c r="P300" s="271"/>
      <c r="Q300" s="271"/>
      <c r="R300" s="271"/>
      <c r="S300" s="271"/>
      <c r="T300" s="272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3" t="s">
        <v>132</v>
      </c>
      <c r="AU300" s="273" t="s">
        <v>86</v>
      </c>
      <c r="AV300" s="15" t="s">
        <v>407</v>
      </c>
      <c r="AW300" s="15" t="s">
        <v>32</v>
      </c>
      <c r="AX300" s="15" t="s">
        <v>76</v>
      </c>
      <c r="AY300" s="273" t="s">
        <v>124</v>
      </c>
    </row>
    <row r="301" s="13" customFormat="1">
      <c r="A301" s="13"/>
      <c r="B301" s="229"/>
      <c r="C301" s="230"/>
      <c r="D301" s="231" t="s">
        <v>132</v>
      </c>
      <c r="E301" s="232" t="s">
        <v>1</v>
      </c>
      <c r="F301" s="233" t="s">
        <v>408</v>
      </c>
      <c r="G301" s="230"/>
      <c r="H301" s="234">
        <v>395.82400000000001</v>
      </c>
      <c r="I301" s="235"/>
      <c r="J301" s="230"/>
      <c r="K301" s="230"/>
      <c r="L301" s="236"/>
      <c r="M301" s="237"/>
      <c r="N301" s="238"/>
      <c r="O301" s="238"/>
      <c r="P301" s="238"/>
      <c r="Q301" s="238"/>
      <c r="R301" s="238"/>
      <c r="S301" s="238"/>
      <c r="T301" s="23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0" t="s">
        <v>132</v>
      </c>
      <c r="AU301" s="240" t="s">
        <v>86</v>
      </c>
      <c r="AV301" s="13" t="s">
        <v>86</v>
      </c>
      <c r="AW301" s="13" t="s">
        <v>32</v>
      </c>
      <c r="AX301" s="13" t="s">
        <v>76</v>
      </c>
      <c r="AY301" s="240" t="s">
        <v>124</v>
      </c>
    </row>
    <row r="302" s="14" customFormat="1">
      <c r="A302" s="14"/>
      <c r="B302" s="241"/>
      <c r="C302" s="242"/>
      <c r="D302" s="231" t="s">
        <v>132</v>
      </c>
      <c r="E302" s="243" t="s">
        <v>1</v>
      </c>
      <c r="F302" s="244" t="s">
        <v>135</v>
      </c>
      <c r="G302" s="242"/>
      <c r="H302" s="245">
        <v>755.66399999999999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1" t="s">
        <v>132</v>
      </c>
      <c r="AU302" s="251" t="s">
        <v>86</v>
      </c>
      <c r="AV302" s="14" t="s">
        <v>130</v>
      </c>
      <c r="AW302" s="14" t="s">
        <v>32</v>
      </c>
      <c r="AX302" s="14" t="s">
        <v>84</v>
      </c>
      <c r="AY302" s="251" t="s">
        <v>124</v>
      </c>
    </row>
    <row r="303" s="2" customFormat="1" ht="16.5" customHeight="1">
      <c r="A303" s="38"/>
      <c r="B303" s="39"/>
      <c r="C303" s="215" t="s">
        <v>409</v>
      </c>
      <c r="D303" s="215" t="s">
        <v>126</v>
      </c>
      <c r="E303" s="216" t="s">
        <v>410</v>
      </c>
      <c r="F303" s="217" t="s">
        <v>411</v>
      </c>
      <c r="G303" s="218" t="s">
        <v>129</v>
      </c>
      <c r="H303" s="219">
        <v>45.399999999999999</v>
      </c>
      <c r="I303" s="220"/>
      <c r="J303" s="221">
        <f>ROUND(I303*H303,2)</f>
        <v>0</v>
      </c>
      <c r="K303" s="222"/>
      <c r="L303" s="44"/>
      <c r="M303" s="223" t="s">
        <v>1</v>
      </c>
      <c r="N303" s="224" t="s">
        <v>41</v>
      </c>
      <c r="O303" s="91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130</v>
      </c>
      <c r="AT303" s="227" t="s">
        <v>126</v>
      </c>
      <c r="AU303" s="227" t="s">
        <v>86</v>
      </c>
      <c r="AY303" s="17" t="s">
        <v>124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84</v>
      </c>
      <c r="BK303" s="228">
        <f>ROUND(I303*H303,2)</f>
        <v>0</v>
      </c>
      <c r="BL303" s="17" t="s">
        <v>130</v>
      </c>
      <c r="BM303" s="227" t="s">
        <v>412</v>
      </c>
    </row>
    <row r="304" s="13" customFormat="1">
      <c r="A304" s="13"/>
      <c r="B304" s="229"/>
      <c r="C304" s="230"/>
      <c r="D304" s="231" t="s">
        <v>132</v>
      </c>
      <c r="E304" s="232" t="s">
        <v>1</v>
      </c>
      <c r="F304" s="233" t="s">
        <v>413</v>
      </c>
      <c r="G304" s="230"/>
      <c r="H304" s="234">
        <v>45.399999999999999</v>
      </c>
      <c r="I304" s="235"/>
      <c r="J304" s="230"/>
      <c r="K304" s="230"/>
      <c r="L304" s="236"/>
      <c r="M304" s="237"/>
      <c r="N304" s="238"/>
      <c r="O304" s="238"/>
      <c r="P304" s="238"/>
      <c r="Q304" s="238"/>
      <c r="R304" s="238"/>
      <c r="S304" s="238"/>
      <c r="T304" s="23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0" t="s">
        <v>132</v>
      </c>
      <c r="AU304" s="240" t="s">
        <v>86</v>
      </c>
      <c r="AV304" s="13" t="s">
        <v>86</v>
      </c>
      <c r="AW304" s="13" t="s">
        <v>32</v>
      </c>
      <c r="AX304" s="13" t="s">
        <v>84</v>
      </c>
      <c r="AY304" s="240" t="s">
        <v>124</v>
      </c>
    </row>
    <row r="305" s="2" customFormat="1" ht="24.15" customHeight="1">
      <c r="A305" s="38"/>
      <c r="B305" s="39"/>
      <c r="C305" s="215" t="s">
        <v>414</v>
      </c>
      <c r="D305" s="215" t="s">
        <v>126</v>
      </c>
      <c r="E305" s="216" t="s">
        <v>415</v>
      </c>
      <c r="F305" s="217" t="s">
        <v>416</v>
      </c>
      <c r="G305" s="218" t="s">
        <v>129</v>
      </c>
      <c r="H305" s="219">
        <v>344.56</v>
      </c>
      <c r="I305" s="220"/>
      <c r="J305" s="221">
        <f>ROUND(I305*H305,2)</f>
        <v>0</v>
      </c>
      <c r="K305" s="222"/>
      <c r="L305" s="44"/>
      <c r="M305" s="223" t="s">
        <v>1</v>
      </c>
      <c r="N305" s="224" t="s">
        <v>41</v>
      </c>
      <c r="O305" s="91"/>
      <c r="P305" s="225">
        <f>O305*H305</f>
        <v>0</v>
      </c>
      <c r="Q305" s="225">
        <v>0</v>
      </c>
      <c r="R305" s="225">
        <f>Q305*H305</f>
        <v>0</v>
      </c>
      <c r="S305" s="225">
        <v>0</v>
      </c>
      <c r="T305" s="226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7" t="s">
        <v>130</v>
      </c>
      <c r="AT305" s="227" t="s">
        <v>126</v>
      </c>
      <c r="AU305" s="227" t="s">
        <v>86</v>
      </c>
      <c r="AY305" s="17" t="s">
        <v>124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7" t="s">
        <v>84</v>
      </c>
      <c r="BK305" s="228">
        <f>ROUND(I305*H305,2)</f>
        <v>0</v>
      </c>
      <c r="BL305" s="17" t="s">
        <v>130</v>
      </c>
      <c r="BM305" s="227" t="s">
        <v>417</v>
      </c>
    </row>
    <row r="306" s="13" customFormat="1">
      <c r="A306" s="13"/>
      <c r="B306" s="229"/>
      <c r="C306" s="230"/>
      <c r="D306" s="231" t="s">
        <v>132</v>
      </c>
      <c r="E306" s="232" t="s">
        <v>1</v>
      </c>
      <c r="F306" s="233" t="s">
        <v>418</v>
      </c>
      <c r="G306" s="230"/>
      <c r="H306" s="234">
        <v>40.859999999999999</v>
      </c>
      <c r="I306" s="235"/>
      <c r="J306" s="230"/>
      <c r="K306" s="230"/>
      <c r="L306" s="236"/>
      <c r="M306" s="237"/>
      <c r="N306" s="238"/>
      <c r="O306" s="238"/>
      <c r="P306" s="238"/>
      <c r="Q306" s="238"/>
      <c r="R306" s="238"/>
      <c r="S306" s="238"/>
      <c r="T306" s="23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0" t="s">
        <v>132</v>
      </c>
      <c r="AU306" s="240" t="s">
        <v>86</v>
      </c>
      <c r="AV306" s="13" t="s">
        <v>86</v>
      </c>
      <c r="AW306" s="13" t="s">
        <v>32</v>
      </c>
      <c r="AX306" s="13" t="s">
        <v>76</v>
      </c>
      <c r="AY306" s="240" t="s">
        <v>124</v>
      </c>
    </row>
    <row r="307" s="13" customFormat="1">
      <c r="A307" s="13"/>
      <c r="B307" s="229"/>
      <c r="C307" s="230"/>
      <c r="D307" s="231" t="s">
        <v>132</v>
      </c>
      <c r="E307" s="232" t="s">
        <v>1</v>
      </c>
      <c r="F307" s="233" t="s">
        <v>419</v>
      </c>
      <c r="G307" s="230"/>
      <c r="H307" s="234">
        <v>145.19999999999999</v>
      </c>
      <c r="I307" s="235"/>
      <c r="J307" s="230"/>
      <c r="K307" s="230"/>
      <c r="L307" s="236"/>
      <c r="M307" s="237"/>
      <c r="N307" s="238"/>
      <c r="O307" s="238"/>
      <c r="P307" s="238"/>
      <c r="Q307" s="238"/>
      <c r="R307" s="238"/>
      <c r="S307" s="238"/>
      <c r="T307" s="23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0" t="s">
        <v>132</v>
      </c>
      <c r="AU307" s="240" t="s">
        <v>86</v>
      </c>
      <c r="AV307" s="13" t="s">
        <v>86</v>
      </c>
      <c r="AW307" s="13" t="s">
        <v>32</v>
      </c>
      <c r="AX307" s="13" t="s">
        <v>76</v>
      </c>
      <c r="AY307" s="240" t="s">
        <v>124</v>
      </c>
    </row>
    <row r="308" s="13" customFormat="1">
      <c r="A308" s="13"/>
      <c r="B308" s="229"/>
      <c r="C308" s="230"/>
      <c r="D308" s="231" t="s">
        <v>132</v>
      </c>
      <c r="E308" s="232" t="s">
        <v>1</v>
      </c>
      <c r="F308" s="233" t="s">
        <v>152</v>
      </c>
      <c r="G308" s="230"/>
      <c r="H308" s="234">
        <v>158.5</v>
      </c>
      <c r="I308" s="235"/>
      <c r="J308" s="230"/>
      <c r="K308" s="230"/>
      <c r="L308" s="236"/>
      <c r="M308" s="237"/>
      <c r="N308" s="238"/>
      <c r="O308" s="238"/>
      <c r="P308" s="238"/>
      <c r="Q308" s="238"/>
      <c r="R308" s="238"/>
      <c r="S308" s="238"/>
      <c r="T308" s="23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0" t="s">
        <v>132</v>
      </c>
      <c r="AU308" s="240" t="s">
        <v>86</v>
      </c>
      <c r="AV308" s="13" t="s">
        <v>86</v>
      </c>
      <c r="AW308" s="13" t="s">
        <v>32</v>
      </c>
      <c r="AX308" s="13" t="s">
        <v>76</v>
      </c>
      <c r="AY308" s="240" t="s">
        <v>124</v>
      </c>
    </row>
    <row r="309" s="14" customFormat="1">
      <c r="A309" s="14"/>
      <c r="B309" s="241"/>
      <c r="C309" s="242"/>
      <c r="D309" s="231" t="s">
        <v>132</v>
      </c>
      <c r="E309" s="243" t="s">
        <v>1</v>
      </c>
      <c r="F309" s="244" t="s">
        <v>135</v>
      </c>
      <c r="G309" s="242"/>
      <c r="H309" s="245">
        <v>344.56</v>
      </c>
      <c r="I309" s="246"/>
      <c r="J309" s="242"/>
      <c r="K309" s="242"/>
      <c r="L309" s="247"/>
      <c r="M309" s="248"/>
      <c r="N309" s="249"/>
      <c r="O309" s="249"/>
      <c r="P309" s="249"/>
      <c r="Q309" s="249"/>
      <c r="R309" s="249"/>
      <c r="S309" s="249"/>
      <c r="T309" s="25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1" t="s">
        <v>132</v>
      </c>
      <c r="AU309" s="251" t="s">
        <v>86</v>
      </c>
      <c r="AV309" s="14" t="s">
        <v>130</v>
      </c>
      <c r="AW309" s="14" t="s">
        <v>32</v>
      </c>
      <c r="AX309" s="14" t="s">
        <v>84</v>
      </c>
      <c r="AY309" s="251" t="s">
        <v>124</v>
      </c>
    </row>
    <row r="310" s="2" customFormat="1" ht="33" customHeight="1">
      <c r="A310" s="38"/>
      <c r="B310" s="39"/>
      <c r="C310" s="215" t="s">
        <v>420</v>
      </c>
      <c r="D310" s="215" t="s">
        <v>126</v>
      </c>
      <c r="E310" s="216" t="s">
        <v>421</v>
      </c>
      <c r="F310" s="217" t="s">
        <v>422</v>
      </c>
      <c r="G310" s="218" t="s">
        <v>129</v>
      </c>
      <c r="H310" s="219">
        <v>90.799999999999997</v>
      </c>
      <c r="I310" s="220"/>
      <c r="J310" s="221">
        <f>ROUND(I310*H310,2)</f>
        <v>0</v>
      </c>
      <c r="K310" s="222"/>
      <c r="L310" s="44"/>
      <c r="M310" s="223" t="s">
        <v>1</v>
      </c>
      <c r="N310" s="224" t="s">
        <v>41</v>
      </c>
      <c r="O310" s="91"/>
      <c r="P310" s="225">
        <f>O310*H310</f>
        <v>0</v>
      </c>
      <c r="Q310" s="225">
        <v>0</v>
      </c>
      <c r="R310" s="225">
        <f>Q310*H310</f>
        <v>0</v>
      </c>
      <c r="S310" s="225">
        <v>0</v>
      </c>
      <c r="T310" s="226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27" t="s">
        <v>130</v>
      </c>
      <c r="AT310" s="227" t="s">
        <v>126</v>
      </c>
      <c r="AU310" s="227" t="s">
        <v>86</v>
      </c>
      <c r="AY310" s="17" t="s">
        <v>124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84</v>
      </c>
      <c r="BK310" s="228">
        <f>ROUND(I310*H310,2)</f>
        <v>0</v>
      </c>
      <c r="BL310" s="17" t="s">
        <v>130</v>
      </c>
      <c r="BM310" s="227" t="s">
        <v>423</v>
      </c>
    </row>
    <row r="311" s="13" customFormat="1">
      <c r="A311" s="13"/>
      <c r="B311" s="229"/>
      <c r="C311" s="230"/>
      <c r="D311" s="231" t="s">
        <v>132</v>
      </c>
      <c r="E311" s="232" t="s">
        <v>1</v>
      </c>
      <c r="F311" s="233" t="s">
        <v>424</v>
      </c>
      <c r="G311" s="230"/>
      <c r="H311" s="234">
        <v>90.799999999999997</v>
      </c>
      <c r="I311" s="235"/>
      <c r="J311" s="230"/>
      <c r="K311" s="230"/>
      <c r="L311" s="236"/>
      <c r="M311" s="237"/>
      <c r="N311" s="238"/>
      <c r="O311" s="238"/>
      <c r="P311" s="238"/>
      <c r="Q311" s="238"/>
      <c r="R311" s="238"/>
      <c r="S311" s="238"/>
      <c r="T311" s="23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0" t="s">
        <v>132</v>
      </c>
      <c r="AU311" s="240" t="s">
        <v>86</v>
      </c>
      <c r="AV311" s="13" t="s">
        <v>86</v>
      </c>
      <c r="AW311" s="13" t="s">
        <v>32</v>
      </c>
      <c r="AX311" s="13" t="s">
        <v>84</v>
      </c>
      <c r="AY311" s="240" t="s">
        <v>124</v>
      </c>
    </row>
    <row r="312" s="2" customFormat="1" ht="21.75" customHeight="1">
      <c r="A312" s="38"/>
      <c r="B312" s="39"/>
      <c r="C312" s="215" t="s">
        <v>425</v>
      </c>
      <c r="D312" s="215" t="s">
        <v>126</v>
      </c>
      <c r="E312" s="216" t="s">
        <v>426</v>
      </c>
      <c r="F312" s="217" t="s">
        <v>427</v>
      </c>
      <c r="G312" s="218" t="s">
        <v>129</v>
      </c>
      <c r="H312" s="219">
        <v>354.85000000000002</v>
      </c>
      <c r="I312" s="220"/>
      <c r="J312" s="221">
        <f>ROUND(I312*H312,2)</f>
        <v>0</v>
      </c>
      <c r="K312" s="222"/>
      <c r="L312" s="44"/>
      <c r="M312" s="223" t="s">
        <v>1</v>
      </c>
      <c r="N312" s="224" t="s">
        <v>41</v>
      </c>
      <c r="O312" s="91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7" t="s">
        <v>130</v>
      </c>
      <c r="AT312" s="227" t="s">
        <v>126</v>
      </c>
      <c r="AU312" s="227" t="s">
        <v>86</v>
      </c>
      <c r="AY312" s="17" t="s">
        <v>124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84</v>
      </c>
      <c r="BK312" s="228">
        <f>ROUND(I312*H312,2)</f>
        <v>0</v>
      </c>
      <c r="BL312" s="17" t="s">
        <v>130</v>
      </c>
      <c r="BM312" s="227" t="s">
        <v>428</v>
      </c>
    </row>
    <row r="313" s="13" customFormat="1">
      <c r="A313" s="13"/>
      <c r="B313" s="229"/>
      <c r="C313" s="230"/>
      <c r="D313" s="231" t="s">
        <v>132</v>
      </c>
      <c r="E313" s="232" t="s">
        <v>1</v>
      </c>
      <c r="F313" s="233" t="s">
        <v>413</v>
      </c>
      <c r="G313" s="230"/>
      <c r="H313" s="234">
        <v>45.399999999999999</v>
      </c>
      <c r="I313" s="235"/>
      <c r="J313" s="230"/>
      <c r="K313" s="230"/>
      <c r="L313" s="236"/>
      <c r="M313" s="237"/>
      <c r="N313" s="238"/>
      <c r="O313" s="238"/>
      <c r="P313" s="238"/>
      <c r="Q313" s="238"/>
      <c r="R313" s="238"/>
      <c r="S313" s="238"/>
      <c r="T313" s="23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0" t="s">
        <v>132</v>
      </c>
      <c r="AU313" s="240" t="s">
        <v>86</v>
      </c>
      <c r="AV313" s="13" t="s">
        <v>86</v>
      </c>
      <c r="AW313" s="13" t="s">
        <v>32</v>
      </c>
      <c r="AX313" s="13" t="s">
        <v>76</v>
      </c>
      <c r="AY313" s="240" t="s">
        <v>124</v>
      </c>
    </row>
    <row r="314" s="13" customFormat="1">
      <c r="A314" s="13"/>
      <c r="B314" s="229"/>
      <c r="C314" s="230"/>
      <c r="D314" s="231" t="s">
        <v>132</v>
      </c>
      <c r="E314" s="232" t="s">
        <v>1</v>
      </c>
      <c r="F314" s="233" t="s">
        <v>170</v>
      </c>
      <c r="G314" s="230"/>
      <c r="H314" s="234">
        <v>90.75</v>
      </c>
      <c r="I314" s="235"/>
      <c r="J314" s="230"/>
      <c r="K314" s="230"/>
      <c r="L314" s="236"/>
      <c r="M314" s="237"/>
      <c r="N314" s="238"/>
      <c r="O314" s="238"/>
      <c r="P314" s="238"/>
      <c r="Q314" s="238"/>
      <c r="R314" s="238"/>
      <c r="S314" s="238"/>
      <c r="T314" s="23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0" t="s">
        <v>132</v>
      </c>
      <c r="AU314" s="240" t="s">
        <v>86</v>
      </c>
      <c r="AV314" s="13" t="s">
        <v>86</v>
      </c>
      <c r="AW314" s="13" t="s">
        <v>32</v>
      </c>
      <c r="AX314" s="13" t="s">
        <v>76</v>
      </c>
      <c r="AY314" s="240" t="s">
        <v>124</v>
      </c>
    </row>
    <row r="315" s="13" customFormat="1">
      <c r="A315" s="13"/>
      <c r="B315" s="229"/>
      <c r="C315" s="230"/>
      <c r="D315" s="231" t="s">
        <v>132</v>
      </c>
      <c r="E315" s="232" t="s">
        <v>1</v>
      </c>
      <c r="F315" s="233" t="s">
        <v>171</v>
      </c>
      <c r="G315" s="230"/>
      <c r="H315" s="234">
        <v>114</v>
      </c>
      <c r="I315" s="235"/>
      <c r="J315" s="230"/>
      <c r="K315" s="230"/>
      <c r="L315" s="236"/>
      <c r="M315" s="237"/>
      <c r="N315" s="238"/>
      <c r="O315" s="238"/>
      <c r="P315" s="238"/>
      <c r="Q315" s="238"/>
      <c r="R315" s="238"/>
      <c r="S315" s="238"/>
      <c r="T315" s="23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0" t="s">
        <v>132</v>
      </c>
      <c r="AU315" s="240" t="s">
        <v>86</v>
      </c>
      <c r="AV315" s="13" t="s">
        <v>86</v>
      </c>
      <c r="AW315" s="13" t="s">
        <v>32</v>
      </c>
      <c r="AX315" s="13" t="s">
        <v>76</v>
      </c>
      <c r="AY315" s="240" t="s">
        <v>124</v>
      </c>
    </row>
    <row r="316" s="13" customFormat="1">
      <c r="A316" s="13"/>
      <c r="B316" s="229"/>
      <c r="C316" s="230"/>
      <c r="D316" s="231" t="s">
        <v>132</v>
      </c>
      <c r="E316" s="232" t="s">
        <v>1</v>
      </c>
      <c r="F316" s="233" t="s">
        <v>172</v>
      </c>
      <c r="G316" s="230"/>
      <c r="H316" s="234">
        <v>104.7</v>
      </c>
      <c r="I316" s="235"/>
      <c r="J316" s="230"/>
      <c r="K316" s="230"/>
      <c r="L316" s="236"/>
      <c r="M316" s="237"/>
      <c r="N316" s="238"/>
      <c r="O316" s="238"/>
      <c r="P316" s="238"/>
      <c r="Q316" s="238"/>
      <c r="R316" s="238"/>
      <c r="S316" s="238"/>
      <c r="T316" s="23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0" t="s">
        <v>132</v>
      </c>
      <c r="AU316" s="240" t="s">
        <v>86</v>
      </c>
      <c r="AV316" s="13" t="s">
        <v>86</v>
      </c>
      <c r="AW316" s="13" t="s">
        <v>32</v>
      </c>
      <c r="AX316" s="13" t="s">
        <v>76</v>
      </c>
      <c r="AY316" s="240" t="s">
        <v>124</v>
      </c>
    </row>
    <row r="317" s="14" customFormat="1">
      <c r="A317" s="14"/>
      <c r="B317" s="241"/>
      <c r="C317" s="242"/>
      <c r="D317" s="231" t="s">
        <v>132</v>
      </c>
      <c r="E317" s="243" t="s">
        <v>1</v>
      </c>
      <c r="F317" s="244" t="s">
        <v>135</v>
      </c>
      <c r="G317" s="242"/>
      <c r="H317" s="245">
        <v>354.85000000000002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1" t="s">
        <v>132</v>
      </c>
      <c r="AU317" s="251" t="s">
        <v>86</v>
      </c>
      <c r="AV317" s="14" t="s">
        <v>130</v>
      </c>
      <c r="AW317" s="14" t="s">
        <v>32</v>
      </c>
      <c r="AX317" s="14" t="s">
        <v>84</v>
      </c>
      <c r="AY317" s="251" t="s">
        <v>124</v>
      </c>
    </row>
    <row r="318" s="2" customFormat="1" ht="33" customHeight="1">
      <c r="A318" s="38"/>
      <c r="B318" s="39"/>
      <c r="C318" s="215" t="s">
        <v>429</v>
      </c>
      <c r="D318" s="215" t="s">
        <v>126</v>
      </c>
      <c r="E318" s="216" t="s">
        <v>430</v>
      </c>
      <c r="F318" s="217" t="s">
        <v>431</v>
      </c>
      <c r="G318" s="218" t="s">
        <v>129</v>
      </c>
      <c r="H318" s="219">
        <v>354.85000000000002</v>
      </c>
      <c r="I318" s="220"/>
      <c r="J318" s="221">
        <f>ROUND(I318*H318,2)</f>
        <v>0</v>
      </c>
      <c r="K318" s="222"/>
      <c r="L318" s="44"/>
      <c r="M318" s="223" t="s">
        <v>1</v>
      </c>
      <c r="N318" s="224" t="s">
        <v>41</v>
      </c>
      <c r="O318" s="91"/>
      <c r="P318" s="225">
        <f>O318*H318</f>
        <v>0</v>
      </c>
      <c r="Q318" s="225">
        <v>0</v>
      </c>
      <c r="R318" s="225">
        <f>Q318*H318</f>
        <v>0</v>
      </c>
      <c r="S318" s="225">
        <v>0</v>
      </c>
      <c r="T318" s="226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7" t="s">
        <v>130</v>
      </c>
      <c r="AT318" s="227" t="s">
        <v>126</v>
      </c>
      <c r="AU318" s="227" t="s">
        <v>86</v>
      </c>
      <c r="AY318" s="17" t="s">
        <v>124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7" t="s">
        <v>84</v>
      </c>
      <c r="BK318" s="228">
        <f>ROUND(I318*H318,2)</f>
        <v>0</v>
      </c>
      <c r="BL318" s="17" t="s">
        <v>130</v>
      </c>
      <c r="BM318" s="227" t="s">
        <v>432</v>
      </c>
    </row>
    <row r="319" s="13" customFormat="1">
      <c r="A319" s="13"/>
      <c r="B319" s="229"/>
      <c r="C319" s="230"/>
      <c r="D319" s="231" t="s">
        <v>132</v>
      </c>
      <c r="E319" s="232" t="s">
        <v>1</v>
      </c>
      <c r="F319" s="233" t="s">
        <v>413</v>
      </c>
      <c r="G319" s="230"/>
      <c r="H319" s="234">
        <v>45.399999999999999</v>
      </c>
      <c r="I319" s="235"/>
      <c r="J319" s="230"/>
      <c r="K319" s="230"/>
      <c r="L319" s="236"/>
      <c r="M319" s="237"/>
      <c r="N319" s="238"/>
      <c r="O319" s="238"/>
      <c r="P319" s="238"/>
      <c r="Q319" s="238"/>
      <c r="R319" s="238"/>
      <c r="S319" s="238"/>
      <c r="T319" s="23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0" t="s">
        <v>132</v>
      </c>
      <c r="AU319" s="240" t="s">
        <v>86</v>
      </c>
      <c r="AV319" s="13" t="s">
        <v>86</v>
      </c>
      <c r="AW319" s="13" t="s">
        <v>32</v>
      </c>
      <c r="AX319" s="13" t="s">
        <v>76</v>
      </c>
      <c r="AY319" s="240" t="s">
        <v>124</v>
      </c>
    </row>
    <row r="320" s="13" customFormat="1">
      <c r="A320" s="13"/>
      <c r="B320" s="229"/>
      <c r="C320" s="230"/>
      <c r="D320" s="231" t="s">
        <v>132</v>
      </c>
      <c r="E320" s="232" t="s">
        <v>1</v>
      </c>
      <c r="F320" s="233" t="s">
        <v>170</v>
      </c>
      <c r="G320" s="230"/>
      <c r="H320" s="234">
        <v>90.75</v>
      </c>
      <c r="I320" s="235"/>
      <c r="J320" s="230"/>
      <c r="K320" s="230"/>
      <c r="L320" s="236"/>
      <c r="M320" s="237"/>
      <c r="N320" s="238"/>
      <c r="O320" s="238"/>
      <c r="P320" s="238"/>
      <c r="Q320" s="238"/>
      <c r="R320" s="238"/>
      <c r="S320" s="238"/>
      <c r="T320" s="23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0" t="s">
        <v>132</v>
      </c>
      <c r="AU320" s="240" t="s">
        <v>86</v>
      </c>
      <c r="AV320" s="13" t="s">
        <v>86</v>
      </c>
      <c r="AW320" s="13" t="s">
        <v>32</v>
      </c>
      <c r="AX320" s="13" t="s">
        <v>76</v>
      </c>
      <c r="AY320" s="240" t="s">
        <v>124</v>
      </c>
    </row>
    <row r="321" s="13" customFormat="1">
      <c r="A321" s="13"/>
      <c r="B321" s="229"/>
      <c r="C321" s="230"/>
      <c r="D321" s="231" t="s">
        <v>132</v>
      </c>
      <c r="E321" s="232" t="s">
        <v>1</v>
      </c>
      <c r="F321" s="233" t="s">
        <v>171</v>
      </c>
      <c r="G321" s="230"/>
      <c r="H321" s="234">
        <v>114</v>
      </c>
      <c r="I321" s="235"/>
      <c r="J321" s="230"/>
      <c r="K321" s="230"/>
      <c r="L321" s="236"/>
      <c r="M321" s="237"/>
      <c r="N321" s="238"/>
      <c r="O321" s="238"/>
      <c r="P321" s="238"/>
      <c r="Q321" s="238"/>
      <c r="R321" s="238"/>
      <c r="S321" s="238"/>
      <c r="T321" s="23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0" t="s">
        <v>132</v>
      </c>
      <c r="AU321" s="240" t="s">
        <v>86</v>
      </c>
      <c r="AV321" s="13" t="s">
        <v>86</v>
      </c>
      <c r="AW321" s="13" t="s">
        <v>32</v>
      </c>
      <c r="AX321" s="13" t="s">
        <v>76</v>
      </c>
      <c r="AY321" s="240" t="s">
        <v>124</v>
      </c>
    </row>
    <row r="322" s="13" customFormat="1">
      <c r="A322" s="13"/>
      <c r="B322" s="229"/>
      <c r="C322" s="230"/>
      <c r="D322" s="231" t="s">
        <v>132</v>
      </c>
      <c r="E322" s="232" t="s">
        <v>1</v>
      </c>
      <c r="F322" s="233" t="s">
        <v>172</v>
      </c>
      <c r="G322" s="230"/>
      <c r="H322" s="234">
        <v>104.7</v>
      </c>
      <c r="I322" s="235"/>
      <c r="J322" s="230"/>
      <c r="K322" s="230"/>
      <c r="L322" s="236"/>
      <c r="M322" s="237"/>
      <c r="N322" s="238"/>
      <c r="O322" s="238"/>
      <c r="P322" s="238"/>
      <c r="Q322" s="238"/>
      <c r="R322" s="238"/>
      <c r="S322" s="238"/>
      <c r="T322" s="23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0" t="s">
        <v>132</v>
      </c>
      <c r="AU322" s="240" t="s">
        <v>86</v>
      </c>
      <c r="AV322" s="13" t="s">
        <v>86</v>
      </c>
      <c r="AW322" s="13" t="s">
        <v>32</v>
      </c>
      <c r="AX322" s="13" t="s">
        <v>76</v>
      </c>
      <c r="AY322" s="240" t="s">
        <v>124</v>
      </c>
    </row>
    <row r="323" s="14" customFormat="1">
      <c r="A323" s="14"/>
      <c r="B323" s="241"/>
      <c r="C323" s="242"/>
      <c r="D323" s="231" t="s">
        <v>132</v>
      </c>
      <c r="E323" s="243" t="s">
        <v>1</v>
      </c>
      <c r="F323" s="244" t="s">
        <v>135</v>
      </c>
      <c r="G323" s="242"/>
      <c r="H323" s="245">
        <v>354.85000000000002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1" t="s">
        <v>132</v>
      </c>
      <c r="AU323" s="251" t="s">
        <v>86</v>
      </c>
      <c r="AV323" s="14" t="s">
        <v>130</v>
      </c>
      <c r="AW323" s="14" t="s">
        <v>32</v>
      </c>
      <c r="AX323" s="14" t="s">
        <v>84</v>
      </c>
      <c r="AY323" s="251" t="s">
        <v>124</v>
      </c>
    </row>
    <row r="324" s="2" customFormat="1" ht="24.15" customHeight="1">
      <c r="A324" s="38"/>
      <c r="B324" s="39"/>
      <c r="C324" s="215" t="s">
        <v>433</v>
      </c>
      <c r="D324" s="215" t="s">
        <v>126</v>
      </c>
      <c r="E324" s="216" t="s">
        <v>434</v>
      </c>
      <c r="F324" s="217" t="s">
        <v>435</v>
      </c>
      <c r="G324" s="218" t="s">
        <v>129</v>
      </c>
      <c r="H324" s="219">
        <v>359.83999999999997</v>
      </c>
      <c r="I324" s="220"/>
      <c r="J324" s="221">
        <f>ROUND(I324*H324,2)</f>
        <v>0</v>
      </c>
      <c r="K324" s="222"/>
      <c r="L324" s="44"/>
      <c r="M324" s="223" t="s">
        <v>1</v>
      </c>
      <c r="N324" s="224" t="s">
        <v>41</v>
      </c>
      <c r="O324" s="91"/>
      <c r="P324" s="225">
        <f>O324*H324</f>
        <v>0</v>
      </c>
      <c r="Q324" s="225">
        <v>0.084250000000000005</v>
      </c>
      <c r="R324" s="225">
        <f>Q324*H324</f>
        <v>30.316520000000001</v>
      </c>
      <c r="S324" s="225">
        <v>0</v>
      </c>
      <c r="T324" s="226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7" t="s">
        <v>130</v>
      </c>
      <c r="AT324" s="227" t="s">
        <v>126</v>
      </c>
      <c r="AU324" s="227" t="s">
        <v>86</v>
      </c>
      <c r="AY324" s="17" t="s">
        <v>124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7" t="s">
        <v>84</v>
      </c>
      <c r="BK324" s="228">
        <f>ROUND(I324*H324,2)</f>
        <v>0</v>
      </c>
      <c r="BL324" s="17" t="s">
        <v>130</v>
      </c>
      <c r="BM324" s="227" t="s">
        <v>436</v>
      </c>
    </row>
    <row r="325" s="13" customFormat="1">
      <c r="A325" s="13"/>
      <c r="B325" s="229"/>
      <c r="C325" s="230"/>
      <c r="D325" s="231" t="s">
        <v>132</v>
      </c>
      <c r="E325" s="232" t="s">
        <v>1</v>
      </c>
      <c r="F325" s="233" t="s">
        <v>400</v>
      </c>
      <c r="G325" s="230"/>
      <c r="H325" s="234">
        <v>190.86000000000001</v>
      </c>
      <c r="I325" s="235"/>
      <c r="J325" s="230"/>
      <c r="K325" s="230"/>
      <c r="L325" s="236"/>
      <c r="M325" s="237"/>
      <c r="N325" s="238"/>
      <c r="O325" s="238"/>
      <c r="P325" s="238"/>
      <c r="Q325" s="238"/>
      <c r="R325" s="238"/>
      <c r="S325" s="238"/>
      <c r="T325" s="23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0" t="s">
        <v>132</v>
      </c>
      <c r="AU325" s="240" t="s">
        <v>86</v>
      </c>
      <c r="AV325" s="13" t="s">
        <v>86</v>
      </c>
      <c r="AW325" s="13" t="s">
        <v>32</v>
      </c>
      <c r="AX325" s="13" t="s">
        <v>76</v>
      </c>
      <c r="AY325" s="240" t="s">
        <v>124</v>
      </c>
    </row>
    <row r="326" s="13" customFormat="1">
      <c r="A326" s="13"/>
      <c r="B326" s="229"/>
      <c r="C326" s="230"/>
      <c r="D326" s="231" t="s">
        <v>132</v>
      </c>
      <c r="E326" s="232" t="s">
        <v>1</v>
      </c>
      <c r="F326" s="233" t="s">
        <v>401</v>
      </c>
      <c r="G326" s="230"/>
      <c r="H326" s="234">
        <v>168.97999999999999</v>
      </c>
      <c r="I326" s="235"/>
      <c r="J326" s="230"/>
      <c r="K326" s="230"/>
      <c r="L326" s="236"/>
      <c r="M326" s="237"/>
      <c r="N326" s="238"/>
      <c r="O326" s="238"/>
      <c r="P326" s="238"/>
      <c r="Q326" s="238"/>
      <c r="R326" s="238"/>
      <c r="S326" s="238"/>
      <c r="T326" s="239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0" t="s">
        <v>132</v>
      </c>
      <c r="AU326" s="240" t="s">
        <v>86</v>
      </c>
      <c r="AV326" s="13" t="s">
        <v>86</v>
      </c>
      <c r="AW326" s="13" t="s">
        <v>32</v>
      </c>
      <c r="AX326" s="13" t="s">
        <v>76</v>
      </c>
      <c r="AY326" s="240" t="s">
        <v>124</v>
      </c>
    </row>
    <row r="327" s="14" customFormat="1">
      <c r="A327" s="14"/>
      <c r="B327" s="241"/>
      <c r="C327" s="242"/>
      <c r="D327" s="231" t="s">
        <v>132</v>
      </c>
      <c r="E327" s="243" t="s">
        <v>1</v>
      </c>
      <c r="F327" s="244" t="s">
        <v>135</v>
      </c>
      <c r="G327" s="242"/>
      <c r="H327" s="245">
        <v>359.84000000000003</v>
      </c>
      <c r="I327" s="246"/>
      <c r="J327" s="242"/>
      <c r="K327" s="242"/>
      <c r="L327" s="247"/>
      <c r="M327" s="248"/>
      <c r="N327" s="249"/>
      <c r="O327" s="249"/>
      <c r="P327" s="249"/>
      <c r="Q327" s="249"/>
      <c r="R327" s="249"/>
      <c r="S327" s="249"/>
      <c r="T327" s="250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1" t="s">
        <v>132</v>
      </c>
      <c r="AU327" s="251" t="s">
        <v>86</v>
      </c>
      <c r="AV327" s="14" t="s">
        <v>130</v>
      </c>
      <c r="AW327" s="14" t="s">
        <v>32</v>
      </c>
      <c r="AX327" s="14" t="s">
        <v>84</v>
      </c>
      <c r="AY327" s="251" t="s">
        <v>124</v>
      </c>
    </row>
    <row r="328" s="2" customFormat="1" ht="16.5" customHeight="1">
      <c r="A328" s="38"/>
      <c r="B328" s="39"/>
      <c r="C328" s="252" t="s">
        <v>437</v>
      </c>
      <c r="D328" s="252" t="s">
        <v>304</v>
      </c>
      <c r="E328" s="253" t="s">
        <v>438</v>
      </c>
      <c r="F328" s="254" t="s">
        <v>439</v>
      </c>
      <c r="G328" s="255" t="s">
        <v>129</v>
      </c>
      <c r="H328" s="256">
        <v>327.30599999999998</v>
      </c>
      <c r="I328" s="257"/>
      <c r="J328" s="258">
        <f>ROUND(I328*H328,2)</f>
        <v>0</v>
      </c>
      <c r="K328" s="259"/>
      <c r="L328" s="260"/>
      <c r="M328" s="261" t="s">
        <v>1</v>
      </c>
      <c r="N328" s="262" t="s">
        <v>41</v>
      </c>
      <c r="O328" s="91"/>
      <c r="P328" s="225">
        <f>O328*H328</f>
        <v>0</v>
      </c>
      <c r="Q328" s="225">
        <v>0.113</v>
      </c>
      <c r="R328" s="225">
        <f>Q328*H328</f>
        <v>36.985577999999997</v>
      </c>
      <c r="S328" s="225">
        <v>0</v>
      </c>
      <c r="T328" s="22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7" t="s">
        <v>147</v>
      </c>
      <c r="AT328" s="227" t="s">
        <v>304</v>
      </c>
      <c r="AU328" s="227" t="s">
        <v>86</v>
      </c>
      <c r="AY328" s="17" t="s">
        <v>124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7" t="s">
        <v>84</v>
      </c>
      <c r="BK328" s="228">
        <f>ROUND(I328*H328,2)</f>
        <v>0</v>
      </c>
      <c r="BL328" s="17" t="s">
        <v>130</v>
      </c>
      <c r="BM328" s="227" t="s">
        <v>440</v>
      </c>
    </row>
    <row r="329" s="13" customFormat="1">
      <c r="A329" s="13"/>
      <c r="B329" s="229"/>
      <c r="C329" s="230"/>
      <c r="D329" s="231" t="s">
        <v>132</v>
      </c>
      <c r="E329" s="232" t="s">
        <v>1</v>
      </c>
      <c r="F329" s="233" t="s">
        <v>441</v>
      </c>
      <c r="G329" s="230"/>
      <c r="H329" s="234">
        <v>327.30599999999998</v>
      </c>
      <c r="I329" s="235"/>
      <c r="J329" s="230"/>
      <c r="K329" s="230"/>
      <c r="L329" s="236"/>
      <c r="M329" s="237"/>
      <c r="N329" s="238"/>
      <c r="O329" s="238"/>
      <c r="P329" s="238"/>
      <c r="Q329" s="238"/>
      <c r="R329" s="238"/>
      <c r="S329" s="238"/>
      <c r="T329" s="23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0" t="s">
        <v>132</v>
      </c>
      <c r="AU329" s="240" t="s">
        <v>86</v>
      </c>
      <c r="AV329" s="13" t="s">
        <v>86</v>
      </c>
      <c r="AW329" s="13" t="s">
        <v>32</v>
      </c>
      <c r="AX329" s="13" t="s">
        <v>84</v>
      </c>
      <c r="AY329" s="240" t="s">
        <v>124</v>
      </c>
    </row>
    <row r="330" s="2" customFormat="1" ht="16.5" customHeight="1">
      <c r="A330" s="38"/>
      <c r="B330" s="39"/>
      <c r="C330" s="252" t="s">
        <v>442</v>
      </c>
      <c r="D330" s="252" t="s">
        <v>304</v>
      </c>
      <c r="E330" s="253" t="s">
        <v>443</v>
      </c>
      <c r="F330" s="254" t="s">
        <v>444</v>
      </c>
      <c r="G330" s="255" t="s">
        <v>129</v>
      </c>
      <c r="H330" s="256">
        <v>12.6</v>
      </c>
      <c r="I330" s="257"/>
      <c r="J330" s="258">
        <f>ROUND(I330*H330,2)</f>
        <v>0</v>
      </c>
      <c r="K330" s="259"/>
      <c r="L330" s="260"/>
      <c r="M330" s="261" t="s">
        <v>1</v>
      </c>
      <c r="N330" s="262" t="s">
        <v>41</v>
      </c>
      <c r="O330" s="91"/>
      <c r="P330" s="225">
        <f>O330*H330</f>
        <v>0</v>
      </c>
      <c r="Q330" s="225">
        <v>0.152</v>
      </c>
      <c r="R330" s="225">
        <f>Q330*H330</f>
        <v>1.9151999999999998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147</v>
      </c>
      <c r="AT330" s="227" t="s">
        <v>304</v>
      </c>
      <c r="AU330" s="227" t="s">
        <v>86</v>
      </c>
      <c r="AY330" s="17" t="s">
        <v>124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84</v>
      </c>
      <c r="BK330" s="228">
        <f>ROUND(I330*H330,2)</f>
        <v>0</v>
      </c>
      <c r="BL330" s="17" t="s">
        <v>130</v>
      </c>
      <c r="BM330" s="227" t="s">
        <v>445</v>
      </c>
    </row>
    <row r="331" s="13" customFormat="1">
      <c r="A331" s="13"/>
      <c r="B331" s="229"/>
      <c r="C331" s="230"/>
      <c r="D331" s="231" t="s">
        <v>132</v>
      </c>
      <c r="E331" s="232" t="s">
        <v>1</v>
      </c>
      <c r="F331" s="233" t="s">
        <v>446</v>
      </c>
      <c r="G331" s="230"/>
      <c r="H331" s="234">
        <v>12.6</v>
      </c>
      <c r="I331" s="235"/>
      <c r="J331" s="230"/>
      <c r="K331" s="230"/>
      <c r="L331" s="236"/>
      <c r="M331" s="237"/>
      <c r="N331" s="238"/>
      <c r="O331" s="238"/>
      <c r="P331" s="238"/>
      <c r="Q331" s="238"/>
      <c r="R331" s="238"/>
      <c r="S331" s="238"/>
      <c r="T331" s="23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0" t="s">
        <v>132</v>
      </c>
      <c r="AU331" s="240" t="s">
        <v>86</v>
      </c>
      <c r="AV331" s="13" t="s">
        <v>86</v>
      </c>
      <c r="AW331" s="13" t="s">
        <v>32</v>
      </c>
      <c r="AX331" s="13" t="s">
        <v>84</v>
      </c>
      <c r="AY331" s="240" t="s">
        <v>124</v>
      </c>
    </row>
    <row r="332" s="2" customFormat="1" ht="24.15" customHeight="1">
      <c r="A332" s="38"/>
      <c r="B332" s="39"/>
      <c r="C332" s="252" t="s">
        <v>447</v>
      </c>
      <c r="D332" s="252" t="s">
        <v>304</v>
      </c>
      <c r="E332" s="253" t="s">
        <v>448</v>
      </c>
      <c r="F332" s="254" t="s">
        <v>449</v>
      </c>
      <c r="G332" s="255" t="s">
        <v>129</v>
      </c>
      <c r="H332" s="256">
        <v>33.936</v>
      </c>
      <c r="I332" s="257"/>
      <c r="J332" s="258">
        <f>ROUND(I332*H332,2)</f>
        <v>0</v>
      </c>
      <c r="K332" s="259"/>
      <c r="L332" s="260"/>
      <c r="M332" s="261" t="s">
        <v>1</v>
      </c>
      <c r="N332" s="262" t="s">
        <v>41</v>
      </c>
      <c r="O332" s="91"/>
      <c r="P332" s="225">
        <f>O332*H332</f>
        <v>0</v>
      </c>
      <c r="Q332" s="225">
        <v>0.13</v>
      </c>
      <c r="R332" s="225">
        <f>Q332*H332</f>
        <v>4.4116800000000005</v>
      </c>
      <c r="S332" s="225">
        <v>0</v>
      </c>
      <c r="T332" s="226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7" t="s">
        <v>147</v>
      </c>
      <c r="AT332" s="227" t="s">
        <v>304</v>
      </c>
      <c r="AU332" s="227" t="s">
        <v>86</v>
      </c>
      <c r="AY332" s="17" t="s">
        <v>124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7" t="s">
        <v>84</v>
      </c>
      <c r="BK332" s="228">
        <f>ROUND(I332*H332,2)</f>
        <v>0</v>
      </c>
      <c r="BL332" s="17" t="s">
        <v>130</v>
      </c>
      <c r="BM332" s="227" t="s">
        <v>450</v>
      </c>
    </row>
    <row r="333" s="13" customFormat="1">
      <c r="A333" s="13"/>
      <c r="B333" s="229"/>
      <c r="C333" s="230"/>
      <c r="D333" s="231" t="s">
        <v>132</v>
      </c>
      <c r="E333" s="232" t="s">
        <v>1</v>
      </c>
      <c r="F333" s="233" t="s">
        <v>451</v>
      </c>
      <c r="G333" s="230"/>
      <c r="H333" s="234">
        <v>32.591999999999999</v>
      </c>
      <c r="I333" s="235"/>
      <c r="J333" s="230"/>
      <c r="K333" s="230"/>
      <c r="L333" s="236"/>
      <c r="M333" s="237"/>
      <c r="N333" s="238"/>
      <c r="O333" s="238"/>
      <c r="P333" s="238"/>
      <c r="Q333" s="238"/>
      <c r="R333" s="238"/>
      <c r="S333" s="238"/>
      <c r="T333" s="23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0" t="s">
        <v>132</v>
      </c>
      <c r="AU333" s="240" t="s">
        <v>86</v>
      </c>
      <c r="AV333" s="13" t="s">
        <v>86</v>
      </c>
      <c r="AW333" s="13" t="s">
        <v>32</v>
      </c>
      <c r="AX333" s="13" t="s">
        <v>76</v>
      </c>
      <c r="AY333" s="240" t="s">
        <v>124</v>
      </c>
    </row>
    <row r="334" s="13" customFormat="1">
      <c r="A334" s="13"/>
      <c r="B334" s="229"/>
      <c r="C334" s="230"/>
      <c r="D334" s="231" t="s">
        <v>132</v>
      </c>
      <c r="E334" s="232" t="s">
        <v>1</v>
      </c>
      <c r="F334" s="233" t="s">
        <v>452</v>
      </c>
      <c r="G334" s="230"/>
      <c r="H334" s="234">
        <v>1.3440000000000001</v>
      </c>
      <c r="I334" s="235"/>
      <c r="J334" s="230"/>
      <c r="K334" s="230"/>
      <c r="L334" s="236"/>
      <c r="M334" s="237"/>
      <c r="N334" s="238"/>
      <c r="O334" s="238"/>
      <c r="P334" s="238"/>
      <c r="Q334" s="238"/>
      <c r="R334" s="238"/>
      <c r="S334" s="238"/>
      <c r="T334" s="23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0" t="s">
        <v>132</v>
      </c>
      <c r="AU334" s="240" t="s">
        <v>86</v>
      </c>
      <c r="AV334" s="13" t="s">
        <v>86</v>
      </c>
      <c r="AW334" s="13" t="s">
        <v>32</v>
      </c>
      <c r="AX334" s="13" t="s">
        <v>76</v>
      </c>
      <c r="AY334" s="240" t="s">
        <v>124</v>
      </c>
    </row>
    <row r="335" s="14" customFormat="1">
      <c r="A335" s="14"/>
      <c r="B335" s="241"/>
      <c r="C335" s="242"/>
      <c r="D335" s="231" t="s">
        <v>132</v>
      </c>
      <c r="E335" s="243" t="s">
        <v>1</v>
      </c>
      <c r="F335" s="244" t="s">
        <v>135</v>
      </c>
      <c r="G335" s="242"/>
      <c r="H335" s="245">
        <v>33.936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1" t="s">
        <v>132</v>
      </c>
      <c r="AU335" s="251" t="s">
        <v>86</v>
      </c>
      <c r="AV335" s="14" t="s">
        <v>130</v>
      </c>
      <c r="AW335" s="14" t="s">
        <v>32</v>
      </c>
      <c r="AX335" s="14" t="s">
        <v>84</v>
      </c>
      <c r="AY335" s="251" t="s">
        <v>124</v>
      </c>
    </row>
    <row r="336" s="2" customFormat="1" ht="24.15" customHeight="1">
      <c r="A336" s="38"/>
      <c r="B336" s="39"/>
      <c r="C336" s="252" t="s">
        <v>453</v>
      </c>
      <c r="D336" s="252" t="s">
        <v>304</v>
      </c>
      <c r="E336" s="253" t="s">
        <v>454</v>
      </c>
      <c r="F336" s="254" t="s">
        <v>455</v>
      </c>
      <c r="G336" s="255" t="s">
        <v>129</v>
      </c>
      <c r="H336" s="256">
        <v>3.8799999999999999</v>
      </c>
      <c r="I336" s="257"/>
      <c r="J336" s="258">
        <f>ROUND(I336*H336,2)</f>
        <v>0</v>
      </c>
      <c r="K336" s="259"/>
      <c r="L336" s="260"/>
      <c r="M336" s="261" t="s">
        <v>1</v>
      </c>
      <c r="N336" s="262" t="s">
        <v>41</v>
      </c>
      <c r="O336" s="91"/>
      <c r="P336" s="225">
        <f>O336*H336</f>
        <v>0</v>
      </c>
      <c r="Q336" s="225">
        <v>0.17599999999999999</v>
      </c>
      <c r="R336" s="225">
        <f>Q336*H336</f>
        <v>0.68287999999999993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147</v>
      </c>
      <c r="AT336" s="227" t="s">
        <v>304</v>
      </c>
      <c r="AU336" s="227" t="s">
        <v>86</v>
      </c>
      <c r="AY336" s="17" t="s">
        <v>124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84</v>
      </c>
      <c r="BK336" s="228">
        <f>ROUND(I336*H336,2)</f>
        <v>0</v>
      </c>
      <c r="BL336" s="17" t="s">
        <v>130</v>
      </c>
      <c r="BM336" s="227" t="s">
        <v>456</v>
      </c>
    </row>
    <row r="337" s="13" customFormat="1">
      <c r="A337" s="13"/>
      <c r="B337" s="229"/>
      <c r="C337" s="230"/>
      <c r="D337" s="231" t="s">
        <v>132</v>
      </c>
      <c r="E337" s="232" t="s">
        <v>1</v>
      </c>
      <c r="F337" s="233" t="s">
        <v>457</v>
      </c>
      <c r="G337" s="230"/>
      <c r="H337" s="234">
        <v>3.8799999999999999</v>
      </c>
      <c r="I337" s="235"/>
      <c r="J337" s="230"/>
      <c r="K337" s="230"/>
      <c r="L337" s="236"/>
      <c r="M337" s="237"/>
      <c r="N337" s="238"/>
      <c r="O337" s="238"/>
      <c r="P337" s="238"/>
      <c r="Q337" s="238"/>
      <c r="R337" s="238"/>
      <c r="S337" s="238"/>
      <c r="T337" s="23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0" t="s">
        <v>132</v>
      </c>
      <c r="AU337" s="240" t="s">
        <v>86</v>
      </c>
      <c r="AV337" s="13" t="s">
        <v>86</v>
      </c>
      <c r="AW337" s="13" t="s">
        <v>32</v>
      </c>
      <c r="AX337" s="13" t="s">
        <v>84</v>
      </c>
      <c r="AY337" s="240" t="s">
        <v>124</v>
      </c>
    </row>
    <row r="338" s="2" customFormat="1" ht="21.75" customHeight="1">
      <c r="A338" s="38"/>
      <c r="B338" s="39"/>
      <c r="C338" s="215" t="s">
        <v>458</v>
      </c>
      <c r="D338" s="215" t="s">
        <v>126</v>
      </c>
      <c r="E338" s="216" t="s">
        <v>459</v>
      </c>
      <c r="F338" s="217" t="s">
        <v>460</v>
      </c>
      <c r="G338" s="218" t="s">
        <v>175</v>
      </c>
      <c r="H338" s="219">
        <v>252.19999999999999</v>
      </c>
      <c r="I338" s="220"/>
      <c r="J338" s="221">
        <f>ROUND(I338*H338,2)</f>
        <v>0</v>
      </c>
      <c r="K338" s="222"/>
      <c r="L338" s="44"/>
      <c r="M338" s="223" t="s">
        <v>1</v>
      </c>
      <c r="N338" s="224" t="s">
        <v>41</v>
      </c>
      <c r="O338" s="91"/>
      <c r="P338" s="225">
        <f>O338*H338</f>
        <v>0</v>
      </c>
      <c r="Q338" s="225">
        <v>0.0035999999999999999</v>
      </c>
      <c r="R338" s="225">
        <f>Q338*H338</f>
        <v>0.90791999999999995</v>
      </c>
      <c r="S338" s="225">
        <v>0</v>
      </c>
      <c r="T338" s="226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7" t="s">
        <v>130</v>
      </c>
      <c r="AT338" s="227" t="s">
        <v>126</v>
      </c>
      <c r="AU338" s="227" t="s">
        <v>86</v>
      </c>
      <c r="AY338" s="17" t="s">
        <v>124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7" t="s">
        <v>84</v>
      </c>
      <c r="BK338" s="228">
        <f>ROUND(I338*H338,2)</f>
        <v>0</v>
      </c>
      <c r="BL338" s="17" t="s">
        <v>130</v>
      </c>
      <c r="BM338" s="227" t="s">
        <v>461</v>
      </c>
    </row>
    <row r="339" s="13" customFormat="1">
      <c r="A339" s="13"/>
      <c r="B339" s="229"/>
      <c r="C339" s="230"/>
      <c r="D339" s="231" t="s">
        <v>132</v>
      </c>
      <c r="E339" s="232" t="s">
        <v>1</v>
      </c>
      <c r="F339" s="233" t="s">
        <v>462</v>
      </c>
      <c r="G339" s="230"/>
      <c r="H339" s="234">
        <v>63.5</v>
      </c>
      <c r="I339" s="235"/>
      <c r="J339" s="230"/>
      <c r="K339" s="230"/>
      <c r="L339" s="236"/>
      <c r="M339" s="237"/>
      <c r="N339" s="238"/>
      <c r="O339" s="238"/>
      <c r="P339" s="238"/>
      <c r="Q339" s="238"/>
      <c r="R339" s="238"/>
      <c r="S339" s="238"/>
      <c r="T339" s="23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0" t="s">
        <v>132</v>
      </c>
      <c r="AU339" s="240" t="s">
        <v>86</v>
      </c>
      <c r="AV339" s="13" t="s">
        <v>86</v>
      </c>
      <c r="AW339" s="13" t="s">
        <v>32</v>
      </c>
      <c r="AX339" s="13" t="s">
        <v>76</v>
      </c>
      <c r="AY339" s="240" t="s">
        <v>124</v>
      </c>
    </row>
    <row r="340" s="13" customFormat="1">
      <c r="A340" s="13"/>
      <c r="B340" s="229"/>
      <c r="C340" s="230"/>
      <c r="D340" s="231" t="s">
        <v>132</v>
      </c>
      <c r="E340" s="232" t="s">
        <v>1</v>
      </c>
      <c r="F340" s="233" t="s">
        <v>463</v>
      </c>
      <c r="G340" s="230"/>
      <c r="H340" s="234">
        <v>79</v>
      </c>
      <c r="I340" s="235"/>
      <c r="J340" s="230"/>
      <c r="K340" s="230"/>
      <c r="L340" s="236"/>
      <c r="M340" s="237"/>
      <c r="N340" s="238"/>
      <c r="O340" s="238"/>
      <c r="P340" s="238"/>
      <c r="Q340" s="238"/>
      <c r="R340" s="238"/>
      <c r="S340" s="238"/>
      <c r="T340" s="23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0" t="s">
        <v>132</v>
      </c>
      <c r="AU340" s="240" t="s">
        <v>86</v>
      </c>
      <c r="AV340" s="13" t="s">
        <v>86</v>
      </c>
      <c r="AW340" s="13" t="s">
        <v>32</v>
      </c>
      <c r="AX340" s="13" t="s">
        <v>76</v>
      </c>
      <c r="AY340" s="240" t="s">
        <v>124</v>
      </c>
    </row>
    <row r="341" s="13" customFormat="1">
      <c r="A341" s="13"/>
      <c r="B341" s="229"/>
      <c r="C341" s="230"/>
      <c r="D341" s="231" t="s">
        <v>132</v>
      </c>
      <c r="E341" s="232" t="s">
        <v>1</v>
      </c>
      <c r="F341" s="233" t="s">
        <v>464</v>
      </c>
      <c r="G341" s="230"/>
      <c r="H341" s="234">
        <v>92.5</v>
      </c>
      <c r="I341" s="235"/>
      <c r="J341" s="230"/>
      <c r="K341" s="230"/>
      <c r="L341" s="236"/>
      <c r="M341" s="237"/>
      <c r="N341" s="238"/>
      <c r="O341" s="238"/>
      <c r="P341" s="238"/>
      <c r="Q341" s="238"/>
      <c r="R341" s="238"/>
      <c r="S341" s="238"/>
      <c r="T341" s="23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0" t="s">
        <v>132</v>
      </c>
      <c r="AU341" s="240" t="s">
        <v>86</v>
      </c>
      <c r="AV341" s="13" t="s">
        <v>86</v>
      </c>
      <c r="AW341" s="13" t="s">
        <v>32</v>
      </c>
      <c r="AX341" s="13" t="s">
        <v>76</v>
      </c>
      <c r="AY341" s="240" t="s">
        <v>124</v>
      </c>
    </row>
    <row r="342" s="13" customFormat="1">
      <c r="A342" s="13"/>
      <c r="B342" s="229"/>
      <c r="C342" s="230"/>
      <c r="D342" s="231" t="s">
        <v>132</v>
      </c>
      <c r="E342" s="232" t="s">
        <v>1</v>
      </c>
      <c r="F342" s="233" t="s">
        <v>465</v>
      </c>
      <c r="G342" s="230"/>
      <c r="H342" s="234">
        <v>17.199999999999999</v>
      </c>
      <c r="I342" s="235"/>
      <c r="J342" s="230"/>
      <c r="K342" s="230"/>
      <c r="L342" s="236"/>
      <c r="M342" s="237"/>
      <c r="N342" s="238"/>
      <c r="O342" s="238"/>
      <c r="P342" s="238"/>
      <c r="Q342" s="238"/>
      <c r="R342" s="238"/>
      <c r="S342" s="238"/>
      <c r="T342" s="23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0" t="s">
        <v>132</v>
      </c>
      <c r="AU342" s="240" t="s">
        <v>86</v>
      </c>
      <c r="AV342" s="13" t="s">
        <v>86</v>
      </c>
      <c r="AW342" s="13" t="s">
        <v>32</v>
      </c>
      <c r="AX342" s="13" t="s">
        <v>76</v>
      </c>
      <c r="AY342" s="240" t="s">
        <v>124</v>
      </c>
    </row>
    <row r="343" s="14" customFormat="1">
      <c r="A343" s="14"/>
      <c r="B343" s="241"/>
      <c r="C343" s="242"/>
      <c r="D343" s="231" t="s">
        <v>132</v>
      </c>
      <c r="E343" s="243" t="s">
        <v>1</v>
      </c>
      <c r="F343" s="244" t="s">
        <v>135</v>
      </c>
      <c r="G343" s="242"/>
      <c r="H343" s="245">
        <v>252.19999999999999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1" t="s">
        <v>132</v>
      </c>
      <c r="AU343" s="251" t="s">
        <v>86</v>
      </c>
      <c r="AV343" s="14" t="s">
        <v>130</v>
      </c>
      <c r="AW343" s="14" t="s">
        <v>32</v>
      </c>
      <c r="AX343" s="14" t="s">
        <v>84</v>
      </c>
      <c r="AY343" s="251" t="s">
        <v>124</v>
      </c>
    </row>
    <row r="344" s="12" customFormat="1" ht="22.8" customHeight="1">
      <c r="A344" s="12"/>
      <c r="B344" s="199"/>
      <c r="C344" s="200"/>
      <c r="D344" s="201" t="s">
        <v>75</v>
      </c>
      <c r="E344" s="213" t="s">
        <v>147</v>
      </c>
      <c r="F344" s="213" t="s">
        <v>466</v>
      </c>
      <c r="G344" s="200"/>
      <c r="H344" s="200"/>
      <c r="I344" s="203"/>
      <c r="J344" s="214">
        <f>BK344</f>
        <v>0</v>
      </c>
      <c r="K344" s="200"/>
      <c r="L344" s="205"/>
      <c r="M344" s="206"/>
      <c r="N344" s="207"/>
      <c r="O344" s="207"/>
      <c r="P344" s="208">
        <f>SUM(P345:P377)</f>
        <v>0</v>
      </c>
      <c r="Q344" s="207"/>
      <c r="R344" s="208">
        <f>SUM(R345:R377)</f>
        <v>4.7764002400000001</v>
      </c>
      <c r="S344" s="207"/>
      <c r="T344" s="209">
        <f>SUM(T345:T377)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84</v>
      </c>
      <c r="AT344" s="211" t="s">
        <v>75</v>
      </c>
      <c r="AU344" s="211" t="s">
        <v>84</v>
      </c>
      <c r="AY344" s="210" t="s">
        <v>124</v>
      </c>
      <c r="BK344" s="212">
        <f>SUM(BK345:BK377)</f>
        <v>0</v>
      </c>
    </row>
    <row r="345" s="2" customFormat="1" ht="24.15" customHeight="1">
      <c r="A345" s="38"/>
      <c r="B345" s="39"/>
      <c r="C345" s="215" t="s">
        <v>467</v>
      </c>
      <c r="D345" s="215" t="s">
        <v>126</v>
      </c>
      <c r="E345" s="216" t="s">
        <v>468</v>
      </c>
      <c r="F345" s="217" t="s">
        <v>469</v>
      </c>
      <c r="G345" s="218" t="s">
        <v>175</v>
      </c>
      <c r="H345" s="219">
        <v>12</v>
      </c>
      <c r="I345" s="220"/>
      <c r="J345" s="221">
        <f>ROUND(I345*H345,2)</f>
        <v>0</v>
      </c>
      <c r="K345" s="222"/>
      <c r="L345" s="44"/>
      <c r="M345" s="223" t="s">
        <v>1</v>
      </c>
      <c r="N345" s="224" t="s">
        <v>41</v>
      </c>
      <c r="O345" s="91"/>
      <c r="P345" s="225">
        <f>O345*H345</f>
        <v>0</v>
      </c>
      <c r="Q345" s="225">
        <v>1.0000000000000001E-05</v>
      </c>
      <c r="R345" s="225">
        <f>Q345*H345</f>
        <v>0.00012000000000000002</v>
      </c>
      <c r="S345" s="225">
        <v>0</v>
      </c>
      <c r="T345" s="22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7" t="s">
        <v>130</v>
      </c>
      <c r="AT345" s="227" t="s">
        <v>126</v>
      </c>
      <c r="AU345" s="227" t="s">
        <v>86</v>
      </c>
      <c r="AY345" s="17" t="s">
        <v>124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84</v>
      </c>
      <c r="BK345" s="228">
        <f>ROUND(I345*H345,2)</f>
        <v>0</v>
      </c>
      <c r="BL345" s="17" t="s">
        <v>130</v>
      </c>
      <c r="BM345" s="227" t="s">
        <v>470</v>
      </c>
    </row>
    <row r="346" s="13" customFormat="1">
      <c r="A346" s="13"/>
      <c r="B346" s="229"/>
      <c r="C346" s="230"/>
      <c r="D346" s="231" t="s">
        <v>132</v>
      </c>
      <c r="E346" s="232" t="s">
        <v>1</v>
      </c>
      <c r="F346" s="233" t="s">
        <v>471</v>
      </c>
      <c r="G346" s="230"/>
      <c r="H346" s="234">
        <v>12</v>
      </c>
      <c r="I346" s="235"/>
      <c r="J346" s="230"/>
      <c r="K346" s="230"/>
      <c r="L346" s="236"/>
      <c r="M346" s="237"/>
      <c r="N346" s="238"/>
      <c r="O346" s="238"/>
      <c r="P346" s="238"/>
      <c r="Q346" s="238"/>
      <c r="R346" s="238"/>
      <c r="S346" s="238"/>
      <c r="T346" s="23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0" t="s">
        <v>132</v>
      </c>
      <c r="AU346" s="240" t="s">
        <v>86</v>
      </c>
      <c r="AV346" s="13" t="s">
        <v>86</v>
      </c>
      <c r="AW346" s="13" t="s">
        <v>32</v>
      </c>
      <c r="AX346" s="13" t="s">
        <v>84</v>
      </c>
      <c r="AY346" s="240" t="s">
        <v>124</v>
      </c>
    </row>
    <row r="347" s="2" customFormat="1" ht="24.15" customHeight="1">
      <c r="A347" s="38"/>
      <c r="B347" s="39"/>
      <c r="C347" s="252" t="s">
        <v>472</v>
      </c>
      <c r="D347" s="252" t="s">
        <v>304</v>
      </c>
      <c r="E347" s="253" t="s">
        <v>473</v>
      </c>
      <c r="F347" s="254" t="s">
        <v>474</v>
      </c>
      <c r="G347" s="255" t="s">
        <v>175</v>
      </c>
      <c r="H347" s="256">
        <v>12.6</v>
      </c>
      <c r="I347" s="257"/>
      <c r="J347" s="258">
        <f>ROUND(I347*H347,2)</f>
        <v>0</v>
      </c>
      <c r="K347" s="259"/>
      <c r="L347" s="260"/>
      <c r="M347" s="261" t="s">
        <v>1</v>
      </c>
      <c r="N347" s="262" t="s">
        <v>41</v>
      </c>
      <c r="O347" s="91"/>
      <c r="P347" s="225">
        <f>O347*H347</f>
        <v>0</v>
      </c>
      <c r="Q347" s="225">
        <v>0.0028999999999999998</v>
      </c>
      <c r="R347" s="225">
        <f>Q347*H347</f>
        <v>0.036539999999999996</v>
      </c>
      <c r="S347" s="225">
        <v>0</v>
      </c>
      <c r="T347" s="22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7" t="s">
        <v>147</v>
      </c>
      <c r="AT347" s="227" t="s">
        <v>304</v>
      </c>
      <c r="AU347" s="227" t="s">
        <v>86</v>
      </c>
      <c r="AY347" s="17" t="s">
        <v>124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7" t="s">
        <v>84</v>
      </c>
      <c r="BK347" s="228">
        <f>ROUND(I347*H347,2)</f>
        <v>0</v>
      </c>
      <c r="BL347" s="17" t="s">
        <v>130</v>
      </c>
      <c r="BM347" s="227" t="s">
        <v>475</v>
      </c>
    </row>
    <row r="348" s="13" customFormat="1">
      <c r="A348" s="13"/>
      <c r="B348" s="229"/>
      <c r="C348" s="230"/>
      <c r="D348" s="231" t="s">
        <v>132</v>
      </c>
      <c r="E348" s="232" t="s">
        <v>1</v>
      </c>
      <c r="F348" s="233" t="s">
        <v>476</v>
      </c>
      <c r="G348" s="230"/>
      <c r="H348" s="234">
        <v>12.6</v>
      </c>
      <c r="I348" s="235"/>
      <c r="J348" s="230"/>
      <c r="K348" s="230"/>
      <c r="L348" s="236"/>
      <c r="M348" s="237"/>
      <c r="N348" s="238"/>
      <c r="O348" s="238"/>
      <c r="P348" s="238"/>
      <c r="Q348" s="238"/>
      <c r="R348" s="238"/>
      <c r="S348" s="238"/>
      <c r="T348" s="23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0" t="s">
        <v>132</v>
      </c>
      <c r="AU348" s="240" t="s">
        <v>86</v>
      </c>
      <c r="AV348" s="13" t="s">
        <v>86</v>
      </c>
      <c r="AW348" s="13" t="s">
        <v>32</v>
      </c>
      <c r="AX348" s="13" t="s">
        <v>84</v>
      </c>
      <c r="AY348" s="240" t="s">
        <v>124</v>
      </c>
    </row>
    <row r="349" s="2" customFormat="1" ht="24.15" customHeight="1">
      <c r="A349" s="38"/>
      <c r="B349" s="39"/>
      <c r="C349" s="215" t="s">
        <v>477</v>
      </c>
      <c r="D349" s="215" t="s">
        <v>126</v>
      </c>
      <c r="E349" s="216" t="s">
        <v>478</v>
      </c>
      <c r="F349" s="217" t="s">
        <v>479</v>
      </c>
      <c r="G349" s="218" t="s">
        <v>175</v>
      </c>
      <c r="H349" s="219">
        <v>62.07</v>
      </c>
      <c r="I349" s="220"/>
      <c r="J349" s="221">
        <f>ROUND(I349*H349,2)</f>
        <v>0</v>
      </c>
      <c r="K349" s="222"/>
      <c r="L349" s="44"/>
      <c r="M349" s="223" t="s">
        <v>1</v>
      </c>
      <c r="N349" s="224" t="s">
        <v>41</v>
      </c>
      <c r="O349" s="91"/>
      <c r="P349" s="225">
        <f>O349*H349</f>
        <v>0</v>
      </c>
      <c r="Q349" s="225">
        <v>2.0000000000000002E-05</v>
      </c>
      <c r="R349" s="225">
        <f>Q349*H349</f>
        <v>0.0012414000000000001</v>
      </c>
      <c r="S349" s="225">
        <v>0</v>
      </c>
      <c r="T349" s="226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7" t="s">
        <v>130</v>
      </c>
      <c r="AT349" s="227" t="s">
        <v>126</v>
      </c>
      <c r="AU349" s="227" t="s">
        <v>86</v>
      </c>
      <c r="AY349" s="17" t="s">
        <v>124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7" t="s">
        <v>84</v>
      </c>
      <c r="BK349" s="228">
        <f>ROUND(I349*H349,2)</f>
        <v>0</v>
      </c>
      <c r="BL349" s="17" t="s">
        <v>130</v>
      </c>
      <c r="BM349" s="227" t="s">
        <v>480</v>
      </c>
    </row>
    <row r="350" s="13" customFormat="1">
      <c r="A350" s="13"/>
      <c r="B350" s="229"/>
      <c r="C350" s="230"/>
      <c r="D350" s="231" t="s">
        <v>132</v>
      </c>
      <c r="E350" s="232" t="s">
        <v>1</v>
      </c>
      <c r="F350" s="233" t="s">
        <v>481</v>
      </c>
      <c r="G350" s="230"/>
      <c r="H350" s="234">
        <v>62.07</v>
      </c>
      <c r="I350" s="235"/>
      <c r="J350" s="230"/>
      <c r="K350" s="230"/>
      <c r="L350" s="236"/>
      <c r="M350" s="237"/>
      <c r="N350" s="238"/>
      <c r="O350" s="238"/>
      <c r="P350" s="238"/>
      <c r="Q350" s="238"/>
      <c r="R350" s="238"/>
      <c r="S350" s="238"/>
      <c r="T350" s="23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0" t="s">
        <v>132</v>
      </c>
      <c r="AU350" s="240" t="s">
        <v>86</v>
      </c>
      <c r="AV350" s="13" t="s">
        <v>86</v>
      </c>
      <c r="AW350" s="13" t="s">
        <v>32</v>
      </c>
      <c r="AX350" s="13" t="s">
        <v>84</v>
      </c>
      <c r="AY350" s="240" t="s">
        <v>124</v>
      </c>
    </row>
    <row r="351" s="2" customFormat="1" ht="24.15" customHeight="1">
      <c r="A351" s="38"/>
      <c r="B351" s="39"/>
      <c r="C351" s="252" t="s">
        <v>482</v>
      </c>
      <c r="D351" s="252" t="s">
        <v>304</v>
      </c>
      <c r="E351" s="253" t="s">
        <v>483</v>
      </c>
      <c r="F351" s="254" t="s">
        <v>484</v>
      </c>
      <c r="G351" s="255" t="s">
        <v>175</v>
      </c>
      <c r="H351" s="256">
        <v>65.174000000000007</v>
      </c>
      <c r="I351" s="257"/>
      <c r="J351" s="258">
        <f>ROUND(I351*H351,2)</f>
        <v>0</v>
      </c>
      <c r="K351" s="259"/>
      <c r="L351" s="260"/>
      <c r="M351" s="261" t="s">
        <v>1</v>
      </c>
      <c r="N351" s="262" t="s">
        <v>41</v>
      </c>
      <c r="O351" s="91"/>
      <c r="P351" s="225">
        <f>O351*H351</f>
        <v>0</v>
      </c>
      <c r="Q351" s="225">
        <v>0.0036600000000000001</v>
      </c>
      <c r="R351" s="225">
        <f>Q351*H351</f>
        <v>0.23853684000000003</v>
      </c>
      <c r="S351" s="225">
        <v>0</v>
      </c>
      <c r="T351" s="226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7" t="s">
        <v>147</v>
      </c>
      <c r="AT351" s="227" t="s">
        <v>304</v>
      </c>
      <c r="AU351" s="227" t="s">
        <v>86</v>
      </c>
      <c r="AY351" s="17" t="s">
        <v>124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7" t="s">
        <v>84</v>
      </c>
      <c r="BK351" s="228">
        <f>ROUND(I351*H351,2)</f>
        <v>0</v>
      </c>
      <c r="BL351" s="17" t="s">
        <v>130</v>
      </c>
      <c r="BM351" s="227" t="s">
        <v>485</v>
      </c>
    </row>
    <row r="352" s="13" customFormat="1">
      <c r="A352" s="13"/>
      <c r="B352" s="229"/>
      <c r="C352" s="230"/>
      <c r="D352" s="231" t="s">
        <v>132</v>
      </c>
      <c r="E352" s="232" t="s">
        <v>1</v>
      </c>
      <c r="F352" s="233" t="s">
        <v>486</v>
      </c>
      <c r="G352" s="230"/>
      <c r="H352" s="234">
        <v>65.174000000000007</v>
      </c>
      <c r="I352" s="235"/>
      <c r="J352" s="230"/>
      <c r="K352" s="230"/>
      <c r="L352" s="236"/>
      <c r="M352" s="237"/>
      <c r="N352" s="238"/>
      <c r="O352" s="238"/>
      <c r="P352" s="238"/>
      <c r="Q352" s="238"/>
      <c r="R352" s="238"/>
      <c r="S352" s="238"/>
      <c r="T352" s="23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0" t="s">
        <v>132</v>
      </c>
      <c r="AU352" s="240" t="s">
        <v>86</v>
      </c>
      <c r="AV352" s="13" t="s">
        <v>86</v>
      </c>
      <c r="AW352" s="13" t="s">
        <v>32</v>
      </c>
      <c r="AX352" s="13" t="s">
        <v>84</v>
      </c>
      <c r="AY352" s="240" t="s">
        <v>124</v>
      </c>
    </row>
    <row r="353" s="2" customFormat="1" ht="24.15" customHeight="1">
      <c r="A353" s="38"/>
      <c r="B353" s="39"/>
      <c r="C353" s="215" t="s">
        <v>487</v>
      </c>
      <c r="D353" s="215" t="s">
        <v>126</v>
      </c>
      <c r="E353" s="216" t="s">
        <v>488</v>
      </c>
      <c r="F353" s="217" t="s">
        <v>489</v>
      </c>
      <c r="G353" s="218" t="s">
        <v>175</v>
      </c>
      <c r="H353" s="219">
        <v>6</v>
      </c>
      <c r="I353" s="220"/>
      <c r="J353" s="221">
        <f>ROUND(I353*H353,2)</f>
        <v>0</v>
      </c>
      <c r="K353" s="222"/>
      <c r="L353" s="44"/>
      <c r="M353" s="223" t="s">
        <v>1</v>
      </c>
      <c r="N353" s="224" t="s">
        <v>41</v>
      </c>
      <c r="O353" s="91"/>
      <c r="P353" s="225">
        <f>O353*H353</f>
        <v>0</v>
      </c>
      <c r="Q353" s="225">
        <v>4.0000000000000003E-05</v>
      </c>
      <c r="R353" s="225">
        <f>Q353*H353</f>
        <v>0.00024000000000000003</v>
      </c>
      <c r="S353" s="225">
        <v>0</v>
      </c>
      <c r="T353" s="226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7" t="s">
        <v>130</v>
      </c>
      <c r="AT353" s="227" t="s">
        <v>126</v>
      </c>
      <c r="AU353" s="227" t="s">
        <v>86</v>
      </c>
      <c r="AY353" s="17" t="s">
        <v>124</v>
      </c>
      <c r="BE353" s="228">
        <f>IF(N353="základní",J353,0)</f>
        <v>0</v>
      </c>
      <c r="BF353" s="228">
        <f>IF(N353="snížená",J353,0)</f>
        <v>0</v>
      </c>
      <c r="BG353" s="228">
        <f>IF(N353="zákl. přenesená",J353,0)</f>
        <v>0</v>
      </c>
      <c r="BH353" s="228">
        <f>IF(N353="sníž. přenesená",J353,0)</f>
        <v>0</v>
      </c>
      <c r="BI353" s="228">
        <f>IF(N353="nulová",J353,0)</f>
        <v>0</v>
      </c>
      <c r="BJ353" s="17" t="s">
        <v>84</v>
      </c>
      <c r="BK353" s="228">
        <f>ROUND(I353*H353,2)</f>
        <v>0</v>
      </c>
      <c r="BL353" s="17" t="s">
        <v>130</v>
      </c>
      <c r="BM353" s="227" t="s">
        <v>490</v>
      </c>
    </row>
    <row r="354" s="13" customFormat="1">
      <c r="A354" s="13"/>
      <c r="B354" s="229"/>
      <c r="C354" s="230"/>
      <c r="D354" s="231" t="s">
        <v>132</v>
      </c>
      <c r="E354" s="232" t="s">
        <v>1</v>
      </c>
      <c r="F354" s="233" t="s">
        <v>491</v>
      </c>
      <c r="G354" s="230"/>
      <c r="H354" s="234">
        <v>6</v>
      </c>
      <c r="I354" s="235"/>
      <c r="J354" s="230"/>
      <c r="K354" s="230"/>
      <c r="L354" s="236"/>
      <c r="M354" s="237"/>
      <c r="N354" s="238"/>
      <c r="O354" s="238"/>
      <c r="P354" s="238"/>
      <c r="Q354" s="238"/>
      <c r="R354" s="238"/>
      <c r="S354" s="238"/>
      <c r="T354" s="23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0" t="s">
        <v>132</v>
      </c>
      <c r="AU354" s="240" t="s">
        <v>86</v>
      </c>
      <c r="AV354" s="13" t="s">
        <v>86</v>
      </c>
      <c r="AW354" s="13" t="s">
        <v>32</v>
      </c>
      <c r="AX354" s="13" t="s">
        <v>84</v>
      </c>
      <c r="AY354" s="240" t="s">
        <v>124</v>
      </c>
    </row>
    <row r="355" s="2" customFormat="1" ht="24.15" customHeight="1">
      <c r="A355" s="38"/>
      <c r="B355" s="39"/>
      <c r="C355" s="252" t="s">
        <v>492</v>
      </c>
      <c r="D355" s="252" t="s">
        <v>304</v>
      </c>
      <c r="E355" s="253" t="s">
        <v>493</v>
      </c>
      <c r="F355" s="254" t="s">
        <v>494</v>
      </c>
      <c r="G355" s="255" t="s">
        <v>175</v>
      </c>
      <c r="H355" s="256">
        <v>6.2999999999999998</v>
      </c>
      <c r="I355" s="257"/>
      <c r="J355" s="258">
        <f>ROUND(I355*H355,2)</f>
        <v>0</v>
      </c>
      <c r="K355" s="259"/>
      <c r="L355" s="260"/>
      <c r="M355" s="261" t="s">
        <v>1</v>
      </c>
      <c r="N355" s="262" t="s">
        <v>41</v>
      </c>
      <c r="O355" s="91"/>
      <c r="P355" s="225">
        <f>O355*H355</f>
        <v>0</v>
      </c>
      <c r="Q355" s="225">
        <v>0.020240000000000001</v>
      </c>
      <c r="R355" s="225">
        <f>Q355*H355</f>
        <v>0.12751200000000001</v>
      </c>
      <c r="S355" s="225">
        <v>0</v>
      </c>
      <c r="T355" s="226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7" t="s">
        <v>147</v>
      </c>
      <c r="AT355" s="227" t="s">
        <v>304</v>
      </c>
      <c r="AU355" s="227" t="s">
        <v>86</v>
      </c>
      <c r="AY355" s="17" t="s">
        <v>124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7" t="s">
        <v>84</v>
      </c>
      <c r="BK355" s="228">
        <f>ROUND(I355*H355,2)</f>
        <v>0</v>
      </c>
      <c r="BL355" s="17" t="s">
        <v>130</v>
      </c>
      <c r="BM355" s="227" t="s">
        <v>495</v>
      </c>
    </row>
    <row r="356" s="13" customFormat="1">
      <c r="A356" s="13"/>
      <c r="B356" s="229"/>
      <c r="C356" s="230"/>
      <c r="D356" s="231" t="s">
        <v>132</v>
      </c>
      <c r="E356" s="232" t="s">
        <v>1</v>
      </c>
      <c r="F356" s="233" t="s">
        <v>496</v>
      </c>
      <c r="G356" s="230"/>
      <c r="H356" s="234">
        <v>6.2999999999999998</v>
      </c>
      <c r="I356" s="235"/>
      <c r="J356" s="230"/>
      <c r="K356" s="230"/>
      <c r="L356" s="236"/>
      <c r="M356" s="237"/>
      <c r="N356" s="238"/>
      <c r="O356" s="238"/>
      <c r="P356" s="238"/>
      <c r="Q356" s="238"/>
      <c r="R356" s="238"/>
      <c r="S356" s="238"/>
      <c r="T356" s="23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0" t="s">
        <v>132</v>
      </c>
      <c r="AU356" s="240" t="s">
        <v>86</v>
      </c>
      <c r="AV356" s="13" t="s">
        <v>86</v>
      </c>
      <c r="AW356" s="13" t="s">
        <v>32</v>
      </c>
      <c r="AX356" s="13" t="s">
        <v>84</v>
      </c>
      <c r="AY356" s="240" t="s">
        <v>124</v>
      </c>
    </row>
    <row r="357" s="2" customFormat="1" ht="33" customHeight="1">
      <c r="A357" s="38"/>
      <c r="B357" s="39"/>
      <c r="C357" s="215" t="s">
        <v>497</v>
      </c>
      <c r="D357" s="215" t="s">
        <v>126</v>
      </c>
      <c r="E357" s="216" t="s">
        <v>498</v>
      </c>
      <c r="F357" s="217" t="s">
        <v>499</v>
      </c>
      <c r="G357" s="218" t="s">
        <v>200</v>
      </c>
      <c r="H357" s="219">
        <v>4</v>
      </c>
      <c r="I357" s="220"/>
      <c r="J357" s="221">
        <f>ROUND(I357*H357,2)</f>
        <v>0</v>
      </c>
      <c r="K357" s="222"/>
      <c r="L357" s="44"/>
      <c r="M357" s="223" t="s">
        <v>1</v>
      </c>
      <c r="N357" s="224" t="s">
        <v>41</v>
      </c>
      <c r="O357" s="91"/>
      <c r="P357" s="225">
        <f>O357*H357</f>
        <v>0</v>
      </c>
      <c r="Q357" s="225">
        <v>6.9999999999999994E-05</v>
      </c>
      <c r="R357" s="225">
        <f>Q357*H357</f>
        <v>0.00027999999999999998</v>
      </c>
      <c r="S357" s="225">
        <v>0</v>
      </c>
      <c r="T357" s="226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27" t="s">
        <v>130</v>
      </c>
      <c r="AT357" s="227" t="s">
        <v>126</v>
      </c>
      <c r="AU357" s="227" t="s">
        <v>86</v>
      </c>
      <c r="AY357" s="17" t="s">
        <v>124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7" t="s">
        <v>84</v>
      </c>
      <c r="BK357" s="228">
        <f>ROUND(I357*H357,2)</f>
        <v>0</v>
      </c>
      <c r="BL357" s="17" t="s">
        <v>130</v>
      </c>
      <c r="BM357" s="227" t="s">
        <v>500</v>
      </c>
    </row>
    <row r="358" s="13" customFormat="1">
      <c r="A358" s="13"/>
      <c r="B358" s="229"/>
      <c r="C358" s="230"/>
      <c r="D358" s="231" t="s">
        <v>132</v>
      </c>
      <c r="E358" s="232" t="s">
        <v>1</v>
      </c>
      <c r="F358" s="233" t="s">
        <v>130</v>
      </c>
      <c r="G358" s="230"/>
      <c r="H358" s="234">
        <v>4</v>
      </c>
      <c r="I358" s="235"/>
      <c r="J358" s="230"/>
      <c r="K358" s="230"/>
      <c r="L358" s="236"/>
      <c r="M358" s="237"/>
      <c r="N358" s="238"/>
      <c r="O358" s="238"/>
      <c r="P358" s="238"/>
      <c r="Q358" s="238"/>
      <c r="R358" s="238"/>
      <c r="S358" s="238"/>
      <c r="T358" s="23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0" t="s">
        <v>132</v>
      </c>
      <c r="AU358" s="240" t="s">
        <v>86</v>
      </c>
      <c r="AV358" s="13" t="s">
        <v>86</v>
      </c>
      <c r="AW358" s="13" t="s">
        <v>32</v>
      </c>
      <c r="AX358" s="13" t="s">
        <v>84</v>
      </c>
      <c r="AY358" s="240" t="s">
        <v>124</v>
      </c>
    </row>
    <row r="359" s="2" customFormat="1" ht="21.75" customHeight="1">
      <c r="A359" s="38"/>
      <c r="B359" s="39"/>
      <c r="C359" s="215" t="s">
        <v>501</v>
      </c>
      <c r="D359" s="215" t="s">
        <v>126</v>
      </c>
      <c r="E359" s="216" t="s">
        <v>502</v>
      </c>
      <c r="F359" s="217" t="s">
        <v>503</v>
      </c>
      <c r="G359" s="218" t="s">
        <v>175</v>
      </c>
      <c r="H359" s="219">
        <v>12</v>
      </c>
      <c r="I359" s="220"/>
      <c r="J359" s="221">
        <f>ROUND(I359*H359,2)</f>
        <v>0</v>
      </c>
      <c r="K359" s="222"/>
      <c r="L359" s="44"/>
      <c r="M359" s="223" t="s">
        <v>1</v>
      </c>
      <c r="N359" s="224" t="s">
        <v>41</v>
      </c>
      <c r="O359" s="91"/>
      <c r="P359" s="225">
        <f>O359*H359</f>
        <v>0</v>
      </c>
      <c r="Q359" s="225">
        <v>0</v>
      </c>
      <c r="R359" s="225">
        <f>Q359*H359</f>
        <v>0</v>
      </c>
      <c r="S359" s="225">
        <v>0</v>
      </c>
      <c r="T359" s="226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7" t="s">
        <v>130</v>
      </c>
      <c r="AT359" s="227" t="s">
        <v>126</v>
      </c>
      <c r="AU359" s="227" t="s">
        <v>86</v>
      </c>
      <c r="AY359" s="17" t="s">
        <v>124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7" t="s">
        <v>84</v>
      </c>
      <c r="BK359" s="228">
        <f>ROUND(I359*H359,2)</f>
        <v>0</v>
      </c>
      <c r="BL359" s="17" t="s">
        <v>130</v>
      </c>
      <c r="BM359" s="227" t="s">
        <v>504</v>
      </c>
    </row>
    <row r="360" s="13" customFormat="1">
      <c r="A360" s="13"/>
      <c r="B360" s="229"/>
      <c r="C360" s="230"/>
      <c r="D360" s="231" t="s">
        <v>132</v>
      </c>
      <c r="E360" s="232" t="s">
        <v>1</v>
      </c>
      <c r="F360" s="233" t="s">
        <v>505</v>
      </c>
      <c r="G360" s="230"/>
      <c r="H360" s="234">
        <v>12</v>
      </c>
      <c r="I360" s="235"/>
      <c r="J360" s="230"/>
      <c r="K360" s="230"/>
      <c r="L360" s="236"/>
      <c r="M360" s="237"/>
      <c r="N360" s="238"/>
      <c r="O360" s="238"/>
      <c r="P360" s="238"/>
      <c r="Q360" s="238"/>
      <c r="R360" s="238"/>
      <c r="S360" s="238"/>
      <c r="T360" s="23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0" t="s">
        <v>132</v>
      </c>
      <c r="AU360" s="240" t="s">
        <v>86</v>
      </c>
      <c r="AV360" s="13" t="s">
        <v>86</v>
      </c>
      <c r="AW360" s="13" t="s">
        <v>32</v>
      </c>
      <c r="AX360" s="13" t="s">
        <v>84</v>
      </c>
      <c r="AY360" s="240" t="s">
        <v>124</v>
      </c>
    </row>
    <row r="361" s="2" customFormat="1" ht="24.15" customHeight="1">
      <c r="A361" s="38"/>
      <c r="B361" s="39"/>
      <c r="C361" s="215" t="s">
        <v>506</v>
      </c>
      <c r="D361" s="215" t="s">
        <v>126</v>
      </c>
      <c r="E361" s="216" t="s">
        <v>507</v>
      </c>
      <c r="F361" s="217" t="s">
        <v>508</v>
      </c>
      <c r="G361" s="218" t="s">
        <v>175</v>
      </c>
      <c r="H361" s="219">
        <v>62.078000000000003</v>
      </c>
      <c r="I361" s="220"/>
      <c r="J361" s="221">
        <f>ROUND(I361*H361,2)</f>
        <v>0</v>
      </c>
      <c r="K361" s="222"/>
      <c r="L361" s="44"/>
      <c r="M361" s="223" t="s">
        <v>1</v>
      </c>
      <c r="N361" s="224" t="s">
        <v>41</v>
      </c>
      <c r="O361" s="91"/>
      <c r="P361" s="225">
        <f>O361*H361</f>
        <v>0</v>
      </c>
      <c r="Q361" s="225">
        <v>0</v>
      </c>
      <c r="R361" s="225">
        <f>Q361*H361</f>
        <v>0</v>
      </c>
      <c r="S361" s="225">
        <v>0</v>
      </c>
      <c r="T361" s="226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7" t="s">
        <v>130</v>
      </c>
      <c r="AT361" s="227" t="s">
        <v>126</v>
      </c>
      <c r="AU361" s="227" t="s">
        <v>86</v>
      </c>
      <c r="AY361" s="17" t="s">
        <v>124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7" t="s">
        <v>84</v>
      </c>
      <c r="BK361" s="228">
        <f>ROUND(I361*H361,2)</f>
        <v>0</v>
      </c>
      <c r="BL361" s="17" t="s">
        <v>130</v>
      </c>
      <c r="BM361" s="227" t="s">
        <v>509</v>
      </c>
    </row>
    <row r="362" s="13" customFormat="1">
      <c r="A362" s="13"/>
      <c r="B362" s="229"/>
      <c r="C362" s="230"/>
      <c r="D362" s="231" t="s">
        <v>132</v>
      </c>
      <c r="E362" s="232" t="s">
        <v>1</v>
      </c>
      <c r="F362" s="233" t="s">
        <v>510</v>
      </c>
      <c r="G362" s="230"/>
      <c r="H362" s="234">
        <v>62.078000000000003</v>
      </c>
      <c r="I362" s="235"/>
      <c r="J362" s="230"/>
      <c r="K362" s="230"/>
      <c r="L362" s="236"/>
      <c r="M362" s="237"/>
      <c r="N362" s="238"/>
      <c r="O362" s="238"/>
      <c r="P362" s="238"/>
      <c r="Q362" s="238"/>
      <c r="R362" s="238"/>
      <c r="S362" s="238"/>
      <c r="T362" s="23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0" t="s">
        <v>132</v>
      </c>
      <c r="AU362" s="240" t="s">
        <v>86</v>
      </c>
      <c r="AV362" s="13" t="s">
        <v>86</v>
      </c>
      <c r="AW362" s="13" t="s">
        <v>32</v>
      </c>
      <c r="AX362" s="13" t="s">
        <v>84</v>
      </c>
      <c r="AY362" s="240" t="s">
        <v>124</v>
      </c>
    </row>
    <row r="363" s="2" customFormat="1" ht="24.15" customHeight="1">
      <c r="A363" s="38"/>
      <c r="B363" s="39"/>
      <c r="C363" s="215" t="s">
        <v>511</v>
      </c>
      <c r="D363" s="215" t="s">
        <v>126</v>
      </c>
      <c r="E363" s="216" t="s">
        <v>512</v>
      </c>
      <c r="F363" s="217" t="s">
        <v>513</v>
      </c>
      <c r="G363" s="218" t="s">
        <v>200</v>
      </c>
      <c r="H363" s="219">
        <v>4</v>
      </c>
      <c r="I363" s="220"/>
      <c r="J363" s="221">
        <f>ROUND(I363*H363,2)</f>
        <v>0</v>
      </c>
      <c r="K363" s="222"/>
      <c r="L363" s="44"/>
      <c r="M363" s="223" t="s">
        <v>1</v>
      </c>
      <c r="N363" s="224" t="s">
        <v>41</v>
      </c>
      <c r="O363" s="91"/>
      <c r="P363" s="225">
        <f>O363*H363</f>
        <v>0</v>
      </c>
      <c r="Q363" s="225">
        <v>0.10833</v>
      </c>
      <c r="R363" s="225">
        <f>Q363*H363</f>
        <v>0.43331999999999998</v>
      </c>
      <c r="S363" s="225">
        <v>0</v>
      </c>
      <c r="T363" s="226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7" t="s">
        <v>130</v>
      </c>
      <c r="AT363" s="227" t="s">
        <v>126</v>
      </c>
      <c r="AU363" s="227" t="s">
        <v>86</v>
      </c>
      <c r="AY363" s="17" t="s">
        <v>124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7" t="s">
        <v>84</v>
      </c>
      <c r="BK363" s="228">
        <f>ROUND(I363*H363,2)</f>
        <v>0</v>
      </c>
      <c r="BL363" s="17" t="s">
        <v>130</v>
      </c>
      <c r="BM363" s="227" t="s">
        <v>514</v>
      </c>
    </row>
    <row r="364" s="13" customFormat="1">
      <c r="A364" s="13"/>
      <c r="B364" s="229"/>
      <c r="C364" s="230"/>
      <c r="D364" s="231" t="s">
        <v>132</v>
      </c>
      <c r="E364" s="232" t="s">
        <v>1</v>
      </c>
      <c r="F364" s="233" t="s">
        <v>130</v>
      </c>
      <c r="G364" s="230"/>
      <c r="H364" s="234">
        <v>4</v>
      </c>
      <c r="I364" s="235"/>
      <c r="J364" s="230"/>
      <c r="K364" s="230"/>
      <c r="L364" s="236"/>
      <c r="M364" s="237"/>
      <c r="N364" s="238"/>
      <c r="O364" s="238"/>
      <c r="P364" s="238"/>
      <c r="Q364" s="238"/>
      <c r="R364" s="238"/>
      <c r="S364" s="238"/>
      <c r="T364" s="23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0" t="s">
        <v>132</v>
      </c>
      <c r="AU364" s="240" t="s">
        <v>86</v>
      </c>
      <c r="AV364" s="13" t="s">
        <v>86</v>
      </c>
      <c r="AW364" s="13" t="s">
        <v>32</v>
      </c>
      <c r="AX364" s="13" t="s">
        <v>84</v>
      </c>
      <c r="AY364" s="240" t="s">
        <v>124</v>
      </c>
    </row>
    <row r="365" s="2" customFormat="1" ht="24.15" customHeight="1">
      <c r="A365" s="38"/>
      <c r="B365" s="39"/>
      <c r="C365" s="215" t="s">
        <v>515</v>
      </c>
      <c r="D365" s="215" t="s">
        <v>126</v>
      </c>
      <c r="E365" s="216" t="s">
        <v>516</v>
      </c>
      <c r="F365" s="217" t="s">
        <v>517</v>
      </c>
      <c r="G365" s="218" t="s">
        <v>200</v>
      </c>
      <c r="H365" s="219">
        <v>4</v>
      </c>
      <c r="I365" s="220"/>
      <c r="J365" s="221">
        <f>ROUND(I365*H365,2)</f>
        <v>0</v>
      </c>
      <c r="K365" s="222"/>
      <c r="L365" s="44"/>
      <c r="M365" s="223" t="s">
        <v>1</v>
      </c>
      <c r="N365" s="224" t="s">
        <v>41</v>
      </c>
      <c r="O365" s="91"/>
      <c r="P365" s="225">
        <f>O365*H365</f>
        <v>0</v>
      </c>
      <c r="Q365" s="225">
        <v>0</v>
      </c>
      <c r="R365" s="225">
        <f>Q365*H365</f>
        <v>0</v>
      </c>
      <c r="S365" s="225">
        <v>0</v>
      </c>
      <c r="T365" s="226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7" t="s">
        <v>130</v>
      </c>
      <c r="AT365" s="227" t="s">
        <v>126</v>
      </c>
      <c r="AU365" s="227" t="s">
        <v>86</v>
      </c>
      <c r="AY365" s="17" t="s">
        <v>124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7" t="s">
        <v>84</v>
      </c>
      <c r="BK365" s="228">
        <f>ROUND(I365*H365,2)</f>
        <v>0</v>
      </c>
      <c r="BL365" s="17" t="s">
        <v>130</v>
      </c>
      <c r="BM365" s="227" t="s">
        <v>518</v>
      </c>
    </row>
    <row r="366" s="13" customFormat="1">
      <c r="A366" s="13"/>
      <c r="B366" s="229"/>
      <c r="C366" s="230"/>
      <c r="D366" s="231" t="s">
        <v>132</v>
      </c>
      <c r="E366" s="232" t="s">
        <v>1</v>
      </c>
      <c r="F366" s="233" t="s">
        <v>130</v>
      </c>
      <c r="G366" s="230"/>
      <c r="H366" s="234">
        <v>4</v>
      </c>
      <c r="I366" s="235"/>
      <c r="J366" s="230"/>
      <c r="K366" s="230"/>
      <c r="L366" s="236"/>
      <c r="M366" s="237"/>
      <c r="N366" s="238"/>
      <c r="O366" s="238"/>
      <c r="P366" s="238"/>
      <c r="Q366" s="238"/>
      <c r="R366" s="238"/>
      <c r="S366" s="238"/>
      <c r="T366" s="23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0" t="s">
        <v>132</v>
      </c>
      <c r="AU366" s="240" t="s">
        <v>86</v>
      </c>
      <c r="AV366" s="13" t="s">
        <v>86</v>
      </c>
      <c r="AW366" s="13" t="s">
        <v>32</v>
      </c>
      <c r="AX366" s="13" t="s">
        <v>84</v>
      </c>
      <c r="AY366" s="240" t="s">
        <v>124</v>
      </c>
    </row>
    <row r="367" s="2" customFormat="1" ht="33" customHeight="1">
      <c r="A367" s="38"/>
      <c r="B367" s="39"/>
      <c r="C367" s="215" t="s">
        <v>519</v>
      </c>
      <c r="D367" s="215" t="s">
        <v>126</v>
      </c>
      <c r="E367" s="216" t="s">
        <v>520</v>
      </c>
      <c r="F367" s="217" t="s">
        <v>521</v>
      </c>
      <c r="G367" s="218" t="s">
        <v>200</v>
      </c>
      <c r="H367" s="219">
        <v>4</v>
      </c>
      <c r="I367" s="220"/>
      <c r="J367" s="221">
        <f>ROUND(I367*H367,2)</f>
        <v>0</v>
      </c>
      <c r="K367" s="222"/>
      <c r="L367" s="44"/>
      <c r="M367" s="223" t="s">
        <v>1</v>
      </c>
      <c r="N367" s="224" t="s">
        <v>41</v>
      </c>
      <c r="O367" s="91"/>
      <c r="P367" s="225">
        <f>O367*H367</f>
        <v>0</v>
      </c>
      <c r="Q367" s="225">
        <v>0.1313</v>
      </c>
      <c r="R367" s="225">
        <f>Q367*H367</f>
        <v>0.5252</v>
      </c>
      <c r="S367" s="225">
        <v>0</v>
      </c>
      <c r="T367" s="226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27" t="s">
        <v>130</v>
      </c>
      <c r="AT367" s="227" t="s">
        <v>126</v>
      </c>
      <c r="AU367" s="227" t="s">
        <v>86</v>
      </c>
      <c r="AY367" s="17" t="s">
        <v>124</v>
      </c>
      <c r="BE367" s="228">
        <f>IF(N367="základní",J367,0)</f>
        <v>0</v>
      </c>
      <c r="BF367" s="228">
        <f>IF(N367="snížená",J367,0)</f>
        <v>0</v>
      </c>
      <c r="BG367" s="228">
        <f>IF(N367="zákl. přenesená",J367,0)</f>
        <v>0</v>
      </c>
      <c r="BH367" s="228">
        <f>IF(N367="sníž. přenesená",J367,0)</f>
        <v>0</v>
      </c>
      <c r="BI367" s="228">
        <f>IF(N367="nulová",J367,0)</f>
        <v>0</v>
      </c>
      <c r="BJ367" s="17" t="s">
        <v>84</v>
      </c>
      <c r="BK367" s="228">
        <f>ROUND(I367*H367,2)</f>
        <v>0</v>
      </c>
      <c r="BL367" s="17" t="s">
        <v>130</v>
      </c>
      <c r="BM367" s="227" t="s">
        <v>522</v>
      </c>
    </row>
    <row r="368" s="13" customFormat="1">
      <c r="A368" s="13"/>
      <c r="B368" s="229"/>
      <c r="C368" s="230"/>
      <c r="D368" s="231" t="s">
        <v>132</v>
      </c>
      <c r="E368" s="232" t="s">
        <v>1</v>
      </c>
      <c r="F368" s="233" t="s">
        <v>130</v>
      </c>
      <c r="G368" s="230"/>
      <c r="H368" s="234">
        <v>4</v>
      </c>
      <c r="I368" s="235"/>
      <c r="J368" s="230"/>
      <c r="K368" s="230"/>
      <c r="L368" s="236"/>
      <c r="M368" s="237"/>
      <c r="N368" s="238"/>
      <c r="O368" s="238"/>
      <c r="P368" s="238"/>
      <c r="Q368" s="238"/>
      <c r="R368" s="238"/>
      <c r="S368" s="238"/>
      <c r="T368" s="239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0" t="s">
        <v>132</v>
      </c>
      <c r="AU368" s="240" t="s">
        <v>86</v>
      </c>
      <c r="AV368" s="13" t="s">
        <v>86</v>
      </c>
      <c r="AW368" s="13" t="s">
        <v>32</v>
      </c>
      <c r="AX368" s="13" t="s">
        <v>84</v>
      </c>
      <c r="AY368" s="240" t="s">
        <v>124</v>
      </c>
    </row>
    <row r="369" s="2" customFormat="1" ht="24.15" customHeight="1">
      <c r="A369" s="38"/>
      <c r="B369" s="39"/>
      <c r="C369" s="215" t="s">
        <v>523</v>
      </c>
      <c r="D369" s="215" t="s">
        <v>126</v>
      </c>
      <c r="E369" s="216" t="s">
        <v>524</v>
      </c>
      <c r="F369" s="217" t="s">
        <v>525</v>
      </c>
      <c r="G369" s="218" t="s">
        <v>200</v>
      </c>
      <c r="H369" s="219">
        <v>7</v>
      </c>
      <c r="I369" s="220"/>
      <c r="J369" s="221">
        <f>ROUND(I369*H369,2)</f>
        <v>0</v>
      </c>
      <c r="K369" s="222"/>
      <c r="L369" s="44"/>
      <c r="M369" s="223" t="s">
        <v>1</v>
      </c>
      <c r="N369" s="224" t="s">
        <v>41</v>
      </c>
      <c r="O369" s="91"/>
      <c r="P369" s="225">
        <f>O369*H369</f>
        <v>0</v>
      </c>
      <c r="Q369" s="225">
        <v>0.34089999999999998</v>
      </c>
      <c r="R369" s="225">
        <f>Q369*H369</f>
        <v>2.3862999999999999</v>
      </c>
      <c r="S369" s="225">
        <v>0</v>
      </c>
      <c r="T369" s="226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7" t="s">
        <v>130</v>
      </c>
      <c r="AT369" s="227" t="s">
        <v>126</v>
      </c>
      <c r="AU369" s="227" t="s">
        <v>86</v>
      </c>
      <c r="AY369" s="17" t="s">
        <v>124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7" t="s">
        <v>84</v>
      </c>
      <c r="BK369" s="228">
        <f>ROUND(I369*H369,2)</f>
        <v>0</v>
      </c>
      <c r="BL369" s="17" t="s">
        <v>130</v>
      </c>
      <c r="BM369" s="227" t="s">
        <v>526</v>
      </c>
    </row>
    <row r="370" s="13" customFormat="1">
      <c r="A370" s="13"/>
      <c r="B370" s="229"/>
      <c r="C370" s="230"/>
      <c r="D370" s="231" t="s">
        <v>132</v>
      </c>
      <c r="E370" s="232" t="s">
        <v>1</v>
      </c>
      <c r="F370" s="233" t="s">
        <v>527</v>
      </c>
      <c r="G370" s="230"/>
      <c r="H370" s="234">
        <v>7</v>
      </c>
      <c r="I370" s="235"/>
      <c r="J370" s="230"/>
      <c r="K370" s="230"/>
      <c r="L370" s="236"/>
      <c r="M370" s="237"/>
      <c r="N370" s="238"/>
      <c r="O370" s="238"/>
      <c r="P370" s="238"/>
      <c r="Q370" s="238"/>
      <c r="R370" s="238"/>
      <c r="S370" s="238"/>
      <c r="T370" s="23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0" t="s">
        <v>132</v>
      </c>
      <c r="AU370" s="240" t="s">
        <v>86</v>
      </c>
      <c r="AV370" s="13" t="s">
        <v>86</v>
      </c>
      <c r="AW370" s="13" t="s">
        <v>32</v>
      </c>
      <c r="AX370" s="13" t="s">
        <v>84</v>
      </c>
      <c r="AY370" s="240" t="s">
        <v>124</v>
      </c>
    </row>
    <row r="371" s="2" customFormat="1" ht="16.5" customHeight="1">
      <c r="A371" s="38"/>
      <c r="B371" s="39"/>
      <c r="C371" s="252" t="s">
        <v>528</v>
      </c>
      <c r="D371" s="252" t="s">
        <v>304</v>
      </c>
      <c r="E371" s="253" t="s">
        <v>529</v>
      </c>
      <c r="F371" s="254" t="s">
        <v>530</v>
      </c>
      <c r="G371" s="255" t="s">
        <v>200</v>
      </c>
      <c r="H371" s="256">
        <v>7</v>
      </c>
      <c r="I371" s="257"/>
      <c r="J371" s="258">
        <f>ROUND(I371*H371,2)</f>
        <v>0</v>
      </c>
      <c r="K371" s="259"/>
      <c r="L371" s="260"/>
      <c r="M371" s="261" t="s">
        <v>1</v>
      </c>
      <c r="N371" s="262" t="s">
        <v>41</v>
      </c>
      <c r="O371" s="91"/>
      <c r="P371" s="225">
        <f>O371*H371</f>
        <v>0</v>
      </c>
      <c r="Q371" s="225">
        <v>0.01823</v>
      </c>
      <c r="R371" s="225">
        <f>Q371*H371</f>
        <v>0.12761</v>
      </c>
      <c r="S371" s="225">
        <v>0</v>
      </c>
      <c r="T371" s="226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27" t="s">
        <v>147</v>
      </c>
      <c r="AT371" s="227" t="s">
        <v>304</v>
      </c>
      <c r="AU371" s="227" t="s">
        <v>86</v>
      </c>
      <c r="AY371" s="17" t="s">
        <v>124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7" t="s">
        <v>84</v>
      </c>
      <c r="BK371" s="228">
        <f>ROUND(I371*H371,2)</f>
        <v>0</v>
      </c>
      <c r="BL371" s="17" t="s">
        <v>130</v>
      </c>
      <c r="BM371" s="227" t="s">
        <v>531</v>
      </c>
    </row>
    <row r="372" s="2" customFormat="1" ht="21.75" customHeight="1">
      <c r="A372" s="38"/>
      <c r="B372" s="39"/>
      <c r="C372" s="252" t="s">
        <v>532</v>
      </c>
      <c r="D372" s="252" t="s">
        <v>304</v>
      </c>
      <c r="E372" s="253" t="s">
        <v>533</v>
      </c>
      <c r="F372" s="254" t="s">
        <v>534</v>
      </c>
      <c r="G372" s="255" t="s">
        <v>200</v>
      </c>
      <c r="H372" s="256">
        <v>7</v>
      </c>
      <c r="I372" s="257"/>
      <c r="J372" s="258">
        <f>ROUND(I372*H372,2)</f>
        <v>0</v>
      </c>
      <c r="K372" s="259"/>
      <c r="L372" s="260"/>
      <c r="M372" s="261" t="s">
        <v>1</v>
      </c>
      <c r="N372" s="262" t="s">
        <v>41</v>
      </c>
      <c r="O372" s="91"/>
      <c r="P372" s="225">
        <f>O372*H372</f>
        <v>0</v>
      </c>
      <c r="Q372" s="225">
        <v>0.0085000000000000006</v>
      </c>
      <c r="R372" s="225">
        <f>Q372*H372</f>
        <v>0.059500000000000004</v>
      </c>
      <c r="S372" s="225">
        <v>0</v>
      </c>
      <c r="T372" s="226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7" t="s">
        <v>147</v>
      </c>
      <c r="AT372" s="227" t="s">
        <v>304</v>
      </c>
      <c r="AU372" s="227" t="s">
        <v>86</v>
      </c>
      <c r="AY372" s="17" t="s">
        <v>124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7" t="s">
        <v>84</v>
      </c>
      <c r="BK372" s="228">
        <f>ROUND(I372*H372,2)</f>
        <v>0</v>
      </c>
      <c r="BL372" s="17" t="s">
        <v>130</v>
      </c>
      <c r="BM372" s="227" t="s">
        <v>535</v>
      </c>
    </row>
    <row r="373" s="2" customFormat="1" ht="16.5" customHeight="1">
      <c r="A373" s="38"/>
      <c r="B373" s="39"/>
      <c r="C373" s="252" t="s">
        <v>536</v>
      </c>
      <c r="D373" s="252" t="s">
        <v>304</v>
      </c>
      <c r="E373" s="253" t="s">
        <v>537</v>
      </c>
      <c r="F373" s="254" t="s">
        <v>538</v>
      </c>
      <c r="G373" s="255" t="s">
        <v>200</v>
      </c>
      <c r="H373" s="256">
        <v>7</v>
      </c>
      <c r="I373" s="257"/>
      <c r="J373" s="258">
        <f>ROUND(I373*H373,2)</f>
        <v>0</v>
      </c>
      <c r="K373" s="259"/>
      <c r="L373" s="260"/>
      <c r="M373" s="261" t="s">
        <v>1</v>
      </c>
      <c r="N373" s="262" t="s">
        <v>41</v>
      </c>
      <c r="O373" s="91"/>
      <c r="P373" s="225">
        <f>O373*H373</f>
        <v>0</v>
      </c>
      <c r="Q373" s="225">
        <v>0.12</v>
      </c>
      <c r="R373" s="225">
        <f>Q373*H373</f>
        <v>0.83999999999999997</v>
      </c>
      <c r="S373" s="225">
        <v>0</v>
      </c>
      <c r="T373" s="226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27" t="s">
        <v>147</v>
      </c>
      <c r="AT373" s="227" t="s">
        <v>304</v>
      </c>
      <c r="AU373" s="227" t="s">
        <v>86</v>
      </c>
      <c r="AY373" s="17" t="s">
        <v>124</v>
      </c>
      <c r="BE373" s="228">
        <f>IF(N373="základní",J373,0)</f>
        <v>0</v>
      </c>
      <c r="BF373" s="228">
        <f>IF(N373="snížená",J373,0)</f>
        <v>0</v>
      </c>
      <c r="BG373" s="228">
        <f>IF(N373="zákl. přenesená",J373,0)</f>
        <v>0</v>
      </c>
      <c r="BH373" s="228">
        <f>IF(N373="sníž. přenesená",J373,0)</f>
        <v>0</v>
      </c>
      <c r="BI373" s="228">
        <f>IF(N373="nulová",J373,0)</f>
        <v>0</v>
      </c>
      <c r="BJ373" s="17" t="s">
        <v>84</v>
      </c>
      <c r="BK373" s="228">
        <f>ROUND(I373*H373,2)</f>
        <v>0</v>
      </c>
      <c r="BL373" s="17" t="s">
        <v>130</v>
      </c>
      <c r="BM373" s="227" t="s">
        <v>539</v>
      </c>
    </row>
    <row r="374" s="2" customFormat="1" ht="24.15" customHeight="1">
      <c r="A374" s="38"/>
      <c r="B374" s="39"/>
      <c r="C374" s="215" t="s">
        <v>540</v>
      </c>
      <c r="D374" s="215" t="s">
        <v>126</v>
      </c>
      <c r="E374" s="216" t="s">
        <v>541</v>
      </c>
      <c r="F374" s="217" t="s">
        <v>542</v>
      </c>
      <c r="G374" s="218" t="s">
        <v>200</v>
      </c>
      <c r="H374" s="219">
        <v>1</v>
      </c>
      <c r="I374" s="220"/>
      <c r="J374" s="221">
        <f>ROUND(I374*H374,2)</f>
        <v>0</v>
      </c>
      <c r="K374" s="222"/>
      <c r="L374" s="44"/>
      <c r="M374" s="223" t="s">
        <v>1</v>
      </c>
      <c r="N374" s="224" t="s">
        <v>41</v>
      </c>
      <c r="O374" s="91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27" t="s">
        <v>130</v>
      </c>
      <c r="AT374" s="227" t="s">
        <v>126</v>
      </c>
      <c r="AU374" s="227" t="s">
        <v>86</v>
      </c>
      <c r="AY374" s="17" t="s">
        <v>124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7" t="s">
        <v>84</v>
      </c>
      <c r="BK374" s="228">
        <f>ROUND(I374*H374,2)</f>
        <v>0</v>
      </c>
      <c r="BL374" s="17" t="s">
        <v>130</v>
      </c>
      <c r="BM374" s="227" t="s">
        <v>543</v>
      </c>
    </row>
    <row r="375" s="13" customFormat="1">
      <c r="A375" s="13"/>
      <c r="B375" s="229"/>
      <c r="C375" s="230"/>
      <c r="D375" s="231" t="s">
        <v>132</v>
      </c>
      <c r="E375" s="232" t="s">
        <v>1</v>
      </c>
      <c r="F375" s="233" t="s">
        <v>84</v>
      </c>
      <c r="G375" s="230"/>
      <c r="H375" s="234">
        <v>1</v>
      </c>
      <c r="I375" s="235"/>
      <c r="J375" s="230"/>
      <c r="K375" s="230"/>
      <c r="L375" s="236"/>
      <c r="M375" s="237"/>
      <c r="N375" s="238"/>
      <c r="O375" s="238"/>
      <c r="P375" s="238"/>
      <c r="Q375" s="238"/>
      <c r="R375" s="238"/>
      <c r="S375" s="238"/>
      <c r="T375" s="23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0" t="s">
        <v>132</v>
      </c>
      <c r="AU375" s="240" t="s">
        <v>86</v>
      </c>
      <c r="AV375" s="13" t="s">
        <v>86</v>
      </c>
      <c r="AW375" s="13" t="s">
        <v>32</v>
      </c>
      <c r="AX375" s="13" t="s">
        <v>84</v>
      </c>
      <c r="AY375" s="240" t="s">
        <v>124</v>
      </c>
    </row>
    <row r="376" s="2" customFormat="1" ht="24.15" customHeight="1">
      <c r="A376" s="38"/>
      <c r="B376" s="39"/>
      <c r="C376" s="215" t="s">
        <v>544</v>
      </c>
      <c r="D376" s="215" t="s">
        <v>126</v>
      </c>
      <c r="E376" s="216" t="s">
        <v>545</v>
      </c>
      <c r="F376" s="217" t="s">
        <v>546</v>
      </c>
      <c r="G376" s="218" t="s">
        <v>200</v>
      </c>
      <c r="H376" s="219">
        <v>1</v>
      </c>
      <c r="I376" s="220"/>
      <c r="J376" s="221">
        <f>ROUND(I376*H376,2)</f>
        <v>0</v>
      </c>
      <c r="K376" s="222"/>
      <c r="L376" s="44"/>
      <c r="M376" s="223" t="s">
        <v>1</v>
      </c>
      <c r="N376" s="224" t="s">
        <v>41</v>
      </c>
      <c r="O376" s="91"/>
      <c r="P376" s="225">
        <f>O376*H376</f>
        <v>0</v>
      </c>
      <c r="Q376" s="225">
        <v>0</v>
      </c>
      <c r="R376" s="225">
        <f>Q376*H376</f>
        <v>0</v>
      </c>
      <c r="S376" s="225">
        <v>0</v>
      </c>
      <c r="T376" s="226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7" t="s">
        <v>130</v>
      </c>
      <c r="AT376" s="227" t="s">
        <v>126</v>
      </c>
      <c r="AU376" s="227" t="s">
        <v>86</v>
      </c>
      <c r="AY376" s="17" t="s">
        <v>124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7" t="s">
        <v>84</v>
      </c>
      <c r="BK376" s="228">
        <f>ROUND(I376*H376,2)</f>
        <v>0</v>
      </c>
      <c r="BL376" s="17" t="s">
        <v>130</v>
      </c>
      <c r="BM376" s="227" t="s">
        <v>547</v>
      </c>
    </row>
    <row r="377" s="13" customFormat="1">
      <c r="A377" s="13"/>
      <c r="B377" s="229"/>
      <c r="C377" s="230"/>
      <c r="D377" s="231" t="s">
        <v>132</v>
      </c>
      <c r="E377" s="232" t="s">
        <v>1</v>
      </c>
      <c r="F377" s="233" t="s">
        <v>84</v>
      </c>
      <c r="G377" s="230"/>
      <c r="H377" s="234">
        <v>1</v>
      </c>
      <c r="I377" s="235"/>
      <c r="J377" s="230"/>
      <c r="K377" s="230"/>
      <c r="L377" s="236"/>
      <c r="M377" s="237"/>
      <c r="N377" s="238"/>
      <c r="O377" s="238"/>
      <c r="P377" s="238"/>
      <c r="Q377" s="238"/>
      <c r="R377" s="238"/>
      <c r="S377" s="238"/>
      <c r="T377" s="23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0" t="s">
        <v>132</v>
      </c>
      <c r="AU377" s="240" t="s">
        <v>86</v>
      </c>
      <c r="AV377" s="13" t="s">
        <v>86</v>
      </c>
      <c r="AW377" s="13" t="s">
        <v>32</v>
      </c>
      <c r="AX377" s="13" t="s">
        <v>84</v>
      </c>
      <c r="AY377" s="240" t="s">
        <v>124</v>
      </c>
    </row>
    <row r="378" s="12" customFormat="1" ht="22.8" customHeight="1">
      <c r="A378" s="12"/>
      <c r="B378" s="199"/>
      <c r="C378" s="200"/>
      <c r="D378" s="201" t="s">
        <v>75</v>
      </c>
      <c r="E378" s="213" t="s">
        <v>153</v>
      </c>
      <c r="F378" s="213" t="s">
        <v>548</v>
      </c>
      <c r="G378" s="200"/>
      <c r="H378" s="200"/>
      <c r="I378" s="203"/>
      <c r="J378" s="214">
        <f>BK378</f>
        <v>0</v>
      </c>
      <c r="K378" s="200"/>
      <c r="L378" s="205"/>
      <c r="M378" s="206"/>
      <c r="N378" s="207"/>
      <c r="O378" s="207"/>
      <c r="P378" s="208">
        <f>SUM(P379:P454)</f>
        <v>0</v>
      </c>
      <c r="Q378" s="207"/>
      <c r="R378" s="208">
        <f>SUM(R379:R454)</f>
        <v>140.02504281999998</v>
      </c>
      <c r="S378" s="207"/>
      <c r="T378" s="209">
        <f>SUM(T379:T454)</f>
        <v>67.238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0" t="s">
        <v>84</v>
      </c>
      <c r="AT378" s="211" t="s">
        <v>75</v>
      </c>
      <c r="AU378" s="211" t="s">
        <v>84</v>
      </c>
      <c r="AY378" s="210" t="s">
        <v>124</v>
      </c>
      <c r="BK378" s="212">
        <f>SUM(BK379:BK454)</f>
        <v>0</v>
      </c>
    </row>
    <row r="379" s="2" customFormat="1" ht="24.15" customHeight="1">
      <c r="A379" s="38"/>
      <c r="B379" s="39"/>
      <c r="C379" s="215" t="s">
        <v>549</v>
      </c>
      <c r="D379" s="215" t="s">
        <v>126</v>
      </c>
      <c r="E379" s="216" t="s">
        <v>550</v>
      </c>
      <c r="F379" s="217" t="s">
        <v>551</v>
      </c>
      <c r="G379" s="218" t="s">
        <v>175</v>
      </c>
      <c r="H379" s="219">
        <v>240.69999999999999</v>
      </c>
      <c r="I379" s="220"/>
      <c r="J379" s="221">
        <f>ROUND(I379*H379,2)</f>
        <v>0</v>
      </c>
      <c r="K379" s="222"/>
      <c r="L379" s="44"/>
      <c r="M379" s="223" t="s">
        <v>1</v>
      </c>
      <c r="N379" s="224" t="s">
        <v>41</v>
      </c>
      <c r="O379" s="91"/>
      <c r="P379" s="225">
        <f>O379*H379</f>
        <v>0</v>
      </c>
      <c r="Q379" s="225">
        <v>8.0000000000000007E-05</v>
      </c>
      <c r="R379" s="225">
        <f>Q379*H379</f>
        <v>0.019256000000000002</v>
      </c>
      <c r="S379" s="225">
        <v>0</v>
      </c>
      <c r="T379" s="226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7" t="s">
        <v>130</v>
      </c>
      <c r="AT379" s="227" t="s">
        <v>126</v>
      </c>
      <c r="AU379" s="227" t="s">
        <v>86</v>
      </c>
      <c r="AY379" s="17" t="s">
        <v>124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7" t="s">
        <v>84</v>
      </c>
      <c r="BK379" s="228">
        <f>ROUND(I379*H379,2)</f>
        <v>0</v>
      </c>
      <c r="BL379" s="17" t="s">
        <v>130</v>
      </c>
      <c r="BM379" s="227" t="s">
        <v>552</v>
      </c>
    </row>
    <row r="380" s="13" customFormat="1">
      <c r="A380" s="13"/>
      <c r="B380" s="229"/>
      <c r="C380" s="230"/>
      <c r="D380" s="231" t="s">
        <v>132</v>
      </c>
      <c r="E380" s="232" t="s">
        <v>1</v>
      </c>
      <c r="F380" s="233" t="s">
        <v>553</v>
      </c>
      <c r="G380" s="230"/>
      <c r="H380" s="234">
        <v>240.69999999999999</v>
      </c>
      <c r="I380" s="235"/>
      <c r="J380" s="230"/>
      <c r="K380" s="230"/>
      <c r="L380" s="236"/>
      <c r="M380" s="237"/>
      <c r="N380" s="238"/>
      <c r="O380" s="238"/>
      <c r="P380" s="238"/>
      <c r="Q380" s="238"/>
      <c r="R380" s="238"/>
      <c r="S380" s="238"/>
      <c r="T380" s="23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0" t="s">
        <v>132</v>
      </c>
      <c r="AU380" s="240" t="s">
        <v>86</v>
      </c>
      <c r="AV380" s="13" t="s">
        <v>86</v>
      </c>
      <c r="AW380" s="13" t="s">
        <v>32</v>
      </c>
      <c r="AX380" s="13" t="s">
        <v>84</v>
      </c>
      <c r="AY380" s="240" t="s">
        <v>124</v>
      </c>
    </row>
    <row r="381" s="2" customFormat="1" ht="24.15" customHeight="1">
      <c r="A381" s="38"/>
      <c r="B381" s="39"/>
      <c r="C381" s="215" t="s">
        <v>554</v>
      </c>
      <c r="D381" s="215" t="s">
        <v>126</v>
      </c>
      <c r="E381" s="216" t="s">
        <v>555</v>
      </c>
      <c r="F381" s="217" t="s">
        <v>556</v>
      </c>
      <c r="G381" s="218" t="s">
        <v>200</v>
      </c>
      <c r="H381" s="219">
        <v>2</v>
      </c>
      <c r="I381" s="220"/>
      <c r="J381" s="221">
        <f>ROUND(I381*H381,2)</f>
        <v>0</v>
      </c>
      <c r="K381" s="222"/>
      <c r="L381" s="44"/>
      <c r="M381" s="223" t="s">
        <v>1</v>
      </c>
      <c r="N381" s="224" t="s">
        <v>41</v>
      </c>
      <c r="O381" s="91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7" t="s">
        <v>130</v>
      </c>
      <c r="AT381" s="227" t="s">
        <v>126</v>
      </c>
      <c r="AU381" s="227" t="s">
        <v>86</v>
      </c>
      <c r="AY381" s="17" t="s">
        <v>124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7" t="s">
        <v>84</v>
      </c>
      <c r="BK381" s="228">
        <f>ROUND(I381*H381,2)</f>
        <v>0</v>
      </c>
      <c r="BL381" s="17" t="s">
        <v>130</v>
      </c>
      <c r="BM381" s="227" t="s">
        <v>557</v>
      </c>
    </row>
    <row r="382" s="13" customFormat="1">
      <c r="A382" s="13"/>
      <c r="B382" s="229"/>
      <c r="C382" s="230"/>
      <c r="D382" s="231" t="s">
        <v>132</v>
      </c>
      <c r="E382" s="232" t="s">
        <v>1</v>
      </c>
      <c r="F382" s="233" t="s">
        <v>86</v>
      </c>
      <c r="G382" s="230"/>
      <c r="H382" s="234">
        <v>2</v>
      </c>
      <c r="I382" s="235"/>
      <c r="J382" s="230"/>
      <c r="K382" s="230"/>
      <c r="L382" s="236"/>
      <c r="M382" s="237"/>
      <c r="N382" s="238"/>
      <c r="O382" s="238"/>
      <c r="P382" s="238"/>
      <c r="Q382" s="238"/>
      <c r="R382" s="238"/>
      <c r="S382" s="238"/>
      <c r="T382" s="23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0" t="s">
        <v>132</v>
      </c>
      <c r="AU382" s="240" t="s">
        <v>86</v>
      </c>
      <c r="AV382" s="13" t="s">
        <v>86</v>
      </c>
      <c r="AW382" s="13" t="s">
        <v>32</v>
      </c>
      <c r="AX382" s="13" t="s">
        <v>84</v>
      </c>
      <c r="AY382" s="240" t="s">
        <v>124</v>
      </c>
    </row>
    <row r="383" s="2" customFormat="1" ht="33" customHeight="1">
      <c r="A383" s="38"/>
      <c r="B383" s="39"/>
      <c r="C383" s="215" t="s">
        <v>558</v>
      </c>
      <c r="D383" s="215" t="s">
        <v>126</v>
      </c>
      <c r="E383" s="216" t="s">
        <v>559</v>
      </c>
      <c r="F383" s="217" t="s">
        <v>560</v>
      </c>
      <c r="G383" s="218" t="s">
        <v>200</v>
      </c>
      <c r="H383" s="219">
        <v>124</v>
      </c>
      <c r="I383" s="220"/>
      <c r="J383" s="221">
        <f>ROUND(I383*H383,2)</f>
        <v>0</v>
      </c>
      <c r="K383" s="222"/>
      <c r="L383" s="44"/>
      <c r="M383" s="223" t="s">
        <v>1</v>
      </c>
      <c r="N383" s="224" t="s">
        <v>41</v>
      </c>
      <c r="O383" s="91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7" t="s">
        <v>130</v>
      </c>
      <c r="AT383" s="227" t="s">
        <v>126</v>
      </c>
      <c r="AU383" s="227" t="s">
        <v>86</v>
      </c>
      <c r="AY383" s="17" t="s">
        <v>124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7" t="s">
        <v>84</v>
      </c>
      <c r="BK383" s="228">
        <f>ROUND(I383*H383,2)</f>
        <v>0</v>
      </c>
      <c r="BL383" s="17" t="s">
        <v>130</v>
      </c>
      <c r="BM383" s="227" t="s">
        <v>561</v>
      </c>
    </row>
    <row r="384" s="13" customFormat="1">
      <c r="A384" s="13"/>
      <c r="B384" s="229"/>
      <c r="C384" s="230"/>
      <c r="D384" s="231" t="s">
        <v>132</v>
      </c>
      <c r="E384" s="232" t="s">
        <v>1</v>
      </c>
      <c r="F384" s="233" t="s">
        <v>562</v>
      </c>
      <c r="G384" s="230"/>
      <c r="H384" s="234">
        <v>124</v>
      </c>
      <c r="I384" s="235"/>
      <c r="J384" s="230"/>
      <c r="K384" s="230"/>
      <c r="L384" s="236"/>
      <c r="M384" s="237"/>
      <c r="N384" s="238"/>
      <c r="O384" s="238"/>
      <c r="P384" s="238"/>
      <c r="Q384" s="238"/>
      <c r="R384" s="238"/>
      <c r="S384" s="238"/>
      <c r="T384" s="23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0" t="s">
        <v>132</v>
      </c>
      <c r="AU384" s="240" t="s">
        <v>86</v>
      </c>
      <c r="AV384" s="13" t="s">
        <v>86</v>
      </c>
      <c r="AW384" s="13" t="s">
        <v>32</v>
      </c>
      <c r="AX384" s="13" t="s">
        <v>84</v>
      </c>
      <c r="AY384" s="240" t="s">
        <v>124</v>
      </c>
    </row>
    <row r="385" s="2" customFormat="1" ht="33" customHeight="1">
      <c r="A385" s="38"/>
      <c r="B385" s="39"/>
      <c r="C385" s="215" t="s">
        <v>563</v>
      </c>
      <c r="D385" s="215" t="s">
        <v>126</v>
      </c>
      <c r="E385" s="216" t="s">
        <v>564</v>
      </c>
      <c r="F385" s="217" t="s">
        <v>565</v>
      </c>
      <c r="G385" s="218" t="s">
        <v>200</v>
      </c>
      <c r="H385" s="219">
        <v>2</v>
      </c>
      <c r="I385" s="220"/>
      <c r="J385" s="221">
        <f>ROUND(I385*H385,2)</f>
        <v>0</v>
      </c>
      <c r="K385" s="222"/>
      <c r="L385" s="44"/>
      <c r="M385" s="223" t="s">
        <v>1</v>
      </c>
      <c r="N385" s="224" t="s">
        <v>41</v>
      </c>
      <c r="O385" s="91"/>
      <c r="P385" s="225">
        <f>O385*H385</f>
        <v>0</v>
      </c>
      <c r="Q385" s="225">
        <v>0.00069999999999999999</v>
      </c>
      <c r="R385" s="225">
        <f>Q385*H385</f>
        <v>0.0014</v>
      </c>
      <c r="S385" s="225">
        <v>0</v>
      </c>
      <c r="T385" s="226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27" t="s">
        <v>130</v>
      </c>
      <c r="AT385" s="227" t="s">
        <v>126</v>
      </c>
      <c r="AU385" s="227" t="s">
        <v>86</v>
      </c>
      <c r="AY385" s="17" t="s">
        <v>124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7" t="s">
        <v>84</v>
      </c>
      <c r="BK385" s="228">
        <f>ROUND(I385*H385,2)</f>
        <v>0</v>
      </c>
      <c r="BL385" s="17" t="s">
        <v>130</v>
      </c>
      <c r="BM385" s="227" t="s">
        <v>566</v>
      </c>
    </row>
    <row r="386" s="13" customFormat="1">
      <c r="A386" s="13"/>
      <c r="B386" s="229"/>
      <c r="C386" s="230"/>
      <c r="D386" s="231" t="s">
        <v>132</v>
      </c>
      <c r="E386" s="232" t="s">
        <v>1</v>
      </c>
      <c r="F386" s="233" t="s">
        <v>86</v>
      </c>
      <c r="G386" s="230"/>
      <c r="H386" s="234">
        <v>2</v>
      </c>
      <c r="I386" s="235"/>
      <c r="J386" s="230"/>
      <c r="K386" s="230"/>
      <c r="L386" s="236"/>
      <c r="M386" s="237"/>
      <c r="N386" s="238"/>
      <c r="O386" s="238"/>
      <c r="P386" s="238"/>
      <c r="Q386" s="238"/>
      <c r="R386" s="238"/>
      <c r="S386" s="238"/>
      <c r="T386" s="23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0" t="s">
        <v>132</v>
      </c>
      <c r="AU386" s="240" t="s">
        <v>86</v>
      </c>
      <c r="AV386" s="13" t="s">
        <v>86</v>
      </c>
      <c r="AW386" s="13" t="s">
        <v>32</v>
      </c>
      <c r="AX386" s="13" t="s">
        <v>84</v>
      </c>
      <c r="AY386" s="240" t="s">
        <v>124</v>
      </c>
    </row>
    <row r="387" s="2" customFormat="1" ht="24.15" customHeight="1">
      <c r="A387" s="38"/>
      <c r="B387" s="39"/>
      <c r="C387" s="215" t="s">
        <v>567</v>
      </c>
      <c r="D387" s="215" t="s">
        <v>126</v>
      </c>
      <c r="E387" s="216" t="s">
        <v>568</v>
      </c>
      <c r="F387" s="217" t="s">
        <v>569</v>
      </c>
      <c r="G387" s="218" t="s">
        <v>200</v>
      </c>
      <c r="H387" s="219">
        <v>2</v>
      </c>
      <c r="I387" s="220"/>
      <c r="J387" s="221">
        <f>ROUND(I387*H387,2)</f>
        <v>0</v>
      </c>
      <c r="K387" s="222"/>
      <c r="L387" s="44"/>
      <c r="M387" s="223" t="s">
        <v>1</v>
      </c>
      <c r="N387" s="224" t="s">
        <v>41</v>
      </c>
      <c r="O387" s="91"/>
      <c r="P387" s="225">
        <f>O387*H387</f>
        <v>0</v>
      </c>
      <c r="Q387" s="225">
        <v>0.11241</v>
      </c>
      <c r="R387" s="225">
        <f>Q387*H387</f>
        <v>0.22481999999999999</v>
      </c>
      <c r="S387" s="225">
        <v>0</v>
      </c>
      <c r="T387" s="226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27" t="s">
        <v>130</v>
      </c>
      <c r="AT387" s="227" t="s">
        <v>126</v>
      </c>
      <c r="AU387" s="227" t="s">
        <v>86</v>
      </c>
      <c r="AY387" s="17" t="s">
        <v>124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7" t="s">
        <v>84</v>
      </c>
      <c r="BK387" s="228">
        <f>ROUND(I387*H387,2)</f>
        <v>0</v>
      </c>
      <c r="BL387" s="17" t="s">
        <v>130</v>
      </c>
      <c r="BM387" s="227" t="s">
        <v>570</v>
      </c>
    </row>
    <row r="388" s="13" customFormat="1">
      <c r="A388" s="13"/>
      <c r="B388" s="229"/>
      <c r="C388" s="230"/>
      <c r="D388" s="231" t="s">
        <v>132</v>
      </c>
      <c r="E388" s="232" t="s">
        <v>1</v>
      </c>
      <c r="F388" s="233" t="s">
        <v>86</v>
      </c>
      <c r="G388" s="230"/>
      <c r="H388" s="234">
        <v>2</v>
      </c>
      <c r="I388" s="235"/>
      <c r="J388" s="230"/>
      <c r="K388" s="230"/>
      <c r="L388" s="236"/>
      <c r="M388" s="237"/>
      <c r="N388" s="238"/>
      <c r="O388" s="238"/>
      <c r="P388" s="238"/>
      <c r="Q388" s="238"/>
      <c r="R388" s="238"/>
      <c r="S388" s="238"/>
      <c r="T388" s="23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0" t="s">
        <v>132</v>
      </c>
      <c r="AU388" s="240" t="s">
        <v>86</v>
      </c>
      <c r="AV388" s="13" t="s">
        <v>86</v>
      </c>
      <c r="AW388" s="13" t="s">
        <v>32</v>
      </c>
      <c r="AX388" s="13" t="s">
        <v>84</v>
      </c>
      <c r="AY388" s="240" t="s">
        <v>124</v>
      </c>
    </row>
    <row r="389" s="2" customFormat="1" ht="21.75" customHeight="1">
      <c r="A389" s="38"/>
      <c r="B389" s="39"/>
      <c r="C389" s="252" t="s">
        <v>571</v>
      </c>
      <c r="D389" s="252" t="s">
        <v>304</v>
      </c>
      <c r="E389" s="253" t="s">
        <v>572</v>
      </c>
      <c r="F389" s="254" t="s">
        <v>573</v>
      </c>
      <c r="G389" s="255" t="s">
        <v>200</v>
      </c>
      <c r="H389" s="256">
        <v>2</v>
      </c>
      <c r="I389" s="257"/>
      <c r="J389" s="258">
        <f>ROUND(I389*H389,2)</f>
        <v>0</v>
      </c>
      <c r="K389" s="259"/>
      <c r="L389" s="260"/>
      <c r="M389" s="261" t="s">
        <v>1</v>
      </c>
      <c r="N389" s="262" t="s">
        <v>41</v>
      </c>
      <c r="O389" s="91"/>
      <c r="P389" s="225">
        <f>O389*H389</f>
        <v>0</v>
      </c>
      <c r="Q389" s="225">
        <v>0.0061000000000000004</v>
      </c>
      <c r="R389" s="225">
        <f>Q389*H389</f>
        <v>0.012200000000000001</v>
      </c>
      <c r="S389" s="225">
        <v>0</v>
      </c>
      <c r="T389" s="226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7" t="s">
        <v>147</v>
      </c>
      <c r="AT389" s="227" t="s">
        <v>304</v>
      </c>
      <c r="AU389" s="227" t="s">
        <v>86</v>
      </c>
      <c r="AY389" s="17" t="s">
        <v>124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7" t="s">
        <v>84</v>
      </c>
      <c r="BK389" s="228">
        <f>ROUND(I389*H389,2)</f>
        <v>0</v>
      </c>
      <c r="BL389" s="17" t="s">
        <v>130</v>
      </c>
      <c r="BM389" s="227" t="s">
        <v>574</v>
      </c>
    </row>
    <row r="390" s="2" customFormat="1" ht="16.5" customHeight="1">
      <c r="A390" s="38"/>
      <c r="B390" s="39"/>
      <c r="C390" s="252" t="s">
        <v>575</v>
      </c>
      <c r="D390" s="252" t="s">
        <v>304</v>
      </c>
      <c r="E390" s="253" t="s">
        <v>576</v>
      </c>
      <c r="F390" s="254" t="s">
        <v>577</v>
      </c>
      <c r="G390" s="255" t="s">
        <v>200</v>
      </c>
      <c r="H390" s="256">
        <v>2</v>
      </c>
      <c r="I390" s="257"/>
      <c r="J390" s="258">
        <f>ROUND(I390*H390,2)</f>
        <v>0</v>
      </c>
      <c r="K390" s="259"/>
      <c r="L390" s="260"/>
      <c r="M390" s="261" t="s">
        <v>1</v>
      </c>
      <c r="N390" s="262" t="s">
        <v>41</v>
      </c>
      <c r="O390" s="91"/>
      <c r="P390" s="225">
        <f>O390*H390</f>
        <v>0</v>
      </c>
      <c r="Q390" s="225">
        <v>0.0030000000000000001</v>
      </c>
      <c r="R390" s="225">
        <f>Q390*H390</f>
        <v>0.0060000000000000001</v>
      </c>
      <c r="S390" s="225">
        <v>0</v>
      </c>
      <c r="T390" s="226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27" t="s">
        <v>147</v>
      </c>
      <c r="AT390" s="227" t="s">
        <v>304</v>
      </c>
      <c r="AU390" s="227" t="s">
        <v>86</v>
      </c>
      <c r="AY390" s="17" t="s">
        <v>124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7" t="s">
        <v>84</v>
      </c>
      <c r="BK390" s="228">
        <f>ROUND(I390*H390,2)</f>
        <v>0</v>
      </c>
      <c r="BL390" s="17" t="s">
        <v>130</v>
      </c>
      <c r="BM390" s="227" t="s">
        <v>578</v>
      </c>
    </row>
    <row r="391" s="2" customFormat="1" ht="16.5" customHeight="1">
      <c r="A391" s="38"/>
      <c r="B391" s="39"/>
      <c r="C391" s="252" t="s">
        <v>579</v>
      </c>
      <c r="D391" s="252" t="s">
        <v>304</v>
      </c>
      <c r="E391" s="253" t="s">
        <v>580</v>
      </c>
      <c r="F391" s="254" t="s">
        <v>581</v>
      </c>
      <c r="G391" s="255" t="s">
        <v>200</v>
      </c>
      <c r="H391" s="256">
        <v>2</v>
      </c>
      <c r="I391" s="257"/>
      <c r="J391" s="258">
        <f>ROUND(I391*H391,2)</f>
        <v>0</v>
      </c>
      <c r="K391" s="259"/>
      <c r="L391" s="260"/>
      <c r="M391" s="261" t="s">
        <v>1</v>
      </c>
      <c r="N391" s="262" t="s">
        <v>41</v>
      </c>
      <c r="O391" s="91"/>
      <c r="P391" s="225">
        <f>O391*H391</f>
        <v>0</v>
      </c>
      <c r="Q391" s="225">
        <v>0.00010000000000000001</v>
      </c>
      <c r="R391" s="225">
        <f>Q391*H391</f>
        <v>0.00020000000000000001</v>
      </c>
      <c r="S391" s="225">
        <v>0</v>
      </c>
      <c r="T391" s="226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7" t="s">
        <v>147</v>
      </c>
      <c r="AT391" s="227" t="s">
        <v>304</v>
      </c>
      <c r="AU391" s="227" t="s">
        <v>86</v>
      </c>
      <c r="AY391" s="17" t="s">
        <v>124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7" t="s">
        <v>84</v>
      </c>
      <c r="BK391" s="228">
        <f>ROUND(I391*H391,2)</f>
        <v>0</v>
      </c>
      <c r="BL391" s="17" t="s">
        <v>130</v>
      </c>
      <c r="BM391" s="227" t="s">
        <v>582</v>
      </c>
    </row>
    <row r="392" s="2" customFormat="1" ht="37.8" customHeight="1">
      <c r="A392" s="38"/>
      <c r="B392" s="39"/>
      <c r="C392" s="215" t="s">
        <v>583</v>
      </c>
      <c r="D392" s="215" t="s">
        <v>126</v>
      </c>
      <c r="E392" s="216" t="s">
        <v>584</v>
      </c>
      <c r="F392" s="217" t="s">
        <v>585</v>
      </c>
      <c r="G392" s="218" t="s">
        <v>129</v>
      </c>
      <c r="H392" s="219">
        <v>31.5</v>
      </c>
      <c r="I392" s="220"/>
      <c r="J392" s="221">
        <f>ROUND(I392*H392,2)</f>
        <v>0</v>
      </c>
      <c r="K392" s="222"/>
      <c r="L392" s="44"/>
      <c r="M392" s="223" t="s">
        <v>1</v>
      </c>
      <c r="N392" s="224" t="s">
        <v>41</v>
      </c>
      <c r="O392" s="91"/>
      <c r="P392" s="225">
        <f>O392*H392</f>
        <v>0</v>
      </c>
      <c r="Q392" s="225">
        <v>0.00059999999999999995</v>
      </c>
      <c r="R392" s="225">
        <f>Q392*H392</f>
        <v>0.018899999999999997</v>
      </c>
      <c r="S392" s="225">
        <v>0</v>
      </c>
      <c r="T392" s="226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7" t="s">
        <v>130</v>
      </c>
      <c r="AT392" s="227" t="s">
        <v>126</v>
      </c>
      <c r="AU392" s="227" t="s">
        <v>86</v>
      </c>
      <c r="AY392" s="17" t="s">
        <v>124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7" t="s">
        <v>84</v>
      </c>
      <c r="BK392" s="228">
        <f>ROUND(I392*H392,2)</f>
        <v>0</v>
      </c>
      <c r="BL392" s="17" t="s">
        <v>130</v>
      </c>
      <c r="BM392" s="227" t="s">
        <v>586</v>
      </c>
    </row>
    <row r="393" s="13" customFormat="1">
      <c r="A393" s="13"/>
      <c r="B393" s="229"/>
      <c r="C393" s="230"/>
      <c r="D393" s="231" t="s">
        <v>132</v>
      </c>
      <c r="E393" s="232" t="s">
        <v>1</v>
      </c>
      <c r="F393" s="233" t="s">
        <v>587</v>
      </c>
      <c r="G393" s="230"/>
      <c r="H393" s="234">
        <v>31.5</v>
      </c>
      <c r="I393" s="235"/>
      <c r="J393" s="230"/>
      <c r="K393" s="230"/>
      <c r="L393" s="236"/>
      <c r="M393" s="237"/>
      <c r="N393" s="238"/>
      <c r="O393" s="238"/>
      <c r="P393" s="238"/>
      <c r="Q393" s="238"/>
      <c r="R393" s="238"/>
      <c r="S393" s="238"/>
      <c r="T393" s="23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0" t="s">
        <v>132</v>
      </c>
      <c r="AU393" s="240" t="s">
        <v>86</v>
      </c>
      <c r="AV393" s="13" t="s">
        <v>86</v>
      </c>
      <c r="AW393" s="13" t="s">
        <v>32</v>
      </c>
      <c r="AX393" s="13" t="s">
        <v>84</v>
      </c>
      <c r="AY393" s="240" t="s">
        <v>124</v>
      </c>
    </row>
    <row r="394" s="2" customFormat="1" ht="24.15" customHeight="1">
      <c r="A394" s="38"/>
      <c r="B394" s="39"/>
      <c r="C394" s="215" t="s">
        <v>588</v>
      </c>
      <c r="D394" s="215" t="s">
        <v>126</v>
      </c>
      <c r="E394" s="216" t="s">
        <v>589</v>
      </c>
      <c r="F394" s="217" t="s">
        <v>590</v>
      </c>
      <c r="G394" s="218" t="s">
        <v>175</v>
      </c>
      <c r="H394" s="219">
        <v>240.69999999999999</v>
      </c>
      <c r="I394" s="220"/>
      <c r="J394" s="221">
        <f>ROUND(I394*H394,2)</f>
        <v>0</v>
      </c>
      <c r="K394" s="222"/>
      <c r="L394" s="44"/>
      <c r="M394" s="223" t="s">
        <v>1</v>
      </c>
      <c r="N394" s="224" t="s">
        <v>41</v>
      </c>
      <c r="O394" s="91"/>
      <c r="P394" s="225">
        <f>O394*H394</f>
        <v>0</v>
      </c>
      <c r="Q394" s="225">
        <v>0.00040000000000000002</v>
      </c>
      <c r="R394" s="225">
        <f>Q394*H394</f>
        <v>0.096280000000000004</v>
      </c>
      <c r="S394" s="225">
        <v>0</v>
      </c>
      <c r="T394" s="226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7" t="s">
        <v>130</v>
      </c>
      <c r="AT394" s="227" t="s">
        <v>126</v>
      </c>
      <c r="AU394" s="227" t="s">
        <v>86</v>
      </c>
      <c r="AY394" s="17" t="s">
        <v>124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7" t="s">
        <v>84</v>
      </c>
      <c r="BK394" s="228">
        <f>ROUND(I394*H394,2)</f>
        <v>0</v>
      </c>
      <c r="BL394" s="17" t="s">
        <v>130</v>
      </c>
      <c r="BM394" s="227" t="s">
        <v>591</v>
      </c>
    </row>
    <row r="395" s="13" customFormat="1">
      <c r="A395" s="13"/>
      <c r="B395" s="229"/>
      <c r="C395" s="230"/>
      <c r="D395" s="231" t="s">
        <v>132</v>
      </c>
      <c r="E395" s="232" t="s">
        <v>1</v>
      </c>
      <c r="F395" s="233" t="s">
        <v>592</v>
      </c>
      <c r="G395" s="230"/>
      <c r="H395" s="234">
        <v>60.5</v>
      </c>
      <c r="I395" s="235"/>
      <c r="J395" s="230"/>
      <c r="K395" s="230"/>
      <c r="L395" s="236"/>
      <c r="M395" s="237"/>
      <c r="N395" s="238"/>
      <c r="O395" s="238"/>
      <c r="P395" s="238"/>
      <c r="Q395" s="238"/>
      <c r="R395" s="238"/>
      <c r="S395" s="238"/>
      <c r="T395" s="239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0" t="s">
        <v>132</v>
      </c>
      <c r="AU395" s="240" t="s">
        <v>86</v>
      </c>
      <c r="AV395" s="13" t="s">
        <v>86</v>
      </c>
      <c r="AW395" s="13" t="s">
        <v>32</v>
      </c>
      <c r="AX395" s="13" t="s">
        <v>76</v>
      </c>
      <c r="AY395" s="240" t="s">
        <v>124</v>
      </c>
    </row>
    <row r="396" s="13" customFormat="1">
      <c r="A396" s="13"/>
      <c r="B396" s="229"/>
      <c r="C396" s="230"/>
      <c r="D396" s="231" t="s">
        <v>132</v>
      </c>
      <c r="E396" s="232" t="s">
        <v>1</v>
      </c>
      <c r="F396" s="233" t="s">
        <v>378</v>
      </c>
      <c r="G396" s="230"/>
      <c r="H396" s="234">
        <v>76</v>
      </c>
      <c r="I396" s="235"/>
      <c r="J396" s="230"/>
      <c r="K396" s="230"/>
      <c r="L396" s="236"/>
      <c r="M396" s="237"/>
      <c r="N396" s="238"/>
      <c r="O396" s="238"/>
      <c r="P396" s="238"/>
      <c r="Q396" s="238"/>
      <c r="R396" s="238"/>
      <c r="S396" s="238"/>
      <c r="T396" s="239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0" t="s">
        <v>132</v>
      </c>
      <c r="AU396" s="240" t="s">
        <v>86</v>
      </c>
      <c r="AV396" s="13" t="s">
        <v>86</v>
      </c>
      <c r="AW396" s="13" t="s">
        <v>32</v>
      </c>
      <c r="AX396" s="13" t="s">
        <v>76</v>
      </c>
      <c r="AY396" s="240" t="s">
        <v>124</v>
      </c>
    </row>
    <row r="397" s="13" customFormat="1">
      <c r="A397" s="13"/>
      <c r="B397" s="229"/>
      <c r="C397" s="230"/>
      <c r="D397" s="231" t="s">
        <v>132</v>
      </c>
      <c r="E397" s="232" t="s">
        <v>1</v>
      </c>
      <c r="F397" s="233" t="s">
        <v>593</v>
      </c>
      <c r="G397" s="230"/>
      <c r="H397" s="234">
        <v>91</v>
      </c>
      <c r="I397" s="235"/>
      <c r="J397" s="230"/>
      <c r="K397" s="230"/>
      <c r="L397" s="236"/>
      <c r="M397" s="237"/>
      <c r="N397" s="238"/>
      <c r="O397" s="238"/>
      <c r="P397" s="238"/>
      <c r="Q397" s="238"/>
      <c r="R397" s="238"/>
      <c r="S397" s="238"/>
      <c r="T397" s="23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0" t="s">
        <v>132</v>
      </c>
      <c r="AU397" s="240" t="s">
        <v>86</v>
      </c>
      <c r="AV397" s="13" t="s">
        <v>86</v>
      </c>
      <c r="AW397" s="13" t="s">
        <v>32</v>
      </c>
      <c r="AX397" s="13" t="s">
        <v>76</v>
      </c>
      <c r="AY397" s="240" t="s">
        <v>124</v>
      </c>
    </row>
    <row r="398" s="13" customFormat="1">
      <c r="A398" s="13"/>
      <c r="B398" s="229"/>
      <c r="C398" s="230"/>
      <c r="D398" s="231" t="s">
        <v>132</v>
      </c>
      <c r="E398" s="232" t="s">
        <v>1</v>
      </c>
      <c r="F398" s="233" t="s">
        <v>594</v>
      </c>
      <c r="G398" s="230"/>
      <c r="H398" s="234">
        <v>13.199999999999999</v>
      </c>
      <c r="I398" s="235"/>
      <c r="J398" s="230"/>
      <c r="K398" s="230"/>
      <c r="L398" s="236"/>
      <c r="M398" s="237"/>
      <c r="N398" s="238"/>
      <c r="O398" s="238"/>
      <c r="P398" s="238"/>
      <c r="Q398" s="238"/>
      <c r="R398" s="238"/>
      <c r="S398" s="238"/>
      <c r="T398" s="23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0" t="s">
        <v>132</v>
      </c>
      <c r="AU398" s="240" t="s">
        <v>86</v>
      </c>
      <c r="AV398" s="13" t="s">
        <v>86</v>
      </c>
      <c r="AW398" s="13" t="s">
        <v>32</v>
      </c>
      <c r="AX398" s="13" t="s">
        <v>76</v>
      </c>
      <c r="AY398" s="240" t="s">
        <v>124</v>
      </c>
    </row>
    <row r="399" s="14" customFormat="1">
      <c r="A399" s="14"/>
      <c r="B399" s="241"/>
      <c r="C399" s="242"/>
      <c r="D399" s="231" t="s">
        <v>132</v>
      </c>
      <c r="E399" s="243" t="s">
        <v>1</v>
      </c>
      <c r="F399" s="244" t="s">
        <v>135</v>
      </c>
      <c r="G399" s="242"/>
      <c r="H399" s="245">
        <v>240.69999999999999</v>
      </c>
      <c r="I399" s="246"/>
      <c r="J399" s="242"/>
      <c r="K399" s="242"/>
      <c r="L399" s="247"/>
      <c r="M399" s="248"/>
      <c r="N399" s="249"/>
      <c r="O399" s="249"/>
      <c r="P399" s="249"/>
      <c r="Q399" s="249"/>
      <c r="R399" s="249"/>
      <c r="S399" s="249"/>
      <c r="T399" s="25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1" t="s">
        <v>132</v>
      </c>
      <c r="AU399" s="251" t="s">
        <v>86</v>
      </c>
      <c r="AV399" s="14" t="s">
        <v>130</v>
      </c>
      <c r="AW399" s="14" t="s">
        <v>32</v>
      </c>
      <c r="AX399" s="14" t="s">
        <v>84</v>
      </c>
      <c r="AY399" s="251" t="s">
        <v>124</v>
      </c>
    </row>
    <row r="400" s="2" customFormat="1" ht="24.15" customHeight="1">
      <c r="A400" s="38"/>
      <c r="B400" s="39"/>
      <c r="C400" s="215" t="s">
        <v>595</v>
      </c>
      <c r="D400" s="215" t="s">
        <v>126</v>
      </c>
      <c r="E400" s="216" t="s">
        <v>596</v>
      </c>
      <c r="F400" s="217" t="s">
        <v>597</v>
      </c>
      <c r="G400" s="218" t="s">
        <v>129</v>
      </c>
      <c r="H400" s="219">
        <v>30</v>
      </c>
      <c r="I400" s="220"/>
      <c r="J400" s="221">
        <f>ROUND(I400*H400,2)</f>
        <v>0</v>
      </c>
      <c r="K400" s="222"/>
      <c r="L400" s="44"/>
      <c r="M400" s="223" t="s">
        <v>1</v>
      </c>
      <c r="N400" s="224" t="s">
        <v>41</v>
      </c>
      <c r="O400" s="91"/>
      <c r="P400" s="225">
        <f>O400*H400</f>
        <v>0</v>
      </c>
      <c r="Q400" s="225">
        <v>0.0016000000000000001</v>
      </c>
      <c r="R400" s="225">
        <f>Q400*H400</f>
        <v>0.048000000000000001</v>
      </c>
      <c r="S400" s="225">
        <v>0</v>
      </c>
      <c r="T400" s="226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7" t="s">
        <v>130</v>
      </c>
      <c r="AT400" s="227" t="s">
        <v>126</v>
      </c>
      <c r="AU400" s="227" t="s">
        <v>86</v>
      </c>
      <c r="AY400" s="17" t="s">
        <v>124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7" t="s">
        <v>84</v>
      </c>
      <c r="BK400" s="228">
        <f>ROUND(I400*H400,2)</f>
        <v>0</v>
      </c>
      <c r="BL400" s="17" t="s">
        <v>130</v>
      </c>
      <c r="BM400" s="227" t="s">
        <v>598</v>
      </c>
    </row>
    <row r="401" s="13" customFormat="1">
      <c r="A401" s="13"/>
      <c r="B401" s="229"/>
      <c r="C401" s="230"/>
      <c r="D401" s="231" t="s">
        <v>132</v>
      </c>
      <c r="E401" s="232" t="s">
        <v>1</v>
      </c>
      <c r="F401" s="233" t="s">
        <v>599</v>
      </c>
      <c r="G401" s="230"/>
      <c r="H401" s="234">
        <v>30</v>
      </c>
      <c r="I401" s="235"/>
      <c r="J401" s="230"/>
      <c r="K401" s="230"/>
      <c r="L401" s="236"/>
      <c r="M401" s="237"/>
      <c r="N401" s="238"/>
      <c r="O401" s="238"/>
      <c r="P401" s="238"/>
      <c r="Q401" s="238"/>
      <c r="R401" s="238"/>
      <c r="S401" s="238"/>
      <c r="T401" s="23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0" t="s">
        <v>132</v>
      </c>
      <c r="AU401" s="240" t="s">
        <v>86</v>
      </c>
      <c r="AV401" s="13" t="s">
        <v>86</v>
      </c>
      <c r="AW401" s="13" t="s">
        <v>32</v>
      </c>
      <c r="AX401" s="13" t="s">
        <v>84</v>
      </c>
      <c r="AY401" s="240" t="s">
        <v>124</v>
      </c>
    </row>
    <row r="402" s="2" customFormat="1" ht="16.5" customHeight="1">
      <c r="A402" s="38"/>
      <c r="B402" s="39"/>
      <c r="C402" s="215" t="s">
        <v>600</v>
      </c>
      <c r="D402" s="215" t="s">
        <v>126</v>
      </c>
      <c r="E402" s="216" t="s">
        <v>601</v>
      </c>
      <c r="F402" s="217" t="s">
        <v>602</v>
      </c>
      <c r="G402" s="218" t="s">
        <v>175</v>
      </c>
      <c r="H402" s="219">
        <v>240.69999999999999</v>
      </c>
      <c r="I402" s="220"/>
      <c r="J402" s="221">
        <f>ROUND(I402*H402,2)</f>
        <v>0</v>
      </c>
      <c r="K402" s="222"/>
      <c r="L402" s="44"/>
      <c r="M402" s="223" t="s">
        <v>1</v>
      </c>
      <c r="N402" s="224" t="s">
        <v>41</v>
      </c>
      <c r="O402" s="91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7" t="s">
        <v>130</v>
      </c>
      <c r="AT402" s="227" t="s">
        <v>126</v>
      </c>
      <c r="AU402" s="227" t="s">
        <v>86</v>
      </c>
      <c r="AY402" s="17" t="s">
        <v>124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7" t="s">
        <v>84</v>
      </c>
      <c r="BK402" s="228">
        <f>ROUND(I402*H402,2)</f>
        <v>0</v>
      </c>
      <c r="BL402" s="17" t="s">
        <v>130</v>
      </c>
      <c r="BM402" s="227" t="s">
        <v>603</v>
      </c>
    </row>
    <row r="403" s="13" customFormat="1">
      <c r="A403" s="13"/>
      <c r="B403" s="229"/>
      <c r="C403" s="230"/>
      <c r="D403" s="231" t="s">
        <v>132</v>
      </c>
      <c r="E403" s="232" t="s">
        <v>1</v>
      </c>
      <c r="F403" s="233" t="s">
        <v>592</v>
      </c>
      <c r="G403" s="230"/>
      <c r="H403" s="234">
        <v>60.5</v>
      </c>
      <c r="I403" s="235"/>
      <c r="J403" s="230"/>
      <c r="K403" s="230"/>
      <c r="L403" s="236"/>
      <c r="M403" s="237"/>
      <c r="N403" s="238"/>
      <c r="O403" s="238"/>
      <c r="P403" s="238"/>
      <c r="Q403" s="238"/>
      <c r="R403" s="238"/>
      <c r="S403" s="238"/>
      <c r="T403" s="239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0" t="s">
        <v>132</v>
      </c>
      <c r="AU403" s="240" t="s">
        <v>86</v>
      </c>
      <c r="AV403" s="13" t="s">
        <v>86</v>
      </c>
      <c r="AW403" s="13" t="s">
        <v>32</v>
      </c>
      <c r="AX403" s="13" t="s">
        <v>76</v>
      </c>
      <c r="AY403" s="240" t="s">
        <v>124</v>
      </c>
    </row>
    <row r="404" s="13" customFormat="1">
      <c r="A404" s="13"/>
      <c r="B404" s="229"/>
      <c r="C404" s="230"/>
      <c r="D404" s="231" t="s">
        <v>132</v>
      </c>
      <c r="E404" s="232" t="s">
        <v>1</v>
      </c>
      <c r="F404" s="233" t="s">
        <v>378</v>
      </c>
      <c r="G404" s="230"/>
      <c r="H404" s="234">
        <v>76</v>
      </c>
      <c r="I404" s="235"/>
      <c r="J404" s="230"/>
      <c r="K404" s="230"/>
      <c r="L404" s="236"/>
      <c r="M404" s="237"/>
      <c r="N404" s="238"/>
      <c r="O404" s="238"/>
      <c r="P404" s="238"/>
      <c r="Q404" s="238"/>
      <c r="R404" s="238"/>
      <c r="S404" s="238"/>
      <c r="T404" s="23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0" t="s">
        <v>132</v>
      </c>
      <c r="AU404" s="240" t="s">
        <v>86</v>
      </c>
      <c r="AV404" s="13" t="s">
        <v>86</v>
      </c>
      <c r="AW404" s="13" t="s">
        <v>32</v>
      </c>
      <c r="AX404" s="13" t="s">
        <v>76</v>
      </c>
      <c r="AY404" s="240" t="s">
        <v>124</v>
      </c>
    </row>
    <row r="405" s="13" customFormat="1">
      <c r="A405" s="13"/>
      <c r="B405" s="229"/>
      <c r="C405" s="230"/>
      <c r="D405" s="231" t="s">
        <v>132</v>
      </c>
      <c r="E405" s="232" t="s">
        <v>1</v>
      </c>
      <c r="F405" s="233" t="s">
        <v>593</v>
      </c>
      <c r="G405" s="230"/>
      <c r="H405" s="234">
        <v>91</v>
      </c>
      <c r="I405" s="235"/>
      <c r="J405" s="230"/>
      <c r="K405" s="230"/>
      <c r="L405" s="236"/>
      <c r="M405" s="237"/>
      <c r="N405" s="238"/>
      <c r="O405" s="238"/>
      <c r="P405" s="238"/>
      <c r="Q405" s="238"/>
      <c r="R405" s="238"/>
      <c r="S405" s="238"/>
      <c r="T405" s="23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0" t="s">
        <v>132</v>
      </c>
      <c r="AU405" s="240" t="s">
        <v>86</v>
      </c>
      <c r="AV405" s="13" t="s">
        <v>86</v>
      </c>
      <c r="AW405" s="13" t="s">
        <v>32</v>
      </c>
      <c r="AX405" s="13" t="s">
        <v>76</v>
      </c>
      <c r="AY405" s="240" t="s">
        <v>124</v>
      </c>
    </row>
    <row r="406" s="13" customFormat="1">
      <c r="A406" s="13"/>
      <c r="B406" s="229"/>
      <c r="C406" s="230"/>
      <c r="D406" s="231" t="s">
        <v>132</v>
      </c>
      <c r="E406" s="232" t="s">
        <v>1</v>
      </c>
      <c r="F406" s="233" t="s">
        <v>594</v>
      </c>
      <c r="G406" s="230"/>
      <c r="H406" s="234">
        <v>13.199999999999999</v>
      </c>
      <c r="I406" s="235"/>
      <c r="J406" s="230"/>
      <c r="K406" s="230"/>
      <c r="L406" s="236"/>
      <c r="M406" s="237"/>
      <c r="N406" s="238"/>
      <c r="O406" s="238"/>
      <c r="P406" s="238"/>
      <c r="Q406" s="238"/>
      <c r="R406" s="238"/>
      <c r="S406" s="238"/>
      <c r="T406" s="23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0" t="s">
        <v>132</v>
      </c>
      <c r="AU406" s="240" t="s">
        <v>86</v>
      </c>
      <c r="AV406" s="13" t="s">
        <v>86</v>
      </c>
      <c r="AW406" s="13" t="s">
        <v>32</v>
      </c>
      <c r="AX406" s="13" t="s">
        <v>76</v>
      </c>
      <c r="AY406" s="240" t="s">
        <v>124</v>
      </c>
    </row>
    <row r="407" s="14" customFormat="1">
      <c r="A407" s="14"/>
      <c r="B407" s="241"/>
      <c r="C407" s="242"/>
      <c r="D407" s="231" t="s">
        <v>132</v>
      </c>
      <c r="E407" s="243" t="s">
        <v>1</v>
      </c>
      <c r="F407" s="244" t="s">
        <v>135</v>
      </c>
      <c r="G407" s="242"/>
      <c r="H407" s="245">
        <v>240.69999999999999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1" t="s">
        <v>132</v>
      </c>
      <c r="AU407" s="251" t="s">
        <v>86</v>
      </c>
      <c r="AV407" s="14" t="s">
        <v>130</v>
      </c>
      <c r="AW407" s="14" t="s">
        <v>32</v>
      </c>
      <c r="AX407" s="14" t="s">
        <v>84</v>
      </c>
      <c r="AY407" s="251" t="s">
        <v>124</v>
      </c>
    </row>
    <row r="408" s="2" customFormat="1" ht="33" customHeight="1">
      <c r="A408" s="38"/>
      <c r="B408" s="39"/>
      <c r="C408" s="215" t="s">
        <v>604</v>
      </c>
      <c r="D408" s="215" t="s">
        <v>126</v>
      </c>
      <c r="E408" s="216" t="s">
        <v>605</v>
      </c>
      <c r="F408" s="217" t="s">
        <v>606</v>
      </c>
      <c r="G408" s="218" t="s">
        <v>175</v>
      </c>
      <c r="H408" s="219">
        <v>146.19999999999999</v>
      </c>
      <c r="I408" s="220"/>
      <c r="J408" s="221">
        <f>ROUND(I408*H408,2)</f>
        <v>0</v>
      </c>
      <c r="K408" s="222"/>
      <c r="L408" s="44"/>
      <c r="M408" s="223" t="s">
        <v>1</v>
      </c>
      <c r="N408" s="224" t="s">
        <v>41</v>
      </c>
      <c r="O408" s="91"/>
      <c r="P408" s="225">
        <f>O408*H408</f>
        <v>0</v>
      </c>
      <c r="Q408" s="225">
        <v>0.11519</v>
      </c>
      <c r="R408" s="225">
        <f>Q408*H408</f>
        <v>16.840778</v>
      </c>
      <c r="S408" s="225">
        <v>0</v>
      </c>
      <c r="T408" s="226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7" t="s">
        <v>130</v>
      </c>
      <c r="AT408" s="227" t="s">
        <v>126</v>
      </c>
      <c r="AU408" s="227" t="s">
        <v>86</v>
      </c>
      <c r="AY408" s="17" t="s">
        <v>124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7" t="s">
        <v>84</v>
      </c>
      <c r="BK408" s="228">
        <f>ROUND(I408*H408,2)</f>
        <v>0</v>
      </c>
      <c r="BL408" s="17" t="s">
        <v>130</v>
      </c>
      <c r="BM408" s="227" t="s">
        <v>607</v>
      </c>
    </row>
    <row r="409" s="13" customFormat="1">
      <c r="A409" s="13"/>
      <c r="B409" s="229"/>
      <c r="C409" s="230"/>
      <c r="D409" s="231" t="s">
        <v>132</v>
      </c>
      <c r="E409" s="232" t="s">
        <v>1</v>
      </c>
      <c r="F409" s="233" t="s">
        <v>608</v>
      </c>
      <c r="G409" s="230"/>
      <c r="H409" s="234">
        <v>129.80000000000001</v>
      </c>
      <c r="I409" s="235"/>
      <c r="J409" s="230"/>
      <c r="K409" s="230"/>
      <c r="L409" s="236"/>
      <c r="M409" s="237"/>
      <c r="N409" s="238"/>
      <c r="O409" s="238"/>
      <c r="P409" s="238"/>
      <c r="Q409" s="238"/>
      <c r="R409" s="238"/>
      <c r="S409" s="238"/>
      <c r="T409" s="23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0" t="s">
        <v>132</v>
      </c>
      <c r="AU409" s="240" t="s">
        <v>86</v>
      </c>
      <c r="AV409" s="13" t="s">
        <v>86</v>
      </c>
      <c r="AW409" s="13" t="s">
        <v>32</v>
      </c>
      <c r="AX409" s="13" t="s">
        <v>76</v>
      </c>
      <c r="AY409" s="240" t="s">
        <v>124</v>
      </c>
    </row>
    <row r="410" s="13" customFormat="1">
      <c r="A410" s="13"/>
      <c r="B410" s="229"/>
      <c r="C410" s="230"/>
      <c r="D410" s="231" t="s">
        <v>132</v>
      </c>
      <c r="E410" s="232" t="s">
        <v>1</v>
      </c>
      <c r="F410" s="233" t="s">
        <v>609</v>
      </c>
      <c r="G410" s="230"/>
      <c r="H410" s="234">
        <v>16.399999999999999</v>
      </c>
      <c r="I410" s="235"/>
      <c r="J410" s="230"/>
      <c r="K410" s="230"/>
      <c r="L410" s="236"/>
      <c r="M410" s="237"/>
      <c r="N410" s="238"/>
      <c r="O410" s="238"/>
      <c r="P410" s="238"/>
      <c r="Q410" s="238"/>
      <c r="R410" s="238"/>
      <c r="S410" s="238"/>
      <c r="T410" s="23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0" t="s">
        <v>132</v>
      </c>
      <c r="AU410" s="240" t="s">
        <v>86</v>
      </c>
      <c r="AV410" s="13" t="s">
        <v>86</v>
      </c>
      <c r="AW410" s="13" t="s">
        <v>32</v>
      </c>
      <c r="AX410" s="13" t="s">
        <v>76</v>
      </c>
      <c r="AY410" s="240" t="s">
        <v>124</v>
      </c>
    </row>
    <row r="411" s="14" customFormat="1">
      <c r="A411" s="14"/>
      <c r="B411" s="241"/>
      <c r="C411" s="242"/>
      <c r="D411" s="231" t="s">
        <v>132</v>
      </c>
      <c r="E411" s="243" t="s">
        <v>1</v>
      </c>
      <c r="F411" s="244" t="s">
        <v>135</v>
      </c>
      <c r="G411" s="242"/>
      <c r="H411" s="245">
        <v>146.20000000000002</v>
      </c>
      <c r="I411" s="246"/>
      <c r="J411" s="242"/>
      <c r="K411" s="242"/>
      <c r="L411" s="247"/>
      <c r="M411" s="248"/>
      <c r="N411" s="249"/>
      <c r="O411" s="249"/>
      <c r="P411" s="249"/>
      <c r="Q411" s="249"/>
      <c r="R411" s="249"/>
      <c r="S411" s="249"/>
      <c r="T411" s="250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1" t="s">
        <v>132</v>
      </c>
      <c r="AU411" s="251" t="s">
        <v>86</v>
      </c>
      <c r="AV411" s="14" t="s">
        <v>130</v>
      </c>
      <c r="AW411" s="14" t="s">
        <v>32</v>
      </c>
      <c r="AX411" s="14" t="s">
        <v>84</v>
      </c>
      <c r="AY411" s="251" t="s">
        <v>124</v>
      </c>
    </row>
    <row r="412" s="2" customFormat="1" ht="16.5" customHeight="1">
      <c r="A412" s="38"/>
      <c r="B412" s="39"/>
      <c r="C412" s="252" t="s">
        <v>610</v>
      </c>
      <c r="D412" s="252" t="s">
        <v>304</v>
      </c>
      <c r="E412" s="253" t="s">
        <v>611</v>
      </c>
      <c r="F412" s="254" t="s">
        <v>612</v>
      </c>
      <c r="G412" s="255" t="s">
        <v>175</v>
      </c>
      <c r="H412" s="256">
        <v>118.86</v>
      </c>
      <c r="I412" s="257"/>
      <c r="J412" s="258">
        <f>ROUND(I412*H412,2)</f>
        <v>0</v>
      </c>
      <c r="K412" s="259"/>
      <c r="L412" s="260"/>
      <c r="M412" s="261" t="s">
        <v>1</v>
      </c>
      <c r="N412" s="262" t="s">
        <v>41</v>
      </c>
      <c r="O412" s="91"/>
      <c r="P412" s="225">
        <f>O412*H412</f>
        <v>0</v>
      </c>
      <c r="Q412" s="225">
        <v>0.10199999999999999</v>
      </c>
      <c r="R412" s="225">
        <f>Q412*H412</f>
        <v>12.123719999999999</v>
      </c>
      <c r="S412" s="225">
        <v>0</v>
      </c>
      <c r="T412" s="226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7" t="s">
        <v>147</v>
      </c>
      <c r="AT412" s="227" t="s">
        <v>304</v>
      </c>
      <c r="AU412" s="227" t="s">
        <v>86</v>
      </c>
      <c r="AY412" s="17" t="s">
        <v>124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7" t="s">
        <v>84</v>
      </c>
      <c r="BK412" s="228">
        <f>ROUND(I412*H412,2)</f>
        <v>0</v>
      </c>
      <c r="BL412" s="17" t="s">
        <v>130</v>
      </c>
      <c r="BM412" s="227" t="s">
        <v>613</v>
      </c>
    </row>
    <row r="413" s="13" customFormat="1">
      <c r="A413" s="13"/>
      <c r="B413" s="229"/>
      <c r="C413" s="230"/>
      <c r="D413" s="231" t="s">
        <v>132</v>
      </c>
      <c r="E413" s="232" t="s">
        <v>1</v>
      </c>
      <c r="F413" s="233" t="s">
        <v>614</v>
      </c>
      <c r="G413" s="230"/>
      <c r="H413" s="234">
        <v>118.86</v>
      </c>
      <c r="I413" s="235"/>
      <c r="J413" s="230"/>
      <c r="K413" s="230"/>
      <c r="L413" s="236"/>
      <c r="M413" s="237"/>
      <c r="N413" s="238"/>
      <c r="O413" s="238"/>
      <c r="P413" s="238"/>
      <c r="Q413" s="238"/>
      <c r="R413" s="238"/>
      <c r="S413" s="238"/>
      <c r="T413" s="23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0" t="s">
        <v>132</v>
      </c>
      <c r="AU413" s="240" t="s">
        <v>86</v>
      </c>
      <c r="AV413" s="13" t="s">
        <v>86</v>
      </c>
      <c r="AW413" s="13" t="s">
        <v>32</v>
      </c>
      <c r="AX413" s="13" t="s">
        <v>84</v>
      </c>
      <c r="AY413" s="240" t="s">
        <v>124</v>
      </c>
    </row>
    <row r="414" s="2" customFormat="1" ht="24.15" customHeight="1">
      <c r="A414" s="38"/>
      <c r="B414" s="39"/>
      <c r="C414" s="252" t="s">
        <v>615</v>
      </c>
      <c r="D414" s="252" t="s">
        <v>304</v>
      </c>
      <c r="E414" s="253" t="s">
        <v>616</v>
      </c>
      <c r="F414" s="254" t="s">
        <v>617</v>
      </c>
      <c r="G414" s="255" t="s">
        <v>175</v>
      </c>
      <c r="H414" s="256">
        <v>27.300000000000001</v>
      </c>
      <c r="I414" s="257"/>
      <c r="J414" s="258">
        <f>ROUND(I414*H414,2)</f>
        <v>0</v>
      </c>
      <c r="K414" s="259"/>
      <c r="L414" s="260"/>
      <c r="M414" s="261" t="s">
        <v>1</v>
      </c>
      <c r="N414" s="262" t="s">
        <v>41</v>
      </c>
      <c r="O414" s="91"/>
      <c r="P414" s="225">
        <f>O414*H414</f>
        <v>0</v>
      </c>
      <c r="Q414" s="225">
        <v>0.048300000000000003</v>
      </c>
      <c r="R414" s="225">
        <f>Q414*H414</f>
        <v>1.3185900000000002</v>
      </c>
      <c r="S414" s="225">
        <v>0</v>
      </c>
      <c r="T414" s="226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7" t="s">
        <v>147</v>
      </c>
      <c r="AT414" s="227" t="s">
        <v>304</v>
      </c>
      <c r="AU414" s="227" t="s">
        <v>86</v>
      </c>
      <c r="AY414" s="17" t="s">
        <v>124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7" t="s">
        <v>84</v>
      </c>
      <c r="BK414" s="228">
        <f>ROUND(I414*H414,2)</f>
        <v>0</v>
      </c>
      <c r="BL414" s="17" t="s">
        <v>130</v>
      </c>
      <c r="BM414" s="227" t="s">
        <v>618</v>
      </c>
    </row>
    <row r="415" s="13" customFormat="1">
      <c r="A415" s="13"/>
      <c r="B415" s="229"/>
      <c r="C415" s="230"/>
      <c r="D415" s="231" t="s">
        <v>132</v>
      </c>
      <c r="E415" s="232" t="s">
        <v>1</v>
      </c>
      <c r="F415" s="233" t="s">
        <v>619</v>
      </c>
      <c r="G415" s="230"/>
      <c r="H415" s="234">
        <v>27.300000000000001</v>
      </c>
      <c r="I415" s="235"/>
      <c r="J415" s="230"/>
      <c r="K415" s="230"/>
      <c r="L415" s="236"/>
      <c r="M415" s="237"/>
      <c r="N415" s="238"/>
      <c r="O415" s="238"/>
      <c r="P415" s="238"/>
      <c r="Q415" s="238"/>
      <c r="R415" s="238"/>
      <c r="S415" s="238"/>
      <c r="T415" s="23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0" t="s">
        <v>132</v>
      </c>
      <c r="AU415" s="240" t="s">
        <v>86</v>
      </c>
      <c r="AV415" s="13" t="s">
        <v>86</v>
      </c>
      <c r="AW415" s="13" t="s">
        <v>32</v>
      </c>
      <c r="AX415" s="13" t="s">
        <v>84</v>
      </c>
      <c r="AY415" s="240" t="s">
        <v>124</v>
      </c>
    </row>
    <row r="416" s="2" customFormat="1" ht="24.15" customHeight="1">
      <c r="A416" s="38"/>
      <c r="B416" s="39"/>
      <c r="C416" s="252" t="s">
        <v>620</v>
      </c>
      <c r="D416" s="252" t="s">
        <v>304</v>
      </c>
      <c r="E416" s="253" t="s">
        <v>621</v>
      </c>
      <c r="F416" s="254" t="s">
        <v>622</v>
      </c>
      <c r="G416" s="255" t="s">
        <v>175</v>
      </c>
      <c r="H416" s="256">
        <v>7.3499999999999996</v>
      </c>
      <c r="I416" s="257"/>
      <c r="J416" s="258">
        <f>ROUND(I416*H416,2)</f>
        <v>0</v>
      </c>
      <c r="K416" s="259"/>
      <c r="L416" s="260"/>
      <c r="M416" s="261" t="s">
        <v>1</v>
      </c>
      <c r="N416" s="262" t="s">
        <v>41</v>
      </c>
      <c r="O416" s="91"/>
      <c r="P416" s="225">
        <f>O416*H416</f>
        <v>0</v>
      </c>
      <c r="Q416" s="225">
        <v>0.065670000000000006</v>
      </c>
      <c r="R416" s="225">
        <f>Q416*H416</f>
        <v>0.48267450000000001</v>
      </c>
      <c r="S416" s="225">
        <v>0</v>
      </c>
      <c r="T416" s="226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7" t="s">
        <v>147</v>
      </c>
      <c r="AT416" s="227" t="s">
        <v>304</v>
      </c>
      <c r="AU416" s="227" t="s">
        <v>86</v>
      </c>
      <c r="AY416" s="17" t="s">
        <v>124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7" t="s">
        <v>84</v>
      </c>
      <c r="BK416" s="228">
        <f>ROUND(I416*H416,2)</f>
        <v>0</v>
      </c>
      <c r="BL416" s="17" t="s">
        <v>130</v>
      </c>
      <c r="BM416" s="227" t="s">
        <v>623</v>
      </c>
    </row>
    <row r="417" s="13" customFormat="1">
      <c r="A417" s="13"/>
      <c r="B417" s="229"/>
      <c r="C417" s="230"/>
      <c r="D417" s="231" t="s">
        <v>132</v>
      </c>
      <c r="E417" s="232" t="s">
        <v>1</v>
      </c>
      <c r="F417" s="233" t="s">
        <v>624</v>
      </c>
      <c r="G417" s="230"/>
      <c r="H417" s="234">
        <v>7.3499999999999996</v>
      </c>
      <c r="I417" s="235"/>
      <c r="J417" s="230"/>
      <c r="K417" s="230"/>
      <c r="L417" s="236"/>
      <c r="M417" s="237"/>
      <c r="N417" s="238"/>
      <c r="O417" s="238"/>
      <c r="P417" s="238"/>
      <c r="Q417" s="238"/>
      <c r="R417" s="238"/>
      <c r="S417" s="238"/>
      <c r="T417" s="23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0" t="s">
        <v>132</v>
      </c>
      <c r="AU417" s="240" t="s">
        <v>86</v>
      </c>
      <c r="AV417" s="13" t="s">
        <v>86</v>
      </c>
      <c r="AW417" s="13" t="s">
        <v>32</v>
      </c>
      <c r="AX417" s="13" t="s">
        <v>84</v>
      </c>
      <c r="AY417" s="240" t="s">
        <v>124</v>
      </c>
    </row>
    <row r="418" s="2" customFormat="1" ht="37.8" customHeight="1">
      <c r="A418" s="38"/>
      <c r="B418" s="39"/>
      <c r="C418" s="215" t="s">
        <v>625</v>
      </c>
      <c r="D418" s="215" t="s">
        <v>126</v>
      </c>
      <c r="E418" s="216" t="s">
        <v>626</v>
      </c>
      <c r="F418" s="217" t="s">
        <v>627</v>
      </c>
      <c r="G418" s="218" t="s">
        <v>175</v>
      </c>
      <c r="H418" s="219">
        <v>43</v>
      </c>
      <c r="I418" s="220"/>
      <c r="J418" s="221">
        <f>ROUND(I418*H418,2)</f>
        <v>0</v>
      </c>
      <c r="K418" s="222"/>
      <c r="L418" s="44"/>
      <c r="M418" s="223" t="s">
        <v>1</v>
      </c>
      <c r="N418" s="224" t="s">
        <v>41</v>
      </c>
      <c r="O418" s="91"/>
      <c r="P418" s="225">
        <f>O418*H418</f>
        <v>0</v>
      </c>
      <c r="Q418" s="225">
        <v>0.12095</v>
      </c>
      <c r="R418" s="225">
        <f>Q418*H418</f>
        <v>5.20085</v>
      </c>
      <c r="S418" s="225">
        <v>0</v>
      </c>
      <c r="T418" s="226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7" t="s">
        <v>130</v>
      </c>
      <c r="AT418" s="227" t="s">
        <v>126</v>
      </c>
      <c r="AU418" s="227" t="s">
        <v>86</v>
      </c>
      <c r="AY418" s="17" t="s">
        <v>124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7" t="s">
        <v>84</v>
      </c>
      <c r="BK418" s="228">
        <f>ROUND(I418*H418,2)</f>
        <v>0</v>
      </c>
      <c r="BL418" s="17" t="s">
        <v>130</v>
      </c>
      <c r="BM418" s="227" t="s">
        <v>628</v>
      </c>
    </row>
    <row r="419" s="13" customFormat="1">
      <c r="A419" s="13"/>
      <c r="B419" s="229"/>
      <c r="C419" s="230"/>
      <c r="D419" s="231" t="s">
        <v>132</v>
      </c>
      <c r="E419" s="232" t="s">
        <v>1</v>
      </c>
      <c r="F419" s="233" t="s">
        <v>177</v>
      </c>
      <c r="G419" s="230"/>
      <c r="H419" s="234">
        <v>43</v>
      </c>
      <c r="I419" s="235"/>
      <c r="J419" s="230"/>
      <c r="K419" s="230"/>
      <c r="L419" s="236"/>
      <c r="M419" s="237"/>
      <c r="N419" s="238"/>
      <c r="O419" s="238"/>
      <c r="P419" s="238"/>
      <c r="Q419" s="238"/>
      <c r="R419" s="238"/>
      <c r="S419" s="238"/>
      <c r="T419" s="23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0" t="s">
        <v>132</v>
      </c>
      <c r="AU419" s="240" t="s">
        <v>86</v>
      </c>
      <c r="AV419" s="13" t="s">
        <v>86</v>
      </c>
      <c r="AW419" s="13" t="s">
        <v>32</v>
      </c>
      <c r="AX419" s="13" t="s">
        <v>84</v>
      </c>
      <c r="AY419" s="240" t="s">
        <v>124</v>
      </c>
    </row>
    <row r="420" s="2" customFormat="1" ht="37.8" customHeight="1">
      <c r="A420" s="38"/>
      <c r="B420" s="39"/>
      <c r="C420" s="215" t="s">
        <v>629</v>
      </c>
      <c r="D420" s="215" t="s">
        <v>126</v>
      </c>
      <c r="E420" s="216" t="s">
        <v>630</v>
      </c>
      <c r="F420" s="217" t="s">
        <v>631</v>
      </c>
      <c r="G420" s="218" t="s">
        <v>175</v>
      </c>
      <c r="H420" s="219">
        <v>43</v>
      </c>
      <c r="I420" s="220"/>
      <c r="J420" s="221">
        <f>ROUND(I420*H420,2)</f>
        <v>0</v>
      </c>
      <c r="K420" s="222"/>
      <c r="L420" s="44"/>
      <c r="M420" s="223" t="s">
        <v>1</v>
      </c>
      <c r="N420" s="224" t="s">
        <v>41</v>
      </c>
      <c r="O420" s="91"/>
      <c r="P420" s="225">
        <f>O420*H420</f>
        <v>0</v>
      </c>
      <c r="Q420" s="225">
        <v>0.12095</v>
      </c>
      <c r="R420" s="225">
        <f>Q420*H420</f>
        <v>5.20085</v>
      </c>
      <c r="S420" s="225">
        <v>0</v>
      </c>
      <c r="T420" s="226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7" t="s">
        <v>130</v>
      </c>
      <c r="AT420" s="227" t="s">
        <v>126</v>
      </c>
      <c r="AU420" s="227" t="s">
        <v>86</v>
      </c>
      <c r="AY420" s="17" t="s">
        <v>124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7" t="s">
        <v>84</v>
      </c>
      <c r="BK420" s="228">
        <f>ROUND(I420*H420,2)</f>
        <v>0</v>
      </c>
      <c r="BL420" s="17" t="s">
        <v>130</v>
      </c>
      <c r="BM420" s="227" t="s">
        <v>632</v>
      </c>
    </row>
    <row r="421" s="13" customFormat="1">
      <c r="A421" s="13"/>
      <c r="B421" s="229"/>
      <c r="C421" s="230"/>
      <c r="D421" s="231" t="s">
        <v>132</v>
      </c>
      <c r="E421" s="232" t="s">
        <v>1</v>
      </c>
      <c r="F421" s="233" t="s">
        <v>177</v>
      </c>
      <c r="G421" s="230"/>
      <c r="H421" s="234">
        <v>43</v>
      </c>
      <c r="I421" s="235"/>
      <c r="J421" s="230"/>
      <c r="K421" s="230"/>
      <c r="L421" s="236"/>
      <c r="M421" s="237"/>
      <c r="N421" s="238"/>
      <c r="O421" s="238"/>
      <c r="P421" s="238"/>
      <c r="Q421" s="238"/>
      <c r="R421" s="238"/>
      <c r="S421" s="238"/>
      <c r="T421" s="23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0" t="s">
        <v>132</v>
      </c>
      <c r="AU421" s="240" t="s">
        <v>86</v>
      </c>
      <c r="AV421" s="13" t="s">
        <v>86</v>
      </c>
      <c r="AW421" s="13" t="s">
        <v>32</v>
      </c>
      <c r="AX421" s="13" t="s">
        <v>84</v>
      </c>
      <c r="AY421" s="240" t="s">
        <v>124</v>
      </c>
    </row>
    <row r="422" s="2" customFormat="1" ht="33" customHeight="1">
      <c r="A422" s="38"/>
      <c r="B422" s="39"/>
      <c r="C422" s="215" t="s">
        <v>633</v>
      </c>
      <c r="D422" s="215" t="s">
        <v>126</v>
      </c>
      <c r="E422" s="216" t="s">
        <v>634</v>
      </c>
      <c r="F422" s="217" t="s">
        <v>635</v>
      </c>
      <c r="G422" s="218" t="s">
        <v>175</v>
      </c>
      <c r="H422" s="219">
        <v>161</v>
      </c>
      <c r="I422" s="220"/>
      <c r="J422" s="221">
        <f>ROUND(I422*H422,2)</f>
        <v>0</v>
      </c>
      <c r="K422" s="222"/>
      <c r="L422" s="44"/>
      <c r="M422" s="223" t="s">
        <v>1</v>
      </c>
      <c r="N422" s="224" t="s">
        <v>41</v>
      </c>
      <c r="O422" s="91"/>
      <c r="P422" s="225">
        <f>O422*H422</f>
        <v>0</v>
      </c>
      <c r="Q422" s="225">
        <v>0.1295</v>
      </c>
      <c r="R422" s="225">
        <f>Q422*H422</f>
        <v>20.849499999999999</v>
      </c>
      <c r="S422" s="225">
        <v>0</v>
      </c>
      <c r="T422" s="226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7" t="s">
        <v>130</v>
      </c>
      <c r="AT422" s="227" t="s">
        <v>126</v>
      </c>
      <c r="AU422" s="227" t="s">
        <v>86</v>
      </c>
      <c r="AY422" s="17" t="s">
        <v>124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7" t="s">
        <v>84</v>
      </c>
      <c r="BK422" s="228">
        <f>ROUND(I422*H422,2)</f>
        <v>0</v>
      </c>
      <c r="BL422" s="17" t="s">
        <v>130</v>
      </c>
      <c r="BM422" s="227" t="s">
        <v>636</v>
      </c>
    </row>
    <row r="423" s="13" customFormat="1">
      <c r="A423" s="13"/>
      <c r="B423" s="229"/>
      <c r="C423" s="230"/>
      <c r="D423" s="231" t="s">
        <v>132</v>
      </c>
      <c r="E423" s="232" t="s">
        <v>1</v>
      </c>
      <c r="F423" s="233" t="s">
        <v>178</v>
      </c>
      <c r="G423" s="230"/>
      <c r="H423" s="234">
        <v>46</v>
      </c>
      <c r="I423" s="235"/>
      <c r="J423" s="230"/>
      <c r="K423" s="230"/>
      <c r="L423" s="236"/>
      <c r="M423" s="237"/>
      <c r="N423" s="238"/>
      <c r="O423" s="238"/>
      <c r="P423" s="238"/>
      <c r="Q423" s="238"/>
      <c r="R423" s="238"/>
      <c r="S423" s="238"/>
      <c r="T423" s="23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0" t="s">
        <v>132</v>
      </c>
      <c r="AU423" s="240" t="s">
        <v>86</v>
      </c>
      <c r="AV423" s="13" t="s">
        <v>86</v>
      </c>
      <c r="AW423" s="13" t="s">
        <v>32</v>
      </c>
      <c r="AX423" s="13" t="s">
        <v>76</v>
      </c>
      <c r="AY423" s="240" t="s">
        <v>124</v>
      </c>
    </row>
    <row r="424" s="13" customFormat="1">
      <c r="A424" s="13"/>
      <c r="B424" s="229"/>
      <c r="C424" s="230"/>
      <c r="D424" s="231" t="s">
        <v>132</v>
      </c>
      <c r="E424" s="232" t="s">
        <v>1</v>
      </c>
      <c r="F424" s="233" t="s">
        <v>637</v>
      </c>
      <c r="G424" s="230"/>
      <c r="H424" s="234">
        <v>114</v>
      </c>
      <c r="I424" s="235"/>
      <c r="J424" s="230"/>
      <c r="K424" s="230"/>
      <c r="L424" s="236"/>
      <c r="M424" s="237"/>
      <c r="N424" s="238"/>
      <c r="O424" s="238"/>
      <c r="P424" s="238"/>
      <c r="Q424" s="238"/>
      <c r="R424" s="238"/>
      <c r="S424" s="238"/>
      <c r="T424" s="23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0" t="s">
        <v>132</v>
      </c>
      <c r="AU424" s="240" t="s">
        <v>86</v>
      </c>
      <c r="AV424" s="13" t="s">
        <v>86</v>
      </c>
      <c r="AW424" s="13" t="s">
        <v>32</v>
      </c>
      <c r="AX424" s="13" t="s">
        <v>76</v>
      </c>
      <c r="AY424" s="240" t="s">
        <v>124</v>
      </c>
    </row>
    <row r="425" s="13" customFormat="1">
      <c r="A425" s="13"/>
      <c r="B425" s="229"/>
      <c r="C425" s="230"/>
      <c r="D425" s="231" t="s">
        <v>132</v>
      </c>
      <c r="E425" s="232" t="s">
        <v>1</v>
      </c>
      <c r="F425" s="233" t="s">
        <v>84</v>
      </c>
      <c r="G425" s="230"/>
      <c r="H425" s="234">
        <v>1</v>
      </c>
      <c r="I425" s="235"/>
      <c r="J425" s="230"/>
      <c r="K425" s="230"/>
      <c r="L425" s="236"/>
      <c r="M425" s="237"/>
      <c r="N425" s="238"/>
      <c r="O425" s="238"/>
      <c r="P425" s="238"/>
      <c r="Q425" s="238"/>
      <c r="R425" s="238"/>
      <c r="S425" s="238"/>
      <c r="T425" s="23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0" t="s">
        <v>132</v>
      </c>
      <c r="AU425" s="240" t="s">
        <v>86</v>
      </c>
      <c r="AV425" s="13" t="s">
        <v>86</v>
      </c>
      <c r="AW425" s="13" t="s">
        <v>32</v>
      </c>
      <c r="AX425" s="13" t="s">
        <v>76</v>
      </c>
      <c r="AY425" s="240" t="s">
        <v>124</v>
      </c>
    </row>
    <row r="426" s="14" customFormat="1">
      <c r="A426" s="14"/>
      <c r="B426" s="241"/>
      <c r="C426" s="242"/>
      <c r="D426" s="231" t="s">
        <v>132</v>
      </c>
      <c r="E426" s="243" t="s">
        <v>1</v>
      </c>
      <c r="F426" s="244" t="s">
        <v>135</v>
      </c>
      <c r="G426" s="242"/>
      <c r="H426" s="245">
        <v>161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1" t="s">
        <v>132</v>
      </c>
      <c r="AU426" s="251" t="s">
        <v>86</v>
      </c>
      <c r="AV426" s="14" t="s">
        <v>130</v>
      </c>
      <c r="AW426" s="14" t="s">
        <v>32</v>
      </c>
      <c r="AX426" s="14" t="s">
        <v>84</v>
      </c>
      <c r="AY426" s="251" t="s">
        <v>124</v>
      </c>
    </row>
    <row r="427" s="2" customFormat="1" ht="16.5" customHeight="1">
      <c r="A427" s="38"/>
      <c r="B427" s="39"/>
      <c r="C427" s="252" t="s">
        <v>638</v>
      </c>
      <c r="D427" s="252" t="s">
        <v>304</v>
      </c>
      <c r="E427" s="253" t="s">
        <v>639</v>
      </c>
      <c r="F427" s="254" t="s">
        <v>640</v>
      </c>
      <c r="G427" s="255" t="s">
        <v>175</v>
      </c>
      <c r="H427" s="256">
        <v>169.05000000000001</v>
      </c>
      <c r="I427" s="257"/>
      <c r="J427" s="258">
        <f>ROUND(I427*H427,2)</f>
        <v>0</v>
      </c>
      <c r="K427" s="259"/>
      <c r="L427" s="260"/>
      <c r="M427" s="261" t="s">
        <v>1</v>
      </c>
      <c r="N427" s="262" t="s">
        <v>41</v>
      </c>
      <c r="O427" s="91"/>
      <c r="P427" s="225">
        <f>O427*H427</f>
        <v>0</v>
      </c>
      <c r="Q427" s="225">
        <v>0.056120000000000003</v>
      </c>
      <c r="R427" s="225">
        <f>Q427*H427</f>
        <v>9.4870860000000015</v>
      </c>
      <c r="S427" s="225">
        <v>0</v>
      </c>
      <c r="T427" s="226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7" t="s">
        <v>147</v>
      </c>
      <c r="AT427" s="227" t="s">
        <v>304</v>
      </c>
      <c r="AU427" s="227" t="s">
        <v>86</v>
      </c>
      <c r="AY427" s="17" t="s">
        <v>124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7" t="s">
        <v>84</v>
      </c>
      <c r="BK427" s="228">
        <f>ROUND(I427*H427,2)</f>
        <v>0</v>
      </c>
      <c r="BL427" s="17" t="s">
        <v>130</v>
      </c>
      <c r="BM427" s="227" t="s">
        <v>641</v>
      </c>
    </row>
    <row r="428" s="13" customFormat="1">
      <c r="A428" s="13"/>
      <c r="B428" s="229"/>
      <c r="C428" s="230"/>
      <c r="D428" s="231" t="s">
        <v>132</v>
      </c>
      <c r="E428" s="232" t="s">
        <v>1</v>
      </c>
      <c r="F428" s="233" t="s">
        <v>642</v>
      </c>
      <c r="G428" s="230"/>
      <c r="H428" s="234">
        <v>169.05000000000001</v>
      </c>
      <c r="I428" s="235"/>
      <c r="J428" s="230"/>
      <c r="K428" s="230"/>
      <c r="L428" s="236"/>
      <c r="M428" s="237"/>
      <c r="N428" s="238"/>
      <c r="O428" s="238"/>
      <c r="P428" s="238"/>
      <c r="Q428" s="238"/>
      <c r="R428" s="238"/>
      <c r="S428" s="238"/>
      <c r="T428" s="23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0" t="s">
        <v>132</v>
      </c>
      <c r="AU428" s="240" t="s">
        <v>86</v>
      </c>
      <c r="AV428" s="13" t="s">
        <v>86</v>
      </c>
      <c r="AW428" s="13" t="s">
        <v>32</v>
      </c>
      <c r="AX428" s="13" t="s">
        <v>84</v>
      </c>
      <c r="AY428" s="240" t="s">
        <v>124</v>
      </c>
    </row>
    <row r="429" s="2" customFormat="1" ht="24.15" customHeight="1">
      <c r="A429" s="38"/>
      <c r="B429" s="39"/>
      <c r="C429" s="215" t="s">
        <v>643</v>
      </c>
      <c r="D429" s="215" t="s">
        <v>126</v>
      </c>
      <c r="E429" s="216" t="s">
        <v>644</v>
      </c>
      <c r="F429" s="217" t="s">
        <v>645</v>
      </c>
      <c r="G429" s="218" t="s">
        <v>175</v>
      </c>
      <c r="H429" s="219">
        <v>26</v>
      </c>
      <c r="I429" s="220"/>
      <c r="J429" s="221">
        <f>ROUND(I429*H429,2)</f>
        <v>0</v>
      </c>
      <c r="K429" s="222"/>
      <c r="L429" s="44"/>
      <c r="M429" s="223" t="s">
        <v>1</v>
      </c>
      <c r="N429" s="224" t="s">
        <v>41</v>
      </c>
      <c r="O429" s="91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7" t="s">
        <v>130</v>
      </c>
      <c r="AT429" s="227" t="s">
        <v>126</v>
      </c>
      <c r="AU429" s="227" t="s">
        <v>86</v>
      </c>
      <c r="AY429" s="17" t="s">
        <v>124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7" t="s">
        <v>84</v>
      </c>
      <c r="BK429" s="228">
        <f>ROUND(I429*H429,2)</f>
        <v>0</v>
      </c>
      <c r="BL429" s="17" t="s">
        <v>130</v>
      </c>
      <c r="BM429" s="227" t="s">
        <v>646</v>
      </c>
    </row>
    <row r="430" s="13" customFormat="1">
      <c r="A430" s="13"/>
      <c r="B430" s="229"/>
      <c r="C430" s="230"/>
      <c r="D430" s="231" t="s">
        <v>132</v>
      </c>
      <c r="E430" s="232" t="s">
        <v>1</v>
      </c>
      <c r="F430" s="233" t="s">
        <v>647</v>
      </c>
      <c r="G430" s="230"/>
      <c r="H430" s="234">
        <v>26</v>
      </c>
      <c r="I430" s="235"/>
      <c r="J430" s="230"/>
      <c r="K430" s="230"/>
      <c r="L430" s="236"/>
      <c r="M430" s="237"/>
      <c r="N430" s="238"/>
      <c r="O430" s="238"/>
      <c r="P430" s="238"/>
      <c r="Q430" s="238"/>
      <c r="R430" s="238"/>
      <c r="S430" s="238"/>
      <c r="T430" s="239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0" t="s">
        <v>132</v>
      </c>
      <c r="AU430" s="240" t="s">
        <v>86</v>
      </c>
      <c r="AV430" s="13" t="s">
        <v>86</v>
      </c>
      <c r="AW430" s="13" t="s">
        <v>32</v>
      </c>
      <c r="AX430" s="13" t="s">
        <v>84</v>
      </c>
      <c r="AY430" s="240" t="s">
        <v>124</v>
      </c>
    </row>
    <row r="431" s="2" customFormat="1" ht="24.15" customHeight="1">
      <c r="A431" s="38"/>
      <c r="B431" s="39"/>
      <c r="C431" s="215" t="s">
        <v>648</v>
      </c>
      <c r="D431" s="215" t="s">
        <v>126</v>
      </c>
      <c r="E431" s="216" t="s">
        <v>649</v>
      </c>
      <c r="F431" s="217" t="s">
        <v>650</v>
      </c>
      <c r="G431" s="218" t="s">
        <v>238</v>
      </c>
      <c r="H431" s="219">
        <v>27.648</v>
      </c>
      <c r="I431" s="220"/>
      <c r="J431" s="221">
        <f>ROUND(I431*H431,2)</f>
        <v>0</v>
      </c>
      <c r="K431" s="222"/>
      <c r="L431" s="44"/>
      <c r="M431" s="223" t="s">
        <v>1</v>
      </c>
      <c r="N431" s="224" t="s">
        <v>41</v>
      </c>
      <c r="O431" s="91"/>
      <c r="P431" s="225">
        <f>O431*H431</f>
        <v>0</v>
      </c>
      <c r="Q431" s="225">
        <v>2.2563399999999998</v>
      </c>
      <c r="R431" s="225">
        <f>Q431*H431</f>
        <v>62.383288319999991</v>
      </c>
      <c r="S431" s="225">
        <v>0</v>
      </c>
      <c r="T431" s="226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7" t="s">
        <v>130</v>
      </c>
      <c r="AT431" s="227" t="s">
        <v>126</v>
      </c>
      <c r="AU431" s="227" t="s">
        <v>86</v>
      </c>
      <c r="AY431" s="17" t="s">
        <v>124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7" t="s">
        <v>84</v>
      </c>
      <c r="BK431" s="228">
        <f>ROUND(I431*H431,2)</f>
        <v>0</v>
      </c>
      <c r="BL431" s="17" t="s">
        <v>130</v>
      </c>
      <c r="BM431" s="227" t="s">
        <v>651</v>
      </c>
    </row>
    <row r="432" s="13" customFormat="1">
      <c r="A432" s="13"/>
      <c r="B432" s="229"/>
      <c r="C432" s="230"/>
      <c r="D432" s="231" t="s">
        <v>132</v>
      </c>
      <c r="E432" s="232" t="s">
        <v>1</v>
      </c>
      <c r="F432" s="233" t="s">
        <v>652</v>
      </c>
      <c r="G432" s="230"/>
      <c r="H432" s="234">
        <v>27.648</v>
      </c>
      <c r="I432" s="235"/>
      <c r="J432" s="230"/>
      <c r="K432" s="230"/>
      <c r="L432" s="236"/>
      <c r="M432" s="237"/>
      <c r="N432" s="238"/>
      <c r="O432" s="238"/>
      <c r="P432" s="238"/>
      <c r="Q432" s="238"/>
      <c r="R432" s="238"/>
      <c r="S432" s="238"/>
      <c r="T432" s="23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0" t="s">
        <v>132</v>
      </c>
      <c r="AU432" s="240" t="s">
        <v>86</v>
      </c>
      <c r="AV432" s="13" t="s">
        <v>86</v>
      </c>
      <c r="AW432" s="13" t="s">
        <v>32</v>
      </c>
      <c r="AX432" s="13" t="s">
        <v>84</v>
      </c>
      <c r="AY432" s="240" t="s">
        <v>124</v>
      </c>
    </row>
    <row r="433" s="2" customFormat="1" ht="24.15" customHeight="1">
      <c r="A433" s="38"/>
      <c r="B433" s="39"/>
      <c r="C433" s="215" t="s">
        <v>653</v>
      </c>
      <c r="D433" s="215" t="s">
        <v>126</v>
      </c>
      <c r="E433" s="216" t="s">
        <v>654</v>
      </c>
      <c r="F433" s="217" t="s">
        <v>655</v>
      </c>
      <c r="G433" s="218" t="s">
        <v>175</v>
      </c>
      <c r="H433" s="219">
        <v>252.19999999999999</v>
      </c>
      <c r="I433" s="220"/>
      <c r="J433" s="221">
        <f>ROUND(I433*H433,2)</f>
        <v>0</v>
      </c>
      <c r="K433" s="222"/>
      <c r="L433" s="44"/>
      <c r="M433" s="223" t="s">
        <v>1</v>
      </c>
      <c r="N433" s="224" t="s">
        <v>41</v>
      </c>
      <c r="O433" s="91"/>
      <c r="P433" s="225">
        <f>O433*H433</f>
        <v>0</v>
      </c>
      <c r="Q433" s="225">
        <v>0</v>
      </c>
      <c r="R433" s="225">
        <f>Q433*H433</f>
        <v>0</v>
      </c>
      <c r="S433" s="225">
        <v>0</v>
      </c>
      <c r="T433" s="226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7" t="s">
        <v>130</v>
      </c>
      <c r="AT433" s="227" t="s">
        <v>126</v>
      </c>
      <c r="AU433" s="227" t="s">
        <v>86</v>
      </c>
      <c r="AY433" s="17" t="s">
        <v>124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7" t="s">
        <v>84</v>
      </c>
      <c r="BK433" s="228">
        <f>ROUND(I433*H433,2)</f>
        <v>0</v>
      </c>
      <c r="BL433" s="17" t="s">
        <v>130</v>
      </c>
      <c r="BM433" s="227" t="s">
        <v>656</v>
      </c>
    </row>
    <row r="434" s="13" customFormat="1">
      <c r="A434" s="13"/>
      <c r="B434" s="229"/>
      <c r="C434" s="230"/>
      <c r="D434" s="231" t="s">
        <v>132</v>
      </c>
      <c r="E434" s="232" t="s">
        <v>1</v>
      </c>
      <c r="F434" s="233" t="s">
        <v>462</v>
      </c>
      <c r="G434" s="230"/>
      <c r="H434" s="234">
        <v>63.5</v>
      </c>
      <c r="I434" s="235"/>
      <c r="J434" s="230"/>
      <c r="K434" s="230"/>
      <c r="L434" s="236"/>
      <c r="M434" s="237"/>
      <c r="N434" s="238"/>
      <c r="O434" s="238"/>
      <c r="P434" s="238"/>
      <c r="Q434" s="238"/>
      <c r="R434" s="238"/>
      <c r="S434" s="238"/>
      <c r="T434" s="23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0" t="s">
        <v>132</v>
      </c>
      <c r="AU434" s="240" t="s">
        <v>86</v>
      </c>
      <c r="AV434" s="13" t="s">
        <v>86</v>
      </c>
      <c r="AW434" s="13" t="s">
        <v>32</v>
      </c>
      <c r="AX434" s="13" t="s">
        <v>76</v>
      </c>
      <c r="AY434" s="240" t="s">
        <v>124</v>
      </c>
    </row>
    <row r="435" s="13" customFormat="1">
      <c r="A435" s="13"/>
      <c r="B435" s="229"/>
      <c r="C435" s="230"/>
      <c r="D435" s="231" t="s">
        <v>132</v>
      </c>
      <c r="E435" s="232" t="s">
        <v>1</v>
      </c>
      <c r="F435" s="233" t="s">
        <v>463</v>
      </c>
      <c r="G435" s="230"/>
      <c r="H435" s="234">
        <v>79</v>
      </c>
      <c r="I435" s="235"/>
      <c r="J435" s="230"/>
      <c r="K435" s="230"/>
      <c r="L435" s="236"/>
      <c r="M435" s="237"/>
      <c r="N435" s="238"/>
      <c r="O435" s="238"/>
      <c r="P435" s="238"/>
      <c r="Q435" s="238"/>
      <c r="R435" s="238"/>
      <c r="S435" s="238"/>
      <c r="T435" s="23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0" t="s">
        <v>132</v>
      </c>
      <c r="AU435" s="240" t="s">
        <v>86</v>
      </c>
      <c r="AV435" s="13" t="s">
        <v>86</v>
      </c>
      <c r="AW435" s="13" t="s">
        <v>32</v>
      </c>
      <c r="AX435" s="13" t="s">
        <v>76</v>
      </c>
      <c r="AY435" s="240" t="s">
        <v>124</v>
      </c>
    </row>
    <row r="436" s="13" customFormat="1">
      <c r="A436" s="13"/>
      <c r="B436" s="229"/>
      <c r="C436" s="230"/>
      <c r="D436" s="231" t="s">
        <v>132</v>
      </c>
      <c r="E436" s="232" t="s">
        <v>1</v>
      </c>
      <c r="F436" s="233" t="s">
        <v>464</v>
      </c>
      <c r="G436" s="230"/>
      <c r="H436" s="234">
        <v>92.5</v>
      </c>
      <c r="I436" s="235"/>
      <c r="J436" s="230"/>
      <c r="K436" s="230"/>
      <c r="L436" s="236"/>
      <c r="M436" s="237"/>
      <c r="N436" s="238"/>
      <c r="O436" s="238"/>
      <c r="P436" s="238"/>
      <c r="Q436" s="238"/>
      <c r="R436" s="238"/>
      <c r="S436" s="238"/>
      <c r="T436" s="23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0" t="s">
        <v>132</v>
      </c>
      <c r="AU436" s="240" t="s">
        <v>86</v>
      </c>
      <c r="AV436" s="13" t="s">
        <v>86</v>
      </c>
      <c r="AW436" s="13" t="s">
        <v>32</v>
      </c>
      <c r="AX436" s="13" t="s">
        <v>76</v>
      </c>
      <c r="AY436" s="240" t="s">
        <v>124</v>
      </c>
    </row>
    <row r="437" s="13" customFormat="1">
      <c r="A437" s="13"/>
      <c r="B437" s="229"/>
      <c r="C437" s="230"/>
      <c r="D437" s="231" t="s">
        <v>132</v>
      </c>
      <c r="E437" s="232" t="s">
        <v>1</v>
      </c>
      <c r="F437" s="233" t="s">
        <v>465</v>
      </c>
      <c r="G437" s="230"/>
      <c r="H437" s="234">
        <v>17.199999999999999</v>
      </c>
      <c r="I437" s="235"/>
      <c r="J437" s="230"/>
      <c r="K437" s="230"/>
      <c r="L437" s="236"/>
      <c r="M437" s="237"/>
      <c r="N437" s="238"/>
      <c r="O437" s="238"/>
      <c r="P437" s="238"/>
      <c r="Q437" s="238"/>
      <c r="R437" s="238"/>
      <c r="S437" s="238"/>
      <c r="T437" s="23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0" t="s">
        <v>132</v>
      </c>
      <c r="AU437" s="240" t="s">
        <v>86</v>
      </c>
      <c r="AV437" s="13" t="s">
        <v>86</v>
      </c>
      <c r="AW437" s="13" t="s">
        <v>32</v>
      </c>
      <c r="AX437" s="13" t="s">
        <v>76</v>
      </c>
      <c r="AY437" s="240" t="s">
        <v>124</v>
      </c>
    </row>
    <row r="438" s="14" customFormat="1">
      <c r="A438" s="14"/>
      <c r="B438" s="241"/>
      <c r="C438" s="242"/>
      <c r="D438" s="231" t="s">
        <v>132</v>
      </c>
      <c r="E438" s="243" t="s">
        <v>1</v>
      </c>
      <c r="F438" s="244" t="s">
        <v>135</v>
      </c>
      <c r="G438" s="242"/>
      <c r="H438" s="245">
        <v>252.19999999999999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1" t="s">
        <v>132</v>
      </c>
      <c r="AU438" s="251" t="s">
        <v>86</v>
      </c>
      <c r="AV438" s="14" t="s">
        <v>130</v>
      </c>
      <c r="AW438" s="14" t="s">
        <v>32</v>
      </c>
      <c r="AX438" s="14" t="s">
        <v>84</v>
      </c>
      <c r="AY438" s="251" t="s">
        <v>124</v>
      </c>
    </row>
    <row r="439" s="2" customFormat="1" ht="37.8" customHeight="1">
      <c r="A439" s="38"/>
      <c r="B439" s="39"/>
      <c r="C439" s="215" t="s">
        <v>657</v>
      </c>
      <c r="D439" s="215" t="s">
        <v>126</v>
      </c>
      <c r="E439" s="216" t="s">
        <v>658</v>
      </c>
      <c r="F439" s="217" t="s">
        <v>659</v>
      </c>
      <c r="G439" s="218" t="s">
        <v>175</v>
      </c>
      <c r="H439" s="219">
        <v>11</v>
      </c>
      <c r="I439" s="220"/>
      <c r="J439" s="221">
        <f>ROUND(I439*H439,2)</f>
        <v>0</v>
      </c>
      <c r="K439" s="222"/>
      <c r="L439" s="44"/>
      <c r="M439" s="223" t="s">
        <v>1</v>
      </c>
      <c r="N439" s="224" t="s">
        <v>41</v>
      </c>
      <c r="O439" s="91"/>
      <c r="P439" s="225">
        <f>O439*H439</f>
        <v>0</v>
      </c>
      <c r="Q439" s="225">
        <v>0.51915</v>
      </c>
      <c r="R439" s="225">
        <f>Q439*H439</f>
        <v>5.7106500000000002</v>
      </c>
      <c r="S439" s="225">
        <v>0</v>
      </c>
      <c r="T439" s="226">
        <f>S439*H439</f>
        <v>0</v>
      </c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R439" s="227" t="s">
        <v>130</v>
      </c>
      <c r="AT439" s="227" t="s">
        <v>126</v>
      </c>
      <c r="AU439" s="227" t="s">
        <v>86</v>
      </c>
      <c r="AY439" s="17" t="s">
        <v>124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7" t="s">
        <v>84</v>
      </c>
      <c r="BK439" s="228">
        <f>ROUND(I439*H439,2)</f>
        <v>0</v>
      </c>
      <c r="BL439" s="17" t="s">
        <v>130</v>
      </c>
      <c r="BM439" s="227" t="s">
        <v>660</v>
      </c>
    </row>
    <row r="440" s="13" customFormat="1">
      <c r="A440" s="13"/>
      <c r="B440" s="229"/>
      <c r="C440" s="230"/>
      <c r="D440" s="231" t="s">
        <v>132</v>
      </c>
      <c r="E440" s="232" t="s">
        <v>1</v>
      </c>
      <c r="F440" s="233" t="s">
        <v>157</v>
      </c>
      <c r="G440" s="230"/>
      <c r="H440" s="234">
        <v>11</v>
      </c>
      <c r="I440" s="235"/>
      <c r="J440" s="230"/>
      <c r="K440" s="230"/>
      <c r="L440" s="236"/>
      <c r="M440" s="237"/>
      <c r="N440" s="238"/>
      <c r="O440" s="238"/>
      <c r="P440" s="238"/>
      <c r="Q440" s="238"/>
      <c r="R440" s="238"/>
      <c r="S440" s="238"/>
      <c r="T440" s="23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0" t="s">
        <v>132</v>
      </c>
      <c r="AU440" s="240" t="s">
        <v>86</v>
      </c>
      <c r="AV440" s="13" t="s">
        <v>86</v>
      </c>
      <c r="AW440" s="13" t="s">
        <v>32</v>
      </c>
      <c r="AX440" s="13" t="s">
        <v>84</v>
      </c>
      <c r="AY440" s="240" t="s">
        <v>124</v>
      </c>
    </row>
    <row r="441" s="2" customFormat="1" ht="16.5" customHeight="1">
      <c r="A441" s="38"/>
      <c r="B441" s="39"/>
      <c r="C441" s="215" t="s">
        <v>661</v>
      </c>
      <c r="D441" s="215" t="s">
        <v>126</v>
      </c>
      <c r="E441" s="216" t="s">
        <v>662</v>
      </c>
      <c r="F441" s="217" t="s">
        <v>663</v>
      </c>
      <c r="G441" s="218" t="s">
        <v>129</v>
      </c>
      <c r="H441" s="219">
        <v>2240</v>
      </c>
      <c r="I441" s="220"/>
      <c r="J441" s="221">
        <f>ROUND(I441*H441,2)</f>
        <v>0</v>
      </c>
      <c r="K441" s="222"/>
      <c r="L441" s="44"/>
      <c r="M441" s="223" t="s">
        <v>1</v>
      </c>
      <c r="N441" s="224" t="s">
        <v>41</v>
      </c>
      <c r="O441" s="91"/>
      <c r="P441" s="225">
        <f>O441*H441</f>
        <v>0</v>
      </c>
      <c r="Q441" s="225">
        <v>0</v>
      </c>
      <c r="R441" s="225">
        <f>Q441*H441</f>
        <v>0</v>
      </c>
      <c r="S441" s="225">
        <v>0.01</v>
      </c>
      <c r="T441" s="226">
        <f>S441*H441</f>
        <v>22.400000000000002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27" t="s">
        <v>130</v>
      </c>
      <c r="AT441" s="227" t="s">
        <v>126</v>
      </c>
      <c r="AU441" s="227" t="s">
        <v>86</v>
      </c>
      <c r="AY441" s="17" t="s">
        <v>124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7" t="s">
        <v>84</v>
      </c>
      <c r="BK441" s="228">
        <f>ROUND(I441*H441,2)</f>
        <v>0</v>
      </c>
      <c r="BL441" s="17" t="s">
        <v>130</v>
      </c>
      <c r="BM441" s="227" t="s">
        <v>664</v>
      </c>
    </row>
    <row r="442" s="13" customFormat="1">
      <c r="A442" s="13"/>
      <c r="B442" s="229"/>
      <c r="C442" s="230"/>
      <c r="D442" s="231" t="s">
        <v>132</v>
      </c>
      <c r="E442" s="232" t="s">
        <v>1</v>
      </c>
      <c r="F442" s="233" t="s">
        <v>665</v>
      </c>
      <c r="G442" s="230"/>
      <c r="H442" s="234">
        <v>2240</v>
      </c>
      <c r="I442" s="235"/>
      <c r="J442" s="230"/>
      <c r="K442" s="230"/>
      <c r="L442" s="236"/>
      <c r="M442" s="237"/>
      <c r="N442" s="238"/>
      <c r="O442" s="238"/>
      <c r="P442" s="238"/>
      <c r="Q442" s="238"/>
      <c r="R442" s="238"/>
      <c r="S442" s="238"/>
      <c r="T442" s="23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0" t="s">
        <v>132</v>
      </c>
      <c r="AU442" s="240" t="s">
        <v>86</v>
      </c>
      <c r="AV442" s="13" t="s">
        <v>86</v>
      </c>
      <c r="AW442" s="13" t="s">
        <v>32</v>
      </c>
      <c r="AX442" s="13" t="s">
        <v>84</v>
      </c>
      <c r="AY442" s="240" t="s">
        <v>124</v>
      </c>
    </row>
    <row r="443" s="2" customFormat="1" ht="24.15" customHeight="1">
      <c r="A443" s="38"/>
      <c r="B443" s="39"/>
      <c r="C443" s="215" t="s">
        <v>666</v>
      </c>
      <c r="D443" s="215" t="s">
        <v>126</v>
      </c>
      <c r="E443" s="216" t="s">
        <v>667</v>
      </c>
      <c r="F443" s="217" t="s">
        <v>668</v>
      </c>
      <c r="G443" s="218" t="s">
        <v>129</v>
      </c>
      <c r="H443" s="219">
        <v>2240</v>
      </c>
      <c r="I443" s="220"/>
      <c r="J443" s="221">
        <f>ROUND(I443*H443,2)</f>
        <v>0</v>
      </c>
      <c r="K443" s="222"/>
      <c r="L443" s="44"/>
      <c r="M443" s="223" t="s">
        <v>1</v>
      </c>
      <c r="N443" s="224" t="s">
        <v>41</v>
      </c>
      <c r="O443" s="91"/>
      <c r="P443" s="225">
        <f>O443*H443</f>
        <v>0</v>
      </c>
      <c r="Q443" s="225">
        <v>0</v>
      </c>
      <c r="R443" s="225">
        <f>Q443*H443</f>
        <v>0</v>
      </c>
      <c r="S443" s="225">
        <v>0.02</v>
      </c>
      <c r="T443" s="226">
        <f>S443*H443</f>
        <v>44.800000000000004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7" t="s">
        <v>130</v>
      </c>
      <c r="AT443" s="227" t="s">
        <v>126</v>
      </c>
      <c r="AU443" s="227" t="s">
        <v>86</v>
      </c>
      <c r="AY443" s="17" t="s">
        <v>124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7" t="s">
        <v>84</v>
      </c>
      <c r="BK443" s="228">
        <f>ROUND(I443*H443,2)</f>
        <v>0</v>
      </c>
      <c r="BL443" s="17" t="s">
        <v>130</v>
      </c>
      <c r="BM443" s="227" t="s">
        <v>669</v>
      </c>
    </row>
    <row r="444" s="13" customFormat="1">
      <c r="A444" s="13"/>
      <c r="B444" s="229"/>
      <c r="C444" s="230"/>
      <c r="D444" s="231" t="s">
        <v>132</v>
      </c>
      <c r="E444" s="232" t="s">
        <v>1</v>
      </c>
      <c r="F444" s="233" t="s">
        <v>665</v>
      </c>
      <c r="G444" s="230"/>
      <c r="H444" s="234">
        <v>2240</v>
      </c>
      <c r="I444" s="235"/>
      <c r="J444" s="230"/>
      <c r="K444" s="230"/>
      <c r="L444" s="236"/>
      <c r="M444" s="237"/>
      <c r="N444" s="238"/>
      <c r="O444" s="238"/>
      <c r="P444" s="238"/>
      <c r="Q444" s="238"/>
      <c r="R444" s="238"/>
      <c r="S444" s="238"/>
      <c r="T444" s="23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0" t="s">
        <v>132</v>
      </c>
      <c r="AU444" s="240" t="s">
        <v>86</v>
      </c>
      <c r="AV444" s="13" t="s">
        <v>86</v>
      </c>
      <c r="AW444" s="13" t="s">
        <v>32</v>
      </c>
      <c r="AX444" s="13" t="s">
        <v>84</v>
      </c>
      <c r="AY444" s="240" t="s">
        <v>124</v>
      </c>
    </row>
    <row r="445" s="2" customFormat="1" ht="24.15" customHeight="1">
      <c r="A445" s="38"/>
      <c r="B445" s="39"/>
      <c r="C445" s="215" t="s">
        <v>670</v>
      </c>
      <c r="D445" s="215" t="s">
        <v>126</v>
      </c>
      <c r="E445" s="216" t="s">
        <v>671</v>
      </c>
      <c r="F445" s="217" t="s">
        <v>672</v>
      </c>
      <c r="G445" s="218" t="s">
        <v>200</v>
      </c>
      <c r="H445" s="219">
        <v>2</v>
      </c>
      <c r="I445" s="220"/>
      <c r="J445" s="221">
        <f>ROUND(I445*H445,2)</f>
        <v>0</v>
      </c>
      <c r="K445" s="222"/>
      <c r="L445" s="44"/>
      <c r="M445" s="223" t="s">
        <v>1</v>
      </c>
      <c r="N445" s="224" t="s">
        <v>41</v>
      </c>
      <c r="O445" s="91"/>
      <c r="P445" s="225">
        <f>O445*H445</f>
        <v>0</v>
      </c>
      <c r="Q445" s="225">
        <v>0</v>
      </c>
      <c r="R445" s="225">
        <f>Q445*H445</f>
        <v>0</v>
      </c>
      <c r="S445" s="225">
        <v>0.0040000000000000001</v>
      </c>
      <c r="T445" s="226">
        <f>S445*H445</f>
        <v>0.0080000000000000002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7" t="s">
        <v>130</v>
      </c>
      <c r="AT445" s="227" t="s">
        <v>126</v>
      </c>
      <c r="AU445" s="227" t="s">
        <v>86</v>
      </c>
      <c r="AY445" s="17" t="s">
        <v>124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7" t="s">
        <v>84</v>
      </c>
      <c r="BK445" s="228">
        <f>ROUND(I445*H445,2)</f>
        <v>0</v>
      </c>
      <c r="BL445" s="17" t="s">
        <v>130</v>
      </c>
      <c r="BM445" s="227" t="s">
        <v>673</v>
      </c>
    </row>
    <row r="446" s="13" customFormat="1">
      <c r="A446" s="13"/>
      <c r="B446" s="229"/>
      <c r="C446" s="230"/>
      <c r="D446" s="231" t="s">
        <v>132</v>
      </c>
      <c r="E446" s="232" t="s">
        <v>1</v>
      </c>
      <c r="F446" s="233" t="s">
        <v>86</v>
      </c>
      <c r="G446" s="230"/>
      <c r="H446" s="234">
        <v>2</v>
      </c>
      <c r="I446" s="235"/>
      <c r="J446" s="230"/>
      <c r="K446" s="230"/>
      <c r="L446" s="236"/>
      <c r="M446" s="237"/>
      <c r="N446" s="238"/>
      <c r="O446" s="238"/>
      <c r="P446" s="238"/>
      <c r="Q446" s="238"/>
      <c r="R446" s="238"/>
      <c r="S446" s="238"/>
      <c r="T446" s="23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0" t="s">
        <v>132</v>
      </c>
      <c r="AU446" s="240" t="s">
        <v>86</v>
      </c>
      <c r="AV446" s="13" t="s">
        <v>86</v>
      </c>
      <c r="AW446" s="13" t="s">
        <v>32</v>
      </c>
      <c r="AX446" s="13" t="s">
        <v>84</v>
      </c>
      <c r="AY446" s="240" t="s">
        <v>124</v>
      </c>
    </row>
    <row r="447" s="2" customFormat="1" ht="24.15" customHeight="1">
      <c r="A447" s="38"/>
      <c r="B447" s="39"/>
      <c r="C447" s="215" t="s">
        <v>674</v>
      </c>
      <c r="D447" s="215" t="s">
        <v>126</v>
      </c>
      <c r="E447" s="216" t="s">
        <v>675</v>
      </c>
      <c r="F447" s="217" t="s">
        <v>676</v>
      </c>
      <c r="G447" s="218" t="s">
        <v>200</v>
      </c>
      <c r="H447" s="219">
        <v>2</v>
      </c>
      <c r="I447" s="220"/>
      <c r="J447" s="221">
        <f>ROUND(I447*H447,2)</f>
        <v>0</v>
      </c>
      <c r="K447" s="222"/>
      <c r="L447" s="44"/>
      <c r="M447" s="223" t="s">
        <v>1</v>
      </c>
      <c r="N447" s="224" t="s">
        <v>41</v>
      </c>
      <c r="O447" s="91"/>
      <c r="P447" s="225">
        <f>O447*H447</f>
        <v>0</v>
      </c>
      <c r="Q447" s="225">
        <v>0</v>
      </c>
      <c r="R447" s="225">
        <f>Q447*H447</f>
        <v>0</v>
      </c>
      <c r="S447" s="225">
        <v>0.0050000000000000001</v>
      </c>
      <c r="T447" s="226">
        <f>S447*H447</f>
        <v>0.01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7" t="s">
        <v>130</v>
      </c>
      <c r="AT447" s="227" t="s">
        <v>126</v>
      </c>
      <c r="AU447" s="227" t="s">
        <v>86</v>
      </c>
      <c r="AY447" s="17" t="s">
        <v>124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7" t="s">
        <v>84</v>
      </c>
      <c r="BK447" s="228">
        <f>ROUND(I447*H447,2)</f>
        <v>0</v>
      </c>
      <c r="BL447" s="17" t="s">
        <v>130</v>
      </c>
      <c r="BM447" s="227" t="s">
        <v>677</v>
      </c>
    </row>
    <row r="448" s="13" customFormat="1">
      <c r="A448" s="13"/>
      <c r="B448" s="229"/>
      <c r="C448" s="230"/>
      <c r="D448" s="231" t="s">
        <v>132</v>
      </c>
      <c r="E448" s="232" t="s">
        <v>1</v>
      </c>
      <c r="F448" s="233" t="s">
        <v>86</v>
      </c>
      <c r="G448" s="230"/>
      <c r="H448" s="234">
        <v>2</v>
      </c>
      <c r="I448" s="235"/>
      <c r="J448" s="230"/>
      <c r="K448" s="230"/>
      <c r="L448" s="236"/>
      <c r="M448" s="237"/>
      <c r="N448" s="238"/>
      <c r="O448" s="238"/>
      <c r="P448" s="238"/>
      <c r="Q448" s="238"/>
      <c r="R448" s="238"/>
      <c r="S448" s="238"/>
      <c r="T448" s="23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0" t="s">
        <v>132</v>
      </c>
      <c r="AU448" s="240" t="s">
        <v>86</v>
      </c>
      <c r="AV448" s="13" t="s">
        <v>86</v>
      </c>
      <c r="AW448" s="13" t="s">
        <v>32</v>
      </c>
      <c r="AX448" s="13" t="s">
        <v>84</v>
      </c>
      <c r="AY448" s="240" t="s">
        <v>124</v>
      </c>
    </row>
    <row r="449" s="2" customFormat="1" ht="16.5" customHeight="1">
      <c r="A449" s="38"/>
      <c r="B449" s="39"/>
      <c r="C449" s="215" t="s">
        <v>678</v>
      </c>
      <c r="D449" s="215" t="s">
        <v>126</v>
      </c>
      <c r="E449" s="216" t="s">
        <v>679</v>
      </c>
      <c r="F449" s="217" t="s">
        <v>680</v>
      </c>
      <c r="G449" s="218" t="s">
        <v>200</v>
      </c>
      <c r="H449" s="219">
        <v>4</v>
      </c>
      <c r="I449" s="220"/>
      <c r="J449" s="221">
        <f>ROUND(I449*H449,2)</f>
        <v>0</v>
      </c>
      <c r="K449" s="222"/>
      <c r="L449" s="44"/>
      <c r="M449" s="223" t="s">
        <v>1</v>
      </c>
      <c r="N449" s="224" t="s">
        <v>41</v>
      </c>
      <c r="O449" s="91"/>
      <c r="P449" s="225">
        <f>O449*H449</f>
        <v>0</v>
      </c>
      <c r="Q449" s="225">
        <v>0</v>
      </c>
      <c r="R449" s="225">
        <f>Q449*H449</f>
        <v>0</v>
      </c>
      <c r="S449" s="225">
        <v>0.0050000000000000001</v>
      </c>
      <c r="T449" s="226">
        <f>S449*H449</f>
        <v>0.02</v>
      </c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R449" s="227" t="s">
        <v>130</v>
      </c>
      <c r="AT449" s="227" t="s">
        <v>126</v>
      </c>
      <c r="AU449" s="227" t="s">
        <v>86</v>
      </c>
      <c r="AY449" s="17" t="s">
        <v>124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7" t="s">
        <v>84</v>
      </c>
      <c r="BK449" s="228">
        <f>ROUND(I449*H449,2)</f>
        <v>0</v>
      </c>
      <c r="BL449" s="17" t="s">
        <v>130</v>
      </c>
      <c r="BM449" s="227" t="s">
        <v>681</v>
      </c>
    </row>
    <row r="450" s="13" customFormat="1">
      <c r="A450" s="13"/>
      <c r="B450" s="229"/>
      <c r="C450" s="230"/>
      <c r="D450" s="231" t="s">
        <v>132</v>
      </c>
      <c r="E450" s="232" t="s">
        <v>1</v>
      </c>
      <c r="F450" s="233" t="s">
        <v>130</v>
      </c>
      <c r="G450" s="230"/>
      <c r="H450" s="234">
        <v>4</v>
      </c>
      <c r="I450" s="235"/>
      <c r="J450" s="230"/>
      <c r="K450" s="230"/>
      <c r="L450" s="236"/>
      <c r="M450" s="237"/>
      <c r="N450" s="238"/>
      <c r="O450" s="238"/>
      <c r="P450" s="238"/>
      <c r="Q450" s="238"/>
      <c r="R450" s="238"/>
      <c r="S450" s="238"/>
      <c r="T450" s="23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0" t="s">
        <v>132</v>
      </c>
      <c r="AU450" s="240" t="s">
        <v>86</v>
      </c>
      <c r="AV450" s="13" t="s">
        <v>86</v>
      </c>
      <c r="AW450" s="13" t="s">
        <v>32</v>
      </c>
      <c r="AX450" s="13" t="s">
        <v>84</v>
      </c>
      <c r="AY450" s="240" t="s">
        <v>124</v>
      </c>
    </row>
    <row r="451" s="2" customFormat="1" ht="33" customHeight="1">
      <c r="A451" s="38"/>
      <c r="B451" s="39"/>
      <c r="C451" s="215" t="s">
        <v>682</v>
      </c>
      <c r="D451" s="215" t="s">
        <v>126</v>
      </c>
      <c r="E451" s="216" t="s">
        <v>683</v>
      </c>
      <c r="F451" s="217" t="s">
        <v>684</v>
      </c>
      <c r="G451" s="218" t="s">
        <v>200</v>
      </c>
      <c r="H451" s="219">
        <v>3</v>
      </c>
      <c r="I451" s="220"/>
      <c r="J451" s="221">
        <f>ROUND(I451*H451,2)</f>
        <v>0</v>
      </c>
      <c r="K451" s="222"/>
      <c r="L451" s="44"/>
      <c r="M451" s="223" t="s">
        <v>1</v>
      </c>
      <c r="N451" s="224" t="s">
        <v>41</v>
      </c>
      <c r="O451" s="91"/>
      <c r="P451" s="225">
        <f>O451*H451</f>
        <v>0</v>
      </c>
      <c r="Q451" s="225">
        <v>0</v>
      </c>
      <c r="R451" s="225">
        <f>Q451*H451</f>
        <v>0</v>
      </c>
      <c r="S451" s="225">
        <v>0</v>
      </c>
      <c r="T451" s="226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7" t="s">
        <v>130</v>
      </c>
      <c r="AT451" s="227" t="s">
        <v>126</v>
      </c>
      <c r="AU451" s="227" t="s">
        <v>86</v>
      </c>
      <c r="AY451" s="17" t="s">
        <v>124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7" t="s">
        <v>84</v>
      </c>
      <c r="BK451" s="228">
        <f>ROUND(I451*H451,2)</f>
        <v>0</v>
      </c>
      <c r="BL451" s="17" t="s">
        <v>130</v>
      </c>
      <c r="BM451" s="227" t="s">
        <v>685</v>
      </c>
    </row>
    <row r="452" s="13" customFormat="1">
      <c r="A452" s="13"/>
      <c r="B452" s="229"/>
      <c r="C452" s="230"/>
      <c r="D452" s="231" t="s">
        <v>132</v>
      </c>
      <c r="E452" s="232" t="s">
        <v>1</v>
      </c>
      <c r="F452" s="233" t="s">
        <v>407</v>
      </c>
      <c r="G452" s="230"/>
      <c r="H452" s="234">
        <v>3</v>
      </c>
      <c r="I452" s="235"/>
      <c r="J452" s="230"/>
      <c r="K452" s="230"/>
      <c r="L452" s="236"/>
      <c r="M452" s="237"/>
      <c r="N452" s="238"/>
      <c r="O452" s="238"/>
      <c r="P452" s="238"/>
      <c r="Q452" s="238"/>
      <c r="R452" s="238"/>
      <c r="S452" s="238"/>
      <c r="T452" s="23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0" t="s">
        <v>132</v>
      </c>
      <c r="AU452" s="240" t="s">
        <v>86</v>
      </c>
      <c r="AV452" s="13" t="s">
        <v>86</v>
      </c>
      <c r="AW452" s="13" t="s">
        <v>32</v>
      </c>
      <c r="AX452" s="13" t="s">
        <v>84</v>
      </c>
      <c r="AY452" s="240" t="s">
        <v>124</v>
      </c>
    </row>
    <row r="453" s="2" customFormat="1" ht="16.5" customHeight="1">
      <c r="A453" s="38"/>
      <c r="B453" s="39"/>
      <c r="C453" s="215" t="s">
        <v>686</v>
      </c>
      <c r="D453" s="215" t="s">
        <v>126</v>
      </c>
      <c r="E453" s="216" t="s">
        <v>687</v>
      </c>
      <c r="F453" s="217" t="s">
        <v>688</v>
      </c>
      <c r="G453" s="218" t="s">
        <v>175</v>
      </c>
      <c r="H453" s="219">
        <v>15</v>
      </c>
      <c r="I453" s="220"/>
      <c r="J453" s="221">
        <f>ROUND(I453*H453,2)</f>
        <v>0</v>
      </c>
      <c r="K453" s="222"/>
      <c r="L453" s="44"/>
      <c r="M453" s="223" t="s">
        <v>1</v>
      </c>
      <c r="N453" s="224" t="s">
        <v>41</v>
      </c>
      <c r="O453" s="91"/>
      <c r="P453" s="225">
        <f>O453*H453</f>
        <v>0</v>
      </c>
      <c r="Q453" s="225">
        <v>0</v>
      </c>
      <c r="R453" s="225">
        <f>Q453*H453</f>
        <v>0</v>
      </c>
      <c r="S453" s="225">
        <v>0</v>
      </c>
      <c r="T453" s="226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27" t="s">
        <v>130</v>
      </c>
      <c r="AT453" s="227" t="s">
        <v>126</v>
      </c>
      <c r="AU453" s="227" t="s">
        <v>86</v>
      </c>
      <c r="AY453" s="17" t="s">
        <v>124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7" t="s">
        <v>84</v>
      </c>
      <c r="BK453" s="228">
        <f>ROUND(I453*H453,2)</f>
        <v>0</v>
      </c>
      <c r="BL453" s="17" t="s">
        <v>130</v>
      </c>
      <c r="BM453" s="227" t="s">
        <v>689</v>
      </c>
    </row>
    <row r="454" s="13" customFormat="1">
      <c r="A454" s="13"/>
      <c r="B454" s="229"/>
      <c r="C454" s="230"/>
      <c r="D454" s="231" t="s">
        <v>132</v>
      </c>
      <c r="E454" s="232" t="s">
        <v>1</v>
      </c>
      <c r="F454" s="233" t="s">
        <v>8</v>
      </c>
      <c r="G454" s="230"/>
      <c r="H454" s="234">
        <v>15</v>
      </c>
      <c r="I454" s="235"/>
      <c r="J454" s="230"/>
      <c r="K454" s="230"/>
      <c r="L454" s="236"/>
      <c r="M454" s="237"/>
      <c r="N454" s="238"/>
      <c r="O454" s="238"/>
      <c r="P454" s="238"/>
      <c r="Q454" s="238"/>
      <c r="R454" s="238"/>
      <c r="S454" s="238"/>
      <c r="T454" s="23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0" t="s">
        <v>132</v>
      </c>
      <c r="AU454" s="240" t="s">
        <v>86</v>
      </c>
      <c r="AV454" s="13" t="s">
        <v>86</v>
      </c>
      <c r="AW454" s="13" t="s">
        <v>32</v>
      </c>
      <c r="AX454" s="13" t="s">
        <v>84</v>
      </c>
      <c r="AY454" s="240" t="s">
        <v>124</v>
      </c>
    </row>
    <row r="455" s="12" customFormat="1" ht="22.8" customHeight="1">
      <c r="A455" s="12"/>
      <c r="B455" s="199"/>
      <c r="C455" s="200"/>
      <c r="D455" s="201" t="s">
        <v>75</v>
      </c>
      <c r="E455" s="213" t="s">
        <v>690</v>
      </c>
      <c r="F455" s="213" t="s">
        <v>691</v>
      </c>
      <c r="G455" s="200"/>
      <c r="H455" s="200"/>
      <c r="I455" s="203"/>
      <c r="J455" s="214">
        <f>BK455</f>
        <v>0</v>
      </c>
      <c r="K455" s="200"/>
      <c r="L455" s="205"/>
      <c r="M455" s="206"/>
      <c r="N455" s="207"/>
      <c r="O455" s="207"/>
      <c r="P455" s="208">
        <f>SUM(P456:P467)</f>
        <v>0</v>
      </c>
      <c r="Q455" s="207"/>
      <c r="R455" s="208">
        <f>SUM(R456:R467)</f>
        <v>0</v>
      </c>
      <c r="S455" s="207"/>
      <c r="T455" s="209">
        <f>SUM(T456:T467)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0" t="s">
        <v>84</v>
      </c>
      <c r="AT455" s="211" t="s">
        <v>75</v>
      </c>
      <c r="AU455" s="211" t="s">
        <v>84</v>
      </c>
      <c r="AY455" s="210" t="s">
        <v>124</v>
      </c>
      <c r="BK455" s="212">
        <f>SUM(BK456:BK467)</f>
        <v>0</v>
      </c>
    </row>
    <row r="456" s="2" customFormat="1" ht="21.75" customHeight="1">
      <c r="A456" s="38"/>
      <c r="B456" s="39"/>
      <c r="C456" s="215" t="s">
        <v>692</v>
      </c>
      <c r="D456" s="215" t="s">
        <v>126</v>
      </c>
      <c r="E456" s="216" t="s">
        <v>693</v>
      </c>
      <c r="F456" s="217" t="s">
        <v>694</v>
      </c>
      <c r="G456" s="218" t="s">
        <v>307</v>
      </c>
      <c r="H456" s="219">
        <v>445.07299999999998</v>
      </c>
      <c r="I456" s="220"/>
      <c r="J456" s="221">
        <f>ROUND(I456*H456,2)</f>
        <v>0</v>
      </c>
      <c r="K456" s="222"/>
      <c r="L456" s="44"/>
      <c r="M456" s="223" t="s">
        <v>1</v>
      </c>
      <c r="N456" s="224" t="s">
        <v>41</v>
      </c>
      <c r="O456" s="91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7" t="s">
        <v>130</v>
      </c>
      <c r="AT456" s="227" t="s">
        <v>126</v>
      </c>
      <c r="AU456" s="227" t="s">
        <v>86</v>
      </c>
      <c r="AY456" s="17" t="s">
        <v>124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7" t="s">
        <v>84</v>
      </c>
      <c r="BK456" s="228">
        <f>ROUND(I456*H456,2)</f>
        <v>0</v>
      </c>
      <c r="BL456" s="17" t="s">
        <v>130</v>
      </c>
      <c r="BM456" s="227" t="s">
        <v>695</v>
      </c>
    </row>
    <row r="457" s="13" customFormat="1">
      <c r="A457" s="13"/>
      <c r="B457" s="229"/>
      <c r="C457" s="230"/>
      <c r="D457" s="231" t="s">
        <v>132</v>
      </c>
      <c r="E457" s="232" t="s">
        <v>1</v>
      </c>
      <c r="F457" s="233" t="s">
        <v>696</v>
      </c>
      <c r="G457" s="230"/>
      <c r="H457" s="234">
        <v>445.07299999999998</v>
      </c>
      <c r="I457" s="235"/>
      <c r="J457" s="230"/>
      <c r="K457" s="230"/>
      <c r="L457" s="236"/>
      <c r="M457" s="237"/>
      <c r="N457" s="238"/>
      <c r="O457" s="238"/>
      <c r="P457" s="238"/>
      <c r="Q457" s="238"/>
      <c r="R457" s="238"/>
      <c r="S457" s="238"/>
      <c r="T457" s="23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0" t="s">
        <v>132</v>
      </c>
      <c r="AU457" s="240" t="s">
        <v>86</v>
      </c>
      <c r="AV457" s="13" t="s">
        <v>86</v>
      </c>
      <c r="AW457" s="13" t="s">
        <v>32</v>
      </c>
      <c r="AX457" s="13" t="s">
        <v>84</v>
      </c>
      <c r="AY457" s="240" t="s">
        <v>124</v>
      </c>
    </row>
    <row r="458" s="2" customFormat="1" ht="24.15" customHeight="1">
      <c r="A458" s="38"/>
      <c r="B458" s="39"/>
      <c r="C458" s="215" t="s">
        <v>697</v>
      </c>
      <c r="D458" s="215" t="s">
        <v>126</v>
      </c>
      <c r="E458" s="216" t="s">
        <v>698</v>
      </c>
      <c r="F458" s="217" t="s">
        <v>699</v>
      </c>
      <c r="G458" s="218" t="s">
        <v>307</v>
      </c>
      <c r="H458" s="219">
        <v>6231.0219999999999</v>
      </c>
      <c r="I458" s="220"/>
      <c r="J458" s="221">
        <f>ROUND(I458*H458,2)</f>
        <v>0</v>
      </c>
      <c r="K458" s="222"/>
      <c r="L458" s="44"/>
      <c r="M458" s="223" t="s">
        <v>1</v>
      </c>
      <c r="N458" s="224" t="s">
        <v>41</v>
      </c>
      <c r="O458" s="91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27" t="s">
        <v>130</v>
      </c>
      <c r="AT458" s="227" t="s">
        <v>126</v>
      </c>
      <c r="AU458" s="227" t="s">
        <v>86</v>
      </c>
      <c r="AY458" s="17" t="s">
        <v>124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7" t="s">
        <v>84</v>
      </c>
      <c r="BK458" s="228">
        <f>ROUND(I458*H458,2)</f>
        <v>0</v>
      </c>
      <c r="BL458" s="17" t="s">
        <v>130</v>
      </c>
      <c r="BM458" s="227" t="s">
        <v>700</v>
      </c>
    </row>
    <row r="459" s="13" customFormat="1">
      <c r="A459" s="13"/>
      <c r="B459" s="229"/>
      <c r="C459" s="230"/>
      <c r="D459" s="231" t="s">
        <v>132</v>
      </c>
      <c r="E459" s="232" t="s">
        <v>1</v>
      </c>
      <c r="F459" s="233" t="s">
        <v>701</v>
      </c>
      <c r="G459" s="230"/>
      <c r="H459" s="234">
        <v>6231.0219999999999</v>
      </c>
      <c r="I459" s="235"/>
      <c r="J459" s="230"/>
      <c r="K459" s="230"/>
      <c r="L459" s="236"/>
      <c r="M459" s="237"/>
      <c r="N459" s="238"/>
      <c r="O459" s="238"/>
      <c r="P459" s="238"/>
      <c r="Q459" s="238"/>
      <c r="R459" s="238"/>
      <c r="S459" s="238"/>
      <c r="T459" s="23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0" t="s">
        <v>132</v>
      </c>
      <c r="AU459" s="240" t="s">
        <v>86</v>
      </c>
      <c r="AV459" s="13" t="s">
        <v>86</v>
      </c>
      <c r="AW459" s="13" t="s">
        <v>32</v>
      </c>
      <c r="AX459" s="13" t="s">
        <v>84</v>
      </c>
      <c r="AY459" s="240" t="s">
        <v>124</v>
      </c>
    </row>
    <row r="460" s="2" customFormat="1" ht="37.8" customHeight="1">
      <c r="A460" s="38"/>
      <c r="B460" s="39"/>
      <c r="C460" s="215" t="s">
        <v>702</v>
      </c>
      <c r="D460" s="215" t="s">
        <v>126</v>
      </c>
      <c r="E460" s="216" t="s">
        <v>703</v>
      </c>
      <c r="F460" s="217" t="s">
        <v>704</v>
      </c>
      <c r="G460" s="218" t="s">
        <v>307</v>
      </c>
      <c r="H460" s="219">
        <v>90.724000000000004</v>
      </c>
      <c r="I460" s="220"/>
      <c r="J460" s="221">
        <f>ROUND(I460*H460,2)</f>
        <v>0</v>
      </c>
      <c r="K460" s="222"/>
      <c r="L460" s="44"/>
      <c r="M460" s="223" t="s">
        <v>1</v>
      </c>
      <c r="N460" s="224" t="s">
        <v>41</v>
      </c>
      <c r="O460" s="91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130</v>
      </c>
      <c r="AT460" s="227" t="s">
        <v>126</v>
      </c>
      <c r="AU460" s="227" t="s">
        <v>86</v>
      </c>
      <c r="AY460" s="17" t="s">
        <v>124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84</v>
      </c>
      <c r="BK460" s="228">
        <f>ROUND(I460*H460,2)</f>
        <v>0</v>
      </c>
      <c r="BL460" s="17" t="s">
        <v>130</v>
      </c>
      <c r="BM460" s="227" t="s">
        <v>705</v>
      </c>
    </row>
    <row r="461" s="13" customFormat="1">
      <c r="A461" s="13"/>
      <c r="B461" s="229"/>
      <c r="C461" s="230"/>
      <c r="D461" s="231" t="s">
        <v>132</v>
      </c>
      <c r="E461" s="232" t="s">
        <v>1</v>
      </c>
      <c r="F461" s="233" t="s">
        <v>706</v>
      </c>
      <c r="G461" s="230"/>
      <c r="H461" s="234">
        <v>90.724000000000004</v>
      </c>
      <c r="I461" s="235"/>
      <c r="J461" s="230"/>
      <c r="K461" s="230"/>
      <c r="L461" s="236"/>
      <c r="M461" s="237"/>
      <c r="N461" s="238"/>
      <c r="O461" s="238"/>
      <c r="P461" s="238"/>
      <c r="Q461" s="238"/>
      <c r="R461" s="238"/>
      <c r="S461" s="238"/>
      <c r="T461" s="239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0" t="s">
        <v>132</v>
      </c>
      <c r="AU461" s="240" t="s">
        <v>86</v>
      </c>
      <c r="AV461" s="13" t="s">
        <v>86</v>
      </c>
      <c r="AW461" s="13" t="s">
        <v>32</v>
      </c>
      <c r="AX461" s="13" t="s">
        <v>84</v>
      </c>
      <c r="AY461" s="240" t="s">
        <v>124</v>
      </c>
    </row>
    <row r="462" s="2" customFormat="1" ht="33" customHeight="1">
      <c r="A462" s="38"/>
      <c r="B462" s="39"/>
      <c r="C462" s="215" t="s">
        <v>707</v>
      </c>
      <c r="D462" s="215" t="s">
        <v>126</v>
      </c>
      <c r="E462" s="216" t="s">
        <v>708</v>
      </c>
      <c r="F462" s="217" t="s">
        <v>709</v>
      </c>
      <c r="G462" s="218" t="s">
        <v>307</v>
      </c>
      <c r="H462" s="219">
        <v>100.27200000000001</v>
      </c>
      <c r="I462" s="220"/>
      <c r="J462" s="221">
        <f>ROUND(I462*H462,2)</f>
        <v>0</v>
      </c>
      <c r="K462" s="222"/>
      <c r="L462" s="44"/>
      <c r="M462" s="223" t="s">
        <v>1</v>
      </c>
      <c r="N462" s="224" t="s">
        <v>41</v>
      </c>
      <c r="O462" s="91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7" t="s">
        <v>130</v>
      </c>
      <c r="AT462" s="227" t="s">
        <v>126</v>
      </c>
      <c r="AU462" s="227" t="s">
        <v>86</v>
      </c>
      <c r="AY462" s="17" t="s">
        <v>124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7" t="s">
        <v>84</v>
      </c>
      <c r="BK462" s="228">
        <f>ROUND(I462*H462,2)</f>
        <v>0</v>
      </c>
      <c r="BL462" s="17" t="s">
        <v>130</v>
      </c>
      <c r="BM462" s="227" t="s">
        <v>710</v>
      </c>
    </row>
    <row r="463" s="13" customFormat="1">
      <c r="A463" s="13"/>
      <c r="B463" s="229"/>
      <c r="C463" s="230"/>
      <c r="D463" s="231" t="s">
        <v>132</v>
      </c>
      <c r="E463" s="232" t="s">
        <v>1</v>
      </c>
      <c r="F463" s="233" t="s">
        <v>711</v>
      </c>
      <c r="G463" s="230"/>
      <c r="H463" s="234">
        <v>100.27200000000001</v>
      </c>
      <c r="I463" s="235"/>
      <c r="J463" s="230"/>
      <c r="K463" s="230"/>
      <c r="L463" s="236"/>
      <c r="M463" s="237"/>
      <c r="N463" s="238"/>
      <c r="O463" s="238"/>
      <c r="P463" s="238"/>
      <c r="Q463" s="238"/>
      <c r="R463" s="238"/>
      <c r="S463" s="238"/>
      <c r="T463" s="23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0" t="s">
        <v>132</v>
      </c>
      <c r="AU463" s="240" t="s">
        <v>86</v>
      </c>
      <c r="AV463" s="13" t="s">
        <v>86</v>
      </c>
      <c r="AW463" s="13" t="s">
        <v>32</v>
      </c>
      <c r="AX463" s="13" t="s">
        <v>84</v>
      </c>
      <c r="AY463" s="240" t="s">
        <v>124</v>
      </c>
    </row>
    <row r="464" s="2" customFormat="1" ht="24.15" customHeight="1">
      <c r="A464" s="38"/>
      <c r="B464" s="39"/>
      <c r="C464" s="215" t="s">
        <v>712</v>
      </c>
      <c r="D464" s="215" t="s">
        <v>126</v>
      </c>
      <c r="E464" s="216" t="s">
        <v>713</v>
      </c>
      <c r="F464" s="217" t="s">
        <v>714</v>
      </c>
      <c r="G464" s="218" t="s">
        <v>307</v>
      </c>
      <c r="H464" s="219">
        <v>449.48399999999998</v>
      </c>
      <c r="I464" s="220"/>
      <c r="J464" s="221">
        <f>ROUND(I464*H464,2)</f>
        <v>0</v>
      </c>
      <c r="K464" s="222"/>
      <c r="L464" s="44"/>
      <c r="M464" s="223" t="s">
        <v>1</v>
      </c>
      <c r="N464" s="224" t="s">
        <v>41</v>
      </c>
      <c r="O464" s="91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7" t="s">
        <v>130</v>
      </c>
      <c r="AT464" s="227" t="s">
        <v>126</v>
      </c>
      <c r="AU464" s="227" t="s">
        <v>86</v>
      </c>
      <c r="AY464" s="17" t="s">
        <v>124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84</v>
      </c>
      <c r="BK464" s="228">
        <f>ROUND(I464*H464,2)</f>
        <v>0</v>
      </c>
      <c r="BL464" s="17" t="s">
        <v>130</v>
      </c>
      <c r="BM464" s="227" t="s">
        <v>715</v>
      </c>
    </row>
    <row r="465" s="13" customFormat="1">
      <c r="A465" s="13"/>
      <c r="B465" s="229"/>
      <c r="C465" s="230"/>
      <c r="D465" s="231" t="s">
        <v>132</v>
      </c>
      <c r="E465" s="232" t="s">
        <v>1</v>
      </c>
      <c r="F465" s="233" t="s">
        <v>716</v>
      </c>
      <c r="G465" s="230"/>
      <c r="H465" s="234">
        <v>449.48399999999998</v>
      </c>
      <c r="I465" s="235"/>
      <c r="J465" s="230"/>
      <c r="K465" s="230"/>
      <c r="L465" s="236"/>
      <c r="M465" s="237"/>
      <c r="N465" s="238"/>
      <c r="O465" s="238"/>
      <c r="P465" s="238"/>
      <c r="Q465" s="238"/>
      <c r="R465" s="238"/>
      <c r="S465" s="238"/>
      <c r="T465" s="23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0" t="s">
        <v>132</v>
      </c>
      <c r="AU465" s="240" t="s">
        <v>86</v>
      </c>
      <c r="AV465" s="13" t="s">
        <v>86</v>
      </c>
      <c r="AW465" s="13" t="s">
        <v>32</v>
      </c>
      <c r="AX465" s="13" t="s">
        <v>84</v>
      </c>
      <c r="AY465" s="240" t="s">
        <v>124</v>
      </c>
    </row>
    <row r="466" s="2" customFormat="1" ht="37.8" customHeight="1">
      <c r="A466" s="38"/>
      <c r="B466" s="39"/>
      <c r="C466" s="215" t="s">
        <v>717</v>
      </c>
      <c r="D466" s="215" t="s">
        <v>126</v>
      </c>
      <c r="E466" s="216" t="s">
        <v>718</v>
      </c>
      <c r="F466" s="217" t="s">
        <v>719</v>
      </c>
      <c r="G466" s="218" t="s">
        <v>307</v>
      </c>
      <c r="H466" s="219">
        <v>206.73599999999999</v>
      </c>
      <c r="I466" s="220"/>
      <c r="J466" s="221">
        <f>ROUND(I466*H466,2)</f>
        <v>0</v>
      </c>
      <c r="K466" s="222"/>
      <c r="L466" s="44"/>
      <c r="M466" s="223" t="s">
        <v>1</v>
      </c>
      <c r="N466" s="224" t="s">
        <v>41</v>
      </c>
      <c r="O466" s="91"/>
      <c r="P466" s="225">
        <f>O466*H466</f>
        <v>0</v>
      </c>
      <c r="Q466" s="225">
        <v>0</v>
      </c>
      <c r="R466" s="225">
        <f>Q466*H466</f>
        <v>0</v>
      </c>
      <c r="S466" s="225">
        <v>0</v>
      </c>
      <c r="T466" s="226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27" t="s">
        <v>130</v>
      </c>
      <c r="AT466" s="227" t="s">
        <v>126</v>
      </c>
      <c r="AU466" s="227" t="s">
        <v>86</v>
      </c>
      <c r="AY466" s="17" t="s">
        <v>124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7" t="s">
        <v>84</v>
      </c>
      <c r="BK466" s="228">
        <f>ROUND(I466*H466,2)</f>
        <v>0</v>
      </c>
      <c r="BL466" s="17" t="s">
        <v>130</v>
      </c>
      <c r="BM466" s="227" t="s">
        <v>720</v>
      </c>
    </row>
    <row r="467" s="13" customFormat="1">
      <c r="A467" s="13"/>
      <c r="B467" s="229"/>
      <c r="C467" s="230"/>
      <c r="D467" s="231" t="s">
        <v>132</v>
      </c>
      <c r="E467" s="232" t="s">
        <v>1</v>
      </c>
      <c r="F467" s="233" t="s">
        <v>721</v>
      </c>
      <c r="G467" s="230"/>
      <c r="H467" s="234">
        <v>206.73599999999999</v>
      </c>
      <c r="I467" s="235"/>
      <c r="J467" s="230"/>
      <c r="K467" s="230"/>
      <c r="L467" s="236"/>
      <c r="M467" s="237"/>
      <c r="N467" s="238"/>
      <c r="O467" s="238"/>
      <c r="P467" s="238"/>
      <c r="Q467" s="238"/>
      <c r="R467" s="238"/>
      <c r="S467" s="238"/>
      <c r="T467" s="239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0" t="s">
        <v>132</v>
      </c>
      <c r="AU467" s="240" t="s">
        <v>86</v>
      </c>
      <c r="AV467" s="13" t="s">
        <v>86</v>
      </c>
      <c r="AW467" s="13" t="s">
        <v>32</v>
      </c>
      <c r="AX467" s="13" t="s">
        <v>84</v>
      </c>
      <c r="AY467" s="240" t="s">
        <v>124</v>
      </c>
    </row>
    <row r="468" s="12" customFormat="1" ht="22.8" customHeight="1">
      <c r="A468" s="12"/>
      <c r="B468" s="199"/>
      <c r="C468" s="200"/>
      <c r="D468" s="201" t="s">
        <v>75</v>
      </c>
      <c r="E468" s="213" t="s">
        <v>722</v>
      </c>
      <c r="F468" s="213" t="s">
        <v>723</v>
      </c>
      <c r="G468" s="200"/>
      <c r="H468" s="200"/>
      <c r="I468" s="203"/>
      <c r="J468" s="214">
        <f>BK468</f>
        <v>0</v>
      </c>
      <c r="K468" s="200"/>
      <c r="L468" s="205"/>
      <c r="M468" s="206"/>
      <c r="N468" s="207"/>
      <c r="O468" s="207"/>
      <c r="P468" s="208">
        <f>SUM(P469:P472)</f>
        <v>0</v>
      </c>
      <c r="Q468" s="207"/>
      <c r="R468" s="208">
        <f>SUM(R469:R472)</f>
        <v>0</v>
      </c>
      <c r="S468" s="207"/>
      <c r="T468" s="209">
        <f>SUM(T469:T472)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0" t="s">
        <v>84</v>
      </c>
      <c r="AT468" s="211" t="s">
        <v>75</v>
      </c>
      <c r="AU468" s="211" t="s">
        <v>84</v>
      </c>
      <c r="AY468" s="210" t="s">
        <v>124</v>
      </c>
      <c r="BK468" s="212">
        <f>SUM(BK469:BK472)</f>
        <v>0</v>
      </c>
    </row>
    <row r="469" s="2" customFormat="1" ht="33" customHeight="1">
      <c r="A469" s="38"/>
      <c r="B469" s="39"/>
      <c r="C469" s="215" t="s">
        <v>724</v>
      </c>
      <c r="D469" s="215" t="s">
        <v>126</v>
      </c>
      <c r="E469" s="216" t="s">
        <v>725</v>
      </c>
      <c r="F469" s="217" t="s">
        <v>726</v>
      </c>
      <c r="G469" s="218" t="s">
        <v>307</v>
      </c>
      <c r="H469" s="219">
        <v>471.57100000000003</v>
      </c>
      <c r="I469" s="220"/>
      <c r="J469" s="221">
        <f>ROUND(I469*H469,2)</f>
        <v>0</v>
      </c>
      <c r="K469" s="222"/>
      <c r="L469" s="44"/>
      <c r="M469" s="223" t="s">
        <v>1</v>
      </c>
      <c r="N469" s="224" t="s">
        <v>41</v>
      </c>
      <c r="O469" s="91"/>
      <c r="P469" s="225">
        <f>O469*H469</f>
        <v>0</v>
      </c>
      <c r="Q469" s="225">
        <v>0</v>
      </c>
      <c r="R469" s="225">
        <f>Q469*H469</f>
        <v>0</v>
      </c>
      <c r="S469" s="225">
        <v>0</v>
      </c>
      <c r="T469" s="22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7" t="s">
        <v>130</v>
      </c>
      <c r="AT469" s="227" t="s">
        <v>126</v>
      </c>
      <c r="AU469" s="227" t="s">
        <v>86</v>
      </c>
      <c r="AY469" s="17" t="s">
        <v>124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7" t="s">
        <v>84</v>
      </c>
      <c r="BK469" s="228">
        <f>ROUND(I469*H469,2)</f>
        <v>0</v>
      </c>
      <c r="BL469" s="17" t="s">
        <v>130</v>
      </c>
      <c r="BM469" s="227" t="s">
        <v>727</v>
      </c>
    </row>
    <row r="470" s="13" customFormat="1">
      <c r="A470" s="13"/>
      <c r="B470" s="229"/>
      <c r="C470" s="230"/>
      <c r="D470" s="231" t="s">
        <v>132</v>
      </c>
      <c r="E470" s="232" t="s">
        <v>1</v>
      </c>
      <c r="F470" s="233" t="s">
        <v>728</v>
      </c>
      <c r="G470" s="230"/>
      <c r="H470" s="234">
        <v>471.57100000000003</v>
      </c>
      <c r="I470" s="235"/>
      <c r="J470" s="230"/>
      <c r="K470" s="230"/>
      <c r="L470" s="236"/>
      <c r="M470" s="237"/>
      <c r="N470" s="238"/>
      <c r="O470" s="238"/>
      <c r="P470" s="238"/>
      <c r="Q470" s="238"/>
      <c r="R470" s="238"/>
      <c r="S470" s="238"/>
      <c r="T470" s="23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0" t="s">
        <v>132</v>
      </c>
      <c r="AU470" s="240" t="s">
        <v>86</v>
      </c>
      <c r="AV470" s="13" t="s">
        <v>86</v>
      </c>
      <c r="AW470" s="13" t="s">
        <v>32</v>
      </c>
      <c r="AX470" s="13" t="s">
        <v>84</v>
      </c>
      <c r="AY470" s="240" t="s">
        <v>124</v>
      </c>
    </row>
    <row r="471" s="2" customFormat="1" ht="33" customHeight="1">
      <c r="A471" s="38"/>
      <c r="B471" s="39"/>
      <c r="C471" s="215" t="s">
        <v>729</v>
      </c>
      <c r="D471" s="215" t="s">
        <v>126</v>
      </c>
      <c r="E471" s="216" t="s">
        <v>730</v>
      </c>
      <c r="F471" s="217" t="s">
        <v>731</v>
      </c>
      <c r="G471" s="218" t="s">
        <v>307</v>
      </c>
      <c r="H471" s="219">
        <v>471.57100000000003</v>
      </c>
      <c r="I471" s="220"/>
      <c r="J471" s="221">
        <f>ROUND(I471*H471,2)</f>
        <v>0</v>
      </c>
      <c r="K471" s="222"/>
      <c r="L471" s="44"/>
      <c r="M471" s="223" t="s">
        <v>1</v>
      </c>
      <c r="N471" s="224" t="s">
        <v>41</v>
      </c>
      <c r="O471" s="91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27" t="s">
        <v>130</v>
      </c>
      <c r="AT471" s="227" t="s">
        <v>126</v>
      </c>
      <c r="AU471" s="227" t="s">
        <v>86</v>
      </c>
      <c r="AY471" s="17" t="s">
        <v>124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7" t="s">
        <v>84</v>
      </c>
      <c r="BK471" s="228">
        <f>ROUND(I471*H471,2)</f>
        <v>0</v>
      </c>
      <c r="BL471" s="17" t="s">
        <v>130</v>
      </c>
      <c r="BM471" s="227" t="s">
        <v>732</v>
      </c>
    </row>
    <row r="472" s="13" customFormat="1">
      <c r="A472" s="13"/>
      <c r="B472" s="229"/>
      <c r="C472" s="230"/>
      <c r="D472" s="231" t="s">
        <v>132</v>
      </c>
      <c r="E472" s="232" t="s">
        <v>1</v>
      </c>
      <c r="F472" s="233" t="s">
        <v>728</v>
      </c>
      <c r="G472" s="230"/>
      <c r="H472" s="234">
        <v>471.57100000000003</v>
      </c>
      <c r="I472" s="235"/>
      <c r="J472" s="230"/>
      <c r="K472" s="230"/>
      <c r="L472" s="236"/>
      <c r="M472" s="237"/>
      <c r="N472" s="238"/>
      <c r="O472" s="238"/>
      <c r="P472" s="238"/>
      <c r="Q472" s="238"/>
      <c r="R472" s="238"/>
      <c r="S472" s="238"/>
      <c r="T472" s="23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0" t="s">
        <v>132</v>
      </c>
      <c r="AU472" s="240" t="s">
        <v>86</v>
      </c>
      <c r="AV472" s="13" t="s">
        <v>86</v>
      </c>
      <c r="AW472" s="13" t="s">
        <v>32</v>
      </c>
      <c r="AX472" s="13" t="s">
        <v>84</v>
      </c>
      <c r="AY472" s="240" t="s">
        <v>124</v>
      </c>
    </row>
    <row r="473" s="12" customFormat="1" ht="25.92" customHeight="1">
      <c r="A473" s="12"/>
      <c r="B473" s="199"/>
      <c r="C473" s="200"/>
      <c r="D473" s="201" t="s">
        <v>75</v>
      </c>
      <c r="E473" s="202" t="s">
        <v>733</v>
      </c>
      <c r="F473" s="202" t="s">
        <v>734</v>
      </c>
      <c r="G473" s="200"/>
      <c r="H473" s="200"/>
      <c r="I473" s="203"/>
      <c r="J473" s="204">
        <f>BK473</f>
        <v>0</v>
      </c>
      <c r="K473" s="200"/>
      <c r="L473" s="205"/>
      <c r="M473" s="206"/>
      <c r="N473" s="207"/>
      <c r="O473" s="207"/>
      <c r="P473" s="208">
        <f>P474+P480+P482+P484+P486</f>
        <v>0</v>
      </c>
      <c r="Q473" s="207"/>
      <c r="R473" s="208">
        <f>R474+R480+R482+R484+R486</f>
        <v>0</v>
      </c>
      <c r="S473" s="207"/>
      <c r="T473" s="209">
        <f>T474+T480+T482+T484+T486</f>
        <v>0</v>
      </c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R473" s="210" t="s">
        <v>394</v>
      </c>
      <c r="AT473" s="211" t="s">
        <v>75</v>
      </c>
      <c r="AU473" s="211" t="s">
        <v>76</v>
      </c>
      <c r="AY473" s="210" t="s">
        <v>124</v>
      </c>
      <c r="BK473" s="212">
        <f>BK474+BK480+BK482+BK484+BK486</f>
        <v>0</v>
      </c>
    </row>
    <row r="474" s="12" customFormat="1" ht="22.8" customHeight="1">
      <c r="A474" s="12"/>
      <c r="B474" s="199"/>
      <c r="C474" s="200"/>
      <c r="D474" s="201" t="s">
        <v>75</v>
      </c>
      <c r="E474" s="213" t="s">
        <v>735</v>
      </c>
      <c r="F474" s="213" t="s">
        <v>736</v>
      </c>
      <c r="G474" s="200"/>
      <c r="H474" s="200"/>
      <c r="I474" s="203"/>
      <c r="J474" s="214">
        <f>BK474</f>
        <v>0</v>
      </c>
      <c r="K474" s="200"/>
      <c r="L474" s="205"/>
      <c r="M474" s="206"/>
      <c r="N474" s="207"/>
      <c r="O474" s="207"/>
      <c r="P474" s="208">
        <f>SUM(P475:P479)</f>
        <v>0</v>
      </c>
      <c r="Q474" s="207"/>
      <c r="R474" s="208">
        <f>SUM(R475:R479)</f>
        <v>0</v>
      </c>
      <c r="S474" s="207"/>
      <c r="T474" s="209">
        <f>SUM(T475:T479)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10" t="s">
        <v>394</v>
      </c>
      <c r="AT474" s="211" t="s">
        <v>75</v>
      </c>
      <c r="AU474" s="211" t="s">
        <v>84</v>
      </c>
      <c r="AY474" s="210" t="s">
        <v>124</v>
      </c>
      <c r="BK474" s="212">
        <f>SUM(BK475:BK479)</f>
        <v>0</v>
      </c>
    </row>
    <row r="475" s="2" customFormat="1" ht="16.5" customHeight="1">
      <c r="A475" s="38"/>
      <c r="B475" s="39"/>
      <c r="C475" s="215" t="s">
        <v>737</v>
      </c>
      <c r="D475" s="215" t="s">
        <v>126</v>
      </c>
      <c r="E475" s="216" t="s">
        <v>738</v>
      </c>
      <c r="F475" s="217" t="s">
        <v>739</v>
      </c>
      <c r="G475" s="218" t="s">
        <v>740</v>
      </c>
      <c r="H475" s="219">
        <v>1</v>
      </c>
      <c r="I475" s="220"/>
      <c r="J475" s="221">
        <f>ROUND(I475*H475,2)</f>
        <v>0</v>
      </c>
      <c r="K475" s="222"/>
      <c r="L475" s="44"/>
      <c r="M475" s="223" t="s">
        <v>1</v>
      </c>
      <c r="N475" s="224" t="s">
        <v>41</v>
      </c>
      <c r="O475" s="91"/>
      <c r="P475" s="225">
        <f>O475*H475</f>
        <v>0</v>
      </c>
      <c r="Q475" s="225">
        <v>0</v>
      </c>
      <c r="R475" s="225">
        <f>Q475*H475</f>
        <v>0</v>
      </c>
      <c r="S475" s="225">
        <v>0</v>
      </c>
      <c r="T475" s="226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27" t="s">
        <v>741</v>
      </c>
      <c r="AT475" s="227" t="s">
        <v>126</v>
      </c>
      <c r="AU475" s="227" t="s">
        <v>86</v>
      </c>
      <c r="AY475" s="17" t="s">
        <v>124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7" t="s">
        <v>84</v>
      </c>
      <c r="BK475" s="228">
        <f>ROUND(I475*H475,2)</f>
        <v>0</v>
      </c>
      <c r="BL475" s="17" t="s">
        <v>741</v>
      </c>
      <c r="BM475" s="227" t="s">
        <v>742</v>
      </c>
    </row>
    <row r="476" s="2" customFormat="1" ht="16.5" customHeight="1">
      <c r="A476" s="38"/>
      <c r="B476" s="39"/>
      <c r="C476" s="215" t="s">
        <v>743</v>
      </c>
      <c r="D476" s="215" t="s">
        <v>126</v>
      </c>
      <c r="E476" s="216" t="s">
        <v>744</v>
      </c>
      <c r="F476" s="217" t="s">
        <v>745</v>
      </c>
      <c r="G476" s="218" t="s">
        <v>740</v>
      </c>
      <c r="H476" s="219">
        <v>1</v>
      </c>
      <c r="I476" s="220"/>
      <c r="J476" s="221">
        <f>ROUND(I476*H476,2)</f>
        <v>0</v>
      </c>
      <c r="K476" s="222"/>
      <c r="L476" s="44"/>
      <c r="M476" s="223" t="s">
        <v>1</v>
      </c>
      <c r="N476" s="224" t="s">
        <v>41</v>
      </c>
      <c r="O476" s="91"/>
      <c r="P476" s="225">
        <f>O476*H476</f>
        <v>0</v>
      </c>
      <c r="Q476" s="225">
        <v>0</v>
      </c>
      <c r="R476" s="225">
        <f>Q476*H476</f>
        <v>0</v>
      </c>
      <c r="S476" s="225">
        <v>0</v>
      </c>
      <c r="T476" s="226">
        <f>S476*H476</f>
        <v>0</v>
      </c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R476" s="227" t="s">
        <v>741</v>
      </c>
      <c r="AT476" s="227" t="s">
        <v>126</v>
      </c>
      <c r="AU476" s="227" t="s">
        <v>86</v>
      </c>
      <c r="AY476" s="17" t="s">
        <v>124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7" t="s">
        <v>84</v>
      </c>
      <c r="BK476" s="228">
        <f>ROUND(I476*H476,2)</f>
        <v>0</v>
      </c>
      <c r="BL476" s="17" t="s">
        <v>741</v>
      </c>
      <c r="BM476" s="227" t="s">
        <v>746</v>
      </c>
    </row>
    <row r="477" s="2" customFormat="1" ht="49.05" customHeight="1">
      <c r="A477" s="38"/>
      <c r="B477" s="39"/>
      <c r="C477" s="215" t="s">
        <v>747</v>
      </c>
      <c r="D477" s="215" t="s">
        <v>126</v>
      </c>
      <c r="E477" s="216" t="s">
        <v>748</v>
      </c>
      <c r="F477" s="217" t="s">
        <v>749</v>
      </c>
      <c r="G477" s="218" t="s">
        <v>740</v>
      </c>
      <c r="H477" s="219">
        <v>1</v>
      </c>
      <c r="I477" s="220"/>
      <c r="J477" s="221">
        <f>ROUND(I477*H477,2)</f>
        <v>0</v>
      </c>
      <c r="K477" s="222"/>
      <c r="L477" s="44"/>
      <c r="M477" s="223" t="s">
        <v>1</v>
      </c>
      <c r="N477" s="224" t="s">
        <v>41</v>
      </c>
      <c r="O477" s="91"/>
      <c r="P477" s="225">
        <f>O477*H477</f>
        <v>0</v>
      </c>
      <c r="Q477" s="225">
        <v>0</v>
      </c>
      <c r="R477" s="225">
        <f>Q477*H477</f>
        <v>0</v>
      </c>
      <c r="S477" s="225">
        <v>0</v>
      </c>
      <c r="T477" s="22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7" t="s">
        <v>741</v>
      </c>
      <c r="AT477" s="227" t="s">
        <v>126</v>
      </c>
      <c r="AU477" s="227" t="s">
        <v>86</v>
      </c>
      <c r="AY477" s="17" t="s">
        <v>124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7" t="s">
        <v>84</v>
      </c>
      <c r="BK477" s="228">
        <f>ROUND(I477*H477,2)</f>
        <v>0</v>
      </c>
      <c r="BL477" s="17" t="s">
        <v>741</v>
      </c>
      <c r="BM477" s="227" t="s">
        <v>750</v>
      </c>
    </row>
    <row r="478" s="2" customFormat="1" ht="16.5" customHeight="1">
      <c r="A478" s="38"/>
      <c r="B478" s="39"/>
      <c r="C478" s="215" t="s">
        <v>751</v>
      </c>
      <c r="D478" s="215" t="s">
        <v>126</v>
      </c>
      <c r="E478" s="216" t="s">
        <v>752</v>
      </c>
      <c r="F478" s="217" t="s">
        <v>753</v>
      </c>
      <c r="G478" s="218" t="s">
        <v>740</v>
      </c>
      <c r="H478" s="219">
        <v>1</v>
      </c>
      <c r="I478" s="220"/>
      <c r="J478" s="221">
        <f>ROUND(I478*H478,2)</f>
        <v>0</v>
      </c>
      <c r="K478" s="222"/>
      <c r="L478" s="44"/>
      <c r="M478" s="223" t="s">
        <v>1</v>
      </c>
      <c r="N478" s="224" t="s">
        <v>41</v>
      </c>
      <c r="O478" s="91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R478" s="227" t="s">
        <v>741</v>
      </c>
      <c r="AT478" s="227" t="s">
        <v>126</v>
      </c>
      <c r="AU478" s="227" t="s">
        <v>86</v>
      </c>
      <c r="AY478" s="17" t="s">
        <v>124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7" t="s">
        <v>84</v>
      </c>
      <c r="BK478" s="228">
        <f>ROUND(I478*H478,2)</f>
        <v>0</v>
      </c>
      <c r="BL478" s="17" t="s">
        <v>741</v>
      </c>
      <c r="BM478" s="227" t="s">
        <v>754</v>
      </c>
    </row>
    <row r="479" s="2" customFormat="1" ht="24.15" customHeight="1">
      <c r="A479" s="38"/>
      <c r="B479" s="39"/>
      <c r="C479" s="215" t="s">
        <v>755</v>
      </c>
      <c r="D479" s="215" t="s">
        <v>126</v>
      </c>
      <c r="E479" s="216" t="s">
        <v>756</v>
      </c>
      <c r="F479" s="217" t="s">
        <v>757</v>
      </c>
      <c r="G479" s="218" t="s">
        <v>740</v>
      </c>
      <c r="H479" s="219">
        <v>1</v>
      </c>
      <c r="I479" s="220"/>
      <c r="J479" s="221">
        <f>ROUND(I479*H479,2)</f>
        <v>0</v>
      </c>
      <c r="K479" s="222"/>
      <c r="L479" s="44"/>
      <c r="M479" s="223" t="s">
        <v>1</v>
      </c>
      <c r="N479" s="224" t="s">
        <v>41</v>
      </c>
      <c r="O479" s="91"/>
      <c r="P479" s="225">
        <f>O479*H479</f>
        <v>0</v>
      </c>
      <c r="Q479" s="225">
        <v>0</v>
      </c>
      <c r="R479" s="225">
        <f>Q479*H479</f>
        <v>0</v>
      </c>
      <c r="S479" s="225">
        <v>0</v>
      </c>
      <c r="T479" s="226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27" t="s">
        <v>741</v>
      </c>
      <c r="AT479" s="227" t="s">
        <v>126</v>
      </c>
      <c r="AU479" s="227" t="s">
        <v>86</v>
      </c>
      <c r="AY479" s="17" t="s">
        <v>124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7" t="s">
        <v>84</v>
      </c>
      <c r="BK479" s="228">
        <f>ROUND(I479*H479,2)</f>
        <v>0</v>
      </c>
      <c r="BL479" s="17" t="s">
        <v>741</v>
      </c>
      <c r="BM479" s="227" t="s">
        <v>758</v>
      </c>
    </row>
    <row r="480" s="12" customFormat="1" ht="22.8" customHeight="1">
      <c r="A480" s="12"/>
      <c r="B480" s="199"/>
      <c r="C480" s="200"/>
      <c r="D480" s="201" t="s">
        <v>75</v>
      </c>
      <c r="E480" s="213" t="s">
        <v>759</v>
      </c>
      <c r="F480" s="213" t="s">
        <v>760</v>
      </c>
      <c r="G480" s="200"/>
      <c r="H480" s="200"/>
      <c r="I480" s="203"/>
      <c r="J480" s="214">
        <f>BK480</f>
        <v>0</v>
      </c>
      <c r="K480" s="200"/>
      <c r="L480" s="205"/>
      <c r="M480" s="206"/>
      <c r="N480" s="207"/>
      <c r="O480" s="207"/>
      <c r="P480" s="208">
        <f>P481</f>
        <v>0</v>
      </c>
      <c r="Q480" s="207"/>
      <c r="R480" s="208">
        <f>R481</f>
        <v>0</v>
      </c>
      <c r="S480" s="207"/>
      <c r="T480" s="209">
        <f>T481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10" t="s">
        <v>394</v>
      </c>
      <c r="AT480" s="211" t="s">
        <v>75</v>
      </c>
      <c r="AU480" s="211" t="s">
        <v>84</v>
      </c>
      <c r="AY480" s="210" t="s">
        <v>124</v>
      </c>
      <c r="BK480" s="212">
        <f>BK481</f>
        <v>0</v>
      </c>
    </row>
    <row r="481" s="2" customFormat="1" ht="24.15" customHeight="1">
      <c r="A481" s="38"/>
      <c r="B481" s="39"/>
      <c r="C481" s="215" t="s">
        <v>761</v>
      </c>
      <c r="D481" s="215" t="s">
        <v>126</v>
      </c>
      <c r="E481" s="216" t="s">
        <v>762</v>
      </c>
      <c r="F481" s="217" t="s">
        <v>763</v>
      </c>
      <c r="G481" s="218" t="s">
        <v>740</v>
      </c>
      <c r="H481" s="219">
        <v>1</v>
      </c>
      <c r="I481" s="220"/>
      <c r="J481" s="221">
        <f>ROUND(I481*H481,2)</f>
        <v>0</v>
      </c>
      <c r="K481" s="222"/>
      <c r="L481" s="44"/>
      <c r="M481" s="223" t="s">
        <v>1</v>
      </c>
      <c r="N481" s="224" t="s">
        <v>41</v>
      </c>
      <c r="O481" s="91"/>
      <c r="P481" s="225">
        <f>O481*H481</f>
        <v>0</v>
      </c>
      <c r="Q481" s="225">
        <v>0</v>
      </c>
      <c r="R481" s="225">
        <f>Q481*H481</f>
        <v>0</v>
      </c>
      <c r="S481" s="225">
        <v>0</v>
      </c>
      <c r="T481" s="226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27" t="s">
        <v>741</v>
      </c>
      <c r="AT481" s="227" t="s">
        <v>126</v>
      </c>
      <c r="AU481" s="227" t="s">
        <v>86</v>
      </c>
      <c r="AY481" s="17" t="s">
        <v>124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7" t="s">
        <v>84</v>
      </c>
      <c r="BK481" s="228">
        <f>ROUND(I481*H481,2)</f>
        <v>0</v>
      </c>
      <c r="BL481" s="17" t="s">
        <v>741</v>
      </c>
      <c r="BM481" s="227" t="s">
        <v>764</v>
      </c>
    </row>
    <row r="482" s="12" customFormat="1" ht="22.8" customHeight="1">
      <c r="A482" s="12"/>
      <c r="B482" s="199"/>
      <c r="C482" s="200"/>
      <c r="D482" s="201" t="s">
        <v>75</v>
      </c>
      <c r="E482" s="213" t="s">
        <v>765</v>
      </c>
      <c r="F482" s="213" t="s">
        <v>766</v>
      </c>
      <c r="G482" s="200"/>
      <c r="H482" s="200"/>
      <c r="I482" s="203"/>
      <c r="J482" s="214">
        <f>BK482</f>
        <v>0</v>
      </c>
      <c r="K482" s="200"/>
      <c r="L482" s="205"/>
      <c r="M482" s="206"/>
      <c r="N482" s="207"/>
      <c r="O482" s="207"/>
      <c r="P482" s="208">
        <f>P483</f>
        <v>0</v>
      </c>
      <c r="Q482" s="207"/>
      <c r="R482" s="208">
        <f>R483</f>
        <v>0</v>
      </c>
      <c r="S482" s="207"/>
      <c r="T482" s="209">
        <f>T483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394</v>
      </c>
      <c r="AT482" s="211" t="s">
        <v>75</v>
      </c>
      <c r="AU482" s="211" t="s">
        <v>84</v>
      </c>
      <c r="AY482" s="210" t="s">
        <v>124</v>
      </c>
      <c r="BK482" s="212">
        <f>BK483</f>
        <v>0</v>
      </c>
    </row>
    <row r="483" s="2" customFormat="1" ht="21.75" customHeight="1">
      <c r="A483" s="38"/>
      <c r="B483" s="39"/>
      <c r="C483" s="215" t="s">
        <v>767</v>
      </c>
      <c r="D483" s="215" t="s">
        <v>126</v>
      </c>
      <c r="E483" s="216" t="s">
        <v>768</v>
      </c>
      <c r="F483" s="217" t="s">
        <v>769</v>
      </c>
      <c r="G483" s="218" t="s">
        <v>770</v>
      </c>
      <c r="H483" s="219">
        <v>1</v>
      </c>
      <c r="I483" s="220"/>
      <c r="J483" s="221">
        <f>ROUND(I483*H483,2)</f>
        <v>0</v>
      </c>
      <c r="K483" s="222"/>
      <c r="L483" s="44"/>
      <c r="M483" s="223" t="s">
        <v>1</v>
      </c>
      <c r="N483" s="224" t="s">
        <v>41</v>
      </c>
      <c r="O483" s="91"/>
      <c r="P483" s="225">
        <f>O483*H483</f>
        <v>0</v>
      </c>
      <c r="Q483" s="225">
        <v>0</v>
      </c>
      <c r="R483" s="225">
        <f>Q483*H483</f>
        <v>0</v>
      </c>
      <c r="S483" s="225">
        <v>0</v>
      </c>
      <c r="T483" s="226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27" t="s">
        <v>741</v>
      </c>
      <c r="AT483" s="227" t="s">
        <v>126</v>
      </c>
      <c r="AU483" s="227" t="s">
        <v>86</v>
      </c>
      <c r="AY483" s="17" t="s">
        <v>124</v>
      </c>
      <c r="BE483" s="228">
        <f>IF(N483="základní",J483,0)</f>
        <v>0</v>
      </c>
      <c r="BF483" s="228">
        <f>IF(N483="snížená",J483,0)</f>
        <v>0</v>
      </c>
      <c r="BG483" s="228">
        <f>IF(N483="zákl. přenesená",J483,0)</f>
        <v>0</v>
      </c>
      <c r="BH483" s="228">
        <f>IF(N483="sníž. přenesená",J483,0)</f>
        <v>0</v>
      </c>
      <c r="BI483" s="228">
        <f>IF(N483="nulová",J483,0)</f>
        <v>0</v>
      </c>
      <c r="BJ483" s="17" t="s">
        <v>84</v>
      </c>
      <c r="BK483" s="228">
        <f>ROUND(I483*H483,2)</f>
        <v>0</v>
      </c>
      <c r="BL483" s="17" t="s">
        <v>741</v>
      </c>
      <c r="BM483" s="227" t="s">
        <v>771</v>
      </c>
    </row>
    <row r="484" s="12" customFormat="1" ht="22.8" customHeight="1">
      <c r="A484" s="12"/>
      <c r="B484" s="199"/>
      <c r="C484" s="200"/>
      <c r="D484" s="201" t="s">
        <v>75</v>
      </c>
      <c r="E484" s="213" t="s">
        <v>772</v>
      </c>
      <c r="F484" s="213" t="s">
        <v>773</v>
      </c>
      <c r="G484" s="200"/>
      <c r="H484" s="200"/>
      <c r="I484" s="203"/>
      <c r="J484" s="214">
        <f>BK484</f>
        <v>0</v>
      </c>
      <c r="K484" s="200"/>
      <c r="L484" s="205"/>
      <c r="M484" s="206"/>
      <c r="N484" s="207"/>
      <c r="O484" s="207"/>
      <c r="P484" s="208">
        <f>P485</f>
        <v>0</v>
      </c>
      <c r="Q484" s="207"/>
      <c r="R484" s="208">
        <f>R485</f>
        <v>0</v>
      </c>
      <c r="S484" s="207"/>
      <c r="T484" s="209">
        <f>T485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0" t="s">
        <v>394</v>
      </c>
      <c r="AT484" s="211" t="s">
        <v>75</v>
      </c>
      <c r="AU484" s="211" t="s">
        <v>84</v>
      </c>
      <c r="AY484" s="210" t="s">
        <v>124</v>
      </c>
      <c r="BK484" s="212">
        <f>BK485</f>
        <v>0</v>
      </c>
    </row>
    <row r="485" s="2" customFormat="1" ht="16.5" customHeight="1">
      <c r="A485" s="38"/>
      <c r="B485" s="39"/>
      <c r="C485" s="215" t="s">
        <v>774</v>
      </c>
      <c r="D485" s="215" t="s">
        <v>126</v>
      </c>
      <c r="E485" s="216" t="s">
        <v>775</v>
      </c>
      <c r="F485" s="217" t="s">
        <v>776</v>
      </c>
      <c r="G485" s="218" t="s">
        <v>740</v>
      </c>
      <c r="H485" s="219">
        <v>1</v>
      </c>
      <c r="I485" s="220"/>
      <c r="J485" s="221">
        <f>ROUND(I485*H485,2)</f>
        <v>0</v>
      </c>
      <c r="K485" s="222"/>
      <c r="L485" s="44"/>
      <c r="M485" s="223" t="s">
        <v>1</v>
      </c>
      <c r="N485" s="224" t="s">
        <v>41</v>
      </c>
      <c r="O485" s="91"/>
      <c r="P485" s="225">
        <f>O485*H485</f>
        <v>0</v>
      </c>
      <c r="Q485" s="225">
        <v>0</v>
      </c>
      <c r="R485" s="225">
        <f>Q485*H485</f>
        <v>0</v>
      </c>
      <c r="S485" s="225">
        <v>0</v>
      </c>
      <c r="T485" s="226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27" t="s">
        <v>741</v>
      </c>
      <c r="AT485" s="227" t="s">
        <v>126</v>
      </c>
      <c r="AU485" s="227" t="s">
        <v>86</v>
      </c>
      <c r="AY485" s="17" t="s">
        <v>124</v>
      </c>
      <c r="BE485" s="228">
        <f>IF(N485="základní",J485,0)</f>
        <v>0</v>
      </c>
      <c r="BF485" s="228">
        <f>IF(N485="snížená",J485,0)</f>
        <v>0</v>
      </c>
      <c r="BG485" s="228">
        <f>IF(N485="zákl. přenesená",J485,0)</f>
        <v>0</v>
      </c>
      <c r="BH485" s="228">
        <f>IF(N485="sníž. přenesená",J485,0)</f>
        <v>0</v>
      </c>
      <c r="BI485" s="228">
        <f>IF(N485="nulová",J485,0)</f>
        <v>0</v>
      </c>
      <c r="BJ485" s="17" t="s">
        <v>84</v>
      </c>
      <c r="BK485" s="228">
        <f>ROUND(I485*H485,2)</f>
        <v>0</v>
      </c>
      <c r="BL485" s="17" t="s">
        <v>741</v>
      </c>
      <c r="BM485" s="227" t="s">
        <v>777</v>
      </c>
    </row>
    <row r="486" s="12" customFormat="1" ht="22.8" customHeight="1">
      <c r="A486" s="12"/>
      <c r="B486" s="199"/>
      <c r="C486" s="200"/>
      <c r="D486" s="201" t="s">
        <v>75</v>
      </c>
      <c r="E486" s="213" t="s">
        <v>778</v>
      </c>
      <c r="F486" s="213" t="s">
        <v>779</v>
      </c>
      <c r="G486" s="200"/>
      <c r="H486" s="200"/>
      <c r="I486" s="203"/>
      <c r="J486" s="214">
        <f>BK486</f>
        <v>0</v>
      </c>
      <c r="K486" s="200"/>
      <c r="L486" s="205"/>
      <c r="M486" s="206"/>
      <c r="N486" s="207"/>
      <c r="O486" s="207"/>
      <c r="P486" s="208">
        <f>SUM(P487:P488)</f>
        <v>0</v>
      </c>
      <c r="Q486" s="207"/>
      <c r="R486" s="208">
        <f>SUM(R487:R488)</f>
        <v>0</v>
      </c>
      <c r="S486" s="207"/>
      <c r="T486" s="209">
        <f>SUM(T487:T488)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394</v>
      </c>
      <c r="AT486" s="211" t="s">
        <v>75</v>
      </c>
      <c r="AU486" s="211" t="s">
        <v>84</v>
      </c>
      <c r="AY486" s="210" t="s">
        <v>124</v>
      </c>
      <c r="BK486" s="212">
        <f>SUM(BK487:BK488)</f>
        <v>0</v>
      </c>
    </row>
    <row r="487" s="2" customFormat="1" ht="16.5" customHeight="1">
      <c r="A487" s="38"/>
      <c r="B487" s="39"/>
      <c r="C487" s="215" t="s">
        <v>780</v>
      </c>
      <c r="D487" s="215" t="s">
        <v>126</v>
      </c>
      <c r="E487" s="216" t="s">
        <v>781</v>
      </c>
      <c r="F487" s="217" t="s">
        <v>782</v>
      </c>
      <c r="G487" s="218" t="s">
        <v>200</v>
      </c>
      <c r="H487" s="219">
        <v>2</v>
      </c>
      <c r="I487" s="220"/>
      <c r="J487" s="221">
        <f>ROUND(I487*H487,2)</f>
        <v>0</v>
      </c>
      <c r="K487" s="222"/>
      <c r="L487" s="44"/>
      <c r="M487" s="223" t="s">
        <v>1</v>
      </c>
      <c r="N487" s="224" t="s">
        <v>41</v>
      </c>
      <c r="O487" s="91"/>
      <c r="P487" s="225">
        <f>O487*H487</f>
        <v>0</v>
      </c>
      <c r="Q487" s="225">
        <v>0</v>
      </c>
      <c r="R487" s="225">
        <f>Q487*H487</f>
        <v>0</v>
      </c>
      <c r="S487" s="225">
        <v>0</v>
      </c>
      <c r="T487" s="226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27" t="s">
        <v>741</v>
      </c>
      <c r="AT487" s="227" t="s">
        <v>126</v>
      </c>
      <c r="AU487" s="227" t="s">
        <v>86</v>
      </c>
      <c r="AY487" s="17" t="s">
        <v>124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7" t="s">
        <v>84</v>
      </c>
      <c r="BK487" s="228">
        <f>ROUND(I487*H487,2)</f>
        <v>0</v>
      </c>
      <c r="BL487" s="17" t="s">
        <v>741</v>
      </c>
      <c r="BM487" s="227" t="s">
        <v>783</v>
      </c>
    </row>
    <row r="488" s="2" customFormat="1" ht="16.5" customHeight="1">
      <c r="A488" s="38"/>
      <c r="B488" s="39"/>
      <c r="C488" s="215" t="s">
        <v>784</v>
      </c>
      <c r="D488" s="215" t="s">
        <v>126</v>
      </c>
      <c r="E488" s="216" t="s">
        <v>785</v>
      </c>
      <c r="F488" s="217" t="s">
        <v>786</v>
      </c>
      <c r="G488" s="218" t="s">
        <v>740</v>
      </c>
      <c r="H488" s="219">
        <v>1</v>
      </c>
      <c r="I488" s="220"/>
      <c r="J488" s="221">
        <f>ROUND(I488*H488,2)</f>
        <v>0</v>
      </c>
      <c r="K488" s="222"/>
      <c r="L488" s="44"/>
      <c r="M488" s="274" t="s">
        <v>1</v>
      </c>
      <c r="N488" s="275" t="s">
        <v>41</v>
      </c>
      <c r="O488" s="276"/>
      <c r="P488" s="277">
        <f>O488*H488</f>
        <v>0</v>
      </c>
      <c r="Q488" s="277">
        <v>0</v>
      </c>
      <c r="R488" s="277">
        <f>Q488*H488</f>
        <v>0</v>
      </c>
      <c r="S488" s="277">
        <v>0</v>
      </c>
      <c r="T488" s="278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27" t="s">
        <v>741</v>
      </c>
      <c r="AT488" s="227" t="s">
        <v>126</v>
      </c>
      <c r="AU488" s="227" t="s">
        <v>86</v>
      </c>
      <c r="AY488" s="17" t="s">
        <v>124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7" t="s">
        <v>84</v>
      </c>
      <c r="BK488" s="228">
        <f>ROUND(I488*H488,2)</f>
        <v>0</v>
      </c>
      <c r="BL488" s="17" t="s">
        <v>741</v>
      </c>
      <c r="BM488" s="227" t="s">
        <v>787</v>
      </c>
    </row>
    <row r="489" s="2" customFormat="1" ht="6.96" customHeight="1">
      <c r="A489" s="38"/>
      <c r="B489" s="66"/>
      <c r="C489" s="67"/>
      <c r="D489" s="67"/>
      <c r="E489" s="67"/>
      <c r="F489" s="67"/>
      <c r="G489" s="67"/>
      <c r="H489" s="67"/>
      <c r="I489" s="67"/>
      <c r="J489" s="67"/>
      <c r="K489" s="67"/>
      <c r="L489" s="44"/>
      <c r="M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</row>
  </sheetData>
  <sheetProtection sheet="1" autoFilter="0" formatColumns="0" formatRows="0" objects="1" scenarios="1" spinCount="100000" saltValue="VzdQxwlWLFXiesrvEZPj5x6TRj3N3dAKPzGfXIsYhTf9jWQkFkxu4aN1Bp7hf+duDiAWx+Bj5bMwqtzDx8Y5bA==" hashValue="0WsStRazmKf6yaW6cTJnF8qZcTOEF0FABh6OiLHzhG9I1FLlHxJl9tgo7wjIu0yf2zVZRGsNoSIaCFSRzrH2Yw==" algorithmName="SHA-512" password="CC35"/>
  <autoFilter ref="C129:K48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LAPTOP-G0FMFB3Q\ivans</dc:creator>
  <cp:lastModifiedBy>LAPTOP-G0FMFB3Q\ivans</cp:lastModifiedBy>
  <dcterms:created xsi:type="dcterms:W3CDTF">2025-03-10T10:52:45Z</dcterms:created>
  <dcterms:modified xsi:type="dcterms:W3CDTF">2025-03-10T10:52:48Z</dcterms:modified>
</cp:coreProperties>
</file>