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DHUSO~1\PDZATE~1\PDSTAV~1\FINLNV~1\"/>
    </mc:Choice>
  </mc:AlternateContent>
  <bookViews>
    <workbookView xWindow="0" yWindow="0" windowWidth="21570" windowHeight="8595"/>
  </bookViews>
  <sheets>
    <sheet name="Rekapitulace stavby" sheetId="1" r:id="rId1"/>
    <sheet name="SO01 - Investice" sheetId="2" r:id="rId2"/>
    <sheet name="SO02 - Opravy" sheetId="3" r:id="rId3"/>
    <sheet name="SO03 - VRN" sheetId="4" r:id="rId4"/>
  </sheets>
  <definedNames>
    <definedName name="_xlnm._FilterDatabase" localSheetId="1" hidden="1">'SO01 - Investice'!$C$131:$K$1060</definedName>
    <definedName name="_xlnm._FilterDatabase" localSheetId="2" hidden="1">'SO02 - Opravy'!$C$134:$K$738</definedName>
    <definedName name="_xlnm._FilterDatabase" localSheetId="3" hidden="1">'SO03 - VRN'!$C$118:$K$130</definedName>
    <definedName name="_xlnm.Print_Titles" localSheetId="0">'Rekapitulace stavby'!$92:$92</definedName>
    <definedName name="_xlnm.Print_Titles" localSheetId="1">'SO01 - Investice'!$131:$131</definedName>
    <definedName name="_xlnm.Print_Titles" localSheetId="2">'SO02 - Opravy'!$134:$134</definedName>
    <definedName name="_xlnm.Print_Titles" localSheetId="3">'SO03 - VRN'!$118:$118</definedName>
    <definedName name="_xlnm.Print_Area" localSheetId="0">'Rekapitulace stavby'!$D$4:$AO$76,'Rekapitulace stavby'!$C$82:$AQ$98</definedName>
    <definedName name="_xlnm.Print_Area" localSheetId="1">'SO01 - Investice'!$C$4:$J$76,'SO01 - Investice'!$C$82:$J$113,'SO01 - Investice'!$C$119:$K$1060</definedName>
    <definedName name="_xlnm.Print_Area" localSheetId="2">'SO02 - Opravy'!$C$4:$J$76,'SO02 - Opravy'!$C$82:$J$116,'SO02 - Opravy'!$C$122:$K$738</definedName>
    <definedName name="_xlnm.Print_Area" localSheetId="3">'SO03 - VRN'!$C$4:$J$76,'SO03 - VRN'!$C$82:$J$100,'SO03 - VRN'!$C$106:$K$130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128" i="4"/>
  <c r="BH128" i="4"/>
  <c r="BG128" i="4"/>
  <c r="BE128" i="4"/>
  <c r="T128" i="4"/>
  <c r="T127" i="4"/>
  <c r="R128" i="4"/>
  <c r="R127" i="4" s="1"/>
  <c r="P128" i="4"/>
  <c r="P127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J115" i="4"/>
  <c r="F115" i="4"/>
  <c r="F113" i="4"/>
  <c r="E111" i="4"/>
  <c r="J91" i="4"/>
  <c r="F91" i="4"/>
  <c r="F89" i="4"/>
  <c r="E87" i="4"/>
  <c r="J24" i="4"/>
  <c r="E24" i="4"/>
  <c r="J92" i="4"/>
  <c r="J23" i="4"/>
  <c r="J18" i="4"/>
  <c r="E18" i="4"/>
  <c r="F116" i="4"/>
  <c r="J17" i="4"/>
  <c r="J12" i="4"/>
  <c r="J89" i="4"/>
  <c r="E7" i="4"/>
  <c r="E109" i="4" s="1"/>
  <c r="J37" i="3"/>
  <c r="J36" i="3"/>
  <c r="AY96" i="1" s="1"/>
  <c r="J35" i="3"/>
  <c r="AX96" i="1"/>
  <c r="BI737" i="3"/>
  <c r="BH737" i="3"/>
  <c r="BG737" i="3"/>
  <c r="BE737" i="3"/>
  <c r="T737" i="3"/>
  <c r="R737" i="3"/>
  <c r="P737" i="3"/>
  <c r="BI736" i="3"/>
  <c r="BH736" i="3"/>
  <c r="BG736" i="3"/>
  <c r="BE736" i="3"/>
  <c r="T736" i="3"/>
  <c r="R736" i="3"/>
  <c r="P736" i="3"/>
  <c r="BI734" i="3"/>
  <c r="BH734" i="3"/>
  <c r="BG734" i="3"/>
  <c r="BE734" i="3"/>
  <c r="T734" i="3"/>
  <c r="R734" i="3"/>
  <c r="P734" i="3"/>
  <c r="BI725" i="3"/>
  <c r="BH725" i="3"/>
  <c r="BG725" i="3"/>
  <c r="BE725" i="3"/>
  <c r="T725" i="3"/>
  <c r="R725" i="3"/>
  <c r="P725" i="3"/>
  <c r="BI723" i="3"/>
  <c r="BH723" i="3"/>
  <c r="BG723" i="3"/>
  <c r="BE723" i="3"/>
  <c r="T723" i="3"/>
  <c r="R723" i="3"/>
  <c r="P723" i="3"/>
  <c r="BI722" i="3"/>
  <c r="BH722" i="3"/>
  <c r="BG722" i="3"/>
  <c r="BE722" i="3"/>
  <c r="T722" i="3"/>
  <c r="R722" i="3"/>
  <c r="P722" i="3"/>
  <c r="BI721" i="3"/>
  <c r="BH721" i="3"/>
  <c r="BG721" i="3"/>
  <c r="BE721" i="3"/>
  <c r="T721" i="3"/>
  <c r="R721" i="3"/>
  <c r="P721" i="3"/>
  <c r="BI720" i="3"/>
  <c r="BH720" i="3"/>
  <c r="BG720" i="3"/>
  <c r="BE720" i="3"/>
  <c r="T720" i="3"/>
  <c r="R720" i="3"/>
  <c r="P720" i="3"/>
  <c r="BI719" i="3"/>
  <c r="BH719" i="3"/>
  <c r="BG719" i="3"/>
  <c r="BE719" i="3"/>
  <c r="T719" i="3"/>
  <c r="R719" i="3"/>
  <c r="P719" i="3"/>
  <c r="BI709" i="3"/>
  <c r="BH709" i="3"/>
  <c r="BG709" i="3"/>
  <c r="BE709" i="3"/>
  <c r="T709" i="3"/>
  <c r="R709" i="3"/>
  <c r="P709" i="3"/>
  <c r="BI702" i="3"/>
  <c r="BH702" i="3"/>
  <c r="BG702" i="3"/>
  <c r="BE702" i="3"/>
  <c r="T702" i="3"/>
  <c r="R702" i="3"/>
  <c r="P702" i="3"/>
  <c r="BI701" i="3"/>
  <c r="BH701" i="3"/>
  <c r="BG701" i="3"/>
  <c r="BE701" i="3"/>
  <c r="T701" i="3"/>
  <c r="R701" i="3"/>
  <c r="P701" i="3"/>
  <c r="BI700" i="3"/>
  <c r="BH700" i="3"/>
  <c r="BG700" i="3"/>
  <c r="BE700" i="3"/>
  <c r="T700" i="3"/>
  <c r="R700" i="3"/>
  <c r="P700" i="3"/>
  <c r="BI693" i="3"/>
  <c r="BH693" i="3"/>
  <c r="BG693" i="3"/>
  <c r="BE693" i="3"/>
  <c r="T693" i="3"/>
  <c r="R693" i="3"/>
  <c r="P693" i="3"/>
  <c r="BI691" i="3"/>
  <c r="BH691" i="3"/>
  <c r="BG691" i="3"/>
  <c r="BE691" i="3"/>
  <c r="T691" i="3"/>
  <c r="R691" i="3"/>
  <c r="P691" i="3"/>
  <c r="BI688" i="3"/>
  <c r="BH688" i="3"/>
  <c r="BG688" i="3"/>
  <c r="BE688" i="3"/>
  <c r="T688" i="3"/>
  <c r="R688" i="3"/>
  <c r="P688" i="3"/>
  <c r="BI685" i="3"/>
  <c r="BH685" i="3"/>
  <c r="BG685" i="3"/>
  <c r="BE685" i="3"/>
  <c r="T685" i="3"/>
  <c r="R685" i="3"/>
  <c r="P685" i="3"/>
  <c r="BI684" i="3"/>
  <c r="BH684" i="3"/>
  <c r="BG684" i="3"/>
  <c r="BE684" i="3"/>
  <c r="T684" i="3"/>
  <c r="R684" i="3"/>
  <c r="P684" i="3"/>
  <c r="BI681" i="3"/>
  <c r="BH681" i="3"/>
  <c r="BG681" i="3"/>
  <c r="BE681" i="3"/>
  <c r="T681" i="3"/>
  <c r="R681" i="3"/>
  <c r="P681" i="3"/>
  <c r="BI678" i="3"/>
  <c r="BH678" i="3"/>
  <c r="BG678" i="3"/>
  <c r="BE678" i="3"/>
  <c r="T678" i="3"/>
  <c r="R678" i="3"/>
  <c r="P678" i="3"/>
  <c r="BI675" i="3"/>
  <c r="BH675" i="3"/>
  <c r="BG675" i="3"/>
  <c r="BE675" i="3"/>
  <c r="T675" i="3"/>
  <c r="R675" i="3"/>
  <c r="P675" i="3"/>
  <c r="BI674" i="3"/>
  <c r="BH674" i="3"/>
  <c r="BG674" i="3"/>
  <c r="BE674" i="3"/>
  <c r="T674" i="3"/>
  <c r="R674" i="3"/>
  <c r="P674" i="3"/>
  <c r="BI668" i="3"/>
  <c r="BH668" i="3"/>
  <c r="BG668" i="3"/>
  <c r="BE668" i="3"/>
  <c r="T668" i="3"/>
  <c r="R668" i="3"/>
  <c r="P668" i="3"/>
  <c r="BI667" i="3"/>
  <c r="BH667" i="3"/>
  <c r="BG667" i="3"/>
  <c r="BE667" i="3"/>
  <c r="T667" i="3"/>
  <c r="R667" i="3"/>
  <c r="P667" i="3"/>
  <c r="BI657" i="3"/>
  <c r="BH657" i="3"/>
  <c r="BG657" i="3"/>
  <c r="BE657" i="3"/>
  <c r="T657" i="3"/>
  <c r="R657" i="3"/>
  <c r="P657" i="3"/>
  <c r="BI655" i="3"/>
  <c r="BH655" i="3"/>
  <c r="BG655" i="3"/>
  <c r="BE655" i="3"/>
  <c r="T655" i="3"/>
  <c r="R655" i="3"/>
  <c r="P655" i="3"/>
  <c r="BI649" i="3"/>
  <c r="BH649" i="3"/>
  <c r="BG649" i="3"/>
  <c r="BE649" i="3"/>
  <c r="T649" i="3"/>
  <c r="R649" i="3"/>
  <c r="P649" i="3"/>
  <c r="BI643" i="3"/>
  <c r="BH643" i="3"/>
  <c r="BG643" i="3"/>
  <c r="BE643" i="3"/>
  <c r="T643" i="3"/>
  <c r="R643" i="3"/>
  <c r="P643" i="3"/>
  <c r="BI641" i="3"/>
  <c r="BH641" i="3"/>
  <c r="BG641" i="3"/>
  <c r="BE641" i="3"/>
  <c r="T641" i="3"/>
  <c r="R641" i="3"/>
  <c r="P641" i="3"/>
  <c r="BI638" i="3"/>
  <c r="BH638" i="3"/>
  <c r="BG638" i="3"/>
  <c r="BE638" i="3"/>
  <c r="T638" i="3"/>
  <c r="R638" i="3"/>
  <c r="P638" i="3"/>
  <c r="BI632" i="3"/>
  <c r="BH632" i="3"/>
  <c r="BG632" i="3"/>
  <c r="BE632" i="3"/>
  <c r="T632" i="3"/>
  <c r="R632" i="3"/>
  <c r="P632" i="3"/>
  <c r="BI626" i="3"/>
  <c r="BH626" i="3"/>
  <c r="BG626" i="3"/>
  <c r="BE626" i="3"/>
  <c r="T626" i="3"/>
  <c r="R626" i="3"/>
  <c r="P626" i="3"/>
  <c r="BI623" i="3"/>
  <c r="BH623" i="3"/>
  <c r="BG623" i="3"/>
  <c r="BE623" i="3"/>
  <c r="T623" i="3"/>
  <c r="R623" i="3"/>
  <c r="P623" i="3"/>
  <c r="BI622" i="3"/>
  <c r="BH622" i="3"/>
  <c r="BG622" i="3"/>
  <c r="BE622" i="3"/>
  <c r="T622" i="3"/>
  <c r="R622" i="3"/>
  <c r="P622" i="3"/>
  <c r="BI616" i="3"/>
  <c r="BH616" i="3"/>
  <c r="BG616" i="3"/>
  <c r="BE616" i="3"/>
  <c r="T616" i="3"/>
  <c r="R616" i="3"/>
  <c r="P616" i="3"/>
  <c r="BI610" i="3"/>
  <c r="BH610" i="3"/>
  <c r="BG610" i="3"/>
  <c r="BE610" i="3"/>
  <c r="T610" i="3"/>
  <c r="R610" i="3"/>
  <c r="P610" i="3"/>
  <c r="BI608" i="3"/>
  <c r="BH608" i="3"/>
  <c r="BG608" i="3"/>
  <c r="BE608" i="3"/>
  <c r="T608" i="3"/>
  <c r="R608" i="3"/>
  <c r="P608" i="3"/>
  <c r="BI603" i="3"/>
  <c r="BH603" i="3"/>
  <c r="BG603" i="3"/>
  <c r="BE603" i="3"/>
  <c r="T603" i="3"/>
  <c r="R603" i="3"/>
  <c r="P603" i="3"/>
  <c r="BI593" i="3"/>
  <c r="BH593" i="3"/>
  <c r="BG593" i="3"/>
  <c r="BE593" i="3"/>
  <c r="T593" i="3"/>
  <c r="R593" i="3"/>
  <c r="P593" i="3"/>
  <c r="BI592" i="3"/>
  <c r="BH592" i="3"/>
  <c r="BG592" i="3"/>
  <c r="BE592" i="3"/>
  <c r="T592" i="3"/>
  <c r="R592" i="3"/>
  <c r="P592" i="3"/>
  <c r="BI586" i="3"/>
  <c r="BH586" i="3"/>
  <c r="BG586" i="3"/>
  <c r="BE586" i="3"/>
  <c r="T586" i="3"/>
  <c r="R586" i="3"/>
  <c r="P586" i="3"/>
  <c r="BI584" i="3"/>
  <c r="BH584" i="3"/>
  <c r="BG584" i="3"/>
  <c r="BE584" i="3"/>
  <c r="T584" i="3"/>
  <c r="R584" i="3"/>
  <c r="P584" i="3"/>
  <c r="BI582" i="3"/>
  <c r="BH582" i="3"/>
  <c r="BG582" i="3"/>
  <c r="BE582" i="3"/>
  <c r="T582" i="3"/>
  <c r="R582" i="3"/>
  <c r="P582" i="3"/>
  <c r="BI573" i="3"/>
  <c r="BH573" i="3"/>
  <c r="BG573" i="3"/>
  <c r="BE573" i="3"/>
  <c r="T573" i="3"/>
  <c r="R573" i="3"/>
  <c r="P573" i="3"/>
  <c r="BI571" i="3"/>
  <c r="BH571" i="3"/>
  <c r="BG571" i="3"/>
  <c r="BE571" i="3"/>
  <c r="T571" i="3"/>
  <c r="R571" i="3"/>
  <c r="P571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59" i="3"/>
  <c r="BH559" i="3"/>
  <c r="BG559" i="3"/>
  <c r="BE559" i="3"/>
  <c r="T559" i="3"/>
  <c r="R559" i="3"/>
  <c r="P559" i="3"/>
  <c r="BI556" i="3"/>
  <c r="BH556" i="3"/>
  <c r="BG556" i="3"/>
  <c r="BE556" i="3"/>
  <c r="T556" i="3"/>
  <c r="R556" i="3"/>
  <c r="P556" i="3"/>
  <c r="BI538" i="3"/>
  <c r="BH538" i="3"/>
  <c r="BG538" i="3"/>
  <c r="BE538" i="3"/>
  <c r="T538" i="3"/>
  <c r="R538" i="3"/>
  <c r="P538" i="3"/>
  <c r="BI535" i="3"/>
  <c r="BH535" i="3"/>
  <c r="BG535" i="3"/>
  <c r="BE535" i="3"/>
  <c r="T535" i="3"/>
  <c r="R535" i="3"/>
  <c r="P535" i="3"/>
  <c r="BI527" i="3"/>
  <c r="BH527" i="3"/>
  <c r="BG527" i="3"/>
  <c r="BE527" i="3"/>
  <c r="T527" i="3"/>
  <c r="R527" i="3"/>
  <c r="P527" i="3"/>
  <c r="BI524" i="3"/>
  <c r="BH524" i="3"/>
  <c r="BG524" i="3"/>
  <c r="BE524" i="3"/>
  <c r="T524" i="3"/>
  <c r="R524" i="3"/>
  <c r="P524" i="3"/>
  <c r="BI512" i="3"/>
  <c r="BH512" i="3"/>
  <c r="BG512" i="3"/>
  <c r="BE512" i="3"/>
  <c r="T512" i="3"/>
  <c r="R512" i="3"/>
  <c r="P512" i="3"/>
  <c r="BI509" i="3"/>
  <c r="BH509" i="3"/>
  <c r="BG509" i="3"/>
  <c r="BE509" i="3"/>
  <c r="T509" i="3"/>
  <c r="R509" i="3"/>
  <c r="P509" i="3"/>
  <c r="BI506" i="3"/>
  <c r="BH506" i="3"/>
  <c r="BG506" i="3"/>
  <c r="BE506" i="3"/>
  <c r="T506" i="3"/>
  <c r="R506" i="3"/>
  <c r="P506" i="3"/>
  <c r="BI503" i="3"/>
  <c r="BH503" i="3"/>
  <c r="BG503" i="3"/>
  <c r="BE503" i="3"/>
  <c r="T503" i="3"/>
  <c r="R503" i="3"/>
  <c r="P503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0" i="3"/>
  <c r="BH470" i="3"/>
  <c r="BG470" i="3"/>
  <c r="BE470" i="3"/>
  <c r="T470" i="3"/>
  <c r="R470" i="3"/>
  <c r="P470" i="3"/>
  <c r="BI462" i="3"/>
  <c r="BH462" i="3"/>
  <c r="BG462" i="3"/>
  <c r="BE462" i="3"/>
  <c r="T462" i="3"/>
  <c r="R462" i="3"/>
  <c r="P462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6" i="3"/>
  <c r="BH456" i="3"/>
  <c r="BG456" i="3"/>
  <c r="BE456" i="3"/>
  <c r="T456" i="3"/>
  <c r="R456" i="3"/>
  <c r="P456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0" i="3"/>
  <c r="BH440" i="3"/>
  <c r="BG440" i="3"/>
  <c r="BE440" i="3"/>
  <c r="T440" i="3"/>
  <c r="R440" i="3"/>
  <c r="P440" i="3"/>
  <c r="BI438" i="3"/>
  <c r="BH438" i="3"/>
  <c r="BG438" i="3"/>
  <c r="BE438" i="3"/>
  <c r="T438" i="3"/>
  <c r="R438" i="3"/>
  <c r="P438" i="3"/>
  <c r="BI436" i="3"/>
  <c r="BH436" i="3"/>
  <c r="BG436" i="3"/>
  <c r="BE436" i="3"/>
  <c r="T436" i="3"/>
  <c r="R436" i="3"/>
  <c r="P436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16" i="3"/>
  <c r="BH416" i="3"/>
  <c r="BG416" i="3"/>
  <c r="BE416" i="3"/>
  <c r="T416" i="3"/>
  <c r="R416" i="3"/>
  <c r="P416" i="3"/>
  <c r="P415" i="3" s="1"/>
  <c r="BI414" i="3"/>
  <c r="BH414" i="3"/>
  <c r="BG414" i="3"/>
  <c r="BE414" i="3"/>
  <c r="T414" i="3"/>
  <c r="T413" i="3" s="1"/>
  <c r="R414" i="3"/>
  <c r="R413" i="3"/>
  <c r="P414" i="3"/>
  <c r="P413" i="3" s="1"/>
  <c r="BI412" i="3"/>
  <c r="BH412" i="3"/>
  <c r="BG412" i="3"/>
  <c r="BE412" i="3"/>
  <c r="T412" i="3"/>
  <c r="T411" i="3"/>
  <c r="R412" i="3"/>
  <c r="R411" i="3" s="1"/>
  <c r="P412" i="3"/>
  <c r="P411" i="3"/>
  <c r="BI410" i="3"/>
  <c r="BH410" i="3"/>
  <c r="BG410" i="3"/>
  <c r="BE410" i="3"/>
  <c r="T410" i="3"/>
  <c r="R410" i="3"/>
  <c r="P410" i="3"/>
  <c r="BI401" i="3"/>
  <c r="BH401" i="3"/>
  <c r="BG401" i="3"/>
  <c r="BE401" i="3"/>
  <c r="T401" i="3"/>
  <c r="R401" i="3"/>
  <c r="P401" i="3"/>
  <c r="BI399" i="3"/>
  <c r="BH399" i="3"/>
  <c r="BG399" i="3"/>
  <c r="BE399" i="3"/>
  <c r="T399" i="3"/>
  <c r="R399" i="3"/>
  <c r="P399" i="3"/>
  <c r="BI396" i="3"/>
  <c r="BH396" i="3"/>
  <c r="BG396" i="3"/>
  <c r="BE396" i="3"/>
  <c r="T396" i="3"/>
  <c r="R396" i="3"/>
  <c r="P396" i="3"/>
  <c r="BI394" i="3"/>
  <c r="BH394" i="3"/>
  <c r="BG394" i="3"/>
  <c r="BE394" i="3"/>
  <c r="T394" i="3"/>
  <c r="R394" i="3"/>
  <c r="P394" i="3"/>
  <c r="BI391" i="3"/>
  <c r="BH391" i="3"/>
  <c r="BG391" i="3"/>
  <c r="BE391" i="3"/>
  <c r="T391" i="3"/>
  <c r="R391" i="3"/>
  <c r="P391" i="3"/>
  <c r="BI388" i="3"/>
  <c r="BH388" i="3"/>
  <c r="BG388" i="3"/>
  <c r="BE388" i="3"/>
  <c r="T388" i="3"/>
  <c r="T387" i="3"/>
  <c r="R388" i="3"/>
  <c r="R387" i="3" s="1"/>
  <c r="P388" i="3"/>
  <c r="P387" i="3"/>
  <c r="BI386" i="3"/>
  <c r="BH386" i="3"/>
  <c r="BG386" i="3"/>
  <c r="BE386" i="3"/>
  <c r="T386" i="3"/>
  <c r="R386" i="3"/>
  <c r="P386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7" i="3"/>
  <c r="BH377" i="3"/>
  <c r="BG377" i="3"/>
  <c r="BE377" i="3"/>
  <c r="T377" i="3"/>
  <c r="R377" i="3"/>
  <c r="P377" i="3"/>
  <c r="BI365" i="3"/>
  <c r="BH365" i="3"/>
  <c r="BG365" i="3"/>
  <c r="BE365" i="3"/>
  <c r="T365" i="3"/>
  <c r="R365" i="3"/>
  <c r="P365" i="3"/>
  <c r="BI356" i="3"/>
  <c r="BH356" i="3"/>
  <c r="BG356" i="3"/>
  <c r="BE356" i="3"/>
  <c r="T356" i="3"/>
  <c r="R356" i="3"/>
  <c r="P356" i="3"/>
  <c r="BI338" i="3"/>
  <c r="BH338" i="3"/>
  <c r="BG338" i="3"/>
  <c r="BE338" i="3"/>
  <c r="T338" i="3"/>
  <c r="R338" i="3"/>
  <c r="P338" i="3"/>
  <c r="BI335" i="3"/>
  <c r="BH335" i="3"/>
  <c r="BG335" i="3"/>
  <c r="BE335" i="3"/>
  <c r="T335" i="3"/>
  <c r="R335" i="3"/>
  <c r="P335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26" i="3"/>
  <c r="BH326" i="3"/>
  <c r="BG326" i="3"/>
  <c r="BE326" i="3"/>
  <c r="T326" i="3"/>
  <c r="R326" i="3"/>
  <c r="P326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4" i="3"/>
  <c r="BH314" i="3"/>
  <c r="BG314" i="3"/>
  <c r="BE314" i="3"/>
  <c r="T314" i="3"/>
  <c r="R314" i="3"/>
  <c r="P314" i="3"/>
  <c r="BI304" i="3"/>
  <c r="BH304" i="3"/>
  <c r="BG304" i="3"/>
  <c r="BE304" i="3"/>
  <c r="T304" i="3"/>
  <c r="R304" i="3"/>
  <c r="P304" i="3"/>
  <c r="BI288" i="3"/>
  <c r="BH288" i="3"/>
  <c r="BG288" i="3"/>
  <c r="BE288" i="3"/>
  <c r="T288" i="3"/>
  <c r="R288" i="3"/>
  <c r="P288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T282" i="3"/>
  <c r="R283" i="3"/>
  <c r="R282" i="3"/>
  <c r="P283" i="3"/>
  <c r="P282" i="3"/>
  <c r="BI273" i="3"/>
  <c r="BH273" i="3"/>
  <c r="BG273" i="3"/>
  <c r="BE273" i="3"/>
  <c r="T273" i="3"/>
  <c r="R273" i="3"/>
  <c r="P273" i="3"/>
  <c r="BI270" i="3"/>
  <c r="BH270" i="3"/>
  <c r="BG270" i="3"/>
  <c r="BE270" i="3"/>
  <c r="T270" i="3"/>
  <c r="R270" i="3"/>
  <c r="P270" i="3"/>
  <c r="BI267" i="3"/>
  <c r="BH267" i="3"/>
  <c r="BG267" i="3"/>
  <c r="BE267" i="3"/>
  <c r="T267" i="3"/>
  <c r="R267" i="3"/>
  <c r="P267" i="3"/>
  <c r="BI251" i="3"/>
  <c r="BH251" i="3"/>
  <c r="BG251" i="3"/>
  <c r="BE251" i="3"/>
  <c r="T251" i="3"/>
  <c r="R251" i="3"/>
  <c r="P251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17" i="3"/>
  <c r="BH217" i="3"/>
  <c r="BG217" i="3"/>
  <c r="BE217" i="3"/>
  <c r="T217" i="3"/>
  <c r="R217" i="3"/>
  <c r="P217" i="3"/>
  <c r="BI208" i="3"/>
  <c r="BH208" i="3"/>
  <c r="BG208" i="3"/>
  <c r="BE208" i="3"/>
  <c r="T208" i="3"/>
  <c r="R208" i="3"/>
  <c r="P208" i="3"/>
  <c r="BI205" i="3"/>
  <c r="BH205" i="3"/>
  <c r="BG205" i="3"/>
  <c r="BE205" i="3"/>
  <c r="T205" i="3"/>
  <c r="R205" i="3"/>
  <c r="P205" i="3"/>
  <c r="BI191" i="3"/>
  <c r="BH191" i="3"/>
  <c r="BG191" i="3"/>
  <c r="BE191" i="3"/>
  <c r="T191" i="3"/>
  <c r="R191" i="3"/>
  <c r="P191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0" i="3"/>
  <c r="BH170" i="3"/>
  <c r="BG170" i="3"/>
  <c r="BE170" i="3"/>
  <c r="T170" i="3"/>
  <c r="R170" i="3"/>
  <c r="P170" i="3"/>
  <c r="BI167" i="3"/>
  <c r="BH167" i="3"/>
  <c r="BG167" i="3"/>
  <c r="BE167" i="3"/>
  <c r="T167" i="3"/>
  <c r="R167" i="3"/>
  <c r="P167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46" i="3"/>
  <c r="BH146" i="3"/>
  <c r="BG146" i="3"/>
  <c r="BE146" i="3"/>
  <c r="T146" i="3"/>
  <c r="R146" i="3"/>
  <c r="P146" i="3"/>
  <c r="BI143" i="3"/>
  <c r="BH143" i="3"/>
  <c r="BG143" i="3"/>
  <c r="BE143" i="3"/>
  <c r="T143" i="3"/>
  <c r="R143" i="3"/>
  <c r="P143" i="3"/>
  <c r="BI138" i="3"/>
  <c r="BH138" i="3"/>
  <c r="BG138" i="3"/>
  <c r="BE138" i="3"/>
  <c r="T138" i="3"/>
  <c r="R138" i="3"/>
  <c r="P138" i="3"/>
  <c r="J131" i="3"/>
  <c r="F131" i="3"/>
  <c r="F129" i="3"/>
  <c r="E127" i="3"/>
  <c r="J91" i="3"/>
  <c r="F91" i="3"/>
  <c r="F89" i="3"/>
  <c r="E87" i="3"/>
  <c r="J24" i="3"/>
  <c r="E24" i="3"/>
  <c r="J92" i="3"/>
  <c r="J23" i="3"/>
  <c r="J18" i="3"/>
  <c r="E18" i="3"/>
  <c r="F92" i="3"/>
  <c r="J17" i="3"/>
  <c r="J12" i="3"/>
  <c r="J129" i="3" s="1"/>
  <c r="E7" i="3"/>
  <c r="E85" i="3"/>
  <c r="J37" i="2"/>
  <c r="J36" i="2"/>
  <c r="AY95" i="1"/>
  <c r="J35" i="2"/>
  <c r="AX95" i="1"/>
  <c r="BI1060" i="2"/>
  <c r="BH1060" i="2"/>
  <c r="BG1060" i="2"/>
  <c r="BE1060" i="2"/>
  <c r="T1060" i="2"/>
  <c r="R1060" i="2"/>
  <c r="P1060" i="2"/>
  <c r="BI1058" i="2"/>
  <c r="BH1058" i="2"/>
  <c r="BG1058" i="2"/>
  <c r="BE1058" i="2"/>
  <c r="T1058" i="2"/>
  <c r="R1058" i="2"/>
  <c r="P1058" i="2"/>
  <c r="BI1056" i="2"/>
  <c r="BH1056" i="2"/>
  <c r="BG1056" i="2"/>
  <c r="BE1056" i="2"/>
  <c r="T1056" i="2"/>
  <c r="R1056" i="2"/>
  <c r="P1056" i="2"/>
  <c r="BI1020" i="2"/>
  <c r="BH1020" i="2"/>
  <c r="BG1020" i="2"/>
  <c r="BE1020" i="2"/>
  <c r="T1020" i="2"/>
  <c r="R1020" i="2"/>
  <c r="P1020" i="2"/>
  <c r="BI1018" i="2"/>
  <c r="BH1018" i="2"/>
  <c r="BG1018" i="2"/>
  <c r="BE1018" i="2"/>
  <c r="T1018" i="2"/>
  <c r="R1018" i="2"/>
  <c r="P1018" i="2"/>
  <c r="BI1012" i="2"/>
  <c r="BH1012" i="2"/>
  <c r="BG1012" i="2"/>
  <c r="BE1012" i="2"/>
  <c r="T1012" i="2"/>
  <c r="R1012" i="2"/>
  <c r="P1012" i="2"/>
  <c r="BI1009" i="2"/>
  <c r="BH1009" i="2"/>
  <c r="BG1009" i="2"/>
  <c r="BE1009" i="2"/>
  <c r="T1009" i="2"/>
  <c r="R1009" i="2"/>
  <c r="P1009" i="2"/>
  <c r="BI1003" i="2"/>
  <c r="BH1003" i="2"/>
  <c r="BG1003" i="2"/>
  <c r="BE1003" i="2"/>
  <c r="T1003" i="2"/>
  <c r="R1003" i="2"/>
  <c r="P1003" i="2"/>
  <c r="BI1000" i="2"/>
  <c r="BH1000" i="2"/>
  <c r="BG1000" i="2"/>
  <c r="BE1000" i="2"/>
  <c r="T1000" i="2"/>
  <c r="R1000" i="2"/>
  <c r="P1000" i="2"/>
  <c r="BI997" i="2"/>
  <c r="BH997" i="2"/>
  <c r="BG997" i="2"/>
  <c r="BE997" i="2"/>
  <c r="T997" i="2"/>
  <c r="R997" i="2"/>
  <c r="P997" i="2"/>
  <c r="BI994" i="2"/>
  <c r="BH994" i="2"/>
  <c r="BG994" i="2"/>
  <c r="BE994" i="2"/>
  <c r="T994" i="2"/>
  <c r="R994" i="2"/>
  <c r="P994" i="2"/>
  <c r="BI991" i="2"/>
  <c r="BH991" i="2"/>
  <c r="BG991" i="2"/>
  <c r="BE991" i="2"/>
  <c r="T991" i="2"/>
  <c r="R991" i="2"/>
  <c r="P991" i="2"/>
  <c r="BI988" i="2"/>
  <c r="BH988" i="2"/>
  <c r="BG988" i="2"/>
  <c r="BE988" i="2"/>
  <c r="T988" i="2"/>
  <c r="R988" i="2"/>
  <c r="P988" i="2"/>
  <c r="BI982" i="2"/>
  <c r="BH982" i="2"/>
  <c r="BG982" i="2"/>
  <c r="BE982" i="2"/>
  <c r="T982" i="2"/>
  <c r="R982" i="2"/>
  <c r="P982" i="2"/>
  <c r="BI956" i="2"/>
  <c r="BH956" i="2"/>
  <c r="BG956" i="2"/>
  <c r="BE956" i="2"/>
  <c r="T956" i="2"/>
  <c r="R956" i="2"/>
  <c r="P956" i="2"/>
  <c r="BI953" i="2"/>
  <c r="BH953" i="2"/>
  <c r="BG953" i="2"/>
  <c r="BE953" i="2"/>
  <c r="T953" i="2"/>
  <c r="R953" i="2"/>
  <c r="P953" i="2"/>
  <c r="BI945" i="2"/>
  <c r="BH945" i="2"/>
  <c r="BG945" i="2"/>
  <c r="BE945" i="2"/>
  <c r="T945" i="2"/>
  <c r="R945" i="2"/>
  <c r="P945" i="2"/>
  <c r="BI943" i="2"/>
  <c r="BH943" i="2"/>
  <c r="BG943" i="2"/>
  <c r="BE943" i="2"/>
  <c r="T943" i="2"/>
  <c r="R943" i="2"/>
  <c r="P943" i="2"/>
  <c r="BI942" i="2"/>
  <c r="BH942" i="2"/>
  <c r="BG942" i="2"/>
  <c r="BE942" i="2"/>
  <c r="T942" i="2"/>
  <c r="R942" i="2"/>
  <c r="P942" i="2"/>
  <c r="BI941" i="2"/>
  <c r="BH941" i="2"/>
  <c r="BG941" i="2"/>
  <c r="BE941" i="2"/>
  <c r="T941" i="2"/>
  <c r="R941" i="2"/>
  <c r="P941" i="2"/>
  <c r="BI936" i="2"/>
  <c r="BH936" i="2"/>
  <c r="BG936" i="2"/>
  <c r="BE936" i="2"/>
  <c r="T936" i="2"/>
  <c r="R936" i="2"/>
  <c r="P936" i="2"/>
  <c r="BI934" i="2"/>
  <c r="BH934" i="2"/>
  <c r="BG934" i="2"/>
  <c r="BE934" i="2"/>
  <c r="T934" i="2"/>
  <c r="R934" i="2"/>
  <c r="P934" i="2"/>
  <c r="BI931" i="2"/>
  <c r="BH931" i="2"/>
  <c r="BG931" i="2"/>
  <c r="BE931" i="2"/>
  <c r="T931" i="2"/>
  <c r="R931" i="2"/>
  <c r="P931" i="2"/>
  <c r="BI929" i="2"/>
  <c r="BH929" i="2"/>
  <c r="BG929" i="2"/>
  <c r="BE929" i="2"/>
  <c r="T929" i="2"/>
  <c r="R929" i="2"/>
  <c r="P929" i="2"/>
  <c r="BI920" i="2"/>
  <c r="BH920" i="2"/>
  <c r="BG920" i="2"/>
  <c r="BE920" i="2"/>
  <c r="T920" i="2"/>
  <c r="R920" i="2"/>
  <c r="P920" i="2"/>
  <c r="BI918" i="2"/>
  <c r="BH918" i="2"/>
  <c r="BG918" i="2"/>
  <c r="BE918" i="2"/>
  <c r="T918" i="2"/>
  <c r="R918" i="2"/>
  <c r="P918" i="2"/>
  <c r="BI907" i="2"/>
  <c r="BH907" i="2"/>
  <c r="BG907" i="2"/>
  <c r="BE907" i="2"/>
  <c r="T907" i="2"/>
  <c r="R907" i="2"/>
  <c r="P907" i="2"/>
  <c r="BI897" i="2"/>
  <c r="BH897" i="2"/>
  <c r="BG897" i="2"/>
  <c r="BE897" i="2"/>
  <c r="T897" i="2"/>
  <c r="R897" i="2"/>
  <c r="P897" i="2"/>
  <c r="BI895" i="2"/>
  <c r="BH895" i="2"/>
  <c r="BG895" i="2"/>
  <c r="BE895" i="2"/>
  <c r="T895" i="2"/>
  <c r="R895" i="2"/>
  <c r="P895" i="2"/>
  <c r="BI892" i="2"/>
  <c r="BH892" i="2"/>
  <c r="BG892" i="2"/>
  <c r="BE892" i="2"/>
  <c r="T892" i="2"/>
  <c r="R892" i="2"/>
  <c r="P892" i="2"/>
  <c r="BI888" i="2"/>
  <c r="BH888" i="2"/>
  <c r="BG888" i="2"/>
  <c r="BE888" i="2"/>
  <c r="T888" i="2"/>
  <c r="R888" i="2"/>
  <c r="P888" i="2"/>
  <c r="BI879" i="2"/>
  <c r="BH879" i="2"/>
  <c r="BG879" i="2"/>
  <c r="BE879" i="2"/>
  <c r="T879" i="2"/>
  <c r="T878" i="2"/>
  <c r="R879" i="2"/>
  <c r="R878" i="2" s="1"/>
  <c r="P879" i="2"/>
  <c r="P878" i="2"/>
  <c r="BI877" i="2"/>
  <c r="BH877" i="2"/>
  <c r="BG877" i="2"/>
  <c r="BE877" i="2"/>
  <c r="T877" i="2"/>
  <c r="T876" i="2" s="1"/>
  <c r="R877" i="2"/>
  <c r="R876" i="2"/>
  <c r="P877" i="2"/>
  <c r="P876" i="2" s="1"/>
  <c r="BI875" i="2"/>
  <c r="BH875" i="2"/>
  <c r="BG875" i="2"/>
  <c r="BE875" i="2"/>
  <c r="T875" i="2"/>
  <c r="R875" i="2"/>
  <c r="P875" i="2"/>
  <c r="BI873" i="2"/>
  <c r="BH873" i="2"/>
  <c r="BG873" i="2"/>
  <c r="BE873" i="2"/>
  <c r="T873" i="2"/>
  <c r="R873" i="2"/>
  <c r="P873" i="2"/>
  <c r="BI866" i="2"/>
  <c r="BH866" i="2"/>
  <c r="BG866" i="2"/>
  <c r="BE866" i="2"/>
  <c r="T866" i="2"/>
  <c r="R866" i="2"/>
  <c r="P866" i="2"/>
  <c r="BI864" i="2"/>
  <c r="BH864" i="2"/>
  <c r="BG864" i="2"/>
  <c r="BE864" i="2"/>
  <c r="T864" i="2"/>
  <c r="R864" i="2"/>
  <c r="P864" i="2"/>
  <c r="BI856" i="2"/>
  <c r="BH856" i="2"/>
  <c r="BG856" i="2"/>
  <c r="BE856" i="2"/>
  <c r="T856" i="2"/>
  <c r="R856" i="2"/>
  <c r="P856" i="2"/>
  <c r="BI850" i="2"/>
  <c r="BH850" i="2"/>
  <c r="BG850" i="2"/>
  <c r="BE850" i="2"/>
  <c r="T850" i="2"/>
  <c r="R850" i="2"/>
  <c r="P850" i="2"/>
  <c r="BI848" i="2"/>
  <c r="BH848" i="2"/>
  <c r="BG848" i="2"/>
  <c r="BE848" i="2"/>
  <c r="T848" i="2"/>
  <c r="R848" i="2"/>
  <c r="P848" i="2"/>
  <c r="BI846" i="2"/>
  <c r="BH846" i="2"/>
  <c r="BG846" i="2"/>
  <c r="BE846" i="2"/>
  <c r="T846" i="2"/>
  <c r="R846" i="2"/>
  <c r="P846" i="2"/>
  <c r="BI838" i="2"/>
  <c r="BH838" i="2"/>
  <c r="BG838" i="2"/>
  <c r="BE838" i="2"/>
  <c r="T838" i="2"/>
  <c r="R838" i="2"/>
  <c r="P838" i="2"/>
  <c r="BI836" i="2"/>
  <c r="BH836" i="2"/>
  <c r="BG836" i="2"/>
  <c r="BE836" i="2"/>
  <c r="T836" i="2"/>
  <c r="R836" i="2"/>
  <c r="P836" i="2"/>
  <c r="BI834" i="2"/>
  <c r="BH834" i="2"/>
  <c r="BG834" i="2"/>
  <c r="BE834" i="2"/>
  <c r="T834" i="2"/>
  <c r="R834" i="2"/>
  <c r="P834" i="2"/>
  <c r="BI818" i="2"/>
  <c r="BH818" i="2"/>
  <c r="BG818" i="2"/>
  <c r="BE818" i="2"/>
  <c r="T818" i="2"/>
  <c r="R818" i="2"/>
  <c r="P818" i="2"/>
  <c r="BI816" i="2"/>
  <c r="BH816" i="2"/>
  <c r="BG816" i="2"/>
  <c r="BE816" i="2"/>
  <c r="T816" i="2"/>
  <c r="R816" i="2"/>
  <c r="P816" i="2"/>
  <c r="BI807" i="2"/>
  <c r="BH807" i="2"/>
  <c r="BG807" i="2"/>
  <c r="BE807" i="2"/>
  <c r="T807" i="2"/>
  <c r="R807" i="2"/>
  <c r="P807" i="2"/>
  <c r="BI805" i="2"/>
  <c r="BH805" i="2"/>
  <c r="BG805" i="2"/>
  <c r="BE805" i="2"/>
  <c r="T805" i="2"/>
  <c r="R805" i="2"/>
  <c r="P805" i="2"/>
  <c r="BI791" i="2"/>
  <c r="BH791" i="2"/>
  <c r="BG791" i="2"/>
  <c r="BE791" i="2"/>
  <c r="T791" i="2"/>
  <c r="R791" i="2"/>
  <c r="P791" i="2"/>
  <c r="BI785" i="2"/>
  <c r="BH785" i="2"/>
  <c r="BG785" i="2"/>
  <c r="BE785" i="2"/>
  <c r="T785" i="2"/>
  <c r="R785" i="2"/>
  <c r="P785" i="2"/>
  <c r="BI781" i="2"/>
  <c r="BH781" i="2"/>
  <c r="BG781" i="2"/>
  <c r="BE781" i="2"/>
  <c r="T781" i="2"/>
  <c r="R781" i="2"/>
  <c r="P781" i="2"/>
  <c r="BI779" i="2"/>
  <c r="BH779" i="2"/>
  <c r="BG779" i="2"/>
  <c r="BE779" i="2"/>
  <c r="T779" i="2"/>
  <c r="R779" i="2"/>
  <c r="P779" i="2"/>
  <c r="BI777" i="2"/>
  <c r="BH777" i="2"/>
  <c r="BG777" i="2"/>
  <c r="BE777" i="2"/>
  <c r="T777" i="2"/>
  <c r="R777" i="2"/>
  <c r="P777" i="2"/>
  <c r="BI765" i="2"/>
  <c r="BH765" i="2"/>
  <c r="BG765" i="2"/>
  <c r="BE765" i="2"/>
  <c r="T765" i="2"/>
  <c r="R765" i="2"/>
  <c r="P765" i="2"/>
  <c r="BI763" i="2"/>
  <c r="BH763" i="2"/>
  <c r="BG763" i="2"/>
  <c r="BE763" i="2"/>
  <c r="T763" i="2"/>
  <c r="R763" i="2"/>
  <c r="P763" i="2"/>
  <c r="BI755" i="2"/>
  <c r="BH755" i="2"/>
  <c r="BG755" i="2"/>
  <c r="BE755" i="2"/>
  <c r="T755" i="2"/>
  <c r="R755" i="2"/>
  <c r="P755" i="2"/>
  <c r="BI753" i="2"/>
  <c r="BH753" i="2"/>
  <c r="BG753" i="2"/>
  <c r="BE753" i="2"/>
  <c r="T753" i="2"/>
  <c r="R753" i="2"/>
  <c r="P753" i="2"/>
  <c r="BI743" i="2"/>
  <c r="BH743" i="2"/>
  <c r="BG743" i="2"/>
  <c r="BE743" i="2"/>
  <c r="T743" i="2"/>
  <c r="R743" i="2"/>
  <c r="P743" i="2"/>
  <c r="BI735" i="2"/>
  <c r="BH735" i="2"/>
  <c r="BG735" i="2"/>
  <c r="BE735" i="2"/>
  <c r="T735" i="2"/>
  <c r="R735" i="2"/>
  <c r="P735" i="2"/>
  <c r="BI732" i="2"/>
  <c r="BH732" i="2"/>
  <c r="BG732" i="2"/>
  <c r="BE732" i="2"/>
  <c r="T732" i="2"/>
  <c r="T731" i="2" s="1"/>
  <c r="R732" i="2"/>
  <c r="R731" i="2"/>
  <c r="P732" i="2"/>
  <c r="P731" i="2" s="1"/>
  <c r="BI730" i="2"/>
  <c r="BH730" i="2"/>
  <c r="BG730" i="2"/>
  <c r="BE730" i="2"/>
  <c r="T730" i="2"/>
  <c r="R730" i="2"/>
  <c r="P730" i="2"/>
  <c r="BI728" i="2"/>
  <c r="BH728" i="2"/>
  <c r="BG728" i="2"/>
  <c r="BE728" i="2"/>
  <c r="T728" i="2"/>
  <c r="R728" i="2"/>
  <c r="P728" i="2"/>
  <c r="BI727" i="2"/>
  <c r="BH727" i="2"/>
  <c r="BG727" i="2"/>
  <c r="BE727" i="2"/>
  <c r="T727" i="2"/>
  <c r="R727" i="2"/>
  <c r="P727" i="2"/>
  <c r="BI726" i="2"/>
  <c r="BH726" i="2"/>
  <c r="BG726" i="2"/>
  <c r="BE726" i="2"/>
  <c r="T726" i="2"/>
  <c r="R726" i="2"/>
  <c r="P726" i="2"/>
  <c r="BI722" i="2"/>
  <c r="BH722" i="2"/>
  <c r="BG722" i="2"/>
  <c r="BE722" i="2"/>
  <c r="T722" i="2"/>
  <c r="R722" i="2"/>
  <c r="P722" i="2"/>
  <c r="BI715" i="2"/>
  <c r="BH715" i="2"/>
  <c r="BG715" i="2"/>
  <c r="BE715" i="2"/>
  <c r="T715" i="2"/>
  <c r="R715" i="2"/>
  <c r="P715" i="2"/>
  <c r="BI714" i="2"/>
  <c r="BH714" i="2"/>
  <c r="BG714" i="2"/>
  <c r="BE714" i="2"/>
  <c r="T714" i="2"/>
  <c r="R714" i="2"/>
  <c r="P714" i="2"/>
  <c r="BI711" i="2"/>
  <c r="BH711" i="2"/>
  <c r="BG711" i="2"/>
  <c r="BE711" i="2"/>
  <c r="T711" i="2"/>
  <c r="R711" i="2"/>
  <c r="P711" i="2"/>
  <c r="BI708" i="2"/>
  <c r="BH708" i="2"/>
  <c r="BG708" i="2"/>
  <c r="BE708" i="2"/>
  <c r="T708" i="2"/>
  <c r="R708" i="2"/>
  <c r="P708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2" i="2"/>
  <c r="BH702" i="2"/>
  <c r="BG702" i="2"/>
  <c r="BE702" i="2"/>
  <c r="T702" i="2"/>
  <c r="R702" i="2"/>
  <c r="P702" i="2"/>
  <c r="BI700" i="2"/>
  <c r="BH700" i="2"/>
  <c r="BG700" i="2"/>
  <c r="BE700" i="2"/>
  <c r="T700" i="2"/>
  <c r="R700" i="2"/>
  <c r="P700" i="2"/>
  <c r="BI699" i="2"/>
  <c r="BH699" i="2"/>
  <c r="BG699" i="2"/>
  <c r="BE699" i="2"/>
  <c r="T699" i="2"/>
  <c r="R699" i="2"/>
  <c r="P699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85" i="2"/>
  <c r="BH685" i="2"/>
  <c r="BG685" i="2"/>
  <c r="BE685" i="2"/>
  <c r="T685" i="2"/>
  <c r="R685" i="2"/>
  <c r="P685" i="2"/>
  <c r="BI682" i="2"/>
  <c r="BH682" i="2"/>
  <c r="BG682" i="2"/>
  <c r="BE682" i="2"/>
  <c r="T682" i="2"/>
  <c r="R682" i="2"/>
  <c r="P682" i="2"/>
  <c r="BI681" i="2"/>
  <c r="BH681" i="2"/>
  <c r="BG681" i="2"/>
  <c r="BE681" i="2"/>
  <c r="T681" i="2"/>
  <c r="R681" i="2"/>
  <c r="P681" i="2"/>
  <c r="BI680" i="2"/>
  <c r="BH680" i="2"/>
  <c r="BG680" i="2"/>
  <c r="BE680" i="2"/>
  <c r="T680" i="2"/>
  <c r="R680" i="2"/>
  <c r="P680" i="2"/>
  <c r="BI672" i="2"/>
  <c r="BH672" i="2"/>
  <c r="BG672" i="2"/>
  <c r="BE672" i="2"/>
  <c r="T672" i="2"/>
  <c r="R672" i="2"/>
  <c r="P672" i="2"/>
  <c r="BI662" i="2"/>
  <c r="BH662" i="2"/>
  <c r="BG662" i="2"/>
  <c r="BE662" i="2"/>
  <c r="T662" i="2"/>
  <c r="R662" i="2"/>
  <c r="P662" i="2"/>
  <c r="BI658" i="2"/>
  <c r="BH658" i="2"/>
  <c r="BG658" i="2"/>
  <c r="BE658" i="2"/>
  <c r="T658" i="2"/>
  <c r="R658" i="2"/>
  <c r="P658" i="2"/>
  <c r="BI651" i="2"/>
  <c r="BH651" i="2"/>
  <c r="BG651" i="2"/>
  <c r="BE651" i="2"/>
  <c r="T651" i="2"/>
  <c r="R651" i="2"/>
  <c r="P651" i="2"/>
  <c r="BI605" i="2"/>
  <c r="BH605" i="2"/>
  <c r="BG605" i="2"/>
  <c r="BE605" i="2"/>
  <c r="T605" i="2"/>
  <c r="R605" i="2"/>
  <c r="P605" i="2"/>
  <c r="BI589" i="2"/>
  <c r="BH589" i="2"/>
  <c r="BG589" i="2"/>
  <c r="BE589" i="2"/>
  <c r="T589" i="2"/>
  <c r="R589" i="2"/>
  <c r="P589" i="2"/>
  <c r="BI543" i="2"/>
  <c r="BH543" i="2"/>
  <c r="BG543" i="2"/>
  <c r="BE543" i="2"/>
  <c r="T543" i="2"/>
  <c r="R543" i="2"/>
  <c r="P543" i="2"/>
  <c r="BI527" i="2"/>
  <c r="BH527" i="2"/>
  <c r="BG527" i="2"/>
  <c r="BE527" i="2"/>
  <c r="T527" i="2"/>
  <c r="R527" i="2"/>
  <c r="P527" i="2"/>
  <c r="BI468" i="2"/>
  <c r="BH468" i="2"/>
  <c r="BG468" i="2"/>
  <c r="BE468" i="2"/>
  <c r="T468" i="2"/>
  <c r="R468" i="2"/>
  <c r="P468" i="2"/>
  <c r="BI465" i="2"/>
  <c r="BH465" i="2"/>
  <c r="BG465" i="2"/>
  <c r="BE465" i="2"/>
  <c r="T465" i="2"/>
  <c r="R465" i="2"/>
  <c r="P465" i="2"/>
  <c r="BI463" i="2"/>
  <c r="BH463" i="2"/>
  <c r="BG463" i="2"/>
  <c r="BE463" i="2"/>
  <c r="T463" i="2"/>
  <c r="R463" i="2"/>
  <c r="P463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62" i="2"/>
  <c r="BH362" i="2"/>
  <c r="BG362" i="2"/>
  <c r="BE362" i="2"/>
  <c r="T362" i="2"/>
  <c r="R362" i="2"/>
  <c r="P362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46" i="2"/>
  <c r="BH246" i="2"/>
  <c r="BG246" i="2"/>
  <c r="BE246" i="2"/>
  <c r="T246" i="2"/>
  <c r="R246" i="2"/>
  <c r="P246" i="2"/>
  <c r="BI244" i="2"/>
  <c r="BH244" i="2"/>
  <c r="BG244" i="2"/>
  <c r="BE244" i="2"/>
  <c r="T244" i="2"/>
  <c r="R244" i="2"/>
  <c r="P244" i="2"/>
  <c r="BI234" i="2"/>
  <c r="BH234" i="2"/>
  <c r="BG234" i="2"/>
  <c r="BE234" i="2"/>
  <c r="T234" i="2"/>
  <c r="R234" i="2"/>
  <c r="P234" i="2"/>
  <c r="BI232" i="2"/>
  <c r="BH232" i="2"/>
  <c r="BG232" i="2"/>
  <c r="BE232" i="2"/>
  <c r="T232" i="2"/>
  <c r="R232" i="2"/>
  <c r="P232" i="2"/>
  <c r="BI220" i="2"/>
  <c r="BH220" i="2"/>
  <c r="BG220" i="2"/>
  <c r="BE220" i="2"/>
  <c r="T220" i="2"/>
  <c r="R220" i="2"/>
  <c r="P220" i="2"/>
  <c r="BI213" i="2"/>
  <c r="BH213" i="2"/>
  <c r="BG213" i="2"/>
  <c r="BE213" i="2"/>
  <c r="T213" i="2"/>
  <c r="R213" i="2"/>
  <c r="P213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R186" i="2"/>
  <c r="P186" i="2"/>
  <c r="BI178" i="2"/>
  <c r="BH178" i="2"/>
  <c r="BG178" i="2"/>
  <c r="BE178" i="2"/>
  <c r="T178" i="2"/>
  <c r="R178" i="2"/>
  <c r="P178" i="2"/>
  <c r="BI171" i="2"/>
  <c r="BH171" i="2"/>
  <c r="BG171" i="2"/>
  <c r="BE171" i="2"/>
  <c r="T171" i="2"/>
  <c r="R171" i="2"/>
  <c r="P171" i="2"/>
  <c r="BI165" i="2"/>
  <c r="BH165" i="2"/>
  <c r="BG165" i="2"/>
  <c r="BE165" i="2"/>
  <c r="T165" i="2"/>
  <c r="R165" i="2"/>
  <c r="P165" i="2"/>
  <c r="BI161" i="2"/>
  <c r="BH161" i="2"/>
  <c r="BG161" i="2"/>
  <c r="BE161" i="2"/>
  <c r="T161" i="2"/>
  <c r="R161" i="2"/>
  <c r="P161" i="2"/>
  <c r="BI158" i="2"/>
  <c r="BH158" i="2"/>
  <c r="BG158" i="2"/>
  <c r="BE158" i="2"/>
  <c r="T158" i="2"/>
  <c r="R158" i="2"/>
  <c r="P158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BI144" i="2"/>
  <c r="BH144" i="2"/>
  <c r="BG144" i="2"/>
  <c r="F35" i="2" s="1"/>
  <c r="BE144" i="2"/>
  <c r="T144" i="2"/>
  <c r="R144" i="2"/>
  <c r="P144" i="2"/>
  <c r="BI141" i="2"/>
  <c r="BH141" i="2"/>
  <c r="BG141" i="2"/>
  <c r="BE141" i="2"/>
  <c r="T141" i="2"/>
  <c r="R141" i="2"/>
  <c r="P141" i="2"/>
  <c r="BI138" i="2"/>
  <c r="F37" i="2" s="1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J128" i="2"/>
  <c r="F128" i="2"/>
  <c r="F126" i="2"/>
  <c r="E124" i="2"/>
  <c r="J91" i="2"/>
  <c r="F91" i="2"/>
  <c r="F89" i="2"/>
  <c r="E87" i="2"/>
  <c r="J24" i="2"/>
  <c r="E24" i="2"/>
  <c r="J129" i="2"/>
  <c r="J23" i="2"/>
  <c r="J18" i="2"/>
  <c r="E18" i="2"/>
  <c r="F92" i="2"/>
  <c r="J17" i="2"/>
  <c r="J12" i="2"/>
  <c r="J126" i="2"/>
  <c r="E7" i="2"/>
  <c r="E122" i="2" s="1"/>
  <c r="L90" i="1"/>
  <c r="AM90" i="1"/>
  <c r="AM89" i="1"/>
  <c r="L89" i="1"/>
  <c r="AM87" i="1"/>
  <c r="L87" i="1"/>
  <c r="L85" i="1"/>
  <c r="L84" i="1"/>
  <c r="J674" i="3"/>
  <c r="J436" i="3"/>
  <c r="J723" i="3"/>
  <c r="J700" i="3"/>
  <c r="J643" i="3"/>
  <c r="BK491" i="3"/>
  <c r="BK709" i="3"/>
  <c r="J386" i="3"/>
  <c r="BK251" i="3"/>
  <c r="J593" i="3"/>
  <c r="J688" i="3"/>
  <c r="J603" i="3"/>
  <c r="J267" i="3"/>
  <c r="BK657" i="3"/>
  <c r="J586" i="3"/>
  <c r="BK568" i="3"/>
  <c r="BK506" i="3"/>
  <c r="BK401" i="3"/>
  <c r="J338" i="3"/>
  <c r="J288" i="3"/>
  <c r="J524" i="3"/>
  <c r="BK365" i="3"/>
  <c r="BK412" i="3"/>
  <c r="J365" i="3"/>
  <c r="BK288" i="3"/>
  <c r="BK586" i="3"/>
  <c r="J479" i="3"/>
  <c r="J391" i="3"/>
  <c r="J491" i="3"/>
  <c r="BK445" i="3"/>
  <c r="J427" i="3"/>
  <c r="BK217" i="3"/>
  <c r="J170" i="3"/>
  <c r="J538" i="3"/>
  <c r="BK459" i="3"/>
  <c r="J331" i="3"/>
  <c r="BK122" i="4"/>
  <c r="J123" i="4"/>
  <c r="F36" i="2"/>
  <c r="J838" i="2"/>
  <c r="BK791" i="2"/>
  <c r="J735" i="2"/>
  <c r="BK457" i="2"/>
  <c r="BK292" i="2"/>
  <c r="BK232" i="2"/>
  <c r="J178" i="2"/>
  <c r="J33" i="2"/>
  <c r="J468" i="2"/>
  <c r="J141" i="2"/>
  <c r="BK220" i="2"/>
  <c r="BK141" i="2"/>
  <c r="BK720" i="3"/>
  <c r="BK691" i="3"/>
  <c r="BK205" i="3"/>
  <c r="BK725" i="3"/>
  <c r="J693" i="3"/>
  <c r="J494" i="3"/>
  <c r="BK386" i="3"/>
  <c r="J180" i="3"/>
  <c r="BK616" i="3"/>
  <c r="BK593" i="3"/>
  <c r="J509" i="3"/>
  <c r="J182" i="3"/>
  <c r="J684" i="3"/>
  <c r="J622" i="3"/>
  <c r="BK479" i="3"/>
  <c r="BK440" i="3"/>
  <c r="BK267" i="3"/>
  <c r="J709" i="3"/>
  <c r="BK655" i="3"/>
  <c r="J559" i="3"/>
  <c r="BK383" i="3"/>
  <c r="J138" i="3"/>
  <c r="J425" i="3"/>
  <c r="BK622" i="3"/>
  <c r="J584" i="3"/>
  <c r="BK314" i="3"/>
  <c r="BK722" i="3"/>
  <c r="BK674" i="3"/>
  <c r="J616" i="3"/>
  <c r="J332" i="3"/>
  <c r="J270" i="3"/>
  <c r="BK456" i="3"/>
  <c r="J233" i="3"/>
  <c r="J556" i="3"/>
  <c r="J326" i="3"/>
  <c r="BK146" i="3"/>
  <c r="BK638" i="3"/>
  <c r="BK626" i="3"/>
  <c r="BK573" i="3"/>
  <c r="J447" i="3"/>
  <c r="J394" i="3"/>
  <c r="BK304" i="3"/>
  <c r="BK535" i="3"/>
  <c r="BK356" i="3"/>
  <c r="BK396" i="3"/>
  <c r="BK377" i="3"/>
  <c r="J410" i="3"/>
  <c r="J205" i="3"/>
  <c r="J503" i="3"/>
  <c r="J440" i="3"/>
  <c r="BK494" i="3"/>
  <c r="BK462" i="3"/>
  <c r="BK414" i="3"/>
  <c r="BK167" i="3"/>
  <c r="BK509" i="3"/>
  <c r="BK438" i="3"/>
  <c r="BK143" i="3"/>
  <c r="J850" i="2"/>
  <c r="J834" i="2"/>
  <c r="J755" i="2"/>
  <c r="J714" i="2"/>
  <c r="J702" i="2"/>
  <c r="J680" i="2"/>
  <c r="J465" i="2"/>
  <c r="J378" i="2"/>
  <c r="J288" i="2"/>
  <c r="J204" i="2"/>
  <c r="BK186" i="2"/>
  <c r="J151" i="2"/>
  <c r="BK1058" i="2"/>
  <c r="BK1056" i="2"/>
  <c r="J1018" i="2"/>
  <c r="J934" i="2"/>
  <c r="BK929" i="2"/>
  <c r="J897" i="2"/>
  <c r="J895" i="2"/>
  <c r="J892" i="2"/>
  <c r="J879" i="2"/>
  <c r="J846" i="2"/>
  <c r="BK807" i="2"/>
  <c r="BK755" i="2"/>
  <c r="J715" i="2"/>
  <c r="BK700" i="2"/>
  <c r="BK695" i="2"/>
  <c r="J672" i="2"/>
  <c r="BK918" i="2"/>
  <c r="BK897" i="2"/>
  <c r="J779" i="2"/>
  <c r="J732" i="2"/>
  <c r="BK722" i="2"/>
  <c r="BK682" i="2"/>
  <c r="J662" i="2"/>
  <c r="J362" i="2"/>
  <c r="J376" i="2"/>
  <c r="BK319" i="2"/>
  <c r="BK246" i="2"/>
  <c r="BK203" i="2"/>
  <c r="J186" i="2"/>
  <c r="J589" i="2"/>
  <c r="J220" i="2"/>
  <c r="BK151" i="2"/>
  <c r="J147" i="2"/>
  <c r="J232" i="2"/>
  <c r="J198" i="2"/>
  <c r="J144" i="2"/>
  <c r="BK838" i="2"/>
  <c r="J807" i="2"/>
  <c r="J730" i="2"/>
  <c r="J699" i="2"/>
  <c r="J682" i="2"/>
  <c r="BK463" i="2"/>
  <c r="BK362" i="2"/>
  <c r="BK234" i="2"/>
  <c r="BK188" i="2"/>
  <c r="BK161" i="2"/>
  <c r="J1060" i="2"/>
  <c r="J1056" i="2"/>
  <c r="BK1018" i="2"/>
  <c r="BK1012" i="2"/>
  <c r="J920" i="2"/>
  <c r="BK907" i="2"/>
  <c r="BK895" i="2"/>
  <c r="J888" i="2"/>
  <c r="J848" i="2"/>
  <c r="J777" i="2"/>
  <c r="BK732" i="2"/>
  <c r="J704" i="2"/>
  <c r="J685" i="2"/>
  <c r="BK931" i="2"/>
  <c r="BK920" i="2"/>
  <c r="BK805" i="2"/>
  <c r="J765" i="2"/>
  <c r="BK730" i="2"/>
  <c r="BK726" i="2"/>
  <c r="BK702" i="2"/>
  <c r="J693" i="2"/>
  <c r="BK459" i="2"/>
  <c r="J246" i="2"/>
  <c r="BK326" i="2"/>
  <c r="J292" i="2"/>
  <c r="J213" i="2"/>
  <c r="J188" i="2"/>
  <c r="BK605" i="2"/>
  <c r="BK213" i="2"/>
  <c r="J161" i="2"/>
  <c r="J203" i="2"/>
  <c r="BK135" i="2"/>
  <c r="BK178" i="2"/>
  <c r="J135" i="2"/>
  <c r="BK736" i="3"/>
  <c r="BK693" i="3"/>
  <c r="J399" i="3"/>
  <c r="J736" i="3"/>
  <c r="J681" i="3"/>
  <c r="J445" i="3"/>
  <c r="BK326" i="3"/>
  <c r="J167" i="3"/>
  <c r="BK603" i="3"/>
  <c r="J535" i="3"/>
  <c r="J251" i="3"/>
  <c r="BK719" i="3"/>
  <c r="J623" i="3"/>
  <c r="J482" i="3"/>
  <c r="J456" i="3"/>
  <c r="BK318" i="3"/>
  <c r="BK182" i="3"/>
  <c r="BK681" i="3"/>
  <c r="BK632" i="3"/>
  <c r="J527" i="3"/>
  <c r="BK233" i="3"/>
  <c r="BK538" i="3"/>
  <c r="BK191" i="3"/>
  <c r="BK643" i="3"/>
  <c r="J335" i="3"/>
  <c r="BK721" i="3"/>
  <c r="J701" i="3"/>
  <c r="J667" i="3"/>
  <c r="BK470" i="3"/>
  <c r="BK285" i="3"/>
  <c r="J414" i="3"/>
  <c r="BK283" i="3"/>
  <c r="J721" i="3"/>
  <c r="J678" i="3"/>
  <c r="BK623" i="3"/>
  <c r="BK273" i="3"/>
  <c r="J685" i="3"/>
  <c r="J632" i="3"/>
  <c r="J582" i="3"/>
  <c r="BK512" i="3"/>
  <c r="BK425" i="3"/>
  <c r="J380" i="3"/>
  <c r="J571" i="3"/>
  <c r="J506" i="3"/>
  <c r="BK332" i="3"/>
  <c r="J384" i="3"/>
  <c r="J356" i="3"/>
  <c r="BK382" i="3"/>
  <c r="J155" i="3"/>
  <c r="BK460" i="3"/>
  <c r="BK384" i="3"/>
  <c r="J483" i="3"/>
  <c r="BK436" i="3"/>
  <c r="BK394" i="3"/>
  <c r="J146" i="3"/>
  <c r="BK427" i="3"/>
  <c r="BK157" i="3"/>
  <c r="BK123" i="4"/>
  <c r="J122" i="4"/>
  <c r="BK1020" i="2"/>
  <c r="J1012" i="2"/>
  <c r="BK1009" i="2"/>
  <c r="J1009" i="2"/>
  <c r="BK1003" i="2"/>
  <c r="J1003" i="2"/>
  <c r="BK1000" i="2"/>
  <c r="J1000" i="2"/>
  <c r="BK997" i="2"/>
  <c r="J997" i="2"/>
  <c r="BK994" i="2"/>
  <c r="J994" i="2"/>
  <c r="BK991" i="2"/>
  <c r="J991" i="2"/>
  <c r="BK988" i="2"/>
  <c r="J988" i="2"/>
  <c r="BK982" i="2"/>
  <c r="J982" i="2"/>
  <c r="BK956" i="2"/>
  <c r="J956" i="2"/>
  <c r="BK953" i="2"/>
  <c r="J953" i="2"/>
  <c r="BK945" i="2"/>
  <c r="J945" i="2"/>
  <c r="BK943" i="2"/>
  <c r="J943" i="2"/>
  <c r="BK942" i="2"/>
  <c r="J942" i="2"/>
  <c r="BK941" i="2"/>
  <c r="J941" i="2"/>
  <c r="BK936" i="2"/>
  <c r="J936" i="2"/>
  <c r="J873" i="2"/>
  <c r="BK866" i="2"/>
  <c r="BK864" i="2"/>
  <c r="J864" i="2"/>
  <c r="BK856" i="2"/>
  <c r="BK850" i="2"/>
  <c r="BK848" i="2"/>
  <c r="BK846" i="2"/>
  <c r="BK836" i="2"/>
  <c r="BK834" i="2"/>
  <c r="J818" i="2"/>
  <c r="J816" i="2"/>
  <c r="J805" i="2"/>
  <c r="J791" i="2"/>
  <c r="J785" i="2"/>
  <c r="BK781" i="2"/>
  <c r="J781" i="2"/>
  <c r="BK779" i="2"/>
  <c r="BK777" i="2"/>
  <c r="BK765" i="2"/>
  <c r="BK763" i="2"/>
  <c r="BK753" i="2"/>
  <c r="J743" i="2"/>
  <c r="BK735" i="2"/>
  <c r="BK728" i="2"/>
  <c r="J727" i="2"/>
  <c r="J722" i="2"/>
  <c r="BK715" i="2"/>
  <c r="BK714" i="2"/>
  <c r="BK711" i="2"/>
  <c r="BK708" i="2"/>
  <c r="BK705" i="2"/>
  <c r="BK704" i="2"/>
  <c r="BK697" i="2"/>
  <c r="BK696" i="2"/>
  <c r="J695" i="2"/>
  <c r="BK693" i="2"/>
  <c r="BK685" i="2"/>
  <c r="J681" i="2"/>
  <c r="BK680" i="2"/>
  <c r="BK672" i="2"/>
  <c r="J658" i="2"/>
  <c r="J651" i="2"/>
  <c r="BK543" i="2"/>
  <c r="BK527" i="2"/>
  <c r="J457" i="2"/>
  <c r="J290" i="2"/>
  <c r="J234" i="2"/>
  <c r="J171" i="2"/>
  <c r="F33" i="2"/>
  <c r="BK321" i="2"/>
  <c r="J165" i="2"/>
  <c r="AS94" i="1"/>
  <c r="BK158" i="2"/>
  <c r="J702" i="3"/>
  <c r="J470" i="3"/>
  <c r="J734" i="3"/>
  <c r="J719" i="3"/>
  <c r="BK388" i="3"/>
  <c r="BK208" i="3"/>
  <c r="J638" i="3"/>
  <c r="J608" i="3"/>
  <c r="J573" i="3"/>
  <c r="J304" i="3"/>
  <c r="BK155" i="3"/>
  <c r="BK668" i="3"/>
  <c r="J641" i="3"/>
  <c r="J568" i="3"/>
  <c r="BK316" i="3"/>
  <c r="J191" i="3"/>
  <c r="BK685" i="3"/>
  <c r="BK608" i="3"/>
  <c r="BK556" i="3"/>
  <c r="J235" i="3"/>
  <c r="BK675" i="3"/>
  <c r="J388" i="3"/>
  <c r="BK138" i="3"/>
  <c r="J649" i="3"/>
  <c r="J460" i="3"/>
  <c r="J143" i="3"/>
  <c r="BK688" i="3"/>
  <c r="BK610" i="3"/>
  <c r="J396" i="3"/>
  <c r="BK483" i="3"/>
  <c r="BK447" i="3"/>
  <c r="BK338" i="3"/>
  <c r="BK723" i="3"/>
  <c r="J720" i="3"/>
  <c r="BK641" i="3"/>
  <c r="J512" i="3"/>
  <c r="BK180" i="3"/>
  <c r="J668" i="3"/>
  <c r="J610" i="3"/>
  <c r="BK571" i="3"/>
  <c r="BK503" i="3"/>
  <c r="J412" i="3"/>
  <c r="J314" i="3"/>
  <c r="BK559" i="3"/>
  <c r="BK410" i="3"/>
  <c r="J316" i="3"/>
  <c r="J383" i="3"/>
  <c r="J283" i="3"/>
  <c r="J273" i="3"/>
  <c r="J157" i="3"/>
  <c r="J462" i="3"/>
  <c r="BK399" i="3"/>
  <c r="J318" i="3"/>
  <c r="J478" i="3"/>
  <c r="J438" i="3"/>
  <c r="J416" i="3"/>
  <c r="J208" i="3"/>
  <c r="BK567" i="3"/>
  <c r="BK482" i="3"/>
  <c r="J401" i="3"/>
  <c r="J128" i="4"/>
  <c r="BK128" i="4"/>
  <c r="J700" i="2"/>
  <c r="BK658" i="2"/>
  <c r="BK651" i="2"/>
  <c r="J605" i="2"/>
  <c r="BK589" i="2"/>
  <c r="J543" i="2"/>
  <c r="J527" i="2"/>
  <c r="BK468" i="2"/>
  <c r="BK465" i="2"/>
  <c r="J463" i="2"/>
  <c r="J459" i="2"/>
  <c r="BK378" i="2"/>
  <c r="BK376" i="2"/>
  <c r="BK244" i="2"/>
  <c r="BK198" i="2"/>
  <c r="BK138" i="2"/>
  <c r="BK1060" i="2"/>
  <c r="BK879" i="2"/>
  <c r="BK877" i="2"/>
  <c r="BK875" i="2"/>
  <c r="J875" i="2"/>
  <c r="BK873" i="2"/>
  <c r="J866" i="2"/>
  <c r="J856" i="2"/>
  <c r="J836" i="2"/>
  <c r="BK816" i="2"/>
  <c r="J753" i="2"/>
  <c r="J726" i="2"/>
  <c r="J708" i="2"/>
  <c r="J697" i="2"/>
  <c r="BK662" i="2"/>
  <c r="J461" i="2"/>
  <c r="BK290" i="2"/>
  <c r="J244" i="2"/>
  <c r="J200" i="2"/>
  <c r="BK165" i="2"/>
  <c r="J1058" i="2"/>
  <c r="J1020" i="2"/>
  <c r="BK934" i="2"/>
  <c r="J931" i="2"/>
  <c r="J918" i="2"/>
  <c r="BK892" i="2"/>
  <c r="BK888" i="2"/>
  <c r="J877" i="2"/>
  <c r="BK818" i="2"/>
  <c r="J763" i="2"/>
  <c r="J728" i="2"/>
  <c r="J705" i="2"/>
  <c r="BK699" i="2"/>
  <c r="BK681" i="2"/>
  <c r="J929" i="2"/>
  <c r="J907" i="2"/>
  <c r="BK785" i="2"/>
  <c r="BK743" i="2"/>
  <c r="BK727" i="2"/>
  <c r="J711" i="2"/>
  <c r="J696" i="2"/>
  <c r="BK461" i="2"/>
  <c r="J319" i="2"/>
  <c r="J321" i="2"/>
  <c r="BK288" i="2"/>
  <c r="BK200" i="2"/>
  <c r="BK147" i="2"/>
  <c r="J326" i="2"/>
  <c r="BK171" i="2"/>
  <c r="BK144" i="2"/>
  <c r="J158" i="2"/>
  <c r="J138" i="2"/>
  <c r="BK204" i="2"/>
  <c r="J737" i="3"/>
  <c r="BK700" i="3"/>
  <c r="BK684" i="3"/>
  <c r="BK737" i="3"/>
  <c r="J722" i="3"/>
  <c r="BK678" i="3"/>
  <c r="BK391" i="3"/>
  <c r="J382" i="3"/>
  <c r="BK170" i="3"/>
  <c r="J626" i="3"/>
  <c r="J592" i="3"/>
  <c r="BK527" i="3"/>
  <c r="J285" i="3"/>
  <c r="BK734" i="3"/>
  <c r="J655" i="3"/>
  <c r="BK582" i="3"/>
  <c r="J459" i="3"/>
  <c r="BK416" i="3"/>
  <c r="BK270" i="3"/>
  <c r="J725" i="3"/>
  <c r="BK667" i="3"/>
  <c r="J567" i="3"/>
  <c r="BK524" i="3"/>
  <c r="J217" i="3"/>
  <c r="BK584" i="3"/>
  <c r="BK335" i="3"/>
  <c r="J657" i="3"/>
  <c r="BK380" i="3"/>
  <c r="BK702" i="3"/>
  <c r="J691" i="3"/>
  <c r="BK649" i="3"/>
  <c r="BK592" i="3"/>
  <c r="BK331" i="3"/>
  <c r="BK478" i="3"/>
  <c r="J377" i="3"/>
  <c r="BK235" i="3"/>
  <c r="BK701" i="3"/>
  <c r="J675" i="3"/>
  <c r="P134" i="2" l="1"/>
  <c r="T134" i="2"/>
  <c r="P150" i="2"/>
  <c r="T150" i="2"/>
  <c r="R164" i="2"/>
  <c r="R684" i="2"/>
  <c r="R725" i="2"/>
  <c r="P734" i="2"/>
  <c r="T734" i="2"/>
  <c r="R780" i="2"/>
  <c r="P887" i="2"/>
  <c r="BK944" i="2"/>
  <c r="J944" i="2" s="1"/>
  <c r="J111" i="2" s="1"/>
  <c r="R944" i="2"/>
  <c r="T1019" i="2"/>
  <c r="R137" i="3"/>
  <c r="P156" i="3"/>
  <c r="T156" i="3"/>
  <c r="P181" i="3"/>
  <c r="BK284" i="3"/>
  <c r="J284" i="3"/>
  <c r="J102" i="3" s="1"/>
  <c r="R284" i="3"/>
  <c r="R381" i="3"/>
  <c r="R415" i="3"/>
  <c r="T415" i="3"/>
  <c r="BK609" i="3"/>
  <c r="J609" i="3" s="1"/>
  <c r="J113" i="3" s="1"/>
  <c r="BK415" i="3"/>
  <c r="J415" i="3"/>
  <c r="J109" i="3" s="1"/>
  <c r="R446" i="3"/>
  <c r="T572" i="3"/>
  <c r="R585" i="3"/>
  <c r="T609" i="3"/>
  <c r="R692" i="3"/>
  <c r="R724" i="3"/>
  <c r="BK164" i="2"/>
  <c r="J164" i="2" s="1"/>
  <c r="J100" i="2" s="1"/>
  <c r="P164" i="2"/>
  <c r="BK684" i="2"/>
  <c r="J684" i="2" s="1"/>
  <c r="J101" i="2" s="1"/>
  <c r="T684" i="2"/>
  <c r="P725" i="2"/>
  <c r="BK734" i="2"/>
  <c r="R734" i="2"/>
  <c r="T780" i="2"/>
  <c r="R887" i="2"/>
  <c r="BK935" i="2"/>
  <c r="J935" i="2"/>
  <c r="J110" i="2" s="1"/>
  <c r="R935" i="2"/>
  <c r="P944" i="2"/>
  <c r="BK1019" i="2"/>
  <c r="J1019" i="2" s="1"/>
  <c r="J112" i="2" s="1"/>
  <c r="P1019" i="2"/>
  <c r="P137" i="3"/>
  <c r="BK156" i="3"/>
  <c r="J156" i="3"/>
  <c r="J99" i="3" s="1"/>
  <c r="BK181" i="3"/>
  <c r="J181" i="3" s="1"/>
  <c r="J100" i="3" s="1"/>
  <c r="T181" i="3"/>
  <c r="P284" i="3"/>
  <c r="T284" i="3"/>
  <c r="BK381" i="3"/>
  <c r="J381" i="3" s="1"/>
  <c r="J103" i="3" s="1"/>
  <c r="P381" i="3"/>
  <c r="T381" i="3"/>
  <c r="BK390" i="3"/>
  <c r="J390" i="3"/>
  <c r="J106" i="3" s="1"/>
  <c r="P390" i="3"/>
  <c r="R390" i="3"/>
  <c r="T390" i="3"/>
  <c r="P446" i="3"/>
  <c r="P572" i="3"/>
  <c r="P585" i="3"/>
  <c r="P609" i="3"/>
  <c r="P692" i="3"/>
  <c r="BK134" i="2"/>
  <c r="J134" i="2" s="1"/>
  <c r="J98" i="2" s="1"/>
  <c r="R134" i="2"/>
  <c r="BK150" i="2"/>
  <c r="J150" i="2" s="1"/>
  <c r="J99" i="2" s="1"/>
  <c r="R150" i="2"/>
  <c r="T164" i="2"/>
  <c r="P684" i="2"/>
  <c r="BK725" i="2"/>
  <c r="J725" i="2" s="1"/>
  <c r="J102" i="2" s="1"/>
  <c r="T725" i="2"/>
  <c r="BK780" i="2"/>
  <c r="J780" i="2" s="1"/>
  <c r="J106" i="2" s="1"/>
  <c r="P780" i="2"/>
  <c r="BK887" i="2"/>
  <c r="J887" i="2" s="1"/>
  <c r="J109" i="2" s="1"/>
  <c r="T887" i="2"/>
  <c r="P935" i="2"/>
  <c r="T935" i="2"/>
  <c r="T944" i="2"/>
  <c r="R1019" i="2"/>
  <c r="BK137" i="3"/>
  <c r="T137" i="3"/>
  <c r="T136" i="3"/>
  <c r="R156" i="3"/>
  <c r="R181" i="3"/>
  <c r="BK446" i="3"/>
  <c r="J446" i="3"/>
  <c r="J110" i="3" s="1"/>
  <c r="BK572" i="3"/>
  <c r="J572" i="3" s="1"/>
  <c r="J111" i="3" s="1"/>
  <c r="T585" i="3"/>
  <c r="T446" i="3"/>
  <c r="R572" i="3"/>
  <c r="BK585" i="3"/>
  <c r="J585" i="3" s="1"/>
  <c r="J112" i="3" s="1"/>
  <c r="R609" i="3"/>
  <c r="BK692" i="3"/>
  <c r="J692" i="3" s="1"/>
  <c r="J114" i="3" s="1"/>
  <c r="T692" i="3"/>
  <c r="BK724" i="3"/>
  <c r="J724" i="3" s="1"/>
  <c r="J115" i="3" s="1"/>
  <c r="P724" i="3"/>
  <c r="T724" i="3"/>
  <c r="BK121" i="4"/>
  <c r="J121" i="4"/>
  <c r="J98" i="4" s="1"/>
  <c r="P121" i="4"/>
  <c r="P120" i="4" s="1"/>
  <c r="P119" i="4" s="1"/>
  <c r="AU97" i="1" s="1"/>
  <c r="R121" i="4"/>
  <c r="R120" i="4" s="1"/>
  <c r="R119" i="4" s="1"/>
  <c r="T121" i="4"/>
  <c r="T120" i="4"/>
  <c r="T119" i="4" s="1"/>
  <c r="BK878" i="2"/>
  <c r="J878" i="2" s="1"/>
  <c r="J108" i="2" s="1"/>
  <c r="BK876" i="2"/>
  <c r="J876" i="2"/>
  <c r="J107" i="2" s="1"/>
  <c r="BK282" i="3"/>
  <c r="J282" i="3" s="1"/>
  <c r="J101" i="3" s="1"/>
  <c r="BK387" i="3"/>
  <c r="J387" i="3"/>
  <c r="J104" i="3" s="1"/>
  <c r="BK411" i="3"/>
  <c r="J411" i="3" s="1"/>
  <c r="J107" i="3" s="1"/>
  <c r="BK731" i="2"/>
  <c r="J731" i="2"/>
  <c r="J103" i="2" s="1"/>
  <c r="BK413" i="3"/>
  <c r="J413" i="3" s="1"/>
  <c r="J108" i="3" s="1"/>
  <c r="BK127" i="4"/>
  <c r="J127" i="4"/>
  <c r="J99" i="4" s="1"/>
  <c r="J137" i="3"/>
  <c r="J98" i="3" s="1"/>
  <c r="J113" i="4"/>
  <c r="J116" i="4"/>
  <c r="E85" i="4"/>
  <c r="F92" i="4"/>
  <c r="BF122" i="4"/>
  <c r="BF123" i="4"/>
  <c r="BF128" i="4"/>
  <c r="BF191" i="3"/>
  <c r="BF288" i="3"/>
  <c r="BF396" i="3"/>
  <c r="BF478" i="3"/>
  <c r="BF556" i="3"/>
  <c r="BF138" i="3"/>
  <c r="BF143" i="3"/>
  <c r="BF460" i="3"/>
  <c r="BF503" i="3"/>
  <c r="BF509" i="3"/>
  <c r="BF512" i="3"/>
  <c r="BF527" i="3"/>
  <c r="BF582" i="3"/>
  <c r="J89" i="3"/>
  <c r="BF285" i="3"/>
  <c r="BF332" i="3"/>
  <c r="BF338" i="3"/>
  <c r="BF380" i="3"/>
  <c r="BF416" i="3"/>
  <c r="BF445" i="3"/>
  <c r="J734" i="2"/>
  <c r="J105" i="2" s="1"/>
  <c r="E125" i="3"/>
  <c r="F132" i="3"/>
  <c r="BF180" i="3"/>
  <c r="BF283" i="3"/>
  <c r="BF462" i="3"/>
  <c r="BF483" i="3"/>
  <c r="BF167" i="3"/>
  <c r="BF233" i="3"/>
  <c r="BF388" i="3"/>
  <c r="BF414" i="3"/>
  <c r="BF318" i="3"/>
  <c r="BF384" i="3"/>
  <c r="BF386" i="3"/>
  <c r="BF412" i="3"/>
  <c r="BF506" i="3"/>
  <c r="BF365" i="3"/>
  <c r="BF382" i="3"/>
  <c r="BF438" i="3"/>
  <c r="BF494" i="3"/>
  <c r="BF603" i="3"/>
  <c r="BF616" i="3"/>
  <c r="BF623" i="3"/>
  <c r="BF641" i="3"/>
  <c r="BF314" i="3"/>
  <c r="BF335" i="3"/>
  <c r="BF456" i="3"/>
  <c r="BF482" i="3"/>
  <c r="BF491" i="3"/>
  <c r="BF559" i="3"/>
  <c r="BF571" i="3"/>
  <c r="BF592" i="3"/>
  <c r="BF584" i="3"/>
  <c r="BF626" i="3"/>
  <c r="BF649" i="3"/>
  <c r="BF693" i="3"/>
  <c r="J132" i="3"/>
  <c r="BF459" i="3"/>
  <c r="BF157" i="3"/>
  <c r="BF182" i="3"/>
  <c r="BF208" i="3"/>
  <c r="BF251" i="3"/>
  <c r="BF399" i="3"/>
  <c r="BF608" i="3"/>
  <c r="BF638" i="3"/>
  <c r="BF643" i="3"/>
  <c r="BF675" i="3"/>
  <c r="BF678" i="3"/>
  <c r="BF685" i="3"/>
  <c r="BF709" i="3"/>
  <c r="BF734" i="3"/>
  <c r="BF736" i="3"/>
  <c r="BF331" i="3"/>
  <c r="BF479" i="3"/>
  <c r="BF538" i="3"/>
  <c r="BF593" i="3"/>
  <c r="BF632" i="3"/>
  <c r="BF440" i="3"/>
  <c r="BF667" i="3"/>
  <c r="BF684" i="3"/>
  <c r="BF725" i="3"/>
  <c r="BF737" i="3"/>
  <c r="BF146" i="3"/>
  <c r="BF356" i="3"/>
  <c r="BF681" i="3"/>
  <c r="BF410" i="3"/>
  <c r="BF535" i="3"/>
  <c r="BF573" i="3"/>
  <c r="BF586" i="3"/>
  <c r="BF610" i="3"/>
  <c r="BF657" i="3"/>
  <c r="BF668" i="3"/>
  <c r="BF674" i="3"/>
  <c r="BF688" i="3"/>
  <c r="BF700" i="3"/>
  <c r="BF719" i="3"/>
  <c r="BF721" i="3"/>
  <c r="BF155" i="3"/>
  <c r="BF205" i="3"/>
  <c r="BF235" i="3"/>
  <c r="BF273" i="3"/>
  <c r="BF304" i="3"/>
  <c r="BF391" i="3"/>
  <c r="BF394" i="3"/>
  <c r="BF425" i="3"/>
  <c r="BF436" i="3"/>
  <c r="BF447" i="3"/>
  <c r="BF470" i="3"/>
  <c r="BF655" i="3"/>
  <c r="BF702" i="3"/>
  <c r="BF720" i="3"/>
  <c r="BF722" i="3"/>
  <c r="BF170" i="3"/>
  <c r="BF217" i="3"/>
  <c r="BF267" i="3"/>
  <c r="BF270" i="3"/>
  <c r="BF524" i="3"/>
  <c r="BF567" i="3"/>
  <c r="BF568" i="3"/>
  <c r="BF622" i="3"/>
  <c r="BF316" i="3"/>
  <c r="BF377" i="3"/>
  <c r="BF383" i="3"/>
  <c r="BF691" i="3"/>
  <c r="BF723" i="3"/>
  <c r="BF326" i="3"/>
  <c r="BF401" i="3"/>
  <c r="BF427" i="3"/>
  <c r="BF701" i="3"/>
  <c r="J89" i="2"/>
  <c r="J92" i="2"/>
  <c r="BF141" i="2"/>
  <c r="BF147" i="2"/>
  <c r="BF161" i="2"/>
  <c r="BF203" i="2"/>
  <c r="BF213" i="2"/>
  <c r="E85" i="2"/>
  <c r="F129" i="2"/>
  <c r="BF171" i="2"/>
  <c r="BF186" i="2"/>
  <c r="BF204" i="2"/>
  <c r="BF135" i="2"/>
  <c r="BF144" i="2"/>
  <c r="BF178" i="2"/>
  <c r="BF198" i="2"/>
  <c r="BF246" i="2"/>
  <c r="BF292" i="2"/>
  <c r="BF321" i="2"/>
  <c r="BF326" i="2"/>
  <c r="BF362" i="2"/>
  <c r="BF151" i="2"/>
  <c r="BF165" i="2"/>
  <c r="BF244" i="2"/>
  <c r="BF290" i="2"/>
  <c r="BF319" i="2"/>
  <c r="BF232" i="2"/>
  <c r="BF234" i="2"/>
  <c r="BF288" i="2"/>
  <c r="BF378" i="2"/>
  <c r="BF681" i="2"/>
  <c r="BF700" i="2"/>
  <c r="BF708" i="2"/>
  <c r="BF715" i="2"/>
  <c r="BF726" i="2"/>
  <c r="BF728" i="2"/>
  <c r="BF735" i="2"/>
  <c r="BF897" i="2"/>
  <c r="BF682" i="2"/>
  <c r="BF693" i="2"/>
  <c r="BF704" i="2"/>
  <c r="BF730" i="2"/>
  <c r="BF753" i="2"/>
  <c r="BF779" i="2"/>
  <c r="BF816" i="2"/>
  <c r="BF834" i="2"/>
  <c r="BF838" i="2"/>
  <c r="BF846" i="2"/>
  <c r="BF877" i="2"/>
  <c r="BF888" i="2"/>
  <c r="BF892" i="2"/>
  <c r="BF895" i="2"/>
  <c r="BF907" i="2"/>
  <c r="BF918" i="2"/>
  <c r="BF920" i="2"/>
  <c r="BF929" i="2"/>
  <c r="BF931" i="2"/>
  <c r="BF1012" i="2"/>
  <c r="BF1018" i="2"/>
  <c r="BF1056" i="2"/>
  <c r="BF1058" i="2"/>
  <c r="BB95" i="1"/>
  <c r="BF376" i="2"/>
  <c r="BF463" i="2"/>
  <c r="BF697" i="2"/>
  <c r="BF722" i="2"/>
  <c r="BF777" i="2"/>
  <c r="BF785" i="2"/>
  <c r="BF818" i="2"/>
  <c r="BF848" i="2"/>
  <c r="BF850" i="2"/>
  <c r="BF866" i="2"/>
  <c r="BF875" i="2"/>
  <c r="BF879" i="2"/>
  <c r="BC95" i="1"/>
  <c r="AZ95" i="1"/>
  <c r="BF138" i="2"/>
  <c r="BF158" i="2"/>
  <c r="BF188" i="2"/>
  <c r="BF200" i="2"/>
  <c r="BF220" i="2"/>
  <c r="BF457" i="2"/>
  <c r="BF459" i="2"/>
  <c r="BF461" i="2"/>
  <c r="BF465" i="2"/>
  <c r="BF468" i="2"/>
  <c r="BF527" i="2"/>
  <c r="BF543" i="2"/>
  <c r="BF589" i="2"/>
  <c r="BF605" i="2"/>
  <c r="BF651" i="2"/>
  <c r="BF658" i="2"/>
  <c r="BF662" i="2"/>
  <c r="BF672" i="2"/>
  <c r="BF680" i="2"/>
  <c r="BF685" i="2"/>
  <c r="BF695" i="2"/>
  <c r="BF696" i="2"/>
  <c r="BF699" i="2"/>
  <c r="BF702" i="2"/>
  <c r="BF705" i="2"/>
  <c r="BF711" i="2"/>
  <c r="BF714" i="2"/>
  <c r="BF727" i="2"/>
  <c r="BF732" i="2"/>
  <c r="BF743" i="2"/>
  <c r="BF755" i="2"/>
  <c r="BF763" i="2"/>
  <c r="BF765" i="2"/>
  <c r="BF781" i="2"/>
  <c r="BF791" i="2"/>
  <c r="BF805" i="2"/>
  <c r="BF807" i="2"/>
  <c r="BF836" i="2"/>
  <c r="BF856" i="2"/>
  <c r="BF864" i="2"/>
  <c r="BF873" i="2"/>
  <c r="BF934" i="2"/>
  <c r="BF936" i="2"/>
  <c r="BF941" i="2"/>
  <c r="BF942" i="2"/>
  <c r="BF943" i="2"/>
  <c r="BF945" i="2"/>
  <c r="BF953" i="2"/>
  <c r="BF956" i="2"/>
  <c r="BF982" i="2"/>
  <c r="BF988" i="2"/>
  <c r="BF991" i="2"/>
  <c r="BF994" i="2"/>
  <c r="BF997" i="2"/>
  <c r="BF1000" i="2"/>
  <c r="BF1003" i="2"/>
  <c r="BF1009" i="2"/>
  <c r="BF1020" i="2"/>
  <c r="BF1060" i="2"/>
  <c r="AV95" i="1"/>
  <c r="BD95" i="1"/>
  <c r="F35" i="4"/>
  <c r="BB97" i="1"/>
  <c r="F33" i="4"/>
  <c r="AZ97" i="1"/>
  <c r="F33" i="3"/>
  <c r="AZ96" i="1"/>
  <c r="F36" i="3"/>
  <c r="BC96" i="1" s="1"/>
  <c r="F35" i="3"/>
  <c r="BB96" i="1"/>
  <c r="J33" i="3"/>
  <c r="AV96" i="1" s="1"/>
  <c r="F37" i="3"/>
  <c r="BD96" i="1"/>
  <c r="F36" i="4"/>
  <c r="BC97" i="1" s="1"/>
  <c r="J33" i="4"/>
  <c r="AV97" i="1"/>
  <c r="F37" i="4"/>
  <c r="BD97" i="1" s="1"/>
  <c r="BK389" i="3" l="1"/>
  <c r="J389" i="3" s="1"/>
  <c r="J105" i="3" s="1"/>
  <c r="BK136" i="3"/>
  <c r="J136" i="3"/>
  <c r="J97" i="3"/>
  <c r="T389" i="3"/>
  <c r="T135" i="3" s="1"/>
  <c r="R133" i="2"/>
  <c r="R389" i="3"/>
  <c r="P136" i="3"/>
  <c r="P135" i="3" s="1"/>
  <c r="AU96" i="1" s="1"/>
  <c r="P389" i="3"/>
  <c r="R733" i="2"/>
  <c r="R136" i="3"/>
  <c r="R135" i="3" s="1"/>
  <c r="T133" i="2"/>
  <c r="BK733" i="2"/>
  <c r="J733" i="2" s="1"/>
  <c r="J104" i="2" s="1"/>
  <c r="T733" i="2"/>
  <c r="P733" i="2"/>
  <c r="P133" i="2"/>
  <c r="P132" i="2" s="1"/>
  <c r="AU95" i="1" s="1"/>
  <c r="BK133" i="2"/>
  <c r="J133" i="2" s="1"/>
  <c r="J97" i="2" s="1"/>
  <c r="BK120" i="4"/>
  <c r="J120" i="4"/>
  <c r="J97" i="4" s="1"/>
  <c r="BB94" i="1"/>
  <c r="W31" i="1" s="1"/>
  <c r="F34" i="4"/>
  <c r="BA97" i="1"/>
  <c r="J34" i="2"/>
  <c r="AW95" i="1" s="1"/>
  <c r="AT95" i="1" s="1"/>
  <c r="BC94" i="1"/>
  <c r="W32" i="1" s="1"/>
  <c r="F34" i="3"/>
  <c r="BA96" i="1" s="1"/>
  <c r="J34" i="3"/>
  <c r="AW96" i="1" s="1"/>
  <c r="AT96" i="1" s="1"/>
  <c r="BD94" i="1"/>
  <c r="W33" i="1"/>
  <c r="F34" i="2"/>
  <c r="BA95" i="1" s="1"/>
  <c r="J34" i="4"/>
  <c r="AW97" i="1"/>
  <c r="AT97" i="1"/>
  <c r="AZ94" i="1"/>
  <c r="W29" i="1" s="1"/>
  <c r="BK135" i="3" l="1"/>
  <c r="J135" i="3" s="1"/>
  <c r="J96" i="3" s="1"/>
  <c r="R132" i="2"/>
  <c r="T132" i="2"/>
  <c r="BK119" i="4"/>
  <c r="J119" i="4" s="1"/>
  <c r="J96" i="4" s="1"/>
  <c r="BK132" i="2"/>
  <c r="J132" i="2"/>
  <c r="J30" i="2" s="1"/>
  <c r="AG95" i="1" s="1"/>
  <c r="AU94" i="1"/>
  <c r="AX94" i="1"/>
  <c r="AY94" i="1"/>
  <c r="J30" i="3"/>
  <c r="AG96" i="1"/>
  <c r="AV94" i="1"/>
  <c r="AK29" i="1" s="1"/>
  <c r="BA94" i="1"/>
  <c r="W30" i="1"/>
  <c r="J39" i="2" l="1"/>
  <c r="J96" i="2"/>
  <c r="J39" i="3"/>
  <c r="AN96" i="1"/>
  <c r="AN95" i="1"/>
  <c r="AW94" i="1"/>
  <c r="AK30" i="1"/>
  <c r="J30" i="4"/>
  <c r="AG97" i="1" s="1"/>
  <c r="J39" i="4" l="1"/>
  <c r="AN97" i="1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<sst xmlns="http://schemas.openxmlformats.org/spreadsheetml/2006/main" count="16218" uniqueCount="1681">
  <si>
    <t>Export Komplet</t>
  </si>
  <si>
    <t/>
  </si>
  <si>
    <t>2.0</t>
  </si>
  <si>
    <t>ZAMOK</t>
  </si>
  <si>
    <t>False</t>
  </si>
  <si>
    <t>{26b60ea3-ad70-4bd6-a8eb-d4daf26c6985}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</si>
  <si>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</si>
  <si>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</si>
  <si>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</si>
  <si>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</si>
  <si>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</si>
  <si>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</si>
  <si>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</si>
  <si>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</si>
  <si>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DS-03-2024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</si>
  <si>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</si>
  <si>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</si>
  <si>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bytového domu na adrese Husova 350, Štefánikova 354 a 361, Vrchlického 374 a 387, Nový Bohumín</t>
  </si>
  <si>
    <t>KSO:</t>
  </si>
  <si>
    <t>CC-CZ:</t>
  </si>
  <si>
    <t>Místo:</t>
  </si>
  <si>
    <t xml:space="preserve"> </t>
  </si>
  <si>
    <t>Datum:</t>
  </si>
  <si>
    <t>28. 1. 2025</t>
  </si>
  <si>
    <t>Zadavatel:</t>
  </si>
  <si>
    <t>IČ:</t>
  </si>
  <si>
    <t>Město Bohumín, Masarykova 158, Nový Bohumín</t>
  </si>
  <si>
    <t>DIČ:</t>
  </si>
  <si>
    <t>Uchazeč:</t>
  </si>
  <si>
    <t>Vyplň údaj</t>
  </si>
  <si>
    <t>Projektant:</t>
  </si>
  <si>
    <t>Ing. Daniel Smolka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</si>
  <si>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</si>
  <si>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</si>
  <si>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</si>
  <si>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</si>
  <si>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</si>
  <si>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</si>
  <si>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</si>
  <si>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</si>
  <si>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</si>
  <si>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</si>
  <si>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</si>
  <si>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</si>
  <si>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</si>
  <si>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</si>
  <si>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</si>
  <si>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</si>
  <si>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</si>
  <si>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</si>
  <si>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</si>
  <si>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</si>
  <si>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</si>
  <si>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</si>
  <si>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</si>
  <si>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</si>
  <si>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</si>
  <si>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</si>
  <si>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</si>
  <si>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</si>
  <si>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</si>
  <si>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</si>
  <si>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</si>
  <si>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</si>
  <si>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</si>
  <si>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</si>
  <si>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</si>
  <si>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</si>
  <si>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</si>
  <si>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</si>
  <si>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</si>
  <si>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</si>
  <si>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</si>
  <si>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</si>
  <si>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</si>
  <si>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</si>
  <si>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</si>
  <si>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</si>
  <si>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</si>
  <si>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</si>
  <si>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</si>
  <si>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Investice</t>
  </si>
  <si>
    <t>STA</t>
  </si>
  <si>
    <t>1</t>
  </si>
  <si>
    <t>{939c9504-923e-4d10-96de-f9552b110084}</t>
  </si>
  <si>
    <t>SO02</t>
  </si>
  <si>
    <t>Opravy</t>
  </si>
  <si>
    <t>{9d0f4ebc-841f-4036-8a35-374a3300ce58}</t>
  </si>
  <si>
    <t>SO03</t>
  </si>
  <si>
    <t>VRN</t>
  </si>
  <si>
    <t>{26144d6d-2db6-48b2-83a2-8cc53ce926f2}</t>
  </si>
  <si>
    <t>KRYCÍ LIST SOUPISU PRACÍ</t>
  </si>
  <si>
    <t>Objekt:</t>
  </si>
  <si>
    <t>SO01 - Investice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</si>
  <si>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</si>
  <si>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</si>
  <si>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</si>
  <si>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</si>
  <si>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</si>
  <si>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</si>
  <si>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</si>
  <si>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</si>
  <si>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</si>
  <si>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</si>
  <si>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</si>
  <si>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</si>
  <si>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</si>
  <si>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</si>
  <si>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</si>
  <si>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</si>
  <si>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</si>
  <si>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</si>
  <si>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</si>
  <si>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</si>
  <si>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</si>
  <si>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</si>
  <si>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</si>
  <si>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</si>
  <si>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</si>
  <si>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</si>
  <si>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</si>
  <si>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</si>
  <si>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</si>
  <si>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</si>
  <si>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</si>
  <si>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</si>
  <si>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</si>
  <si>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</si>
  <si>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</si>
  <si>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</si>
  <si>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</si>
  <si>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</si>
  <si>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</si>
  <si>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</si>
  <si>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</si>
  <si>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</si>
  <si>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2024 02</t>
  </si>
  <si>
    <t>4</t>
  </si>
  <si>
    <t>2</t>
  </si>
  <si>
    <t>-1777089930</t>
  </si>
  <si>
    <t>VV</t>
  </si>
  <si>
    <t>okapový chodník</t>
  </si>
  <si>
    <t>68,21</t>
  </si>
  <si>
    <t>113106123</t>
  </si>
  <si>
    <t>Rozebrání dlažeb ze zámkových dlaždic komunikací pro pěší ručně</t>
  </si>
  <si>
    <t>243477009</t>
  </si>
  <si>
    <t>rozebrání přilehlých chodníků</t>
  </si>
  <si>
    <t>45,4</t>
  </si>
  <si>
    <t>129</t>
  </si>
  <si>
    <t>113107121</t>
  </si>
  <si>
    <t>Odstranění podkladu z kameniva drceného tl do 100 mm ručně</t>
  </si>
  <si>
    <t>-1355228251</t>
  </si>
  <si>
    <t>130</t>
  </si>
  <si>
    <t>113107123</t>
  </si>
  <si>
    <t>Odstranění podkladu z kameniva drceného tl přes 200 do 300 mm ručně</t>
  </si>
  <si>
    <t>-1964645458</t>
  </si>
  <si>
    <t>5</t>
  </si>
  <si>
    <t>113154519.R00</t>
  </si>
  <si>
    <t>Řezání a odstranění živičného krytu a podkladu, oprava do původního stavu pro provedení zateplení</t>
  </si>
  <si>
    <t>-812375533</t>
  </si>
  <si>
    <t>výřezy a přeasfaltování</t>
  </si>
  <si>
    <t>16,62</t>
  </si>
  <si>
    <t>Komunikace pozemní</t>
  </si>
  <si>
    <t>6</t>
  </si>
  <si>
    <t>564871011</t>
  </si>
  <si>
    <t>Podklad ze štěrkodrtě ŠD plochy do 100 m2 tl 250 mm</t>
  </si>
  <si>
    <t>56250371</t>
  </si>
  <si>
    <t>NS10</t>
  </si>
  <si>
    <t>zpět rozebraná očištěná dlažba přilehlých chodníků</t>
  </si>
  <si>
    <t>Součet</t>
  </si>
  <si>
    <t>7</t>
  </si>
  <si>
    <t>596211110</t>
  </si>
  <si>
    <t>Kladení zámkové dlažby komunikací pro pěší ručně tl 60 mm skupiny A pl do 50 m2</t>
  </si>
  <si>
    <t>1097074925</t>
  </si>
  <si>
    <t>8</t>
  </si>
  <si>
    <t>M</t>
  </si>
  <si>
    <t>59245015</t>
  </si>
  <si>
    <t>dlažba zámková betonová tvaru I 200x165mm tl 60mm přírodní</t>
  </si>
  <si>
    <t>-455914113</t>
  </si>
  <si>
    <t>náhrada poškozených dlaždic, rozsah do 20%</t>
  </si>
  <si>
    <t>45,4*0,2</t>
  </si>
  <si>
    <t>Úpravy povrchů, podlahy a osazování výplní</t>
  </si>
  <si>
    <t>9</t>
  </si>
  <si>
    <t>621131121</t>
  </si>
  <si>
    <t>Penetrační nátěr vnějších podhledů nanášený ručně</t>
  </si>
  <si>
    <t>17437970</t>
  </si>
  <si>
    <t>podhledy stříšek vstupů</t>
  </si>
  <si>
    <t>5,58</t>
  </si>
  <si>
    <t>střešní římsy</t>
  </si>
  <si>
    <t>123,688</t>
  </si>
  <si>
    <t>10</t>
  </si>
  <si>
    <t>621151031</t>
  </si>
  <si>
    <t>Penetrační silikonový nátěr vnějších pastovitých tenkovrstvých omítek podhledů</t>
  </si>
  <si>
    <t>1933092920</t>
  </si>
  <si>
    <t>zateplované podhledy</t>
  </si>
  <si>
    <t>123,688+5,58</t>
  </si>
  <si>
    <t>římsy střech původního zateplení štítů</t>
  </si>
  <si>
    <t>9,945*2*0,5</t>
  </si>
  <si>
    <t>4*0,5*0,5</t>
  </si>
  <si>
    <t>11</t>
  </si>
  <si>
    <t>621211011</t>
  </si>
  <si>
    <t>Montáž kontaktního zateplení vnějších podhledů lepením a mechanickým kotvením polystyrénových desek do betonu nebo zdiva tl přes 40 do 80 mm</t>
  </si>
  <si>
    <t>529458114</t>
  </si>
  <si>
    <t>stříšky vstupů</t>
  </si>
  <si>
    <t>část A</t>
  </si>
  <si>
    <t>2*2,1*0,6</t>
  </si>
  <si>
    <t>část C</t>
  </si>
  <si>
    <t>2,1*0,6</t>
  </si>
  <si>
    <t>3,0*0,6</t>
  </si>
  <si>
    <t>28375934</t>
  </si>
  <si>
    <t>deska EPS 70 fasádní λ=0,039 tl 60mm</t>
  </si>
  <si>
    <t>1776365559</t>
  </si>
  <si>
    <t>5,58*1,05 'Přepočtené koeficientem množství</t>
  </si>
  <si>
    <t>13</t>
  </si>
  <si>
    <t>621211021</t>
  </si>
  <si>
    <t>Montáž kontaktního zateplení vnějších podhledů lepením a mechanickým kotvením polystyrénových desek do betonu nebo zdiva tl přes 80 do 120 mm</t>
  </si>
  <si>
    <t>-344338615</t>
  </si>
  <si>
    <t>(32,625+10,76)*2*0,5</t>
  </si>
  <si>
    <t>část B</t>
  </si>
  <si>
    <t>(15,75+18,896+10,791+8,105+4,959)*0,5</t>
  </si>
  <si>
    <t>(13,13+21,05)*0,3 "vláčkárna</t>
  </si>
  <si>
    <t>(28,672+13,775+10,791+6,12+22,237)*0,5</t>
  </si>
  <si>
    <t>14</t>
  </si>
  <si>
    <t>28375938</t>
  </si>
  <si>
    <t>deska EPS 70 fasádní λ=0,039 tl 100mm</t>
  </si>
  <si>
    <t>-186266957</t>
  </si>
  <si>
    <t>123,688*1,05 'Přepočtené koeficientem množství</t>
  </si>
  <si>
    <t>15</t>
  </si>
  <si>
    <t>621251101</t>
  </si>
  <si>
    <t>Příplatek k cenám kontaktního zateplení podhledů za zápustnou montáž a použití tepelněizolačních zátek z polystyrenu</t>
  </si>
  <si>
    <t>1297959024</t>
  </si>
  <si>
    <t>podhledy</t>
  </si>
  <si>
    <t>129,268</t>
  </si>
  <si>
    <t>16</t>
  </si>
  <si>
    <t>621531022</t>
  </si>
  <si>
    <t>Tenkovrstvá silikonová zatíraná omítka zrnitost 2,0 mm vnějších podhledů</t>
  </si>
  <si>
    <t>-681360173</t>
  </si>
  <si>
    <t>17</t>
  </si>
  <si>
    <t>622131121</t>
  </si>
  <si>
    <t>Penetrační nátěr vnějších stěn nanášený ručně</t>
  </si>
  <si>
    <t>-2021513378</t>
  </si>
  <si>
    <t>NS1</t>
  </si>
  <si>
    <t>1316,804</t>
  </si>
  <si>
    <t>NS2 - sokl</t>
  </si>
  <si>
    <t>359,246</t>
  </si>
  <si>
    <t>ostatní</t>
  </si>
  <si>
    <t>71,26 "tl. 40mm</t>
  </si>
  <si>
    <t>29,243 "tl. 100mm</t>
  </si>
  <si>
    <t>18</t>
  </si>
  <si>
    <t>622151031</t>
  </si>
  <si>
    <t>Penetrační silikonový nátěr vnějších pastovitých tenkovrstvých omítek stěn</t>
  </si>
  <si>
    <t>2038610070</t>
  </si>
  <si>
    <t>1128,471</t>
  </si>
  <si>
    <t>ostatní zateplené stěny</t>
  </si>
  <si>
    <t>71,26</t>
  </si>
  <si>
    <t>3,735</t>
  </si>
  <si>
    <t>19</t>
  </si>
  <si>
    <t>622211001</t>
  </si>
  <si>
    <t>Montáž kontaktního zateplení vnějších stěn lepením a mechanickým kotvením polystyrénových desek do betonu a zdiva tl do 40 mm</t>
  </si>
  <si>
    <t>1517104231</t>
  </si>
  <si>
    <t>čelo střešní římsy</t>
  </si>
  <si>
    <t>(32,625+10,76)*2*0,3</t>
  </si>
  <si>
    <t>(15,75+18,896+10,791+8,105+4,959)*0,3</t>
  </si>
  <si>
    <t>(28,672+13,775+10,791+6,12+22,237)*0,3</t>
  </si>
  <si>
    <t>čelo stříšky vstupu</t>
  </si>
  <si>
    <t>3*(2,1+0,5*2)*0,25</t>
  </si>
  <si>
    <t>(3,0+0,5)*0,25</t>
  </si>
  <si>
    <t>20</t>
  </si>
  <si>
    <t>28375932</t>
  </si>
  <si>
    <t>deska EPS 70 fasádní λ=0,039 tl 40mm</t>
  </si>
  <si>
    <t>1788923528</t>
  </si>
  <si>
    <t>71,26*1,05 'Přepočtené koeficientem množství</t>
  </si>
  <si>
    <t>622211011</t>
  </si>
  <si>
    <t>Montáž kontaktního zateplení vnějších stěn lepením a mechanickým kotvením polystyrénových desek do betonu a zdiva tl přes 40 do 80 mm</t>
  </si>
  <si>
    <t>626243237</t>
  </si>
  <si>
    <t>piliře oken na WC</t>
  </si>
  <si>
    <t>1NP</t>
  </si>
  <si>
    <t>4*0,15*1,5</t>
  </si>
  <si>
    <t>2*0,15*1,35</t>
  </si>
  <si>
    <t>2-3NP</t>
  </si>
  <si>
    <t>2*4*0,15*1,35</t>
  </si>
  <si>
    <t>22</t>
  </si>
  <si>
    <t>28376073</t>
  </si>
  <si>
    <t>deska EPS grafitová fasádní λ=0,030-0,031 tl 50mm</t>
  </si>
  <si>
    <t>-292446439</t>
  </si>
  <si>
    <t>3,735*1,05 'Přepočtené koeficientem množství</t>
  </si>
  <si>
    <t>23</t>
  </si>
  <si>
    <t>622211021</t>
  </si>
  <si>
    <t>Montáž kontaktního zateplení vnějších stěn lepením a mechanickým kotvením polystyrénových desek do betonu a zdiva tl přes 80 do 120 mm</t>
  </si>
  <si>
    <t>-1191360541</t>
  </si>
  <si>
    <t>NS2 - sokl XPS</t>
  </si>
  <si>
    <t>(1,255+17,86+8,945+9,825+31,875-2,4*2)*2,215</t>
  </si>
  <si>
    <t>2,4*2*0,94</t>
  </si>
  <si>
    <t>odpočet oken a dveří</t>
  </si>
  <si>
    <t>-14*0,9*0,6</t>
  </si>
  <si>
    <t>-2*0,75*0,6</t>
  </si>
  <si>
    <t>-2*0,45*0,6</t>
  </si>
  <si>
    <t>-1,5*2,0</t>
  </si>
  <si>
    <t>-1,05*2,02</t>
  </si>
  <si>
    <t>(1,85*2+12,7)*0,6</t>
  </si>
  <si>
    <t>6,325*1,1</t>
  </si>
  <si>
    <t>(1,325+6,25-0,9)*2,215</t>
  </si>
  <si>
    <t>15,875*2,215</t>
  </si>
  <si>
    <t>-0,9*2,0</t>
  </si>
  <si>
    <t>-0,9*0,6</t>
  </si>
  <si>
    <t>(27,525+12,857+9,825+5,972+20,698-1,5*2)*2,215</t>
  </si>
  <si>
    <t>2*1,5*1,015</t>
  </si>
  <si>
    <t>-6*0,9*0,6</t>
  </si>
  <si>
    <t>-8*0,6*0,6</t>
  </si>
  <si>
    <t>Nad vstupy</t>
  </si>
  <si>
    <t>5*2,9*8,9</t>
  </si>
  <si>
    <t>odpočet oken</t>
  </si>
  <si>
    <t>-5*2*1,35*1,5</t>
  </si>
  <si>
    <t>odpočet části dveří</t>
  </si>
  <si>
    <t>-5*1,5*1,0</t>
  </si>
  <si>
    <t>vláčkárna</t>
  </si>
  <si>
    <t>(1,75*2+12,851)*2,75</t>
  </si>
  <si>
    <t>12,05*2,065</t>
  </si>
  <si>
    <t>(21,05+1,75*2)*0,7</t>
  </si>
  <si>
    <t>Mezisoučet</t>
  </si>
  <si>
    <t>3</t>
  </si>
  <si>
    <t>EPS</t>
  </si>
  <si>
    <t>část B - čelo přesahu střecha (NS7), vláčkárna</t>
  </si>
  <si>
    <t>(21,05+2,0*2)*0,7</t>
  </si>
  <si>
    <t>(13,13+1,75*2)*0,704</t>
  </si>
  <si>
    <t>24</t>
  </si>
  <si>
    <t>28376422</t>
  </si>
  <si>
    <t>deska XPS hrana polodrážková a hladký povrch 300kPA λ=0,035 tl 100mm</t>
  </si>
  <si>
    <t>-347581229</t>
  </si>
  <si>
    <t>547,579*1,05 'Přepočtené koeficientem množství</t>
  </si>
  <si>
    <t>25</t>
  </si>
  <si>
    <t>2140181854</t>
  </si>
  <si>
    <t>29,243*1,05 'Přepočtené koeficientem množství</t>
  </si>
  <si>
    <t>26</t>
  </si>
  <si>
    <t>622211031</t>
  </si>
  <si>
    <t>Montáž kontaktního zateplení vnějších stěn lepením a mechanickým kotvením polystyrénových desek do betonu a zdiva tl přes 120 do 160 mm</t>
  </si>
  <si>
    <t>-2145166579</t>
  </si>
  <si>
    <t>31,725*2*8,9</t>
  </si>
  <si>
    <t>0,55*5,55+0,55*6,55</t>
  </si>
  <si>
    <t>-2*1,5*1,125 "dveře</t>
  </si>
  <si>
    <t>-(4*1,35*1,5+4*1,35*1,35+4*1,5*1,5+4*2,1*1,5) "1NP</t>
  </si>
  <si>
    <t>-2*(4*1,35*1,5+4*1,35*1,35+4*1,5*1,5+4*(1,25*1,35+0,85*2,2)) "2-3NP</t>
  </si>
  <si>
    <t>(15,875+9,41)*8,9</t>
  </si>
  <si>
    <t>(6,25+7,8)*8,9</t>
  </si>
  <si>
    <t>8,64*5,55+0,55*6,55</t>
  </si>
  <si>
    <t>-2*1,5*2,2 "dveře</t>
  </si>
  <si>
    <t>-1,4*2,3</t>
  </si>
  <si>
    <t>-(2,1*1,5+1,5*1,5+3*1,3*1,5+2*1,35*1,0+1,35*1,5+1,35*1,35+4*1,47*0,7) "1NP</t>
  </si>
  <si>
    <t>-2*(3*2,1*1,5+3*1,5*1,5+2*1,35*1,5+1,35*1,35+1,5*2,35+0,85*2,2+1,25*1,35) "2-3NP</t>
  </si>
  <si>
    <t>(27,525+12,94+6,112+20,698)*8,9</t>
  </si>
  <si>
    <t>-2*1,5*2,2</t>
  </si>
  <si>
    <t>-(4*2,1*1,5+7*1,5*1,5+2*1,35*1,35+3*1,35*1,5+2*0,6*1,35) "1NP</t>
  </si>
  <si>
    <t>-2*(2,1*1,5+7*1,5*1,5+5*1,35*1,5+2*1,35*1,0+3*(0,85*2,2+1,25*1,35)+2*0,6*1,35)</t>
  </si>
  <si>
    <t>odpočet zeteplení vstupů - XPS 100</t>
  </si>
  <si>
    <t>-101,3</t>
  </si>
  <si>
    <t>27</t>
  </si>
  <si>
    <t>28376079</t>
  </si>
  <si>
    <t>deska EPS grafitová fasádní λ=0,030-0,031 tl 160mm</t>
  </si>
  <si>
    <t>1605674876</t>
  </si>
  <si>
    <t>1128,471*1,05 'Přepočtené koeficientem množství</t>
  </si>
  <si>
    <t>28</t>
  </si>
  <si>
    <t>622251101</t>
  </si>
  <si>
    <t>Příplatek k cenám kontaktního zateplení vnějších stěn za zápustnou montáž a použití tepelněizolačních zátek z polystyrenu</t>
  </si>
  <si>
    <t>-1451408458</t>
  </si>
  <si>
    <t>stěny</t>
  </si>
  <si>
    <t>576,822</t>
  </si>
  <si>
    <t>29</t>
  </si>
  <si>
    <t>622251211</t>
  </si>
  <si>
    <t>Příplatek k cenám kontaktního zateplení vnějších stěn za zesílení vyztužení základní vrstvy</t>
  </si>
  <si>
    <t>226323427</t>
  </si>
  <si>
    <t>(1,255+17,86+8,945+9,825+31,875-2,4*2)*1,3</t>
  </si>
  <si>
    <t>(1,325+6,25-0,9)*1,3</t>
  </si>
  <si>
    <t>15,875*1,3</t>
  </si>
  <si>
    <t>(27,525+12,857+9,825+5,972+20,698-1,5*2)*1,3</t>
  </si>
  <si>
    <t>30</t>
  </si>
  <si>
    <t>622252001</t>
  </si>
  <si>
    <t>Montáž profilů kontaktního zateplení připevněných mechanicky</t>
  </si>
  <si>
    <t>m</t>
  </si>
  <si>
    <t>-105139484</t>
  </si>
  <si>
    <t>31,725*2-1,5*2</t>
  </si>
  <si>
    <t>0,55*2</t>
  </si>
  <si>
    <t>15,875+9,41</t>
  </si>
  <si>
    <t>6,25+7,8</t>
  </si>
  <si>
    <t>8,64+0,55</t>
  </si>
  <si>
    <t>1,75*2+12,851</t>
  </si>
  <si>
    <t>27,525+12,94+6,112+20,698-1,5*2</t>
  </si>
  <si>
    <t>31</t>
  </si>
  <si>
    <t>28342212</t>
  </si>
  <si>
    <t>profil zakládací PVC s výztužnou tkaninou pro izolant tl 140-180mm včetně okapnice</t>
  </si>
  <si>
    <t>1087425340</t>
  </si>
  <si>
    <t>190,701*1,05 'Přepočtené koeficientem množství</t>
  </si>
  <si>
    <t>32</t>
  </si>
  <si>
    <t>622252002</t>
  </si>
  <si>
    <t>Montáž profilů kontaktního zateplení lepených</t>
  </si>
  <si>
    <t>-966295800</t>
  </si>
  <si>
    <t>rohovníky</t>
  </si>
  <si>
    <t>2*10,0+5,55+6,85</t>
  </si>
  <si>
    <t>ostění oken</t>
  </si>
  <si>
    <t>18*2*0,6</t>
  </si>
  <si>
    <t>(2,0+2,02)*2</t>
  </si>
  <si>
    <t>2,2*2</t>
  </si>
  <si>
    <t>1,5*(12+10*2)*2</t>
  </si>
  <si>
    <t>1,35*(8+8*2)*2</t>
  </si>
  <si>
    <t>2*4*2,2*2</t>
  </si>
  <si>
    <t>10,0+6,85+5,55</t>
  </si>
  <si>
    <t>ostění</t>
  </si>
  <si>
    <t>0,6*2+2,0*2</t>
  </si>
  <si>
    <t>2,2*4+2,3*2</t>
  </si>
  <si>
    <t>1,0*2*2</t>
  </si>
  <si>
    <t>1,5*(6+8*2)*2</t>
  </si>
  <si>
    <t>1,35*(2+3*2)*2</t>
  </si>
  <si>
    <t>2,2*2*2</t>
  </si>
  <si>
    <t>2,325*2*2</t>
  </si>
  <si>
    <t>10,0*3</t>
  </si>
  <si>
    <t>0,6*14*2</t>
  </si>
  <si>
    <t>1,5*(14+13*2)*2</t>
  </si>
  <si>
    <t>1,35*(6+6*2)*2</t>
  </si>
  <si>
    <t>2,2*3*2</t>
  </si>
  <si>
    <t>římsa střechy</t>
  </si>
  <si>
    <t>(32,625+10,757)*2</t>
  </si>
  <si>
    <t>18,896+10,791+8,105</t>
  </si>
  <si>
    <t>44,422+13,775+10,79+6,12+25,967</t>
  </si>
  <si>
    <t>římsa střechy vláčkárky</t>
  </si>
  <si>
    <t>(21,05+2,0*2+13,13+1,75*2)</t>
  </si>
  <si>
    <t>nad vstupy, přechod tl. izolantu</t>
  </si>
  <si>
    <t>5*2*8,9</t>
  </si>
  <si>
    <t>Okenní začišťovací lišta</t>
  </si>
  <si>
    <t>Okapnice</t>
  </si>
  <si>
    <t>nadpraží oken a dveří</t>
  </si>
  <si>
    <t>260,43 "viz oplechování parapetů</t>
  </si>
  <si>
    <t>1,5*7+1,05+0,9+1,4 "dveře</t>
  </si>
  <si>
    <t>parapetní lišta</t>
  </si>
  <si>
    <t>33</t>
  </si>
  <si>
    <t>63127464</t>
  </si>
  <si>
    <t>profil rohový Al s výztužnou tkaninou š 100/100mm</t>
  </si>
  <si>
    <t>1176447905</t>
  </si>
  <si>
    <t>1006,85*1,05 'Přepočtené koeficientem množství</t>
  </si>
  <si>
    <t>34</t>
  </si>
  <si>
    <t>28342205</t>
  </si>
  <si>
    <t>profil napojovací okenní PVC s výztužnou tkaninou 6mm</t>
  </si>
  <si>
    <t>-1516093499</t>
  </si>
  <si>
    <t>565,74*1,05 'Přepočtené koeficientem množství</t>
  </si>
  <si>
    <t>35</t>
  </si>
  <si>
    <t>59051510</t>
  </si>
  <si>
    <t>profil napojovací nadokenní PVC s okapnicí s výztužnou tkaninou</t>
  </si>
  <si>
    <t>696398189</t>
  </si>
  <si>
    <t>541,59*1,05 'Přepočtené koeficientem množství</t>
  </si>
  <si>
    <t>36</t>
  </si>
  <si>
    <t>28341022</t>
  </si>
  <si>
    <t>profil napojovací parapetní PVC s výztužnou tkaninou</t>
  </si>
  <si>
    <t>525638994</t>
  </si>
  <si>
    <t>260,43*1,05 'Přepočtené koeficientem množství</t>
  </si>
  <si>
    <t>37</t>
  </si>
  <si>
    <t>622531022</t>
  </si>
  <si>
    <t>Tenkovrstvá silikonová zatíraná omítka zrnitost 2,0 mm vnějších stěn</t>
  </si>
  <si>
    <t>-1923713784</t>
  </si>
  <si>
    <t>viz. penetrační nátěr silikonový</t>
  </si>
  <si>
    <t>1203,466</t>
  </si>
  <si>
    <t>38</t>
  </si>
  <si>
    <t>623131121</t>
  </si>
  <si>
    <t>Penetrační nátěr vnějších pilířů nebo sloupů nanášený ručně</t>
  </si>
  <si>
    <t>-1958271257</t>
  </si>
  <si>
    <t>ostění oken a dveří</t>
  </si>
  <si>
    <t>1PP</t>
  </si>
  <si>
    <t>14*(0,9+0,6*2)*0,1</t>
  </si>
  <si>
    <t>2*(0,75+0,6*2)*0,1</t>
  </si>
  <si>
    <t>2*(0,45+0,6*2)*0,1</t>
  </si>
  <si>
    <t>(1,5+2,0*2)*0,1</t>
  </si>
  <si>
    <t>(1,05+2,02*2)*0,1</t>
  </si>
  <si>
    <t>(0,9+0,6*2)*0,1</t>
  </si>
  <si>
    <t>(0,9+2,0*2)*0,1</t>
  </si>
  <si>
    <t>6*(0,9+0,6*2)*0,1</t>
  </si>
  <si>
    <t>8*0,6*3*0,1</t>
  </si>
  <si>
    <t>4*(2,1+1,5*2)*0,1</t>
  </si>
  <si>
    <t>4*1,5*3*0,1</t>
  </si>
  <si>
    <t>4*(1,35+1,5*2)*0,1</t>
  </si>
  <si>
    <t>8*(0,6+1,35*2)*0,1</t>
  </si>
  <si>
    <t>2*(1,5+2,2*2)*0,1</t>
  </si>
  <si>
    <t>(2,1+1,5*2)*0,1</t>
  </si>
  <si>
    <t>1,5*3*0,1</t>
  </si>
  <si>
    <t>3*(1,3+1,5*2)*0,1</t>
  </si>
  <si>
    <t>(1,35+1,5*2)*0,1</t>
  </si>
  <si>
    <t>2*(1,35+1,0*2)*0,1</t>
  </si>
  <si>
    <t>2*(0,6+1,35*2)*0,1</t>
  </si>
  <si>
    <t>4*(1,47+0,7*2)*0,1</t>
  </si>
  <si>
    <t>6*(0,75+0,6*2)*0,1</t>
  </si>
  <si>
    <t>(1,5+2,2*2)*0,1</t>
  </si>
  <si>
    <t>(1,4+2,3*2)*0,1</t>
  </si>
  <si>
    <t>8*1,5*3*0,1</t>
  </si>
  <si>
    <t>3*(1,35+1,5*2)*0,1</t>
  </si>
  <si>
    <t>4*(0,6+1,35*2)*0,1</t>
  </si>
  <si>
    <t>2*4*1,5*3*0,1</t>
  </si>
  <si>
    <t>2*4*(2,1+2,2*2)*0,1</t>
  </si>
  <si>
    <t>2*6*(1,35+1,5*2)*0,1</t>
  </si>
  <si>
    <t>2*8*(0,6+1,35*2)*0,1</t>
  </si>
  <si>
    <t>2*3*(2,1+1,5*2)*0,1</t>
  </si>
  <si>
    <t>2*3*1,5*3*0,1</t>
  </si>
  <si>
    <t>2*2*(1,3+1,5*2)*0,1</t>
  </si>
  <si>
    <t>2*3*(0,6+1,35*2)*0,1</t>
  </si>
  <si>
    <t>2*(2,1+2,2*2)*0,1</t>
  </si>
  <si>
    <t>2*(1,5+2,325*2)*0,1</t>
  </si>
  <si>
    <t>2*(2,1+1,5*2)*0,1</t>
  </si>
  <si>
    <t>2*3*(2,1+2,2*2)*0,1</t>
  </si>
  <si>
    <t>2*7*1,5*3*0,1</t>
  </si>
  <si>
    <t>2*5*(1,35+1,5*2)*0,1</t>
  </si>
  <si>
    <t>2*6*(0,6+1,35*2)*0,1</t>
  </si>
  <si>
    <t>39</t>
  </si>
  <si>
    <t>623151021</t>
  </si>
  <si>
    <t>Penetrační akrylátový nátěr vnějších mozaikových tenkovrstvých omítek pilířů a sloupů</t>
  </si>
  <si>
    <t>-1115462897</t>
  </si>
  <si>
    <t>14*(0,9+0,6*2)*0,2</t>
  </si>
  <si>
    <t>2*(0,75+0,6*2)*0,2</t>
  </si>
  <si>
    <t>2*(0,45+0,6*2)*0,2</t>
  </si>
  <si>
    <t>(1,5+2,0*2)*0,2</t>
  </si>
  <si>
    <t>(1,05+2,02*2)*0,2</t>
  </si>
  <si>
    <t>(0,9+0,6*2)*0,2</t>
  </si>
  <si>
    <t>(0,9+2,0*2)*0,2</t>
  </si>
  <si>
    <t>6*(0,9+0,6*2)*0,2</t>
  </si>
  <si>
    <t>8*0,6*3*0,2</t>
  </si>
  <si>
    <t>40</t>
  </si>
  <si>
    <t>623151031</t>
  </si>
  <si>
    <t>Penetrační silikonový nátěr vnějších pastovitých tenkovrstvých omítek pilířů a sloupů</t>
  </si>
  <si>
    <t>860418018</t>
  </si>
  <si>
    <t>4*(2,1+1,5*2)*0,25</t>
  </si>
  <si>
    <t>4*1,5*3*0,25</t>
  </si>
  <si>
    <t>4*(1,35+1,5*2)*0,25</t>
  </si>
  <si>
    <t>8*(0,6+1,35*2)*0,25</t>
  </si>
  <si>
    <t>2*(1,5+2,2*2)*0,25</t>
  </si>
  <si>
    <t>(2,1+1,5*2)*0,25</t>
  </si>
  <si>
    <t>1,5*3*0,25</t>
  </si>
  <si>
    <t>3*(1,3+1,5*2)*0,25</t>
  </si>
  <si>
    <t>(1,35+1,5*2)*0,25</t>
  </si>
  <si>
    <t>2*(1,35+1,0*2)*0,25</t>
  </si>
  <si>
    <t>2*(0,6+1,35*2)*0,25</t>
  </si>
  <si>
    <t>4*(1,47+0,7*2)*0,25</t>
  </si>
  <si>
    <t>6*(0,75+0,6*2)*0,25</t>
  </si>
  <si>
    <t>(1,5+2,2*2)*0,25</t>
  </si>
  <si>
    <t>(1,4+2,3*2)*0,25</t>
  </si>
  <si>
    <t>8*1,5*3*0,25</t>
  </si>
  <si>
    <t>3*(1,35+1,5*2)*0,25</t>
  </si>
  <si>
    <t>4*(0,6+1,35*2)*0,25</t>
  </si>
  <si>
    <t>2*4*1,5*3*0,25</t>
  </si>
  <si>
    <t>2*4*(2,1+2,2*2)*0,25</t>
  </si>
  <si>
    <t>2*6*(1,35+1,5*2)*0,25</t>
  </si>
  <si>
    <t>2*8*(0,6+1,35*2)*0,25</t>
  </si>
  <si>
    <t>2*3*(2,1+1,5*2)*0,25</t>
  </si>
  <si>
    <t>2*3*1,5*3*0,25</t>
  </si>
  <si>
    <t>2*2*(1,3+1,5*2)*0,25</t>
  </si>
  <si>
    <t>2*3*(0,6+1,35*2)*0,25</t>
  </si>
  <si>
    <t>2*(2,1+2,2*2)*0,25</t>
  </si>
  <si>
    <t>2*(1,5+2,325*2)*0,25</t>
  </si>
  <si>
    <t>2*(2,1+1,5*2)*0,25</t>
  </si>
  <si>
    <t>2*3*(2,1+2,2*2)*0,25</t>
  </si>
  <si>
    <t>2*7*1,5*3*0,25</t>
  </si>
  <si>
    <t>2*5*(1,35+1,5*2)*0,25</t>
  </si>
  <si>
    <t>2*6*(0,6+1,35*2)*0,25</t>
  </si>
  <si>
    <t>41</t>
  </si>
  <si>
    <t>623511112</t>
  </si>
  <si>
    <t>Tenkovrstvá akrylátová mozaiková střednězrnná omítka vnějších pilířů nebo sloupů</t>
  </si>
  <si>
    <t>-722988506</t>
  </si>
  <si>
    <t>42</t>
  </si>
  <si>
    <t>623531022</t>
  </si>
  <si>
    <t>Tenkovrstvá silikonová zatíraná omítka zrnitost 2,0 mm vnějších pilířů nebo sloupů</t>
  </si>
  <si>
    <t>1484520506</t>
  </si>
  <si>
    <t>43</t>
  </si>
  <si>
    <t>629995103</t>
  </si>
  <si>
    <t>Očištění vnějších ploch tlakovou vodou s přídavkem čističe</t>
  </si>
  <si>
    <t>1440412909</t>
  </si>
  <si>
    <t>před prováděním oprav a montáže KZS</t>
  </si>
  <si>
    <t>1776,553</t>
  </si>
  <si>
    <t>44</t>
  </si>
  <si>
    <t>637211411</t>
  </si>
  <si>
    <t>Okapový chodník z betonových zámkových dlaždic tl 60 mm do kameniva</t>
  </si>
  <si>
    <t>493692578</t>
  </si>
  <si>
    <t>45</t>
  </si>
  <si>
    <t>637311122</t>
  </si>
  <si>
    <t>Okapový chodník z betonových chodníkových obrubníků stojatých lože beton</t>
  </si>
  <si>
    <t>-1215649699</t>
  </si>
  <si>
    <t>31,65-2,1-1,5+10,625+31,65-1,6*2+0,5*2</t>
  </si>
  <si>
    <t>5,5+15,875-1,6+0,5*2</t>
  </si>
  <si>
    <t>27,525+20,698-1,6+0,5*2</t>
  </si>
  <si>
    <t>46</t>
  </si>
  <si>
    <t>644941111</t>
  </si>
  <si>
    <t>Osazování ventilačních mřížek velikosti do 150 x 200 mm</t>
  </si>
  <si>
    <t>kus</t>
  </si>
  <si>
    <t>-926533979</t>
  </si>
  <si>
    <t>8+6</t>
  </si>
  <si>
    <t>47</t>
  </si>
  <si>
    <t>56245644</t>
  </si>
  <si>
    <t>mřížka větrací kruhová plast se síťovinou 125mm</t>
  </si>
  <si>
    <t>-1183297727</t>
  </si>
  <si>
    <t>48</t>
  </si>
  <si>
    <t>644941121</t>
  </si>
  <si>
    <t>Montáž průchodky k větrací mřížce se zhotovením otvoru v tepelné izolaci</t>
  </si>
  <si>
    <t>319953625</t>
  </si>
  <si>
    <t>49</t>
  </si>
  <si>
    <t>42981649</t>
  </si>
  <si>
    <t>trouba pevná PVC D 100mm do 45°C</t>
  </si>
  <si>
    <t>-1476018835</t>
  </si>
  <si>
    <t>60*0,6</t>
  </si>
  <si>
    <t>Ostatní konstrukce a práce, bourání</t>
  </si>
  <si>
    <t>50</t>
  </si>
  <si>
    <t>941111122</t>
  </si>
  <si>
    <t>Montáž lešení řadového trubkového lehkého s podlahami zatížení do 200 kg/m2 š od 0,9 do 1,2 m v přes 10 do 25 m</t>
  </si>
  <si>
    <t>-2045240867</t>
  </si>
  <si>
    <t>obvod lešení, odměřeno z koordinační situace</t>
  </si>
  <si>
    <t>237,75*10,0</t>
  </si>
  <si>
    <t>-12,0*10,0 "bude natřeno z plošiny</t>
  </si>
  <si>
    <t>vstupy do sklepa</t>
  </si>
  <si>
    <t>4,4*1,1/2</t>
  </si>
  <si>
    <t>(1,5+1,05)*1,1</t>
  </si>
  <si>
    <t>51</t>
  </si>
  <si>
    <t>941111222</t>
  </si>
  <si>
    <t>Příplatek k lešení řadovému trubkovému lehkému s podlahami do 200 kg/m2 š od 0,9 do 1,2 m v přes 10 do 25 m za každý den použití</t>
  </si>
  <si>
    <t>-1617705681</t>
  </si>
  <si>
    <t>2262,725*120 'Přepočtené koeficientem množství</t>
  </si>
  <si>
    <t>52</t>
  </si>
  <si>
    <t>941111822</t>
  </si>
  <si>
    <t>Demontáž lešení řadového trubkového lehkého s podlahami zatížení do 200 kg/m2 š od 0,9 do 1,2 m v přes 10 do 25 m</t>
  </si>
  <si>
    <t>-822708061</t>
  </si>
  <si>
    <t>53</t>
  </si>
  <si>
    <t>944511111</t>
  </si>
  <si>
    <t>Montáž ochranné sítě z textilie z umělých vláken</t>
  </si>
  <si>
    <t>921428003</t>
  </si>
  <si>
    <t>54</t>
  </si>
  <si>
    <t>944511211</t>
  </si>
  <si>
    <t>Příplatek k ochranné síti za každý den použití</t>
  </si>
  <si>
    <t>904931571</t>
  </si>
  <si>
    <t>55</t>
  </si>
  <si>
    <t>944511811</t>
  </si>
  <si>
    <t>Demontáž ochranné sítě z textilie z umělých vláken</t>
  </si>
  <si>
    <t>2139496477</t>
  </si>
  <si>
    <t>56</t>
  </si>
  <si>
    <t>944711113</t>
  </si>
  <si>
    <t>Montáž záchytné stříšky š přes 2 do 2,5 m</t>
  </si>
  <si>
    <t>1514530054</t>
  </si>
  <si>
    <t>6*2,5</t>
  </si>
  <si>
    <t>57</t>
  </si>
  <si>
    <t>944711213</t>
  </si>
  <si>
    <t>Příplatek k záchytné stříšce š přes 2 do 2,5 m za každý den použití</t>
  </si>
  <si>
    <t>1461653081</t>
  </si>
  <si>
    <t>15*120 'Přepočtené koeficientem množství</t>
  </si>
  <si>
    <t>58</t>
  </si>
  <si>
    <t>944711813</t>
  </si>
  <si>
    <t>Demontáž záchytné stříšky š přes 2 do 2,5 m</t>
  </si>
  <si>
    <t>841672757</t>
  </si>
  <si>
    <t>59</t>
  </si>
  <si>
    <t>962032231</t>
  </si>
  <si>
    <t>Bourání zdiva z cihel pálených nebo vápenopískových na MV nebo MVC přes 1 m3</t>
  </si>
  <si>
    <t>m3</t>
  </si>
  <si>
    <t>1925124348</t>
  </si>
  <si>
    <t>atika ploché střechy</t>
  </si>
  <si>
    <t>12,5*0,3*0,3</t>
  </si>
  <si>
    <t>60</t>
  </si>
  <si>
    <t>962032691</t>
  </si>
  <si>
    <t>Příplatek k cenám za zvýšenou pracnost bourání zdiva nadstřešního</t>
  </si>
  <si>
    <t>867857508</t>
  </si>
  <si>
    <t>61</t>
  </si>
  <si>
    <t>976083131</t>
  </si>
  <si>
    <t>Vybourání škrabáků, stoupacích želez nebo komínových konzol ze zdiva cihelného</t>
  </si>
  <si>
    <t>2076350755</t>
  </si>
  <si>
    <t>část B - vláčkárna, stupadla na střechu</t>
  </si>
  <si>
    <t>62</t>
  </si>
  <si>
    <t>976083135.R00</t>
  </si>
  <si>
    <t>Demontáž a zpětná montáž prvků na fasádě (konzoly, čísla popisná apod.)</t>
  </si>
  <si>
    <t>soubor</t>
  </si>
  <si>
    <t>-1531069069</t>
  </si>
  <si>
    <t>63</t>
  </si>
  <si>
    <t>978071621</t>
  </si>
  <si>
    <t>Otlučení omítky a odstranění izolace z desek hmotnosti do 120 kg/m3 tl přes 50 mm pl přes 1 m2</t>
  </si>
  <si>
    <t>2090447959</t>
  </si>
  <si>
    <t>demontáž přesahu zateplení štítových stěn</t>
  </si>
  <si>
    <t>2*0,5*(8,78+1,47)</t>
  </si>
  <si>
    <t>2*0,5*(8,78+1,45)</t>
  </si>
  <si>
    <t>2*0,5*5,8</t>
  </si>
  <si>
    <t>2*0,5*7,05</t>
  </si>
  <si>
    <t>64</t>
  </si>
  <si>
    <t>979054451</t>
  </si>
  <si>
    <t>Očištění vybouraných zámkových dlaždic s původním spárováním z kameniva těženého</t>
  </si>
  <si>
    <t>412838443</t>
  </si>
  <si>
    <t>997</t>
  </si>
  <si>
    <t>Přesun sutě</t>
  </si>
  <si>
    <t>65</t>
  </si>
  <si>
    <t>997013114</t>
  </si>
  <si>
    <t>Vnitrostaveništní doprava suti a vybouraných hmot pro budovy v přes 12 do 15 m</t>
  </si>
  <si>
    <t>t</t>
  </si>
  <si>
    <t>-2147003287</t>
  </si>
  <si>
    <t>66</t>
  </si>
  <si>
    <t>997013501</t>
  </si>
  <si>
    <t>Odvoz suti a vybouraných hmot na skládku nebo meziskládku do 1 km se složením</t>
  </si>
  <si>
    <t>-257307954</t>
  </si>
  <si>
    <t>67</t>
  </si>
  <si>
    <t>997013509</t>
  </si>
  <si>
    <t>Příplatek k odvozu suti a vybouraných hmot na skládku ZKD 1 km přes 1 km</t>
  </si>
  <si>
    <t>-1224622819</t>
  </si>
  <si>
    <t>87,719*14 'Přepočtené koeficientem množství</t>
  </si>
  <si>
    <t>68</t>
  </si>
  <si>
    <t>997013631</t>
  </si>
  <si>
    <t>Poplatek za uložení na skládce (skládkovné) stavebního odpadu směsného kód odpadu 17 09 04</t>
  </si>
  <si>
    <t>-50832784</t>
  </si>
  <si>
    <t>998</t>
  </si>
  <si>
    <t>Přesun hmot</t>
  </si>
  <si>
    <t>69</t>
  </si>
  <si>
    <t>998011003</t>
  </si>
  <si>
    <t>Přesun hmot pro budovy zděné v přes 12 do 24 m</t>
  </si>
  <si>
    <t>1145700602</t>
  </si>
  <si>
    <t>PSV</t>
  </si>
  <si>
    <t>Práce a dodávky PSV</t>
  </si>
  <si>
    <t>712</t>
  </si>
  <si>
    <t>Povlakové krytiny</t>
  </si>
  <si>
    <t>70</t>
  </si>
  <si>
    <t>712300843.R00</t>
  </si>
  <si>
    <t>Očištění povlakové krytiny střech do 10° urovnání povrchu a prořezání bublin, lokální vysprávky přířezem asf. pásu</t>
  </si>
  <si>
    <t>1558898388</t>
  </si>
  <si>
    <t>NS5-7</t>
  </si>
  <si>
    <t>9,453*12,5</t>
  </si>
  <si>
    <t>21,05*2,025</t>
  </si>
  <si>
    <t>13,13*1,75</t>
  </si>
  <si>
    <t>svislé vytažení</t>
  </si>
  <si>
    <t>(8,55+9,945*2+0,55*2+12,5)*0,3</t>
  </si>
  <si>
    <t>71</t>
  </si>
  <si>
    <t>712311101</t>
  </si>
  <si>
    <t>Provedení povlakové krytiny střech do 10° za studena lakem penetračním nebo asfaltovým</t>
  </si>
  <si>
    <t>435291324</t>
  </si>
  <si>
    <t>N6, N7 - 2x nátěr</t>
  </si>
  <si>
    <t>196,379</t>
  </si>
  <si>
    <t>72</t>
  </si>
  <si>
    <t>11163150</t>
  </si>
  <si>
    <t>lak penetrační asfaltový</t>
  </si>
  <si>
    <t>1018833183</t>
  </si>
  <si>
    <t>392,758*0,00032 'Přepočtené koeficientem množství</t>
  </si>
  <si>
    <t>73</t>
  </si>
  <si>
    <t>712331111</t>
  </si>
  <si>
    <t>Provedení povlakové krytiny střech do 10° podkladní vrstvy pásy na sucho samolepící</t>
  </si>
  <si>
    <t>-397960712</t>
  </si>
  <si>
    <t>74</t>
  </si>
  <si>
    <t>62866281</t>
  </si>
  <si>
    <t>pás asfaltový samolepicí modifikovaný SBS s vložkou ze skleněné tkaniny se spalitelnou fólií nebo jemnozrnným minerálním posypem nebo textilií na horním povrchu tl 3,0mm</t>
  </si>
  <si>
    <t>1981109876</t>
  </si>
  <si>
    <t>196,379*1,1655 'Přepočtené koeficientem množství</t>
  </si>
  <si>
    <t>75</t>
  </si>
  <si>
    <t>712341559</t>
  </si>
  <si>
    <t>Provedení povlakové krytiny střech do 10° pásy NAIP přitavením v plné ploše</t>
  </si>
  <si>
    <t>-857854982</t>
  </si>
  <si>
    <t>Natavení pásu na původní krytinu</t>
  </si>
  <si>
    <t>N5-7</t>
  </si>
  <si>
    <t>Nová krytina na samolepící pás</t>
  </si>
  <si>
    <t>76</t>
  </si>
  <si>
    <t>62853004</t>
  </si>
  <si>
    <t>pás asfaltový natavitelný modifikovaný SBS s vložkou ze skleněné tkaniny a spalitelnou PE fólií nebo jemnozrnným minerálním posypem na horním povrchu tl 4,0mm</t>
  </si>
  <si>
    <t>1384491621</t>
  </si>
  <si>
    <t>392,758*1,1655 'Přepočtené koeficientem množství</t>
  </si>
  <si>
    <t>77</t>
  </si>
  <si>
    <t>998712203</t>
  </si>
  <si>
    <t>Přesun hmot procentní pro krytiny povlakové v objektech v přes 12 do 24 m</t>
  </si>
  <si>
    <t>%</t>
  </si>
  <si>
    <t>1722862879</t>
  </si>
  <si>
    <t>713</t>
  </si>
  <si>
    <t>Izolace tepelné</t>
  </si>
  <si>
    <t>78</t>
  </si>
  <si>
    <t>713120811</t>
  </si>
  <si>
    <t>Odstranění tepelné izolace podlah volně kladené z vláknitých materiálů suchých tl do 100 mm</t>
  </si>
  <si>
    <t>397991585</t>
  </si>
  <si>
    <t>S4a</t>
  </si>
  <si>
    <t>32,625*10,79</t>
  </si>
  <si>
    <t>79</t>
  </si>
  <si>
    <t>713120815</t>
  </si>
  <si>
    <t>Odstranění tepelné izolace podlah volně kladené z vláknitých materiálů suchých tl přes 200 mm</t>
  </si>
  <si>
    <t>1894949541</t>
  </si>
  <si>
    <t>S4b</t>
  </si>
  <si>
    <t>10,79*6,12</t>
  </si>
  <si>
    <t>16,7*10,79</t>
  </si>
  <si>
    <t>80</t>
  </si>
  <si>
    <t>713121121</t>
  </si>
  <si>
    <t>Montáž izolace tepelné podlah volně kladenými rohožemi, pásy, dílci, deskami 2 vrstvy</t>
  </si>
  <si>
    <t>-586111648</t>
  </si>
  <si>
    <t>NS3</t>
  </si>
  <si>
    <t>31,025*8,875</t>
  </si>
  <si>
    <t>15,25*8,875</t>
  </si>
  <si>
    <t>8,125*8,875</t>
  </si>
  <si>
    <t>8,875*6,112</t>
  </si>
  <si>
    <t>20,723*8,875</t>
  </si>
  <si>
    <t>8,875*6,85</t>
  </si>
  <si>
    <t>odpočet NS4</t>
  </si>
  <si>
    <t>-81,856</t>
  </si>
  <si>
    <t>81</t>
  </si>
  <si>
    <t>63148109</t>
  </si>
  <si>
    <t>deska tepelně izolační minerální univerzální λ=0,038-0,039 tl 150mm</t>
  </si>
  <si>
    <t>480394775</t>
  </si>
  <si>
    <t>699,899*2,1 'Přepočtené koeficientem množství</t>
  </si>
  <si>
    <t>82</t>
  </si>
  <si>
    <t>713121122</t>
  </si>
  <si>
    <t>Montáž izolace tepelné podlah volně kladenými mezi trámy nebo rošt rohožemi, pásy, dílci, deskami 2 vrstvy</t>
  </si>
  <si>
    <t>-1984862696</t>
  </si>
  <si>
    <t>NS4</t>
  </si>
  <si>
    <t>(2,55*2+4,0+0,4+0,95+1,75+0,8+1,25+4,725+0,8+1,25+8,7+0,8+1,25+2,15*2)*0,8</t>
  </si>
  <si>
    <t>(3,088+0,8+0,51+9,316+2,715+5,565+0,8+3,088+1,76)*0,8</t>
  </si>
  <si>
    <t>(2,719+7,05+0,5+1,192+3,221+0,8+1,0+0,525+7,09+0,8+1,0+1,8+1,516+5,1+2,49+1,8)*0,8</t>
  </si>
  <si>
    <t>83</t>
  </si>
  <si>
    <t>139829567</t>
  </si>
  <si>
    <t>81,856*2,1 'Přepočtené koeficientem množství</t>
  </si>
  <si>
    <t>84</t>
  </si>
  <si>
    <t>713121131</t>
  </si>
  <si>
    <t>Montáž izolace tepelné podlah parotěsné reflexní tl do 5 mm</t>
  </si>
  <si>
    <t>1782190579</t>
  </si>
  <si>
    <t>NS3, NS4</t>
  </si>
  <si>
    <t>Parozábrana</t>
  </si>
  <si>
    <t>Difuzně otevřená folie</t>
  </si>
  <si>
    <t>781,755</t>
  </si>
  <si>
    <t>85</t>
  </si>
  <si>
    <t>28355300</t>
  </si>
  <si>
    <t>pás podstřešní parotěsný tepelně izolační s reflexní Al vrstvou tl 0,25mm</t>
  </si>
  <si>
    <t>298280248</t>
  </si>
  <si>
    <t>781,755*1,05 'Přepočtené koeficientem množství</t>
  </si>
  <si>
    <t>86</t>
  </si>
  <si>
    <t>63150819</t>
  </si>
  <si>
    <t>fólie kontaktní difuzně propustná pro doplňkovou hydroizolační vrstvu, jednovrstvá mikrovláknitá s funkční vrstvou tl 0,220mm</t>
  </si>
  <si>
    <t>-1133515049</t>
  </si>
  <si>
    <t>87</t>
  </si>
  <si>
    <t>713141133</t>
  </si>
  <si>
    <t>Montáž izolace tepelné střech plochých lepené za studena plně 3 vrstvy rohoží, pásů, dílců, desek</t>
  </si>
  <si>
    <t>740261956</t>
  </si>
  <si>
    <t>NS6</t>
  </si>
  <si>
    <t>2x EPS 150S tl. 140 mm</t>
  </si>
  <si>
    <t>1x MW tl. 60 mm</t>
  </si>
  <si>
    <t>88</t>
  </si>
  <si>
    <t>28375990</t>
  </si>
  <si>
    <t>deska EPS 150 pro konstrukce s vysokým zatížením λ=0,035 tl 140mm</t>
  </si>
  <si>
    <t>-1579165598</t>
  </si>
  <si>
    <t>183,767*2,1 'Přepočtené koeficientem množství</t>
  </si>
  <si>
    <t>89</t>
  </si>
  <si>
    <t>63151498</t>
  </si>
  <si>
    <t>deska tepelně izolační minerální plochých střech vrchní vrstva 70kPa λ=0,038-0,039 tl 60mm</t>
  </si>
  <si>
    <t>180652302</t>
  </si>
  <si>
    <t>183,767*1,05 'Přepočtené koeficientem množství</t>
  </si>
  <si>
    <t>90</t>
  </si>
  <si>
    <t>713141211</t>
  </si>
  <si>
    <t>Montáž izolace tepelné střech plochých volně položené atikový klín</t>
  </si>
  <si>
    <t>-2117380104</t>
  </si>
  <si>
    <t>NS7 - XPS</t>
  </si>
  <si>
    <t>13,13</t>
  </si>
  <si>
    <t>12,5</t>
  </si>
  <si>
    <t>21,05</t>
  </si>
  <si>
    <t>91</t>
  </si>
  <si>
    <t>713141331</t>
  </si>
  <si>
    <t>Montáž izolace tepelné střech plochých lepené za studena zplna, spádová vrstva</t>
  </si>
  <si>
    <t>1836253116</t>
  </si>
  <si>
    <t>2*2,15*0,7</t>
  </si>
  <si>
    <t>2,15*0,7</t>
  </si>
  <si>
    <t>3,05*0,65</t>
  </si>
  <si>
    <t>92</t>
  </si>
  <si>
    <t>28376141</t>
  </si>
  <si>
    <t>klín izolační spád do 5% EPS 100</t>
  </si>
  <si>
    <t>-327812</t>
  </si>
  <si>
    <t>6,498*0,1*1,05</t>
  </si>
  <si>
    <t>93</t>
  </si>
  <si>
    <t>713141358</t>
  </si>
  <si>
    <t>Montáž spádové izolace na zhlaví atiky š do 500 mm ukotvené šrouby</t>
  </si>
  <si>
    <t>-1467066497</t>
  </si>
  <si>
    <t>94</t>
  </si>
  <si>
    <t>28376404</t>
  </si>
  <si>
    <t>deska XPS hrana rovná a strukturovaný povrch λ=0,033</t>
  </si>
  <si>
    <t>2067106012</t>
  </si>
  <si>
    <t>46,68*0,35*0,35*1,05</t>
  </si>
  <si>
    <t>95</t>
  </si>
  <si>
    <t>998713203</t>
  </si>
  <si>
    <t>Přesun hmot procentní pro izolace tepelné v objektech v přes 12 do 24 m</t>
  </si>
  <si>
    <t>81085191</t>
  </si>
  <si>
    <t>741</t>
  </si>
  <si>
    <t>Elektroinstalace - silnoproud</t>
  </si>
  <si>
    <t>96</t>
  </si>
  <si>
    <t>741421819.R00</t>
  </si>
  <si>
    <t>Demontáž hromosvodu, montáž nového vedení, napojení na uzemnění, revize</t>
  </si>
  <si>
    <t>kpl</t>
  </si>
  <si>
    <t>-450566849</t>
  </si>
  <si>
    <t>751</t>
  </si>
  <si>
    <t>Vzduchotechnika</t>
  </si>
  <si>
    <t>97</t>
  </si>
  <si>
    <t>751398821</t>
  </si>
  <si>
    <t>Demontáž větrací mřížky stěnové průřezu do 0,040 m2</t>
  </si>
  <si>
    <t>-1638115023</t>
  </si>
  <si>
    <t>762</t>
  </si>
  <si>
    <t>Konstrukce tesařské</t>
  </si>
  <si>
    <t>98</t>
  </si>
  <si>
    <t>762083111</t>
  </si>
  <si>
    <t>Impregnace řeziva proti dřevokaznému hmyzu a houbám máčením třída ohrožení 1 a 2</t>
  </si>
  <si>
    <t>1104363359</t>
  </si>
  <si>
    <t>2,591</t>
  </si>
  <si>
    <t>2,251</t>
  </si>
  <si>
    <t>99</t>
  </si>
  <si>
    <t>762332129.R00</t>
  </si>
  <si>
    <t>Stříška nad vstupem, dřevěné bednění z prken, krytina plechová Pz s povrchovou úpravou se stojatou drážkou, oplechování pz s povrchovou úpravou</t>
  </si>
  <si>
    <t>-490658004</t>
  </si>
  <si>
    <t>Přístřešek u vchodu</t>
  </si>
  <si>
    <t>8,0</t>
  </si>
  <si>
    <t>100</t>
  </si>
  <si>
    <t>762332130.R00</t>
  </si>
  <si>
    <t>Přístřešek rozvaděče, dřevěné bednění z prken, krytina plechová Pz s povrchovou úpravou se stojatou drážkou, oplechování pz s povrchovou úpravou</t>
  </si>
  <si>
    <t>-1345600177</t>
  </si>
  <si>
    <t>1,27+1,77+1,165</t>
  </si>
  <si>
    <t>101</t>
  </si>
  <si>
    <t>762361332</t>
  </si>
  <si>
    <t>Konstrukční a vyrovnávací vrstva pod klempířské prvky (atiky) z vodovzdorné překližky tl 21 mm</t>
  </si>
  <si>
    <t>1920266591</t>
  </si>
  <si>
    <t>NS7 - atiky střechy, dvě desky a podkladní pásek</t>
  </si>
  <si>
    <t>(13,13+1,75*2)*0,5</t>
  </si>
  <si>
    <t>12,5*0,5</t>
  </si>
  <si>
    <t>(21,05*2,0*2)*0,5</t>
  </si>
  <si>
    <t>56,665</t>
  </si>
  <si>
    <t>pásek</t>
  </si>
  <si>
    <t>113,33*0,1</t>
  </si>
  <si>
    <t>102</t>
  </si>
  <si>
    <t>762512261</t>
  </si>
  <si>
    <t>Montáž podlahové kce podkladového roštu</t>
  </si>
  <si>
    <t>1940297123</t>
  </si>
  <si>
    <t>NS4 - dvousměrný rošt</t>
  </si>
  <si>
    <t>(2,55*2+4,0+0,4+0,95+1,75+0,8+1,25+4,725+0,8+1,25+8,7+0,8+1,25+2,15*2)*2</t>
  </si>
  <si>
    <t>(3,088+0,8+0,51+9,316+2,715+5,565+0,8+3,088+1,76)*2</t>
  </si>
  <si>
    <t>(2,719+7,05+0,5+1,192+3,221+0,8+1,0+0,525+7,09+0,8+1,0+1,8+1,516+5,1+2,49+1,8)*2</t>
  </si>
  <si>
    <t>206,64</t>
  </si>
  <si>
    <t>103</t>
  </si>
  <si>
    <t>60512126</t>
  </si>
  <si>
    <t>hranol stavební řezivo průřezu do 120cm2 dl 6-8m</t>
  </si>
  <si>
    <t>-1826947702</t>
  </si>
  <si>
    <t>411,28*0,04*0,15*1,05</t>
  </si>
  <si>
    <t>104</t>
  </si>
  <si>
    <t>762521104</t>
  </si>
  <si>
    <t>Položení podlahy z hrubých prken na sraz</t>
  </si>
  <si>
    <t>-672093122</t>
  </si>
  <si>
    <t>105</t>
  </si>
  <si>
    <t>60515111</t>
  </si>
  <si>
    <t>řezivo jehličnaté boční prkno 20-30mm</t>
  </si>
  <si>
    <t>-1683630256</t>
  </si>
  <si>
    <t>81,856*0,025*1,1</t>
  </si>
  <si>
    <t>106</t>
  </si>
  <si>
    <t>762595001</t>
  </si>
  <si>
    <t>Spojovací prostředky pro položení dřevěných podlah a zakrytí kanálů</t>
  </si>
  <si>
    <t>1406967166</t>
  </si>
  <si>
    <t>81,856</t>
  </si>
  <si>
    <t>107</t>
  </si>
  <si>
    <t>998762203</t>
  </si>
  <si>
    <t>Přesun hmot procentní pro kce tesařské v objektech v přes 12 do 24 m</t>
  </si>
  <si>
    <t>-120615612</t>
  </si>
  <si>
    <t>763</t>
  </si>
  <si>
    <t>Konstrukce suché výstavby</t>
  </si>
  <si>
    <t>108</t>
  </si>
  <si>
    <t>763114113.R00</t>
  </si>
  <si>
    <t>SDK kastlík, snížení nadpraží oken a dveří</t>
  </si>
  <si>
    <t>-253322194</t>
  </si>
  <si>
    <t>2*1,35*0,9</t>
  </si>
  <si>
    <t>1,4*0,9</t>
  </si>
  <si>
    <t>109</t>
  </si>
  <si>
    <t>763121714</t>
  </si>
  <si>
    <t>SDK stěna předsazená základní penetrační nátěr</t>
  </si>
  <si>
    <t>-1983767662</t>
  </si>
  <si>
    <t>110</t>
  </si>
  <si>
    <t>763121751</t>
  </si>
  <si>
    <t>Příplatek k SDK stěně předsazené za plochu do 6 m2 jednotlivě</t>
  </si>
  <si>
    <t>1138309669</t>
  </si>
  <si>
    <t>111</t>
  </si>
  <si>
    <t>998763202</t>
  </si>
  <si>
    <t>Přesun hmot procentní pro dřevostavby v objektech v přes 12 do 24 m</t>
  </si>
  <si>
    <t>1681209414</t>
  </si>
  <si>
    <t>764</t>
  </si>
  <si>
    <t>Konstrukce klempířské</t>
  </si>
  <si>
    <t>112</t>
  </si>
  <si>
    <t>764001821</t>
  </si>
  <si>
    <t>Demontáž krytiny ze svitků nebo tabulí do suti</t>
  </si>
  <si>
    <t>-1591755368</t>
  </si>
  <si>
    <t>113</t>
  </si>
  <si>
    <t>764002841</t>
  </si>
  <si>
    <t>Demontáž oplechování horních ploch zdí a nadezdívek do suti</t>
  </si>
  <si>
    <t>-979871637</t>
  </si>
  <si>
    <t>114</t>
  </si>
  <si>
    <t>764002851</t>
  </si>
  <si>
    <t>Demontáž oplechování parapetů do suti</t>
  </si>
  <si>
    <t>1998490129</t>
  </si>
  <si>
    <t>1.NP</t>
  </si>
  <si>
    <t>4*1,5</t>
  </si>
  <si>
    <t>4*2,1</t>
  </si>
  <si>
    <t>8*1,35</t>
  </si>
  <si>
    <t>1,47*4</t>
  </si>
  <si>
    <t>1,35*4</t>
  </si>
  <si>
    <t>1,3*3</t>
  </si>
  <si>
    <t>1,5</t>
  </si>
  <si>
    <t>2,1</t>
  </si>
  <si>
    <t>2,1*4</t>
  </si>
  <si>
    <t>1,5*7</t>
  </si>
  <si>
    <t>1,35*5</t>
  </si>
  <si>
    <t>0,6*2</t>
  </si>
  <si>
    <t>typové podlaží</t>
  </si>
  <si>
    <t>2*(10*1,35+4*1,5+4*2,1)</t>
  </si>
  <si>
    <t>2*(3*1,35+4*1,5+4*2,1+0,6)</t>
  </si>
  <si>
    <t>6*1,0</t>
  </si>
  <si>
    <t>2*(7*1,35+7*1,5+4*2,1+2*0,6)</t>
  </si>
  <si>
    <t>115</t>
  </si>
  <si>
    <t>764002861</t>
  </si>
  <si>
    <t>Demontáž oplechování říms a ozdobných prvků do suti</t>
  </si>
  <si>
    <t>192656305</t>
  </si>
  <si>
    <t>S6</t>
  </si>
  <si>
    <t>12,5+21,05</t>
  </si>
  <si>
    <t>12,94</t>
  </si>
  <si>
    <t>116</t>
  </si>
  <si>
    <t>764004811</t>
  </si>
  <si>
    <t>Demontáž nadřímsového žlabu do suti</t>
  </si>
  <si>
    <t>297774912</t>
  </si>
  <si>
    <t>21,05+13,13 "vláčkárna</t>
  </si>
  <si>
    <t>117</t>
  </si>
  <si>
    <t>764212637.R</t>
  </si>
  <si>
    <t>Oplechování štítu závětrnou lištou z Pz s povrchovou úpravou rš 520 mm</t>
  </si>
  <si>
    <t>1777744472</t>
  </si>
  <si>
    <t>K10</t>
  </si>
  <si>
    <t>12,0</t>
  </si>
  <si>
    <t>118</t>
  </si>
  <si>
    <t>764212662</t>
  </si>
  <si>
    <t>Oplechování rovné okapové hrany z Pz s povrchovou úpravou rš 200 mm</t>
  </si>
  <si>
    <t>-2058823420</t>
  </si>
  <si>
    <t>K9</t>
  </si>
  <si>
    <t>35,0</t>
  </si>
  <si>
    <t>119</t>
  </si>
  <si>
    <t>764212663</t>
  </si>
  <si>
    <t>Oplechování rovné okapové hrany z Pz s povrchovou úpravou rš 250 mm</t>
  </si>
  <si>
    <t>1352300338</t>
  </si>
  <si>
    <t>K8</t>
  </si>
  <si>
    <t>120</t>
  </si>
  <si>
    <t>764216644</t>
  </si>
  <si>
    <t>Oplechování rovných parapetů celoplošně lepené z Pz s povrchovou úpravou rš 330 mm</t>
  </si>
  <si>
    <t>19817275</t>
  </si>
  <si>
    <t>K1</t>
  </si>
  <si>
    <t>27,0</t>
  </si>
  <si>
    <t>121</t>
  </si>
  <si>
    <t>764216645</t>
  </si>
  <si>
    <t>Oplechování rovných parapetů celoplošně lepené z Pz s povrchovou úpravou rš 400 mm</t>
  </si>
  <si>
    <t>-657093385</t>
  </si>
  <si>
    <t>K2</t>
  </si>
  <si>
    <t>223,5</t>
  </si>
  <si>
    <t>K4</t>
  </si>
  <si>
    <t>3,6</t>
  </si>
  <si>
    <t>122</t>
  </si>
  <si>
    <t>764216646</t>
  </si>
  <si>
    <t>Oplechování rovných parapetů celoplošně lepené z Pz s povrchovou úpravou rš 500 mm</t>
  </si>
  <si>
    <t>-936299337</t>
  </si>
  <si>
    <t>K3</t>
  </si>
  <si>
    <t>5,85</t>
  </si>
  <si>
    <t>123</t>
  </si>
  <si>
    <t>764311604</t>
  </si>
  <si>
    <t>Lemování rovných zdí střech s krytinou prejzovou nebo vlnitou z Pz s povrchovou úpravou rš 330 mm</t>
  </si>
  <si>
    <t>1161766808</t>
  </si>
  <si>
    <t>vytažení na stěny střecha N5-7</t>
  </si>
  <si>
    <t>8,64+0,6*3+9,945*2</t>
  </si>
  <si>
    <t>2*0,3</t>
  </si>
  <si>
    <t>124</t>
  </si>
  <si>
    <t>998764203</t>
  </si>
  <si>
    <t>Přesun hmot procentní pro konstrukce klempířské v objektech v přes 12 do 24 m</t>
  </si>
  <si>
    <t>813211741</t>
  </si>
  <si>
    <t>781</t>
  </si>
  <si>
    <t>Dokončovací práce - obklady</t>
  </si>
  <si>
    <t>125</t>
  </si>
  <si>
    <t>781121011</t>
  </si>
  <si>
    <t>Nátěr penetrační na stěnu</t>
  </si>
  <si>
    <t>-1979069129</t>
  </si>
  <si>
    <t>126</t>
  </si>
  <si>
    <t>781734111</t>
  </si>
  <si>
    <t>Montáž obkladů vnějších z obkladaček nebo obkladových pásků cihelných do 50 ks/m2 lepené flexibilním lepidlem</t>
  </si>
  <si>
    <t>-1208299504</t>
  </si>
  <si>
    <t>399,911</t>
  </si>
  <si>
    <t>127</t>
  </si>
  <si>
    <t>59623113</t>
  </si>
  <si>
    <t>pásek obkladový cihlový hladký 240x71x14mm hnědý</t>
  </si>
  <si>
    <t>-318865818</t>
  </si>
  <si>
    <t>399,911*52,8 'Přepočtené koeficientem množství</t>
  </si>
  <si>
    <t>128</t>
  </si>
  <si>
    <t>998781203</t>
  </si>
  <si>
    <t>Přesun hmot procentní pro obklady keramické v objektech v přes 12 do 24 m</t>
  </si>
  <si>
    <t>845912215</t>
  </si>
  <si>
    <t>SO02 - Opravy</t>
  </si>
  <si>
    <t xml:space="preserve">    4 - Vodorovné konstrukce</t>
  </si>
  <si>
    <t xml:space="preserve">    8 - Trubní vedení</t>
  </si>
  <si>
    <t xml:space="preserve">    711 - Izolace proti vodě, vlhkosti a plynům</t>
  </si>
  <si>
    <t xml:space="preserve">    742 - Elektroinstalace - slaboproud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</si>
  <si>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</si>
  <si>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</si>
  <si>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</si>
  <si>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777 - Podlahy lité</t>
  </si>
  <si>
    <t xml:space="preserve">    783 - Dokončovací práce - nátěry</t>
  </si>
  <si>
    <t>132251254</t>
  </si>
  <si>
    <t>Hloubení rýh nezapažených š do 2000 mm v hornině třídy těžitelnosti I skupiny 3 objem do 500 m3 strojně</t>
  </si>
  <si>
    <t>-1131545460</t>
  </si>
  <si>
    <t>odkop pro opravu hydroizolace základů</t>
  </si>
  <si>
    <t>(15,0+34,0+8,6+6,42+13,85+7,35+9,0+18,0+8,7+10,3+3,83)*1,63*1,115</t>
  </si>
  <si>
    <t>(13,0+1,705)*0,5*1,115</t>
  </si>
  <si>
    <t>139001101</t>
  </si>
  <si>
    <t>Příplatek za ztížení vykopávky v blízkosti podzemního vedení</t>
  </si>
  <si>
    <t>19076569</t>
  </si>
  <si>
    <t>odhad 30%</t>
  </si>
  <si>
    <t>253,645*0,3</t>
  </si>
  <si>
    <t>139911101</t>
  </si>
  <si>
    <t>Bourání kcí v hloubených vykopávkách ze zdiva cihelného nebo smíšeného na MV, MVC ručně</t>
  </si>
  <si>
    <t>598622542</t>
  </si>
  <si>
    <t>cihelná přizdívka izolace tl. 100mm</t>
  </si>
  <si>
    <t>(2*31,775+9,625-1,9-1,45)*1,1*0,1</t>
  </si>
  <si>
    <t>(15,875+17,75)*1,1*0,1</t>
  </si>
  <si>
    <t>(27,525+12,8+5,972+20,698)*1,1*0,1</t>
  </si>
  <si>
    <t>174151101</t>
  </si>
  <si>
    <t>Zásyp jam, šachet rýh nebo kolem objektů sypaninou se zhutněním</t>
  </si>
  <si>
    <t>1625022466</t>
  </si>
  <si>
    <t>Vodorovné konstrukce</t>
  </si>
  <si>
    <t>430321414</t>
  </si>
  <si>
    <t>Schodišťová konstrukce a rampa ze ŽB tř. C 25/30</t>
  </si>
  <si>
    <t>256991758</t>
  </si>
  <si>
    <t>schody vstupů</t>
  </si>
  <si>
    <t>2*2,1*0,3*0,8</t>
  </si>
  <si>
    <t>6,165*1,59*0,8</t>
  </si>
  <si>
    <t>2,1*0,3*0,8</t>
  </si>
  <si>
    <t>2,4*1,5*0,8</t>
  </si>
  <si>
    <t>430361821</t>
  </si>
  <si>
    <t>Výztuž schodišťové konstrukce a rampy betonářskou ocelí 10 505</t>
  </si>
  <si>
    <t>-426033582</t>
  </si>
  <si>
    <t>odhad 90kg/m3</t>
  </si>
  <si>
    <t>12,234*90/1000</t>
  </si>
  <si>
    <t>434351141</t>
  </si>
  <si>
    <t>Zřízení bednění stupňů přímočarých schodišť</t>
  </si>
  <si>
    <t>-2022741919</t>
  </si>
  <si>
    <t>2*(2,1+0,3*2)*0,8</t>
  </si>
  <si>
    <t>6,165*0,8</t>
  </si>
  <si>
    <t>(2,1+0,3*2)*0,8</t>
  </si>
  <si>
    <t>(2,4+1,5)*0,8</t>
  </si>
  <si>
    <t>434351142</t>
  </si>
  <si>
    <t>Odstranění bednění stupňů přímočarých schodišť</t>
  </si>
  <si>
    <t>-50824470</t>
  </si>
  <si>
    <t>619325131</t>
  </si>
  <si>
    <t>Vytažení vápenocementových fabionů, hran nebo koutů</t>
  </si>
  <si>
    <t>95872352</t>
  </si>
  <si>
    <t>izolace základů - fabion zakulacení rohu vysprávkovou maltou</t>
  </si>
  <si>
    <t>(2*31,775+9,625-1,9-1,45)</t>
  </si>
  <si>
    <t>(15,875+17,75)</t>
  </si>
  <si>
    <t>(27,525+12,8+5,972+20,698)</t>
  </si>
  <si>
    <t>619995001</t>
  </si>
  <si>
    <t>Začištění omítek kolem oken, dveří, podlah nebo obkladů</t>
  </si>
  <si>
    <t>-2022026986</t>
  </si>
  <si>
    <t>oprava ostění po montáži oken a dveří</t>
  </si>
  <si>
    <t>14*(0,9+0,6)*2</t>
  </si>
  <si>
    <t>2*(0,75+0,6)*2</t>
  </si>
  <si>
    <t>2*(0,5+0,6)*2</t>
  </si>
  <si>
    <t>1,05+2,02*2</t>
  </si>
  <si>
    <t>1,5+2,0*2</t>
  </si>
  <si>
    <t>4*(1,47+0,7)*2</t>
  </si>
  <si>
    <t>2*(1,35+1,0*2)</t>
  </si>
  <si>
    <t>1,4+2,3*2</t>
  </si>
  <si>
    <t>0,9+2,0*2</t>
  </si>
  <si>
    <t>584173220</t>
  </si>
  <si>
    <t>opravované betonové plochy</t>
  </si>
  <si>
    <t>39,031</t>
  </si>
  <si>
    <t>622135001</t>
  </si>
  <si>
    <t>Vyrovnání podkladu vnějších stěn maltou vápenocementovou tl do 10 mm</t>
  </si>
  <si>
    <t>1314366150</t>
  </si>
  <si>
    <t>sokl, základy</t>
  </si>
  <si>
    <t>(2*31,775+9,625-1,9-1,45)*1,1</t>
  </si>
  <si>
    <t>(15,875+17,75)*1,1</t>
  </si>
  <si>
    <t>(27,525+12,8+5,972+20,698)*1,1</t>
  </si>
  <si>
    <t>506657042</t>
  </si>
  <si>
    <t>oprava komínů</t>
  </si>
  <si>
    <t>4*4*2,5</t>
  </si>
  <si>
    <t>4*4*1,5</t>
  </si>
  <si>
    <t>2*4*2,0</t>
  </si>
  <si>
    <t>3*4*2,0</t>
  </si>
  <si>
    <t>4*2,0</t>
  </si>
  <si>
    <t>3*4*2,5</t>
  </si>
  <si>
    <t>4*2,5</t>
  </si>
  <si>
    <t>-154717737</t>
  </si>
  <si>
    <t>194*1,05 'Přepočtené koeficientem množství</t>
  </si>
  <si>
    <t>622326252</t>
  </si>
  <si>
    <t>Oprava vnější vápenocementové omítky s celoplošným přeštukováním členitosti 1 v rozsahu přes 10 do 30 %</t>
  </si>
  <si>
    <t>-1249960195</t>
  </si>
  <si>
    <t>4*(1,25+0,375)*2*2,5</t>
  </si>
  <si>
    <t>4*(1,625+0,6)*2*1,5</t>
  </si>
  <si>
    <t>2*(0,9+0,375)*2*2,0</t>
  </si>
  <si>
    <t>3*(1,2+0,375)*2*2,0</t>
  </si>
  <si>
    <t>(1,75+0,375)*2*2,0</t>
  </si>
  <si>
    <t>(2,25+0,375)*2*2,0</t>
  </si>
  <si>
    <t>4*(1,2+0,375)*2*1,5</t>
  </si>
  <si>
    <t>3*(1,2+0,375)*2*2,5</t>
  </si>
  <si>
    <t>(1,1+0,375)*2*2,5</t>
  </si>
  <si>
    <t>(1,625+0,375)*2*2,5</t>
  </si>
  <si>
    <t>1395722319</t>
  </si>
  <si>
    <t>1736276966</t>
  </si>
  <si>
    <t>167,2</t>
  </si>
  <si>
    <t>629135102</t>
  </si>
  <si>
    <t>Vyrovnávací vrstva pod klempířské prvky z MC š přes 150 do 300 mm</t>
  </si>
  <si>
    <t>351945992</t>
  </si>
  <si>
    <t>zábradlí balkónů</t>
  </si>
  <si>
    <t>16*2*0,9</t>
  </si>
  <si>
    <t>-842216686</t>
  </si>
  <si>
    <t>původní zateplené štíty</t>
  </si>
  <si>
    <t>2*9,945*8,9</t>
  </si>
  <si>
    <t>přetažení na původní zateplení štítů nad vláčkárnou</t>
  </si>
  <si>
    <t>7,055*5,3</t>
  </si>
  <si>
    <t>2,89*6,725</t>
  </si>
  <si>
    <t>před prováděním oprav komínů</t>
  </si>
  <si>
    <t>Trubní vedení</t>
  </si>
  <si>
    <t>877260341.R00</t>
  </si>
  <si>
    <t>Demontáž, montáž nových lapačů střešních splavenin na kanalizačním potrubí z PP nebo tvrdého PVC-U trub hladkých plnostěnných, nové potrubí v délce do 2,0 m</t>
  </si>
  <si>
    <t>2127360320</t>
  </si>
  <si>
    <t>945421110</t>
  </si>
  <si>
    <t>Hydraulická zvedací plošina na automobilovém podvozku výška zdvihu do 18 m včetně obsluhy</t>
  </si>
  <si>
    <t>hod</t>
  </si>
  <si>
    <t>-980854239</t>
  </si>
  <si>
    <t>nátěr štítu fasády část C</t>
  </si>
  <si>
    <t>2*8</t>
  </si>
  <si>
    <t>949101112</t>
  </si>
  <si>
    <t>Lešení pomocné pro objekty pozemních staveb s lešeňovou podlahou v přes 1,9 do 3,5 m zatížení do 150 kg/m2</t>
  </si>
  <si>
    <t>817953867</t>
  </si>
  <si>
    <t>4*(3,25+0,375)*2*2,5</t>
  </si>
  <si>
    <t>4*(3,625+0,6)*2*1,5</t>
  </si>
  <si>
    <t>2*(2,9+0,375)*2*2,0</t>
  </si>
  <si>
    <t>3*(3,2+0,375)*2*2,0</t>
  </si>
  <si>
    <t>(3,75+0,375)*2*2,0</t>
  </si>
  <si>
    <t>(5,25+0,375)*2*2,0</t>
  </si>
  <si>
    <t>4*(3,2+0,375)*2*1,5</t>
  </si>
  <si>
    <t>3*(3,2+0,375)*2*2,5</t>
  </si>
  <si>
    <t>(3,1+0,375)*2*2,5</t>
  </si>
  <si>
    <t>(3,625+0,375)*2*2,5</t>
  </si>
  <si>
    <t>961044111</t>
  </si>
  <si>
    <t>Bourání základů z betonu prostého</t>
  </si>
  <si>
    <t>844302519</t>
  </si>
  <si>
    <t>968062375</t>
  </si>
  <si>
    <t>Vybourání dřevěných rámů oken zdvojených včetně křídel pl do 2 m2</t>
  </si>
  <si>
    <t>1468514642</t>
  </si>
  <si>
    <t>4*1,47*0,7</t>
  </si>
  <si>
    <t>968062376</t>
  </si>
  <si>
    <t>Vybourání dřevěných rámů oken zdvojených včetně křídel pl do 4 m2</t>
  </si>
  <si>
    <t>1283339268</t>
  </si>
  <si>
    <t>2*1,35*1,9</t>
  </si>
  <si>
    <t>968062456</t>
  </si>
  <si>
    <t>Vybourání dřevěných dveřních zárubní pl přes 2 m2</t>
  </si>
  <si>
    <t>-2089378995</t>
  </si>
  <si>
    <t>3*1,5*2,2</t>
  </si>
  <si>
    <t>1,5*2,0</t>
  </si>
  <si>
    <t>1,05*2,02</t>
  </si>
  <si>
    <t>0,9*2,0</t>
  </si>
  <si>
    <t>1,5*2,02</t>
  </si>
  <si>
    <t>1,4*2,275</t>
  </si>
  <si>
    <t>968082015</t>
  </si>
  <si>
    <t>Vybourání plastových rámů oken včetně křídel plochy do 1 m2</t>
  </si>
  <si>
    <t>-1469168838</t>
  </si>
  <si>
    <t>14*0,9*0,6</t>
  </si>
  <si>
    <t>2*0,75*0,6</t>
  </si>
  <si>
    <t>2*0,5*0,6</t>
  </si>
  <si>
    <t>968900101.R00</t>
  </si>
  <si>
    <t>Výměna poklopu střešního výlezu za nový zateplený 1050x600mm</t>
  </si>
  <si>
    <t>1768990060</t>
  </si>
  <si>
    <t>985112111</t>
  </si>
  <si>
    <t>Odsekání degradovaného betonu stěn tl do 10 mm</t>
  </si>
  <si>
    <t>-1615444593</t>
  </si>
  <si>
    <t>rozsah do 30% plochy oprav</t>
  </si>
  <si>
    <t>19,953*0,3</t>
  </si>
  <si>
    <t>985112131</t>
  </si>
  <si>
    <t>Odsekání degradovaného betonu rubu kleneb a podlah tl do 10 mm</t>
  </si>
  <si>
    <t>-82483905</t>
  </si>
  <si>
    <t>19,078*0,3</t>
  </si>
  <si>
    <t>985131211</t>
  </si>
  <si>
    <t>Očištění ploch stěn, rubu kleneb a podlah sušeným křemičitým pískem</t>
  </si>
  <si>
    <t>1060239820</t>
  </si>
  <si>
    <t>část A - zídky, rampy, schodiště</t>
  </si>
  <si>
    <t>zídky vstupů do sklepa</t>
  </si>
  <si>
    <t>4*(3,865*1,2/2+3,865*0,25+0,2*0,25+3,865*0,2)</t>
  </si>
  <si>
    <t>rampy vstupů do sklepa</t>
  </si>
  <si>
    <t>4,25*(1,5+1,15)</t>
  </si>
  <si>
    <t>schodiště vstupů</t>
  </si>
  <si>
    <t>2*(1,8*0,3+2,4*0,2)</t>
  </si>
  <si>
    <t>zídka vstupu do sklepa</t>
  </si>
  <si>
    <t>4,4*1,2/2</t>
  </si>
  <si>
    <t>4,4*0,2</t>
  </si>
  <si>
    <t>2,68*1,465</t>
  </si>
  <si>
    <t>(2,68+1,465)*0,2</t>
  </si>
  <si>
    <t>1,8*0,3+2,4*0,2</t>
  </si>
  <si>
    <t>985311111</t>
  </si>
  <si>
    <t>Reprofilace stěn cementovou sanační maltou tl do 10 mm</t>
  </si>
  <si>
    <t>-597649400</t>
  </si>
  <si>
    <t>985311311</t>
  </si>
  <si>
    <t>Reprofilace rubu kleneb a podlah cementovou sanační maltou tl 10 mm</t>
  </si>
  <si>
    <t>94935856</t>
  </si>
  <si>
    <t>985324221.R00</t>
  </si>
  <si>
    <t>Nátěr betonu protiskluzný jednosložkový se zrnem, šedá barva</t>
  </si>
  <si>
    <t>-1255279991</t>
  </si>
  <si>
    <t>985324912</t>
  </si>
  <si>
    <t>Příplatek k cenám ochranných nátěrů betonu za plochu do 10 m2 jednotlivě</t>
  </si>
  <si>
    <t>172495657</t>
  </si>
  <si>
    <t>-2010337001</t>
  </si>
  <si>
    <t>1127803167</t>
  </si>
  <si>
    <t>1000479859</t>
  </si>
  <si>
    <t>45,148*14 'Přepočtené koeficientem množství</t>
  </si>
  <si>
    <t>1150198800</t>
  </si>
  <si>
    <t>1771301418</t>
  </si>
  <si>
    <t>711</t>
  </si>
  <si>
    <t>Izolace proti vodě, vlhkosti a plynům</t>
  </si>
  <si>
    <t>711112001</t>
  </si>
  <si>
    <t>Provedení izolace proti zemní vlhkosti svislé za studena nátěrem penetračním</t>
  </si>
  <si>
    <t>644354415</t>
  </si>
  <si>
    <t>NS2 - sokl, základy</t>
  </si>
  <si>
    <t>443,157*2</t>
  </si>
  <si>
    <t>1553697687</t>
  </si>
  <si>
    <t>886,314*0,00034 'Přepočtené koeficientem množství</t>
  </si>
  <si>
    <t>711142559</t>
  </si>
  <si>
    <t>Provedení izolace proti zemní vlhkosti pásy přitavením svislé NAIP</t>
  </si>
  <si>
    <t>131721800</t>
  </si>
  <si>
    <t>443,157</t>
  </si>
  <si>
    <t>62855001</t>
  </si>
  <si>
    <t>pás asfaltový natavitelný modifikovaný SBS s vložkou z polyesterové rohože a spalitelnou PE fólií nebo jemnozrnným minerálním posypem na horním povrchu tl 4,0mm</t>
  </si>
  <si>
    <t>-731808177</t>
  </si>
  <si>
    <t>443,157248157248*1,221 'Přepočtené koeficientem množství</t>
  </si>
  <si>
    <t>711142811</t>
  </si>
  <si>
    <t>Odstranění izolace proti vodě, vlhkosti a plynům z pásů NAIP přitavených jednovrstvých z plochy svislé</t>
  </si>
  <si>
    <t>-1309052644</t>
  </si>
  <si>
    <t>izolace základů</t>
  </si>
  <si>
    <t>(2*31,775+9,625-1,9-1,45)*2,6</t>
  </si>
  <si>
    <t>(15,875+17,75)*2,6</t>
  </si>
  <si>
    <t>(27,525+12,8+5,972+20,698)*2,6</t>
  </si>
  <si>
    <t>998711203</t>
  </si>
  <si>
    <t>Přesun hmot procentní pro izolace proti vodě, vlhkosti a plynům v objektech v přes 12 do 60 m</t>
  </si>
  <si>
    <t>-2030950860</t>
  </si>
  <si>
    <t>315681991</t>
  </si>
  <si>
    <t>742</t>
  </si>
  <si>
    <t>Elektroinstalace - slaboproud</t>
  </si>
  <si>
    <t>742420821</t>
  </si>
  <si>
    <t>Demontáž anténního stožáru</t>
  </si>
  <si>
    <t>638947258</t>
  </si>
  <si>
    <t>762341210</t>
  </si>
  <si>
    <t>Montáž bednění střech rovných a šikmých sklonu do 60° z hrubých prken na sraz tl do 32 mm</t>
  </si>
  <si>
    <t>-798516355</t>
  </si>
  <si>
    <t>NS8</t>
  </si>
  <si>
    <t>32,265*6,75*2</t>
  </si>
  <si>
    <t>část B, C</t>
  </si>
  <si>
    <t>8,105*6,75*2</t>
  </si>
  <si>
    <t>44,42*6,75*2</t>
  </si>
  <si>
    <t>6,12*6,75*2</t>
  </si>
  <si>
    <t>1271004271</t>
  </si>
  <si>
    <t>1227,286*0,025*1,05</t>
  </si>
  <si>
    <t>762342214</t>
  </si>
  <si>
    <t>Montáž laťování na střechách jednoduchých sklonu do 60° osové vzdálenosti přes 150 do 360 mm</t>
  </si>
  <si>
    <t>1402420660</t>
  </si>
  <si>
    <t>60514114</t>
  </si>
  <si>
    <t>řezivo jehličnaté lať impregnovaná dl 4 m</t>
  </si>
  <si>
    <t>2118140930</t>
  </si>
  <si>
    <t>1227,286/0,3*0,04*0,06*1,1</t>
  </si>
  <si>
    <t>762342812</t>
  </si>
  <si>
    <t>Demontáž laťování střech z latí osové vzdálenosti do 0,50 m</t>
  </si>
  <si>
    <t>1938966756</t>
  </si>
  <si>
    <t>1227,286</t>
  </si>
  <si>
    <t>762395000</t>
  </si>
  <si>
    <t>Spojovací prostředky krovů, bednění, laťování, nadstřešních konstrukcí</t>
  </si>
  <si>
    <t>1526224151</t>
  </si>
  <si>
    <t>32,16</t>
  </si>
  <si>
    <t>10,8</t>
  </si>
  <si>
    <t>5,4</t>
  </si>
  <si>
    <t>-1416655846</t>
  </si>
  <si>
    <t>764001841</t>
  </si>
  <si>
    <t>Demontáž krytiny ze šablon do suti</t>
  </si>
  <si>
    <t>-1239740586</t>
  </si>
  <si>
    <t>S7</t>
  </si>
  <si>
    <t>764001861</t>
  </si>
  <si>
    <t>Demontáž hřebene z hřebenáčů do suti</t>
  </si>
  <si>
    <t>-1712221475</t>
  </si>
  <si>
    <t>OD</t>
  </si>
  <si>
    <t>75,0</t>
  </si>
  <si>
    <t>764002414</t>
  </si>
  <si>
    <t>Montáž strukturované oddělovací rohože jakékoliv rš</t>
  </si>
  <si>
    <t>-753637646</t>
  </si>
  <si>
    <t>28329043</t>
  </si>
  <si>
    <t>fólie PUR/PP difuzně propustná s nakašírovanou PP strukturovanou rohoží v 8 mm pod hladkou plechovou krytinu, integrovaná samolepící páska, 380 g/m2</t>
  </si>
  <si>
    <t>-1773603877</t>
  </si>
  <si>
    <t>1227,286*1,15 'Přepočtené koeficientem množství</t>
  </si>
  <si>
    <t>764002812</t>
  </si>
  <si>
    <t>Demontáž okapového plechu do suti v krytině skládané</t>
  </si>
  <si>
    <t>-1796416774</t>
  </si>
  <si>
    <t>část C (B)</t>
  </si>
  <si>
    <t>764002821</t>
  </si>
  <si>
    <t>Demontáž střešního výlezu do suti</t>
  </si>
  <si>
    <t>748645868</t>
  </si>
  <si>
    <t>764002835</t>
  </si>
  <si>
    <t>Demontáž sněhového zachytávače kusového do suti</t>
  </si>
  <si>
    <t>-346069870</t>
  </si>
  <si>
    <t>-1782233482</t>
  </si>
  <si>
    <t>K7 - zábradlí balkónů</t>
  </si>
  <si>
    <t>764003801</t>
  </si>
  <si>
    <t>Demontáž lemování trub, konzol, držáků, ventilačních nástavců a jiných kusových prvků do suti</t>
  </si>
  <si>
    <t>2008388084</t>
  </si>
  <si>
    <t>764004801</t>
  </si>
  <si>
    <t>Demontáž podokapního žlabu do suti</t>
  </si>
  <si>
    <t>-546739059</t>
  </si>
  <si>
    <t>764004861</t>
  </si>
  <si>
    <t>Demontáž svodu do suti</t>
  </si>
  <si>
    <t>1363683831</t>
  </si>
  <si>
    <t>K6</t>
  </si>
  <si>
    <t>165,0</t>
  </si>
  <si>
    <t>764111113</t>
  </si>
  <si>
    <t>Krytina střechy rovné ze šablon z Pz plechu s povrchovou úpravou do 4 ks/m2 sklonu přes 30 do 60°</t>
  </si>
  <si>
    <t>-30397536</t>
  </si>
  <si>
    <t>764211604</t>
  </si>
  <si>
    <t>Oplechování větraného hřebene z oblých hřebenáčů Pz s povrch úpravou s perforovanou lištou rš 312 mm</t>
  </si>
  <si>
    <t>-1021892399</t>
  </si>
  <si>
    <t>764211645</t>
  </si>
  <si>
    <t>Oplechování větraného nároží z oblých hřebenáčů Pz s povrch úpravou s větracím pásem rš 312 mm</t>
  </si>
  <si>
    <t>1776248547</t>
  </si>
  <si>
    <t>764212611</t>
  </si>
  <si>
    <t>Oplechování úžlabí systémovým úžlabním plechem Pz s povrchovou úpravou rš 625 mm</t>
  </si>
  <si>
    <t>-1229089099</t>
  </si>
  <si>
    <t>2*7,5</t>
  </si>
  <si>
    <t>764212684</t>
  </si>
  <si>
    <t>Oplechování rovné okapové hrany krytiny z taškových tabulí systémovou okapovou lištou z Pz s povrchovou úpravou rš 250 mm</t>
  </si>
  <si>
    <t>-162276132</t>
  </si>
  <si>
    <t>Pod folii</t>
  </si>
  <si>
    <t>pod krytinu</t>
  </si>
  <si>
    <t>225,63</t>
  </si>
  <si>
    <t>764213456</t>
  </si>
  <si>
    <t>Sněhový zachytávač krytiny z Pz plechu průběžný dvoutrubkový</t>
  </si>
  <si>
    <t>-251364816</t>
  </si>
  <si>
    <t>S</t>
  </si>
  <si>
    <t>220,9</t>
  </si>
  <si>
    <t>764213652</t>
  </si>
  <si>
    <t>Střešní výlez pro krytinu skládanou nebo plechovou z Pz s povrchovou úpravou</t>
  </si>
  <si>
    <t>1615587151</t>
  </si>
  <si>
    <t>764214604</t>
  </si>
  <si>
    <t>Oplechování horních ploch a atik bez rohů z Pz s povrch úpravou mechanicky kotvené rš 330 mm</t>
  </si>
  <si>
    <t>-850972508</t>
  </si>
  <si>
    <t>764311614</t>
  </si>
  <si>
    <t>Lemování rovných zdí střech s krytinou skládanou z Pz s povrchovou úpravou rš 330 mm</t>
  </si>
  <si>
    <t>-52823878</t>
  </si>
  <si>
    <t>lemování komínů</t>
  </si>
  <si>
    <t>3*(1,625+0,375)*2</t>
  </si>
  <si>
    <t>(1,625+0,6)*2</t>
  </si>
  <si>
    <t>4*(1,25+0,375)*2</t>
  </si>
  <si>
    <t>2*(0,9+0,375)*2</t>
  </si>
  <si>
    <t>(1,2+0,375)*2</t>
  </si>
  <si>
    <t>2*(1,25+0,375)*2</t>
  </si>
  <si>
    <t>(1,75+0,375)*2</t>
  </si>
  <si>
    <t>(2,25+0,375)*2</t>
  </si>
  <si>
    <t>(1,1+0,375)*2</t>
  </si>
  <si>
    <t>3*(1,2+0,375)*2</t>
  </si>
  <si>
    <t>(1,6+0,375)*2</t>
  </si>
  <si>
    <t>764511603</t>
  </si>
  <si>
    <t>Žlab podokapní půlkruhový z Pz s povrchovou úpravou rš 400 mm</t>
  </si>
  <si>
    <t>1029195696</t>
  </si>
  <si>
    <t>K5</t>
  </si>
  <si>
    <t>261,2</t>
  </si>
  <si>
    <t>764511623</t>
  </si>
  <si>
    <t>Roh nebo kout půlkruhového podokapního žlabu z Pz s povrchovou úpravou rš 400 mm</t>
  </si>
  <si>
    <t>-597647644</t>
  </si>
  <si>
    <t>764511644</t>
  </si>
  <si>
    <t>Kotlík oválný (trychtýřový) pro podokapní žlaby z Pz s povrchovou úpravou 400/100 mm</t>
  </si>
  <si>
    <t>1394187491</t>
  </si>
  <si>
    <t>764518622</t>
  </si>
  <si>
    <t>Svody kruhové včetně objímek, kolen, odskoků z Pz s povrchovou úpravou průměru 100 mm</t>
  </si>
  <si>
    <t>-349005463</t>
  </si>
  <si>
    <t>-408044509</t>
  </si>
  <si>
    <t>765</t>
  </si>
  <si>
    <t>Krytina skládaná</t>
  </si>
  <si>
    <t>765191023</t>
  </si>
  <si>
    <t>Montáž pojistné hydroizolační nebo parotěsné kladené ve sklonu přes 20° s lepenými spoji na bednění</t>
  </si>
  <si>
    <t>799909789</t>
  </si>
  <si>
    <t>28329036</t>
  </si>
  <si>
    <t>fólie kontaktní difuzně propustná pro doplňkovou hydroizolační vrstvu, třívrstvá mikroporézní PP 150g/m2 s integrovanou samolepící páskou</t>
  </si>
  <si>
    <t>-137630091</t>
  </si>
  <si>
    <t>1227,286*1,1 'Přepočtené koeficientem množství</t>
  </si>
  <si>
    <t>998765203</t>
  </si>
  <si>
    <t>Přesun hmot procentní pro krytiny skládané v objektech v přes 12 do 24 m</t>
  </si>
  <si>
    <t>834376037</t>
  </si>
  <si>
    <t>766</t>
  </si>
  <si>
    <t>Konstrukce truhlářské</t>
  </si>
  <si>
    <t>766622131</t>
  </si>
  <si>
    <t>Montáž plastových oken plochy přes 1 m2 otevíravých v do 1,5 m s rámem do zdiva</t>
  </si>
  <si>
    <t>-1819200522</t>
  </si>
  <si>
    <t>O1</t>
  </si>
  <si>
    <t>2*1,35*1,0</t>
  </si>
  <si>
    <t>O2</t>
  </si>
  <si>
    <t>4*1,47*0,75</t>
  </si>
  <si>
    <t>61140051</t>
  </si>
  <si>
    <t>okno plastové otevíravé/sklopné dvojsklo přes plochu 1m2 do v 1,5m</t>
  </si>
  <si>
    <t>884425052</t>
  </si>
  <si>
    <t>766629213</t>
  </si>
  <si>
    <t>Příplatek k montáži oken za izolaci pro rovné ostění připojovací spára do 15 mm - folie</t>
  </si>
  <si>
    <t>-691096953</t>
  </si>
  <si>
    <t>nově montovaná okna a dveře</t>
  </si>
  <si>
    <t>2*(1,35+1,0)*2</t>
  </si>
  <si>
    <t>4*(1,47+0,75)*2</t>
  </si>
  <si>
    <t>4*(1,2+2,2)*2</t>
  </si>
  <si>
    <t>(0,9+2,02)*2</t>
  </si>
  <si>
    <t>(1,5+2,045)*2</t>
  </si>
  <si>
    <t>(1,05+2,045)*2</t>
  </si>
  <si>
    <t>(1,4+2,375)*2</t>
  </si>
  <si>
    <t>766691811</t>
  </si>
  <si>
    <t>Demontáž parapetních desek dřevěných nebo plastových šířky do 300 mm</t>
  </si>
  <si>
    <t>-917698341</t>
  </si>
  <si>
    <t>1,35*2</t>
  </si>
  <si>
    <t>998766203</t>
  </si>
  <si>
    <t>Přesun hmot procentní pro kce truhlářské v objektech v přes 12 do 24 m</t>
  </si>
  <si>
    <t>-262731374</t>
  </si>
  <si>
    <t>767</t>
  </si>
  <si>
    <t>Konstrukce zámečnické</t>
  </si>
  <si>
    <t>767161813</t>
  </si>
  <si>
    <t>Demontáž zábradlí rovného nerozebíratelného hmotnosti 1 m zábradlí do 20 kg do suti</t>
  </si>
  <si>
    <t>-1090665456</t>
  </si>
  <si>
    <t>4*3,865</t>
  </si>
  <si>
    <t>4,25</t>
  </si>
  <si>
    <t>767163122</t>
  </si>
  <si>
    <t>Montáž přímého kovového zábradlí do betonu v rovině v exteriéru</t>
  </si>
  <si>
    <t>743940954</t>
  </si>
  <si>
    <t>Z1</t>
  </si>
  <si>
    <t>3,35</t>
  </si>
  <si>
    <t>Z2</t>
  </si>
  <si>
    <t>4*3,55</t>
  </si>
  <si>
    <t>5534228.R</t>
  </si>
  <si>
    <t>zábradlí ocelové Pz, horní kotvení, kulatý sloupek</t>
  </si>
  <si>
    <t>-209893702</t>
  </si>
  <si>
    <t>767620729.R00</t>
  </si>
  <si>
    <t>Okenní sušák, Al rám z taženého hliníkového profilu</t>
  </si>
  <si>
    <t>-1367367245</t>
  </si>
  <si>
    <t>Z8</t>
  </si>
  <si>
    <t>767640111</t>
  </si>
  <si>
    <t>Montáž dveří ocelových nebo hliníkových vchodových jednokřídlových bez nadsvětlíku</t>
  </si>
  <si>
    <t>338694056</t>
  </si>
  <si>
    <t>D2</t>
  </si>
  <si>
    <t>D4</t>
  </si>
  <si>
    <t>55341330</t>
  </si>
  <si>
    <t>dveře jednokřídlé Al plné</t>
  </si>
  <si>
    <t>1980581268</t>
  </si>
  <si>
    <t>0,9*2,02</t>
  </si>
  <si>
    <t>1,05*2,045</t>
  </si>
  <si>
    <t>767640113</t>
  </si>
  <si>
    <t>Montáž dveří ocelových nebo hliníkových vchodových jednokřídlových s pevným bočním dílem</t>
  </si>
  <si>
    <t>-693585942</t>
  </si>
  <si>
    <t>D1</t>
  </si>
  <si>
    <t>55341340</t>
  </si>
  <si>
    <t>dveře jednokřídlé Al prosklené s pevným bočním světlíkem</t>
  </si>
  <si>
    <t>584647603</t>
  </si>
  <si>
    <t>4*1,5*2,2</t>
  </si>
  <si>
    <t>767640221</t>
  </si>
  <si>
    <t>Montáž dveří ocelových nebo hliníkových vchodových dvoukřídlových bez nadsvětlíku</t>
  </si>
  <si>
    <t>1735990388</t>
  </si>
  <si>
    <t>D3</t>
  </si>
  <si>
    <t>D5</t>
  </si>
  <si>
    <t>55341333</t>
  </si>
  <si>
    <t>dveře dvoukřídlé Al plné max rozměru otvoru 4,84m2</t>
  </si>
  <si>
    <t>614107147</t>
  </si>
  <si>
    <t>1,5*2,045</t>
  </si>
  <si>
    <t>1,4*2,375</t>
  </si>
  <si>
    <t>767661811</t>
  </si>
  <si>
    <t>Demontáž mříží pevných nebo otevíravých</t>
  </si>
  <si>
    <t>-1595238827</t>
  </si>
  <si>
    <t>31,489</t>
  </si>
  <si>
    <t>767662110</t>
  </si>
  <si>
    <t>Montáž mříží pevných šroubovaných</t>
  </si>
  <si>
    <t>1341435846</t>
  </si>
  <si>
    <t>Z3</t>
  </si>
  <si>
    <t>18*0,975*0,6</t>
  </si>
  <si>
    <t>Z4</t>
  </si>
  <si>
    <t>4*1,58*0,81</t>
  </si>
  <si>
    <t>Z7</t>
  </si>
  <si>
    <t>(14+1+6)*0,9*0,6</t>
  </si>
  <si>
    <t>(2+8)*0,6*0,6</t>
  </si>
  <si>
    <t>54912001</t>
  </si>
  <si>
    <t>mříž pro stavební otvory pevná</t>
  </si>
  <si>
    <t>230143037</t>
  </si>
  <si>
    <t>767832102</t>
  </si>
  <si>
    <t>Montáž venkovních požárních žebříků do zdiva bez suchovodu</t>
  </si>
  <si>
    <t>-775543993</t>
  </si>
  <si>
    <t>Z5</t>
  </si>
  <si>
    <t>2,7</t>
  </si>
  <si>
    <t>Z6</t>
  </si>
  <si>
    <t>2,3</t>
  </si>
  <si>
    <t>44983000</t>
  </si>
  <si>
    <t>žebřík venkovní bez suchovodu v provedení žárový Zn</t>
  </si>
  <si>
    <t>-1542097817</t>
  </si>
  <si>
    <t>767832802</t>
  </si>
  <si>
    <t>Demontáž venkovních požárních žebříků bez ochranného koše</t>
  </si>
  <si>
    <t>1483978294</t>
  </si>
  <si>
    <t>D.1.1.21 - (13)</t>
  </si>
  <si>
    <t>3,0</t>
  </si>
  <si>
    <t>767893126</t>
  </si>
  <si>
    <t>Montáž stříšek nad vstupy kotvených pomocí konzol rovných, výplň skleněná š přes 1,50 do 2,00 m</t>
  </si>
  <si>
    <t>-654302143</t>
  </si>
  <si>
    <t>stříšky nad balkóny</t>
  </si>
  <si>
    <t>767893192</t>
  </si>
  <si>
    <t>Příplatek za montáž stříšky delší než 2,00 m s výplní skleněnou</t>
  </si>
  <si>
    <t>-1924885459</t>
  </si>
  <si>
    <t>9*0,4</t>
  </si>
  <si>
    <t>63437.R1</t>
  </si>
  <si>
    <t>stříška vchodová rovná, kotvená pomocí konzol, nerezový rám, výplň vrstvené bezpečnostní sklo 2400x900mm</t>
  </si>
  <si>
    <t>1958506327</t>
  </si>
  <si>
    <t>767893811</t>
  </si>
  <si>
    <t>Demontáž stříšek nad vstupy s výplní z umělých hmot</t>
  </si>
  <si>
    <t>225470230</t>
  </si>
  <si>
    <t>6*2,4</t>
  </si>
  <si>
    <t>767893816</t>
  </si>
  <si>
    <t>Demontáž stříšek nad vstupy s výplní z plechu</t>
  </si>
  <si>
    <t>-925626622</t>
  </si>
  <si>
    <t>část B - dřevěná stříška oplechovaná</t>
  </si>
  <si>
    <t>9,25</t>
  </si>
  <si>
    <t>998767203</t>
  </si>
  <si>
    <t>Přesun hmot procentní pro zámečnické konstrukce v objektech v přes 12 do 24 m</t>
  </si>
  <si>
    <t>-1382361276</t>
  </si>
  <si>
    <t>777</t>
  </si>
  <si>
    <t>Podlahy lité</t>
  </si>
  <si>
    <t>777211013</t>
  </si>
  <si>
    <t>Podlahy z epoxidové pryskyřice a oblázků křemičitých frakce 2 až 5 mm tl. 20 mm</t>
  </si>
  <si>
    <t>-501409221</t>
  </si>
  <si>
    <t>6,165*1,59</t>
  </si>
  <si>
    <t>2,4*1,5</t>
  </si>
  <si>
    <t>777211711</t>
  </si>
  <si>
    <t>Plnící tmel pro vytvoření nepropustného povrchu</t>
  </si>
  <si>
    <t>810422162</t>
  </si>
  <si>
    <t>777211713</t>
  </si>
  <si>
    <t>Nátěr pro vytvoření protiskluzového povrchu</t>
  </si>
  <si>
    <t>-2118947606</t>
  </si>
  <si>
    <t>777312013</t>
  </si>
  <si>
    <t>Podlahy z epoxidové pryskyřice a oblázků frakce 2 až 5 mm křemičitých na stupnice šířky do 300 mm</t>
  </si>
  <si>
    <t>1815705229</t>
  </si>
  <si>
    <t>2*2,1</t>
  </si>
  <si>
    <t>777312023</t>
  </si>
  <si>
    <t>Podlahy z epoxidové pryskyřice a oblázků frakce 2 až 5 mm křemičitých na postupnice výšky do 200 mm</t>
  </si>
  <si>
    <t>1586739409</t>
  </si>
  <si>
    <t>2*(2,1+0,3*2)</t>
  </si>
  <si>
    <t>6,165</t>
  </si>
  <si>
    <t>2,1+0,3*2</t>
  </si>
  <si>
    <t>2,4+1,5</t>
  </si>
  <si>
    <t>777313113</t>
  </si>
  <si>
    <t>Plnící tmel pro vytvoření nepropustného povrchu schodišť stupnice šířky do 300 mm</t>
  </si>
  <si>
    <t>-1075321709</t>
  </si>
  <si>
    <t>777313123</t>
  </si>
  <si>
    <t>Plnící tmel pro vytvoření nepropustného povrchu schodišť postupnice výšky do 200 mm</t>
  </si>
  <si>
    <t>-2004642180</t>
  </si>
  <si>
    <t>777313153</t>
  </si>
  <si>
    <t>Nátěr pro vytvoření protiskluzového povrchu schodišť stupnice šířky do 300 mm</t>
  </si>
  <si>
    <t>1721839153</t>
  </si>
  <si>
    <t>777313163</t>
  </si>
  <si>
    <t>Nátěr pro vytvoření protiskluzového povrchu schodišť podstupnice výšky do 200 mm</t>
  </si>
  <si>
    <t>429709377</t>
  </si>
  <si>
    <t>998777203</t>
  </si>
  <si>
    <t>Přesun hmot procentní pro podlahy lité v objektech v přes 12 do 24 m</t>
  </si>
  <si>
    <t>357901552</t>
  </si>
  <si>
    <t>783</t>
  </si>
  <si>
    <t>Dokončovací práce - nátěry</t>
  </si>
  <si>
    <t>783803160</t>
  </si>
  <si>
    <t>Provedení penetračního nátěru hladkých, zrnitých tenkovrstvých nebo štukových omítek stupně členitosti 3</t>
  </si>
  <si>
    <t>907881269</t>
  </si>
  <si>
    <t>zábradlí balkónů, čela a podhledy</t>
  </si>
  <si>
    <t>9*2*(1,0*2*1,1*2+2,1*0,15+2,2*0,9)</t>
  </si>
  <si>
    <t>58124404</t>
  </si>
  <si>
    <t>hmota nátěrová silikonová penetrační na fasádní povrchy</t>
  </si>
  <si>
    <t>litr</t>
  </si>
  <si>
    <t>484319681</t>
  </si>
  <si>
    <t>354,358*0,105 'Přepočtené koeficientem množství</t>
  </si>
  <si>
    <t>783807440</t>
  </si>
  <si>
    <t>Provedení krycího dvojnásobného nátěru hladkých, zrnitých tenkovrstvých nebo štukových omítek stupně členitosti 3</t>
  </si>
  <si>
    <t>-1909129292</t>
  </si>
  <si>
    <t>58124434</t>
  </si>
  <si>
    <t>hmota nátěrová silikonová krycí (email) na fasádní povrchy</t>
  </si>
  <si>
    <t>-1013988533</t>
  </si>
  <si>
    <t>354,358*0,52 'Přepočtené koeficientem množství</t>
  </si>
  <si>
    <t>SO03 - VRN</t>
  </si>
  <si>
    <t>VRN - Vedlejší rozpočtové náklady</t>
  </si>
  <si>
    <t xml:space="preserve">    VRN3 - Zařízení staveniště</t>
  </si>
  <si>
    <t xml:space="preserve">    VRN4 - Inženýrská činnost</t>
  </si>
  <si>
    <t>Vedlejší rozpočtové náklady</t>
  </si>
  <si>
    <t>VRN3</t>
  </si>
  <si>
    <t>Zařízení staveniště</t>
  </si>
  <si>
    <t>030001000</t>
  </si>
  <si>
    <t>1024</t>
  </si>
  <si>
    <t>-738260537</t>
  </si>
  <si>
    <t>034103000</t>
  </si>
  <si>
    <t>Oplocení staveniště</t>
  </si>
  <si>
    <t>den</t>
  </si>
  <si>
    <t>203607974</t>
  </si>
  <si>
    <t>Počet kusů oplocení, Kč/den vč. patek a spojek, doba používání 120 dní.</t>
  </si>
  <si>
    <t>80*120 'Přepočtené koeficientem množství</t>
  </si>
  <si>
    <t>VRN4</t>
  </si>
  <si>
    <t>Inženýrská činnost</t>
  </si>
  <si>
    <t>043002000</t>
  </si>
  <si>
    <t>Zkoušky a ostatní měření</t>
  </si>
  <si>
    <t>-369883294</t>
  </si>
  <si>
    <t>Tahové zkoušky KZS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</si>
</sst>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4" fontId="29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66" t="s">
        <v>14</v>
      </c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267"/>
      <c r="AO5" s="267"/>
      <c r="AP5" s="23"/>
      <c r="AQ5" s="23"/>
      <c r="AR5" s="21"/>
      <c r="BE5" s="26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268" t="s">
        <v>17</v>
      </c>
      <c r="L6" s="267"/>
      <c r="M6" s="267"/>
      <c r="N6" s="267"/>
      <c r="O6" s="267"/>
      <c r="P6" s="267"/>
      <c r="Q6" s="267"/>
      <c r="R6" s="267"/>
      <c r="S6" s="267"/>
      <c r="T6" s="267"/>
      <c r="U6" s="267"/>
      <c r="V6" s="267"/>
      <c r="W6" s="267"/>
      <c r="X6" s="267"/>
      <c r="Y6" s="267"/>
      <c r="Z6" s="267"/>
      <c r="AA6" s="267"/>
      <c r="AB6" s="267"/>
      <c r="AC6" s="267"/>
      <c r="AD6" s="267"/>
      <c r="AE6" s="267"/>
      <c r="AF6" s="267"/>
      <c r="AG6" s="267"/>
      <c r="AH6" s="267"/>
      <c r="AI6" s="267"/>
      <c r="AJ6" s="267"/>
      <c r="AK6" s="267"/>
      <c r="AL6" s="267"/>
      <c r="AM6" s="267"/>
      <c r="AN6" s="267"/>
      <c r="AO6" s="267"/>
      <c r="AP6" s="23"/>
      <c r="AQ6" s="23"/>
      <c r="AR6" s="21"/>
      <c r="BE6" s="26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19</v>
      </c>
      <c r="AL7" s="23"/>
      <c r="AM7" s="23"/>
      <c r="AN7" s="28" t="s">
        <v>1</v>
      </c>
      <c r="AO7" s="23"/>
      <c r="AP7" s="23"/>
      <c r="AQ7" s="23"/>
      <c r="AR7" s="21"/>
      <c r="BE7" s="264"/>
      <c r="BS7" s="18" t="s">
        <v>6</v>
      </c>
    </row>
    <row r="8" spans="1:74" s="1" customFormat="1" ht="12" customHeight="1">
      <c r="B8" s="22"/>
      <c r="C8" s="23"/>
      <c r="D8" s="30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22</v>
      </c>
      <c r="AL8" s="23"/>
      <c r="AM8" s="23"/>
      <c r="AN8" s="31" t="s">
        <v>23</v>
      </c>
      <c r="AO8" s="23"/>
      <c r="AP8" s="23"/>
      <c r="AQ8" s="23"/>
      <c r="AR8" s="21"/>
      <c r="BE8" s="26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264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26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26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264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264"/>
      <c r="BS13" s="18" t="s">
        <v>6</v>
      </c>
    </row>
    <row r="14" spans="1:74" ht="12.75">
      <c r="B14" s="22"/>
      <c r="C14" s="23"/>
      <c r="D14" s="23"/>
      <c r="E14" s="269" t="s">
        <v>29</v>
      </c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0"/>
      <c r="AA14" s="270"/>
      <c r="AB14" s="270"/>
      <c r="AC14" s="270"/>
      <c r="AD14" s="270"/>
      <c r="AE14" s="270"/>
      <c r="AF14" s="270"/>
      <c r="AG14" s="270"/>
      <c r="AH14" s="270"/>
      <c r="AI14" s="270"/>
      <c r="AJ14" s="27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26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264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26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264"/>
      <c r="BS17" s="18" t="s">
        <v>32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264"/>
      <c r="BS18" s="18" t="s">
        <v>6</v>
      </c>
    </row>
    <row r="19" spans="1:71" s="1" customFormat="1" ht="12" customHeight="1">
      <c r="B19" s="22"/>
      <c r="C19" s="23"/>
      <c r="D19" s="30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26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264"/>
      <c r="BS20" s="18" t="s">
        <v>32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264"/>
    </row>
    <row r="22" spans="1:71" s="1" customFormat="1" ht="12" customHeight="1">
      <c r="B22" s="22"/>
      <c r="C22" s="23"/>
      <c r="D22" s="30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264"/>
    </row>
    <row r="23" spans="1:71" s="1" customFormat="1" ht="16.5" customHeight="1">
      <c r="B23" s="22"/>
      <c r="C23" s="23"/>
      <c r="D23" s="23"/>
      <c r="E23" s="271" t="s">
        <v>1</v>
      </c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71"/>
      <c r="AL23" s="271"/>
      <c r="AM23" s="271"/>
      <c r="AN23" s="271"/>
      <c r="AO23" s="23"/>
      <c r="AP23" s="23"/>
      <c r="AQ23" s="23"/>
      <c r="AR23" s="21"/>
      <c r="BE23" s="26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26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264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272">
        <f>ROUND(AG94,2)</f>
        <v>0</v>
      </c>
      <c r="AL26" s="273"/>
      <c r="AM26" s="273"/>
      <c r="AN26" s="273"/>
      <c r="AO26" s="273"/>
      <c r="AP26" s="37"/>
      <c r="AQ26" s="37"/>
      <c r="AR26" s="40"/>
      <c r="BE26" s="26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26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274" t="s">
        <v>36</v>
      </c>
      <c r="M28" s="274"/>
      <c r="N28" s="274"/>
      <c r="O28" s="274"/>
      <c r="P28" s="274"/>
      <c r="Q28" s="37"/>
      <c r="R28" s="37"/>
      <c r="S28" s="37"/>
      <c r="T28" s="37"/>
      <c r="U28" s="37"/>
      <c r="V28" s="37"/>
      <c r="W28" s="274" t="s">
        <v>37</v>
      </c>
      <c r="X28" s="274"/>
      <c r="Y28" s="274"/>
      <c r="Z28" s="274"/>
      <c r="AA28" s="274"/>
      <c r="AB28" s="274"/>
      <c r="AC28" s="274"/>
      <c r="AD28" s="274"/>
      <c r="AE28" s="274"/>
      <c r="AF28" s="37"/>
      <c r="AG28" s="37"/>
      <c r="AH28" s="37"/>
      <c r="AI28" s="37"/>
      <c r="AJ28" s="37"/>
      <c r="AK28" s="274" t="s">
        <v>38</v>
      </c>
      <c r="AL28" s="274"/>
      <c r="AM28" s="274"/>
      <c r="AN28" s="274"/>
      <c r="AO28" s="274"/>
      <c r="AP28" s="37"/>
      <c r="AQ28" s="37"/>
      <c r="AR28" s="40"/>
      <c r="BE28" s="264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277">
        <v>0.21</v>
      </c>
      <c r="M29" s="276"/>
      <c r="N29" s="276"/>
      <c r="O29" s="276"/>
      <c r="P29" s="276"/>
      <c r="Q29" s="42"/>
      <c r="R29" s="42"/>
      <c r="S29" s="42"/>
      <c r="T29" s="42"/>
      <c r="U29" s="42"/>
      <c r="V29" s="42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42"/>
      <c r="AG29" s="42"/>
      <c r="AH29" s="42"/>
      <c r="AI29" s="42"/>
      <c r="AJ29" s="42"/>
      <c r="AK29" s="275">
        <f>ROUND(AV94, 2)</f>
        <v>0</v>
      </c>
      <c r="AL29" s="276"/>
      <c r="AM29" s="276"/>
      <c r="AN29" s="276"/>
      <c r="AO29" s="276"/>
      <c r="AP29" s="42"/>
      <c r="AQ29" s="42"/>
      <c r="AR29" s="43"/>
      <c r="BE29" s="265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277">
        <v>0.12</v>
      </c>
      <c r="M30" s="276"/>
      <c r="N30" s="276"/>
      <c r="O30" s="276"/>
      <c r="P30" s="276"/>
      <c r="Q30" s="42"/>
      <c r="R30" s="42"/>
      <c r="S30" s="42"/>
      <c r="T30" s="42"/>
      <c r="U30" s="42"/>
      <c r="V30" s="42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42"/>
      <c r="AG30" s="42"/>
      <c r="AH30" s="42"/>
      <c r="AI30" s="42"/>
      <c r="AJ30" s="42"/>
      <c r="AK30" s="275">
        <f>ROUND(AW94, 2)</f>
        <v>0</v>
      </c>
      <c r="AL30" s="276"/>
      <c r="AM30" s="276"/>
      <c r="AN30" s="276"/>
      <c r="AO30" s="276"/>
      <c r="AP30" s="42"/>
      <c r="AQ30" s="42"/>
      <c r="AR30" s="43"/>
      <c r="BE30" s="265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277">
        <v>0.21</v>
      </c>
      <c r="M31" s="276"/>
      <c r="N31" s="276"/>
      <c r="O31" s="276"/>
      <c r="P31" s="276"/>
      <c r="Q31" s="42"/>
      <c r="R31" s="42"/>
      <c r="S31" s="42"/>
      <c r="T31" s="42"/>
      <c r="U31" s="42"/>
      <c r="V31" s="42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42"/>
      <c r="AG31" s="42"/>
      <c r="AH31" s="42"/>
      <c r="AI31" s="42"/>
      <c r="AJ31" s="42"/>
      <c r="AK31" s="275">
        <v>0</v>
      </c>
      <c r="AL31" s="276"/>
      <c r="AM31" s="276"/>
      <c r="AN31" s="276"/>
      <c r="AO31" s="276"/>
      <c r="AP31" s="42"/>
      <c r="AQ31" s="42"/>
      <c r="AR31" s="43"/>
      <c r="BE31" s="265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277">
        <v>0.12</v>
      </c>
      <c r="M32" s="276"/>
      <c r="N32" s="276"/>
      <c r="O32" s="276"/>
      <c r="P32" s="276"/>
      <c r="Q32" s="42"/>
      <c r="R32" s="42"/>
      <c r="S32" s="42"/>
      <c r="T32" s="42"/>
      <c r="U32" s="42"/>
      <c r="V32" s="42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42"/>
      <c r="AG32" s="42"/>
      <c r="AH32" s="42"/>
      <c r="AI32" s="42"/>
      <c r="AJ32" s="42"/>
      <c r="AK32" s="275">
        <v>0</v>
      </c>
      <c r="AL32" s="276"/>
      <c r="AM32" s="276"/>
      <c r="AN32" s="276"/>
      <c r="AO32" s="276"/>
      <c r="AP32" s="42"/>
      <c r="AQ32" s="42"/>
      <c r="AR32" s="43"/>
      <c r="BE32" s="265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277">
        <v>0</v>
      </c>
      <c r="M33" s="276"/>
      <c r="N33" s="276"/>
      <c r="O33" s="276"/>
      <c r="P33" s="276"/>
      <c r="Q33" s="42"/>
      <c r="R33" s="42"/>
      <c r="S33" s="42"/>
      <c r="T33" s="42"/>
      <c r="U33" s="42"/>
      <c r="V33" s="42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42"/>
      <c r="AG33" s="42"/>
      <c r="AH33" s="42"/>
      <c r="AI33" s="42"/>
      <c r="AJ33" s="42"/>
      <c r="AK33" s="275">
        <v>0</v>
      </c>
      <c r="AL33" s="276"/>
      <c r="AM33" s="276"/>
      <c r="AN33" s="276"/>
      <c r="AO33" s="276"/>
      <c r="AP33" s="42"/>
      <c r="AQ33" s="42"/>
      <c r="AR33" s="43"/>
      <c r="BE33" s="265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264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278" t="s">
        <v>47</v>
      </c>
      <c r="Y35" s="279"/>
      <c r="Z35" s="279"/>
      <c r="AA35" s="279"/>
      <c r="AB35" s="279"/>
      <c r="AC35" s="46"/>
      <c r="AD35" s="46"/>
      <c r="AE35" s="46"/>
      <c r="AF35" s="46"/>
      <c r="AG35" s="46"/>
      <c r="AH35" s="46"/>
      <c r="AI35" s="46"/>
      <c r="AJ35" s="46"/>
      <c r="AK35" s="280">
        <f>SUM(AK26:AK33)</f>
        <v>0</v>
      </c>
      <c r="AL35" s="279"/>
      <c r="AM35" s="279"/>
      <c r="AN35" s="279"/>
      <c r="AO35" s="281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14.45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0"/>
      <c r="BE37" s="35"/>
    </row>
    <row r="38" spans="1:57" s="1" customFormat="1" ht="14.45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pans="1:57" s="1" customFormat="1" ht="14.45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pans="1:57" s="1" customFormat="1" ht="14.45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pans="1:57" s="1" customFormat="1" ht="14.45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pans="1:57" s="1" customFormat="1" ht="14.45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pans="1:57" s="1" customFormat="1" ht="14.45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pans="1:57" s="1" customFormat="1" ht="14.45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pans="1:57" s="1" customFormat="1" ht="14.45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pans="1:57" s="1" customFormat="1" ht="14.45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pans="1:57" s="1" customFormat="1" ht="14.45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pans="1:57" s="1" customFormat="1" ht="14.45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pans="1:57" s="2" customFormat="1" ht="14.45" customHeight="1">
      <c r="B49" s="48"/>
      <c r="C49" s="49"/>
      <c r="D49" s="50" t="s">
        <v>48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0" t="s">
        <v>49</v>
      </c>
      <c r="AI49" s="51"/>
      <c r="AJ49" s="51"/>
      <c r="AK49" s="51"/>
      <c r="AL49" s="51"/>
      <c r="AM49" s="51"/>
      <c r="AN49" s="51"/>
      <c r="AO49" s="51"/>
      <c r="AP49" s="49"/>
      <c r="AQ49" s="49"/>
      <c r="AR49" s="52"/>
    </row>
    <row r="50" spans="1:57" ht="11.25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 spans="1:57" ht="11.25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 spans="1:57" ht="11.25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 spans="1:57" ht="11.25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 spans="1:57" ht="11.25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 spans="1:57" ht="11.2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 spans="1:57" ht="11.25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 spans="1:57" ht="11.25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 spans="1:57" ht="11.25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 spans="1:57" ht="11.25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pans="1:57" s="2" customFormat="1" ht="12.75">
      <c r="A60" s="35"/>
      <c r="B60" s="36"/>
      <c r="C60" s="37"/>
      <c r="D60" s="53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53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53" t="s">
        <v>50</v>
      </c>
      <c r="AI60" s="39"/>
      <c r="AJ60" s="39"/>
      <c r="AK60" s="39"/>
      <c r="AL60" s="39"/>
      <c r="AM60" s="53" t="s">
        <v>51</v>
      </c>
      <c r="AN60" s="39"/>
      <c r="AO60" s="39"/>
      <c r="AP60" s="37"/>
      <c r="AQ60" s="37"/>
      <c r="AR60" s="40"/>
      <c r="BE60" s="35"/>
    </row>
    <row r="61" spans="1:57" ht="11.25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 spans="1:57" ht="11.25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 spans="1:57" ht="11.25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pans="1:57" s="2" customFormat="1" ht="12.75">
      <c r="A64" s="35"/>
      <c r="B64" s="36"/>
      <c r="C64" s="37"/>
      <c r="D64" s="50" t="s">
        <v>52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0" t="s">
        <v>53</v>
      </c>
      <c r="AI64" s="54"/>
      <c r="AJ64" s="54"/>
      <c r="AK64" s="54"/>
      <c r="AL64" s="54"/>
      <c r="AM64" s="54"/>
      <c r="AN64" s="54"/>
      <c r="AO64" s="54"/>
      <c r="AP64" s="37"/>
      <c r="AQ64" s="37"/>
      <c r="AR64" s="40"/>
      <c r="BE64" s="35"/>
    </row>
    <row r="65" spans="1:57" ht="11.2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 spans="1:57" ht="11.25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 spans="1:57" ht="11.25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 spans="1:57" ht="11.25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 spans="1:57" ht="11.25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 spans="1:57" ht="11.25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 spans="1:57" ht="11.25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 spans="1:57" ht="11.25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 spans="1:57" ht="11.25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 spans="1:57" ht="11.25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pans="1:57" s="2" customFormat="1" ht="12.75">
      <c r="A75" s="35"/>
      <c r="B75" s="36"/>
      <c r="C75" s="37"/>
      <c r="D75" s="53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53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53" t="s">
        <v>50</v>
      </c>
      <c r="AI75" s="39"/>
      <c r="AJ75" s="39"/>
      <c r="AK75" s="39"/>
      <c r="AL75" s="39"/>
      <c r="AM75" s="53" t="s">
        <v>51</v>
      </c>
      <c r="AN75" s="39"/>
      <c r="AO75" s="39"/>
      <c r="AP75" s="37"/>
      <c r="AQ75" s="37"/>
      <c r="AR75" s="40"/>
      <c r="BE75" s="35"/>
    </row>
    <row r="76" spans="1:57" s="2" customFormat="1" ht="11.25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0"/>
      <c r="BE76" s="35"/>
    </row>
    <row r="77" spans="1:57" s="2" customFormat="1" ht="6.95" customHeight="1">
      <c r="A77" s="3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N77" s="56"/>
      <c r="AO77" s="56"/>
      <c r="AP77" s="56"/>
      <c r="AQ77" s="56"/>
      <c r="AR77" s="40"/>
      <c r="BE77" s="35"/>
    </row>
    <row r="81" spans="1:91" s="2" customFormat="1" ht="6.95" customHeight="1">
      <c r="A81" s="35"/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40"/>
      <c r="BE81" s="35"/>
    </row>
    <row r="82" spans="1:91" s="2" customFormat="1" ht="24.95" customHeight="1">
      <c r="A82" s="35"/>
      <c r="B82" s="36"/>
      <c r="C82" s="24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0"/>
      <c r="BE82" s="35"/>
    </row>
    <row r="83" spans="1:91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0"/>
      <c r="BE83" s="35"/>
    </row>
    <row r="84" spans="1:91" s="4" customFormat="1" ht="12" customHeight="1">
      <c r="B84" s="59"/>
      <c r="C84" s="30" t="s">
        <v>13</v>
      </c>
      <c r="D84" s="60"/>
      <c r="E84" s="60"/>
      <c r="F84" s="60"/>
      <c r="G84" s="60"/>
      <c r="H84" s="60"/>
      <c r="I84" s="60"/>
      <c r="J84" s="60"/>
      <c r="K84" s="60"/>
      <c r="L84" s="60" t="str">
        <f>K5</f>
        <v>DS-03-2024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pans="1:91" s="5" customFormat="1" ht="36.950000000000003" customHeight="1">
      <c r="B85" s="62"/>
      <c r="C85" s="63" t="s">
        <v>16</v>
      </c>
      <c r="D85" s="64"/>
      <c r="E85" s="64"/>
      <c r="F85" s="64"/>
      <c r="G85" s="64"/>
      <c r="H85" s="64"/>
      <c r="I85" s="64"/>
      <c r="J85" s="64"/>
      <c r="K85" s="64"/>
      <c r="L85" s="282" t="str">
        <f>K6</f>
        <v>Stavební úpravy bytového domu na adrese Husova 350, Štefánikova 354 a 361, Vrchlického 374 a 387, Nový Bohumín</v>
      </c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64"/>
      <c r="AQ85" s="64"/>
      <c r="AR85" s="65"/>
    </row>
    <row r="86" spans="1:91" s="2" customFormat="1" ht="6.95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0"/>
      <c r="BE86" s="35"/>
    </row>
    <row r="87" spans="1:91" s="2" customFormat="1" ht="12" customHeight="1">
      <c r="A87" s="35"/>
      <c r="B87" s="36"/>
      <c r="C87" s="30" t="s">
        <v>20</v>
      </c>
      <c r="D87" s="37"/>
      <c r="E87" s="37"/>
      <c r="F87" s="37"/>
      <c r="G87" s="37"/>
      <c r="H87" s="37"/>
      <c r="I87" s="37"/>
      <c r="J87" s="37"/>
      <c r="K87" s="37"/>
      <c r="L87" s="66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22</v>
      </c>
      <c r="AJ87" s="37"/>
      <c r="AK87" s="37"/>
      <c r="AL87" s="37"/>
      <c r="AM87" s="284" t="str">
        <f>IF(AN8= "","",AN8)</f>
        <v>28. 1. 2025</v>
      </c>
      <c r="AN87" s="284"/>
      <c r="AO87" s="37"/>
      <c r="AP87" s="37"/>
      <c r="AQ87" s="37"/>
      <c r="AR87" s="40"/>
      <c r="BE87" s="35"/>
    </row>
    <row r="88" spans="1:91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0"/>
      <c r="BE88" s="35"/>
    </row>
    <row r="89" spans="1:91" s="2" customFormat="1" ht="15.2" customHeight="1">
      <c r="A89" s="35"/>
      <c r="B89" s="36"/>
      <c r="C89" s="30" t="s">
        <v>24</v>
      </c>
      <c r="D89" s="37"/>
      <c r="E89" s="37"/>
      <c r="F89" s="37"/>
      <c r="G89" s="37"/>
      <c r="H89" s="37"/>
      <c r="I89" s="37"/>
      <c r="J89" s="37"/>
      <c r="K89" s="37"/>
      <c r="L89" s="60" t="str">
        <f>IF(E11= "","",E11)</f>
        <v>Město Bohumín, Masarykova 158, Nový Bohumín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285" t="str">
        <f>IF(E17="","",E17)</f>
        <v>Ing. Daniel Smolka</v>
      </c>
      <c r="AN89" s="286"/>
      <c r="AO89" s="286"/>
      <c r="AP89" s="286"/>
      <c r="AQ89" s="37"/>
      <c r="AR89" s="40"/>
      <c r="AS89" s="287" t="s">
        <v>55</v>
      </c>
      <c r="AT89" s="288"/>
      <c r="AU89" s="68"/>
      <c r="AV89" s="68"/>
      <c r="AW89" s="68"/>
      <c r="AX89" s="68"/>
      <c r="AY89" s="68"/>
      <c r="AZ89" s="68"/>
      <c r="BA89" s="68"/>
      <c r="BB89" s="68"/>
      <c r="BC89" s="68"/>
      <c r="BD89" s="69"/>
      <c r="BE89" s="35"/>
    </row>
    <row r="90" spans="1:91" s="2" customFormat="1" ht="15.2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0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33</v>
      </c>
      <c r="AJ90" s="37"/>
      <c r="AK90" s="37"/>
      <c r="AL90" s="37"/>
      <c r="AM90" s="285" t="str">
        <f>IF(E20="","",E20)</f>
        <v xml:space="preserve"> </v>
      </c>
      <c r="AN90" s="286"/>
      <c r="AO90" s="286"/>
      <c r="AP90" s="286"/>
      <c r="AQ90" s="37"/>
      <c r="AR90" s="40"/>
      <c r="AS90" s="289"/>
      <c r="AT90" s="290"/>
      <c r="AU90" s="70"/>
      <c r="AV90" s="70"/>
      <c r="AW90" s="70"/>
      <c r="AX90" s="70"/>
      <c r="AY90" s="70"/>
      <c r="AZ90" s="70"/>
      <c r="BA90" s="70"/>
      <c r="BB90" s="70"/>
      <c r="BC90" s="70"/>
      <c r="BD90" s="71"/>
      <c r="BE90" s="35"/>
    </row>
    <row r="91" spans="1:91" s="2" customFormat="1" ht="10.9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0"/>
      <c r="AS91" s="291"/>
      <c r="AT91" s="292"/>
      <c r="AU91" s="72"/>
      <c r="AV91" s="72"/>
      <c r="AW91" s="72"/>
      <c r="AX91" s="72"/>
      <c r="AY91" s="72"/>
      <c r="AZ91" s="72"/>
      <c r="BA91" s="72"/>
      <c r="BB91" s="72"/>
      <c r="BC91" s="72"/>
      <c r="BD91" s="73"/>
      <c r="BE91" s="35"/>
    </row>
    <row r="92" spans="1:91" s="2" customFormat="1" ht="29.25" customHeight="1">
      <c r="A92" s="35"/>
      <c r="B92" s="36"/>
      <c r="C92" s="293" t="s">
        <v>56</v>
      </c>
      <c r="D92" s="294"/>
      <c r="E92" s="294"/>
      <c r="F92" s="294"/>
      <c r="G92" s="294"/>
      <c r="H92" s="74"/>
      <c r="I92" s="295" t="s">
        <v>57</v>
      </c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6" t="s">
        <v>58</v>
      </c>
      <c r="AH92" s="294"/>
      <c r="AI92" s="294"/>
      <c r="AJ92" s="294"/>
      <c r="AK92" s="294"/>
      <c r="AL92" s="294"/>
      <c r="AM92" s="294"/>
      <c r="AN92" s="295" t="s">
        <v>59</v>
      </c>
      <c r="AO92" s="294"/>
      <c r="AP92" s="297"/>
      <c r="AQ92" s="75" t="s">
        <v>60</v>
      </c>
      <c r="AR92" s="40"/>
      <c r="AS92" s="76" t="s">
        <v>61</v>
      </c>
      <c r="AT92" s="77" t="s">
        <v>62</v>
      </c>
      <c r="AU92" s="77" t="s">
        <v>63</v>
      </c>
      <c r="AV92" s="77" t="s">
        <v>64</v>
      </c>
      <c r="AW92" s="77" t="s">
        <v>65</v>
      </c>
      <c r="AX92" s="77" t="s">
        <v>66</v>
      </c>
      <c r="AY92" s="77" t="s">
        <v>67</v>
      </c>
      <c r="AZ92" s="77" t="s">
        <v>68</v>
      </c>
      <c r="BA92" s="77" t="s">
        <v>69</v>
      </c>
      <c r="BB92" s="77" t="s">
        <v>70</v>
      </c>
      <c r="BC92" s="77" t="s">
        <v>71</v>
      </c>
      <c r="BD92" s="78" t="s">
        <v>72</v>
      </c>
      <c r="BE92" s="35"/>
    </row>
    <row r="93" spans="1:91" s="2" customFormat="1" ht="10.9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0"/>
      <c r="AS93" s="79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1"/>
      <c r="BE93" s="35"/>
    </row>
    <row r="94" spans="1:91" s="6" customFormat="1" ht="32.450000000000003" customHeight="1">
      <c r="B94" s="82"/>
      <c r="C94" s="83" t="s">
        <v>73</v>
      </c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301">
        <f>ROUND(SUM(AG95:AG97),2)</f>
        <v>0</v>
      </c>
      <c r="AH94" s="301"/>
      <c r="AI94" s="301"/>
      <c r="AJ94" s="301"/>
      <c r="AK94" s="301"/>
      <c r="AL94" s="301"/>
      <c r="AM94" s="301"/>
      <c r="AN94" s="302">
        <f>SUM(AG94,AT94)</f>
        <v>0</v>
      </c>
      <c r="AO94" s="302"/>
      <c r="AP94" s="302"/>
      <c r="AQ94" s="86" t="s">
        <v>1</v>
      </c>
      <c r="AR94" s="87"/>
      <c r="AS94" s="88">
        <f>ROUND(SUM(AS95:AS97),2)</f>
        <v>0</v>
      </c>
      <c r="AT94" s="89">
        <f>ROUND(SUM(AV94:AW94),2)</f>
        <v>0</v>
      </c>
      <c r="AU94" s="90">
        <f>ROUND(SUM(AU95:AU97),5)</f>
        <v>0</v>
      </c>
      <c r="AV94" s="89">
        <f>ROUND(AZ94*L29,2)</f>
        <v>0</v>
      </c>
      <c r="AW94" s="89">
        <f>ROUND(BA94*L30,2)</f>
        <v>0</v>
      </c>
      <c r="AX94" s="89">
        <f>ROUND(BB94*L29,2)</f>
        <v>0</v>
      </c>
      <c r="AY94" s="89">
        <f>ROUND(BC94*L30,2)</f>
        <v>0</v>
      </c>
      <c r="AZ94" s="89">
        <f>ROUND(SUM(AZ95:AZ97),2)</f>
        <v>0</v>
      </c>
      <c r="BA94" s="89">
        <f>ROUND(SUM(BA95:BA97),2)</f>
        <v>0</v>
      </c>
      <c r="BB94" s="89">
        <f>ROUND(SUM(BB95:BB97),2)</f>
        <v>0</v>
      </c>
      <c r="BC94" s="89">
        <f>ROUND(SUM(BC95:BC97),2)</f>
        <v>0</v>
      </c>
      <c r="BD94" s="91">
        <f>ROUND(SUM(BD95:BD97),2)</f>
        <v>0</v>
      </c>
      <c r="BS94" s="92" t="s">
        <v>74</v>
      </c>
      <c r="BT94" s="92" t="s">
        <v>75</v>
      </c>
      <c r="BU94" s="93" t="s">
        <v>76</v>
      </c>
      <c r="BV94" s="92" t="s">
        <v>77</v>
      </c>
      <c r="BW94" s="92" t="s">
        <v>5</v>
      </c>
      <c r="BX94" s="92" t="s">
        <v>78</v>
      </c>
      <c r="CL94" s="92" t="s">
        <v>1</v>
      </c>
    </row>
    <row r="95" spans="1:91" s="7" customFormat="1" ht="16.5" customHeight="1">
      <c r="A95" s="94" t="s">
        <v>79</v>
      </c>
      <c r="B95" s="95"/>
      <c r="C95" s="96"/>
      <c r="D95" s="300" t="s">
        <v>80</v>
      </c>
      <c r="E95" s="300"/>
      <c r="F95" s="300"/>
      <c r="G95" s="300"/>
      <c r="H95" s="300"/>
      <c r="I95" s="97"/>
      <c r="J95" s="300" t="s">
        <v>81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298">
        <f>'SO01 - Investice'!J30</f>
        <v>0</v>
      </c>
      <c r="AH95" s="299"/>
      <c r="AI95" s="299"/>
      <c r="AJ95" s="299"/>
      <c r="AK95" s="299"/>
      <c r="AL95" s="299"/>
      <c r="AM95" s="299"/>
      <c r="AN95" s="298">
        <f>SUM(AG95,AT95)</f>
        <v>0</v>
      </c>
      <c r="AO95" s="299"/>
      <c r="AP95" s="299"/>
      <c r="AQ95" s="98" t="s">
        <v>82</v>
      </c>
      <c r="AR95" s="99"/>
      <c r="AS95" s="100">
        <v>0</v>
      </c>
      <c r="AT95" s="101">
        <f>ROUND(SUM(AV95:AW95),2)</f>
        <v>0</v>
      </c>
      <c r="AU95" s="102">
        <f>'SO01 - Investice'!P132</f>
        <v>0</v>
      </c>
      <c r="AV95" s="101">
        <f>'SO01 - Investice'!J33</f>
        <v>0</v>
      </c>
      <c r="AW95" s="101">
        <f>'SO01 - Investice'!J34</f>
        <v>0</v>
      </c>
      <c r="AX95" s="101">
        <f>'SO01 - Investice'!J35</f>
        <v>0</v>
      </c>
      <c r="AY95" s="101">
        <f>'SO01 - Investice'!J36</f>
        <v>0</v>
      </c>
      <c r="AZ95" s="101">
        <f>'SO01 - Investice'!F33</f>
        <v>0</v>
      </c>
      <c r="BA95" s="101">
        <f>'SO01 - Investice'!F34</f>
        <v>0</v>
      </c>
      <c r="BB95" s="101">
        <f>'SO01 - Investice'!F35</f>
        <v>0</v>
      </c>
      <c r="BC95" s="101">
        <f>'SO01 - Investice'!F36</f>
        <v>0</v>
      </c>
      <c r="BD95" s="103">
        <f>'SO01 - Investice'!F37</f>
        <v>0</v>
      </c>
      <c r="BT95" s="104" t="s">
        <v>83</v>
      </c>
      <c r="BV95" s="104" t="s">
        <v>77</v>
      </c>
      <c r="BW95" s="104" t="s">
        <v>84</v>
      </c>
      <c r="BX95" s="104" t="s">
        <v>5</v>
      </c>
      <c r="CL95" s="104" t="s">
        <v>1</v>
      </c>
      <c r="CM95" s="104" t="s">
        <v>83</v>
      </c>
    </row>
    <row r="96" spans="1:91" s="7" customFormat="1" ht="16.5" customHeight="1">
      <c r="A96" s="94" t="s">
        <v>79</v>
      </c>
      <c r="B96" s="95"/>
      <c r="C96" s="96"/>
      <c r="D96" s="300" t="s">
        <v>85</v>
      </c>
      <c r="E96" s="300"/>
      <c r="F96" s="300"/>
      <c r="G96" s="300"/>
      <c r="H96" s="300"/>
      <c r="I96" s="97"/>
      <c r="J96" s="300" t="s">
        <v>86</v>
      </c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298">
        <f>'SO02 - Opravy'!J30</f>
        <v>0</v>
      </c>
      <c r="AH96" s="299"/>
      <c r="AI96" s="299"/>
      <c r="AJ96" s="299"/>
      <c r="AK96" s="299"/>
      <c r="AL96" s="299"/>
      <c r="AM96" s="299"/>
      <c r="AN96" s="298">
        <f>SUM(AG96,AT96)</f>
        <v>0</v>
      </c>
      <c r="AO96" s="299"/>
      <c r="AP96" s="299"/>
      <c r="AQ96" s="98" t="s">
        <v>82</v>
      </c>
      <c r="AR96" s="99"/>
      <c r="AS96" s="100">
        <v>0</v>
      </c>
      <c r="AT96" s="101">
        <f>ROUND(SUM(AV96:AW96),2)</f>
        <v>0</v>
      </c>
      <c r="AU96" s="102">
        <f>'SO02 - Opravy'!P135</f>
        <v>0</v>
      </c>
      <c r="AV96" s="101">
        <f>'SO02 - Opravy'!J33</f>
        <v>0</v>
      </c>
      <c r="AW96" s="101">
        <f>'SO02 - Opravy'!J34</f>
        <v>0</v>
      </c>
      <c r="AX96" s="101">
        <f>'SO02 - Opravy'!J35</f>
        <v>0</v>
      </c>
      <c r="AY96" s="101">
        <f>'SO02 - Opravy'!J36</f>
        <v>0</v>
      </c>
      <c r="AZ96" s="101">
        <f>'SO02 - Opravy'!F33</f>
        <v>0</v>
      </c>
      <c r="BA96" s="101">
        <f>'SO02 - Opravy'!F34</f>
        <v>0</v>
      </c>
      <c r="BB96" s="101">
        <f>'SO02 - Opravy'!F35</f>
        <v>0</v>
      </c>
      <c r="BC96" s="101">
        <f>'SO02 - Opravy'!F36</f>
        <v>0</v>
      </c>
      <c r="BD96" s="103">
        <f>'SO02 - Opravy'!F37</f>
        <v>0</v>
      </c>
      <c r="BT96" s="104" t="s">
        <v>83</v>
      </c>
      <c r="BV96" s="104" t="s">
        <v>77</v>
      </c>
      <c r="BW96" s="104" t="s">
        <v>87</v>
      </c>
      <c r="BX96" s="104" t="s">
        <v>5</v>
      </c>
      <c r="CL96" s="104" t="s">
        <v>1</v>
      </c>
      <c r="CM96" s="104" t="s">
        <v>83</v>
      </c>
    </row>
    <row r="97" spans="1:91" s="7" customFormat="1" ht="16.5" customHeight="1">
      <c r="A97" s="94" t="s">
        <v>79</v>
      </c>
      <c r="B97" s="95"/>
      <c r="C97" s="96"/>
      <c r="D97" s="300" t="s">
        <v>88</v>
      </c>
      <c r="E97" s="300"/>
      <c r="F97" s="300"/>
      <c r="G97" s="300"/>
      <c r="H97" s="300"/>
      <c r="I97" s="97"/>
      <c r="J97" s="300" t="s">
        <v>89</v>
      </c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298">
        <f>'SO03 - VRN'!J30</f>
        <v>0</v>
      </c>
      <c r="AH97" s="299"/>
      <c r="AI97" s="299"/>
      <c r="AJ97" s="299"/>
      <c r="AK97" s="299"/>
      <c r="AL97" s="299"/>
      <c r="AM97" s="299"/>
      <c r="AN97" s="298">
        <f>SUM(AG97,AT97)</f>
        <v>0</v>
      </c>
      <c r="AO97" s="299"/>
      <c r="AP97" s="299"/>
      <c r="AQ97" s="98" t="s">
        <v>82</v>
      </c>
      <c r="AR97" s="99"/>
      <c r="AS97" s="105">
        <v>0</v>
      </c>
      <c r="AT97" s="106">
        <f>ROUND(SUM(AV97:AW97),2)</f>
        <v>0</v>
      </c>
      <c r="AU97" s="107">
        <f>'SO03 - VRN'!P119</f>
        <v>0</v>
      </c>
      <c r="AV97" s="106">
        <f>'SO03 - VRN'!J33</f>
        <v>0</v>
      </c>
      <c r="AW97" s="106">
        <f>'SO03 - VRN'!J34</f>
        <v>0</v>
      </c>
      <c r="AX97" s="106">
        <f>'SO03 - VRN'!J35</f>
        <v>0</v>
      </c>
      <c r="AY97" s="106">
        <f>'SO03 - VRN'!J36</f>
        <v>0</v>
      </c>
      <c r="AZ97" s="106">
        <f>'SO03 - VRN'!F33</f>
        <v>0</v>
      </c>
      <c r="BA97" s="106">
        <f>'SO03 - VRN'!F34</f>
        <v>0</v>
      </c>
      <c r="BB97" s="106">
        <f>'SO03 - VRN'!F35</f>
        <v>0</v>
      </c>
      <c r="BC97" s="106">
        <f>'SO03 - VRN'!F36</f>
        <v>0</v>
      </c>
      <c r="BD97" s="108">
        <f>'SO03 - VRN'!F37</f>
        <v>0</v>
      </c>
      <c r="BT97" s="104" t="s">
        <v>83</v>
      </c>
      <c r="BV97" s="104" t="s">
        <v>77</v>
      </c>
      <c r="BW97" s="104" t="s">
        <v>90</v>
      </c>
      <c r="BX97" s="104" t="s">
        <v>5</v>
      </c>
      <c r="CL97" s="104" t="s">
        <v>1</v>
      </c>
      <c r="CM97" s="104" t="s">
        <v>83</v>
      </c>
    </row>
    <row r="98" spans="1:91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0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pans="1:91" s="2" customFormat="1" ht="6.95" customHeight="1">
      <c r="A99" s="35"/>
      <c r="B99" s="55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40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algorithmName="SHA-512" hashValue="BJo2E/X/VBS2B9db1NN0G2kaoXqst56Et3LGCTbTTcveOBl13QmOWj5qH+2P9+IxNeN8ut18xkzoZCj/j6tlgw==" saltValue="uyiCT/D13lT0ATTHINgwb/i+ahQq2Gbb4cOyMGa/suTiVQhHJPcOCea1aDhtL8UUKs0P3GSOlWSYdlE/2zz40g==" spinCount="100000" sheet="1" objects="1" scenarios="1" formatColumns="0" formatRows="0"/>
  <mergeCells count="50">
    <mergeCell ref="AR2:BE2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01 - Investice'!C2" display="/"/>
    <hyperlink ref="A96" location="'SO02 - Opravy'!C2" display="/"/>
    <hyperlink ref="A97" location="'SO03 - VRN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84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04" t="str">
        <f>'Rekapitulace stavby'!K6</f>
        <v>Stavební úpravy bytového domu na adrese Husova 350, Štefánikova 354 a 361, Vrchlického 374 a 387, Nový Bohumín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93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28. 1. 2025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ROUND(J132,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ROUND((SUM(BE132:BE1060)),  2)</f>
        <v>0</v>
      </c>
      <c r="G33" s="35"/>
      <c r="H33" s="35"/>
      <c r="I33" s="125">
        <v>0.21</v>
      </c>
      <c r="J33" s="124">
        <f>ROUND(((SUM(BE132:BE1060))*I33),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ROUND((SUM(BF132:BF1060)),  2)</f>
        <v>0</v>
      </c>
      <c r="G34" s="35"/>
      <c r="H34" s="35"/>
      <c r="I34" s="125">
        <v>0.12</v>
      </c>
      <c r="J34" s="124">
        <f>ROUND(((SUM(BF132:BF1060))*I34),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ROUND((SUM(BG132:BG1060)),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ROUND((SUM(BH132:BH1060)),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ROUND((SUM(BI132:BI1060)),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1" t="str">
        <f>E7</f>
        <v>Stavební úpravy bytového domu na adrese Husova 350, Štefánikova 354 a 361, Vrchlického 374 a 387, Nový Bohumín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SO01 - Investice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28. 1. 2025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Bohumín, Masarykova 158, Nový Bohumín</v>
      </c>
      <c r="G91" s="37"/>
      <c r="H91" s="37"/>
      <c r="I91" s="30" t="s">
        <v>30</v>
      </c>
      <c r="J91" s="33" t="str">
        <f>E21</f>
        <v>Ing. Daniel Smolka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95</v>
      </c>
      <c r="D94" s="145"/>
      <c r="E94" s="145"/>
      <c r="F94" s="145"/>
      <c r="G94" s="145"/>
      <c r="H94" s="145"/>
      <c r="I94" s="145"/>
      <c r="J94" s="146" t="s">
        <v>96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97</v>
      </c>
      <c r="D96" s="37"/>
      <c r="E96" s="37"/>
      <c r="F96" s="37"/>
      <c r="G96" s="37"/>
      <c r="H96" s="37"/>
      <c r="I96" s="37"/>
      <c r="J96" s="85">
        <f>J132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2:12" s="9" customFormat="1" ht="24.95" customHeight="1">
      <c r="B97" s="148"/>
      <c r="C97" s="149"/>
      <c r="D97" s="150" t="s">
        <v>99</v>
      </c>
      <c r="E97" s="151"/>
      <c r="F97" s="151"/>
      <c r="G97" s="151"/>
      <c r="H97" s="151"/>
      <c r="I97" s="151"/>
      <c r="J97" s="152">
        <f>J133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100</v>
      </c>
      <c r="E98" s="157"/>
      <c r="F98" s="157"/>
      <c r="G98" s="157"/>
      <c r="H98" s="157"/>
      <c r="I98" s="157"/>
      <c r="J98" s="158">
        <f>J134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101</v>
      </c>
      <c r="E99" s="157"/>
      <c r="F99" s="157"/>
      <c r="G99" s="157"/>
      <c r="H99" s="157"/>
      <c r="I99" s="157"/>
      <c r="J99" s="158">
        <f>J150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102</v>
      </c>
      <c r="E100" s="157"/>
      <c r="F100" s="157"/>
      <c r="G100" s="157"/>
      <c r="H100" s="157"/>
      <c r="I100" s="157"/>
      <c r="J100" s="158">
        <f>J164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103</v>
      </c>
      <c r="E101" s="157"/>
      <c r="F101" s="157"/>
      <c r="G101" s="157"/>
      <c r="H101" s="157"/>
      <c r="I101" s="157"/>
      <c r="J101" s="158">
        <f>J684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104</v>
      </c>
      <c r="E102" s="157"/>
      <c r="F102" s="157"/>
      <c r="G102" s="157"/>
      <c r="H102" s="157"/>
      <c r="I102" s="157"/>
      <c r="J102" s="158">
        <f>J725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105</v>
      </c>
      <c r="E103" s="157"/>
      <c r="F103" s="157"/>
      <c r="G103" s="157"/>
      <c r="H103" s="157"/>
      <c r="I103" s="157"/>
      <c r="J103" s="158">
        <f>J731</f>
        <v>0</v>
      </c>
      <c r="K103" s="155"/>
      <c r="L103" s="159"/>
    </row>
    <row r="104" spans="2:12" s="9" customFormat="1" ht="24.95" customHeight="1">
      <c r="B104" s="148"/>
      <c r="C104" s="149"/>
      <c r="D104" s="150" t="s">
        <v>106</v>
      </c>
      <c r="E104" s="151"/>
      <c r="F104" s="151"/>
      <c r="G104" s="151"/>
      <c r="H104" s="151"/>
      <c r="I104" s="151"/>
      <c r="J104" s="152">
        <f>J733</f>
        <v>0</v>
      </c>
      <c r="K104" s="149"/>
      <c r="L104" s="153"/>
    </row>
    <row r="105" spans="2:12" s="10" customFormat="1" ht="19.899999999999999" customHeight="1">
      <c r="B105" s="154"/>
      <c r="C105" s="155"/>
      <c r="D105" s="156" t="s">
        <v>107</v>
      </c>
      <c r="E105" s="157"/>
      <c r="F105" s="157"/>
      <c r="G105" s="157"/>
      <c r="H105" s="157"/>
      <c r="I105" s="157"/>
      <c r="J105" s="158">
        <f>J734</f>
        <v>0</v>
      </c>
      <c r="K105" s="155"/>
      <c r="L105" s="159"/>
    </row>
    <row r="106" spans="2:12" s="10" customFormat="1" ht="19.899999999999999" customHeight="1">
      <c r="B106" s="154"/>
      <c r="C106" s="155"/>
      <c r="D106" s="156" t="s">
        <v>108</v>
      </c>
      <c r="E106" s="157"/>
      <c r="F106" s="157"/>
      <c r="G106" s="157"/>
      <c r="H106" s="157"/>
      <c r="I106" s="157"/>
      <c r="J106" s="158">
        <f>J780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109</v>
      </c>
      <c r="E107" s="157"/>
      <c r="F107" s="157"/>
      <c r="G107" s="157"/>
      <c r="H107" s="157"/>
      <c r="I107" s="157"/>
      <c r="J107" s="158">
        <f>J876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110</v>
      </c>
      <c r="E108" s="157"/>
      <c r="F108" s="157"/>
      <c r="G108" s="157"/>
      <c r="H108" s="157"/>
      <c r="I108" s="157"/>
      <c r="J108" s="158">
        <f>J878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111</v>
      </c>
      <c r="E109" s="157"/>
      <c r="F109" s="157"/>
      <c r="G109" s="157"/>
      <c r="H109" s="157"/>
      <c r="I109" s="157"/>
      <c r="J109" s="158">
        <f>J887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112</v>
      </c>
      <c r="E110" s="157"/>
      <c r="F110" s="157"/>
      <c r="G110" s="157"/>
      <c r="H110" s="157"/>
      <c r="I110" s="157"/>
      <c r="J110" s="158">
        <f>J935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113</v>
      </c>
      <c r="E111" s="157"/>
      <c r="F111" s="157"/>
      <c r="G111" s="157"/>
      <c r="H111" s="157"/>
      <c r="I111" s="157"/>
      <c r="J111" s="158">
        <f>J944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114</v>
      </c>
      <c r="E112" s="157"/>
      <c r="F112" s="157"/>
      <c r="G112" s="157"/>
      <c r="H112" s="157"/>
      <c r="I112" s="157"/>
      <c r="J112" s="158">
        <f>J1019</f>
        <v>0</v>
      </c>
      <c r="K112" s="155"/>
      <c r="L112" s="159"/>
    </row>
    <row r="113" spans="1:31" s="2" customFormat="1" ht="21.75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31" s="2" customFormat="1" ht="6.95" customHeight="1">
      <c r="A114" s="35"/>
      <c r="B114" s="55"/>
      <c r="C114" s="56"/>
      <c r="D114" s="56"/>
      <c r="E114" s="56"/>
      <c r="F114" s="56"/>
      <c r="G114" s="56"/>
      <c r="H114" s="56"/>
      <c r="I114" s="56"/>
      <c r="J114" s="56"/>
      <c r="K114" s="56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pans="1:31" s="2" customFormat="1" ht="6.95" customHeight="1">
      <c r="A118" s="35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pans="1:31" s="2" customFormat="1" ht="24.95" customHeight="1">
      <c r="A119" s="35"/>
      <c r="B119" s="36"/>
      <c r="C119" s="24" t="s">
        <v>115</v>
      </c>
      <c r="D119" s="37"/>
      <c r="E119" s="37"/>
      <c r="F119" s="37"/>
      <c r="G119" s="37"/>
      <c r="H119" s="37"/>
      <c r="I119" s="37"/>
      <c r="J119" s="37"/>
      <c r="K119" s="37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pans="1:31" s="2" customFormat="1" ht="6.95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pans="1:31" s="2" customFormat="1" ht="12" customHeight="1">
      <c r="A121" s="35"/>
      <c r="B121" s="36"/>
      <c r="C121" s="30" t="s">
        <v>16</v>
      </c>
      <c r="D121" s="37"/>
      <c r="E121" s="37"/>
      <c r="F121" s="37"/>
      <c r="G121" s="37"/>
      <c r="H121" s="37"/>
      <c r="I121" s="37"/>
      <c r="J121" s="37"/>
      <c r="K121" s="37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6.25" customHeight="1">
      <c r="A122" s="35"/>
      <c r="B122" s="36"/>
      <c r="C122" s="37"/>
      <c r="D122" s="37"/>
      <c r="E122" s="311" t="str">
        <f>E7</f>
        <v>Stavební úpravy bytového domu na adrese Husova 350, Štefánikova 354 a 361, Vrchlického 374 a 387, Nový Bohumín</v>
      </c>
      <c r="F122" s="312"/>
      <c r="G122" s="312"/>
      <c r="H122" s="312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12" customHeight="1">
      <c r="A123" s="35"/>
      <c r="B123" s="36"/>
      <c r="C123" s="30" t="s">
        <v>92</v>
      </c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6.5" customHeight="1">
      <c r="A124" s="35"/>
      <c r="B124" s="36"/>
      <c r="C124" s="37"/>
      <c r="D124" s="37"/>
      <c r="E124" s="282" t="str">
        <f>E9</f>
        <v>SO01 - Investice</v>
      </c>
      <c r="F124" s="313"/>
      <c r="G124" s="313"/>
      <c r="H124" s="313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6.95" customHeight="1">
      <c r="A125" s="35"/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20</v>
      </c>
      <c r="D126" s="37"/>
      <c r="E126" s="37"/>
      <c r="F126" s="28" t="str">
        <f>F12</f>
        <v xml:space="preserve"> </v>
      </c>
      <c r="G126" s="37"/>
      <c r="H126" s="37"/>
      <c r="I126" s="30" t="s">
        <v>22</v>
      </c>
      <c r="J126" s="67" t="str">
        <f>IF(J12="","",J12)</f>
        <v>28. 1. 2025</v>
      </c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6.95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15.2" customHeight="1">
      <c r="A128" s="35"/>
      <c r="B128" s="36"/>
      <c r="C128" s="30" t="s">
        <v>24</v>
      </c>
      <c r="D128" s="37"/>
      <c r="E128" s="37"/>
      <c r="F128" s="28" t="str">
        <f>E15</f>
        <v>Město Bohumín, Masarykova 158, Nový Bohumín</v>
      </c>
      <c r="G128" s="37"/>
      <c r="H128" s="37"/>
      <c r="I128" s="30" t="s">
        <v>30</v>
      </c>
      <c r="J128" s="33" t="str">
        <f>E21</f>
        <v>Ing. Daniel Smolka</v>
      </c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5.2" customHeight="1">
      <c r="A129" s="35"/>
      <c r="B129" s="36"/>
      <c r="C129" s="30" t="s">
        <v>28</v>
      </c>
      <c r="D129" s="37"/>
      <c r="E129" s="37"/>
      <c r="F129" s="28" t="str">
        <f>IF(E18="","",E18)</f>
        <v>Vyplň údaj</v>
      </c>
      <c r="G129" s="37"/>
      <c r="H129" s="37"/>
      <c r="I129" s="30" t="s">
        <v>33</v>
      </c>
      <c r="J129" s="33" t="str">
        <f>E24</f>
        <v xml:space="preserve"> 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10.3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11" customFormat="1" ht="29.25" customHeight="1">
      <c r="A131" s="160"/>
      <c r="B131" s="161"/>
      <c r="C131" s="162" t="s">
        <v>116</v>
      </c>
      <c r="D131" s="163" t="s">
        <v>60</v>
      </c>
      <c r="E131" s="163" t="s">
        <v>56</v>
      </c>
      <c r="F131" s="163" t="s">
        <v>57</v>
      </c>
      <c r="G131" s="163" t="s">
        <v>117</v>
      </c>
      <c r="H131" s="163" t="s">
        <v>118</v>
      </c>
      <c r="I131" s="163" t="s">
        <v>119</v>
      </c>
      <c r="J131" s="163" t="s">
        <v>96</v>
      </c>
      <c r="K131" s="164" t="s">
        <v>120</v>
      </c>
      <c r="L131" s="165"/>
      <c r="M131" s="76" t="s">
        <v>1</v>
      </c>
      <c r="N131" s="77" t="s">
        <v>39</v>
      </c>
      <c r="O131" s="77" t="s">
        <v>121</v>
      </c>
      <c r="P131" s="77" t="s">
        <v>122</v>
      </c>
      <c r="Q131" s="77" t="s">
        <v>123</v>
      </c>
      <c r="R131" s="77" t="s">
        <v>124</v>
      </c>
      <c r="S131" s="77" t="s">
        <v>125</v>
      </c>
      <c r="T131" s="78" t="s">
        <v>126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pans="1:65" s="2" customFormat="1" ht="22.9" customHeight="1">
      <c r="A132" s="35"/>
      <c r="B132" s="36"/>
      <c r="C132" s="83" t="s">
        <v>127</v>
      </c>
      <c r="D132" s="37"/>
      <c r="E132" s="37"/>
      <c r="F132" s="37"/>
      <c r="G132" s="37"/>
      <c r="H132" s="37"/>
      <c r="I132" s="37"/>
      <c r="J132" s="166">
        <f>BK132</f>
        <v>0</v>
      </c>
      <c r="K132" s="37"/>
      <c r="L132" s="40"/>
      <c r="M132" s="79"/>
      <c r="N132" s="167"/>
      <c r="O132" s="80"/>
      <c r="P132" s="168">
        <f>P133+P733</f>
        <v>0</v>
      </c>
      <c r="Q132" s="80"/>
      <c r="R132" s="168">
        <f>R133+R733</f>
        <v>175.89170131</v>
      </c>
      <c r="S132" s="80"/>
      <c r="T132" s="169">
        <f>T133+T733</f>
        <v>87.719181199999994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74</v>
      </c>
      <c r="AU132" s="18" t="s">
        <v>98</v>
      </c>
      <c r="BK132" s="170">
        <f>BK133+BK733</f>
        <v>0</v>
      </c>
    </row>
    <row r="133" spans="1:65" s="12" customFormat="1" ht="25.9" customHeight="1">
      <c r="B133" s="171"/>
      <c r="C133" s="172"/>
      <c r="D133" s="173" t="s">
        <v>74</v>
      </c>
      <c r="E133" s="174" t="s">
        <v>128</v>
      </c>
      <c r="F133" s="174" t="s">
        <v>129</v>
      </c>
      <c r="G133" s="172"/>
      <c r="H133" s="172"/>
      <c r="I133" s="175"/>
      <c r="J133" s="176">
        <f>BK133</f>
        <v>0</v>
      </c>
      <c r="K133" s="172"/>
      <c r="L133" s="177"/>
      <c r="M133" s="178"/>
      <c r="N133" s="179"/>
      <c r="O133" s="179"/>
      <c r="P133" s="180">
        <f>P134+P150+P164+P684+P725+P731</f>
        <v>0</v>
      </c>
      <c r="Q133" s="179"/>
      <c r="R133" s="180">
        <f>R134+R150+R164+R684+R725+R731</f>
        <v>139.22974474</v>
      </c>
      <c r="S133" s="179"/>
      <c r="T133" s="181">
        <f>T134+T150+T164+T684+T725+T731</f>
        <v>70.052509999999998</v>
      </c>
      <c r="AR133" s="182" t="s">
        <v>83</v>
      </c>
      <c r="AT133" s="183" t="s">
        <v>74</v>
      </c>
      <c r="AU133" s="183" t="s">
        <v>75</v>
      </c>
      <c r="AY133" s="182" t="s">
        <v>130</v>
      </c>
      <c r="BK133" s="184">
        <f>BK134+BK150+BK164+BK684+BK725+BK731</f>
        <v>0</v>
      </c>
    </row>
    <row r="134" spans="1:65" s="12" customFormat="1" ht="22.9" customHeight="1">
      <c r="B134" s="171"/>
      <c r="C134" s="172"/>
      <c r="D134" s="173" t="s">
        <v>74</v>
      </c>
      <c r="E134" s="185" t="s">
        <v>83</v>
      </c>
      <c r="F134" s="185" t="s">
        <v>131</v>
      </c>
      <c r="G134" s="172"/>
      <c r="H134" s="172"/>
      <c r="I134" s="175"/>
      <c r="J134" s="186">
        <f>BK134</f>
        <v>0</v>
      </c>
      <c r="K134" s="172"/>
      <c r="L134" s="177"/>
      <c r="M134" s="178"/>
      <c r="N134" s="179"/>
      <c r="O134" s="179"/>
      <c r="P134" s="180">
        <f>SUM(P135:P149)</f>
        <v>0</v>
      </c>
      <c r="Q134" s="179"/>
      <c r="R134" s="180">
        <f>SUM(R135:R149)</f>
        <v>4.9860000000000008E-4</v>
      </c>
      <c r="S134" s="179"/>
      <c r="T134" s="181">
        <f>SUM(T135:T149)</f>
        <v>64.591849999999994</v>
      </c>
      <c r="AR134" s="182" t="s">
        <v>83</v>
      </c>
      <c r="AT134" s="183" t="s">
        <v>74</v>
      </c>
      <c r="AU134" s="183" t="s">
        <v>83</v>
      </c>
      <c r="AY134" s="182" t="s">
        <v>130</v>
      </c>
      <c r="BK134" s="184">
        <f>SUM(BK135:BK149)</f>
        <v>0</v>
      </c>
    </row>
    <row r="135" spans="1:65" s="2" customFormat="1" ht="24.2" customHeight="1">
      <c r="A135" s="35"/>
      <c r="B135" s="36"/>
      <c r="C135" s="187" t="s">
        <v>83</v>
      </c>
      <c r="D135" s="187" t="s">
        <v>132</v>
      </c>
      <c r="E135" s="188" t="s">
        <v>133</v>
      </c>
      <c r="F135" s="189" t="s">
        <v>134</v>
      </c>
      <c r="G135" s="190" t="s">
        <v>135</v>
      </c>
      <c r="H135" s="191">
        <v>68.209999999999994</v>
      </c>
      <c r="I135" s="192"/>
      <c r="J135" s="193">
        <f>ROUND(I135*H135,2)</f>
        <v>0</v>
      </c>
      <c r="K135" s="189" t="s">
        <v>136</v>
      </c>
      <c r="L135" s="40"/>
      <c r="M135" s="194" t="s">
        <v>1</v>
      </c>
      <c r="N135" s="195" t="s">
        <v>41</v>
      </c>
      <c r="O135" s="72"/>
      <c r="P135" s="196">
        <f>O135*H135</f>
        <v>0</v>
      </c>
      <c r="Q135" s="196">
        <v>0</v>
      </c>
      <c r="R135" s="196">
        <f>Q135*H135</f>
        <v>0</v>
      </c>
      <c r="S135" s="196">
        <v>0.255</v>
      </c>
      <c r="T135" s="197">
        <f>S135*H135</f>
        <v>17.393549999999998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8" t="s">
        <v>137</v>
      </c>
      <c r="AT135" s="198" t="s">
        <v>132</v>
      </c>
      <c r="AU135" s="198" t="s">
        <v>138</v>
      </c>
      <c r="AY135" s="18" t="s">
        <v>130</v>
      </c>
      <c r="BE135" s="199">
        <f>IF(N135="základní",J135,0)</f>
        <v>0</v>
      </c>
      <c r="BF135" s="199">
        <f>IF(N135="snížená",J135,0)</f>
        <v>0</v>
      </c>
      <c r="BG135" s="199">
        <f>IF(N135="zákl. přenesená",J135,0)</f>
        <v>0</v>
      </c>
      <c r="BH135" s="199">
        <f>IF(N135="sníž. přenesená",J135,0)</f>
        <v>0</v>
      </c>
      <c r="BI135" s="199">
        <f>IF(N135="nulová",J135,0)</f>
        <v>0</v>
      </c>
      <c r="BJ135" s="18" t="s">
        <v>138</v>
      </c>
      <c r="BK135" s="199">
        <f>ROUND(I135*H135,2)</f>
        <v>0</v>
      </c>
      <c r="BL135" s="18" t="s">
        <v>137</v>
      </c>
      <c r="BM135" s="198" t="s">
        <v>139</v>
      </c>
    </row>
    <row r="136" spans="1:65" s="13" customFormat="1" ht="11.25">
      <c r="B136" s="200"/>
      <c r="C136" s="201"/>
      <c r="D136" s="202" t="s">
        <v>140</v>
      </c>
      <c r="E136" s="203" t="s">
        <v>1</v>
      </c>
      <c r="F136" s="204" t="s">
        <v>141</v>
      </c>
      <c r="G136" s="201"/>
      <c r="H136" s="203" t="s">
        <v>1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140</v>
      </c>
      <c r="AU136" s="210" t="s">
        <v>138</v>
      </c>
      <c r="AV136" s="13" t="s">
        <v>83</v>
      </c>
      <c r="AW136" s="13" t="s">
        <v>32</v>
      </c>
      <c r="AX136" s="13" t="s">
        <v>75</v>
      </c>
      <c r="AY136" s="210" t="s">
        <v>130</v>
      </c>
    </row>
    <row r="137" spans="1:65" s="14" customFormat="1" ht="11.25">
      <c r="B137" s="211"/>
      <c r="C137" s="212"/>
      <c r="D137" s="202" t="s">
        <v>140</v>
      </c>
      <c r="E137" s="213" t="s">
        <v>1</v>
      </c>
      <c r="F137" s="214" t="s">
        <v>142</v>
      </c>
      <c r="G137" s="212"/>
      <c r="H137" s="215">
        <v>68.209999999999994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140</v>
      </c>
      <c r="AU137" s="221" t="s">
        <v>138</v>
      </c>
      <c r="AV137" s="14" t="s">
        <v>138</v>
      </c>
      <c r="AW137" s="14" t="s">
        <v>32</v>
      </c>
      <c r="AX137" s="14" t="s">
        <v>83</v>
      </c>
      <c r="AY137" s="221" t="s">
        <v>130</v>
      </c>
    </row>
    <row r="138" spans="1:65" s="2" customFormat="1" ht="24.2" customHeight="1">
      <c r="A138" s="35"/>
      <c r="B138" s="36"/>
      <c r="C138" s="187" t="s">
        <v>138</v>
      </c>
      <c r="D138" s="187" t="s">
        <v>132</v>
      </c>
      <c r="E138" s="188" t="s">
        <v>143</v>
      </c>
      <c r="F138" s="189" t="s">
        <v>144</v>
      </c>
      <c r="G138" s="190" t="s">
        <v>135</v>
      </c>
      <c r="H138" s="191">
        <v>45.4</v>
      </c>
      <c r="I138" s="192"/>
      <c r="J138" s="193">
        <f>ROUND(I138*H138,2)</f>
        <v>0</v>
      </c>
      <c r="K138" s="189" t="s">
        <v>136</v>
      </c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0.26</v>
      </c>
      <c r="T138" s="197">
        <f>S138*H138</f>
        <v>11.804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137</v>
      </c>
      <c r="AT138" s="198" t="s">
        <v>132</v>
      </c>
      <c r="AU138" s="198" t="s">
        <v>138</v>
      </c>
      <c r="AY138" s="18" t="s">
        <v>130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138</v>
      </c>
      <c r="BK138" s="199">
        <f>ROUND(I138*H138,2)</f>
        <v>0</v>
      </c>
      <c r="BL138" s="18" t="s">
        <v>137</v>
      </c>
      <c r="BM138" s="198" t="s">
        <v>145</v>
      </c>
    </row>
    <row r="139" spans="1:65" s="13" customFormat="1" ht="11.25">
      <c r="B139" s="200"/>
      <c r="C139" s="201"/>
      <c r="D139" s="202" t="s">
        <v>140</v>
      </c>
      <c r="E139" s="203" t="s">
        <v>1</v>
      </c>
      <c r="F139" s="204" t="s">
        <v>146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140</v>
      </c>
      <c r="AU139" s="210" t="s">
        <v>138</v>
      </c>
      <c r="AV139" s="13" t="s">
        <v>83</v>
      </c>
      <c r="AW139" s="13" t="s">
        <v>32</v>
      </c>
      <c r="AX139" s="13" t="s">
        <v>75</v>
      </c>
      <c r="AY139" s="210" t="s">
        <v>130</v>
      </c>
    </row>
    <row r="140" spans="1:65" s="14" customFormat="1" ht="11.25">
      <c r="B140" s="211"/>
      <c r="C140" s="212"/>
      <c r="D140" s="202" t="s">
        <v>140</v>
      </c>
      <c r="E140" s="213" t="s">
        <v>1</v>
      </c>
      <c r="F140" s="214" t="s">
        <v>147</v>
      </c>
      <c r="G140" s="212"/>
      <c r="H140" s="215">
        <v>45.4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140</v>
      </c>
      <c r="AU140" s="221" t="s">
        <v>138</v>
      </c>
      <c r="AV140" s="14" t="s">
        <v>138</v>
      </c>
      <c r="AW140" s="14" t="s">
        <v>32</v>
      </c>
      <c r="AX140" s="14" t="s">
        <v>83</v>
      </c>
      <c r="AY140" s="221" t="s">
        <v>130</v>
      </c>
    </row>
    <row r="141" spans="1:65" s="2" customFormat="1" ht="24.2" customHeight="1">
      <c r="A141" s="35"/>
      <c r="B141" s="36"/>
      <c r="C141" s="187" t="s">
        <v>148</v>
      </c>
      <c r="D141" s="187" t="s">
        <v>132</v>
      </c>
      <c r="E141" s="188" t="s">
        <v>149</v>
      </c>
      <c r="F141" s="189" t="s">
        <v>150</v>
      </c>
      <c r="G141" s="190" t="s">
        <v>135</v>
      </c>
      <c r="H141" s="191">
        <v>68.209999999999994</v>
      </c>
      <c r="I141" s="192"/>
      <c r="J141" s="193">
        <f>ROUND(I141*H141,2)</f>
        <v>0</v>
      </c>
      <c r="K141" s="189" t="s">
        <v>136</v>
      </c>
      <c r="L141" s="40"/>
      <c r="M141" s="194" t="s">
        <v>1</v>
      </c>
      <c r="N141" s="195" t="s">
        <v>41</v>
      </c>
      <c r="O141" s="72"/>
      <c r="P141" s="196">
        <f>O141*H141</f>
        <v>0</v>
      </c>
      <c r="Q141" s="196">
        <v>0</v>
      </c>
      <c r="R141" s="196">
        <f>Q141*H141</f>
        <v>0</v>
      </c>
      <c r="S141" s="196">
        <v>0.17</v>
      </c>
      <c r="T141" s="197">
        <f>S141*H141</f>
        <v>11.595699999999999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8" t="s">
        <v>137</v>
      </c>
      <c r="AT141" s="198" t="s">
        <v>132</v>
      </c>
      <c r="AU141" s="198" t="s">
        <v>138</v>
      </c>
      <c r="AY141" s="18" t="s">
        <v>130</v>
      </c>
      <c r="BE141" s="199">
        <f>IF(N141="základní",J141,0)</f>
        <v>0</v>
      </c>
      <c r="BF141" s="199">
        <f>IF(N141="snížená",J141,0)</f>
        <v>0</v>
      </c>
      <c r="BG141" s="199">
        <f>IF(N141="zákl. přenesená",J141,0)</f>
        <v>0</v>
      </c>
      <c r="BH141" s="199">
        <f>IF(N141="sníž. přenesená",J141,0)</f>
        <v>0</v>
      </c>
      <c r="BI141" s="199">
        <f>IF(N141="nulová",J141,0)</f>
        <v>0</v>
      </c>
      <c r="BJ141" s="18" t="s">
        <v>138</v>
      </c>
      <c r="BK141" s="199">
        <f>ROUND(I141*H141,2)</f>
        <v>0</v>
      </c>
      <c r="BL141" s="18" t="s">
        <v>137</v>
      </c>
      <c r="BM141" s="198" t="s">
        <v>151</v>
      </c>
    </row>
    <row r="142" spans="1:65" s="13" customFormat="1" ht="11.25">
      <c r="B142" s="200"/>
      <c r="C142" s="201"/>
      <c r="D142" s="202" t="s">
        <v>140</v>
      </c>
      <c r="E142" s="203" t="s">
        <v>1</v>
      </c>
      <c r="F142" s="204" t="s">
        <v>141</v>
      </c>
      <c r="G142" s="201"/>
      <c r="H142" s="203" t="s">
        <v>1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140</v>
      </c>
      <c r="AU142" s="210" t="s">
        <v>138</v>
      </c>
      <c r="AV142" s="13" t="s">
        <v>83</v>
      </c>
      <c r="AW142" s="13" t="s">
        <v>32</v>
      </c>
      <c r="AX142" s="13" t="s">
        <v>75</v>
      </c>
      <c r="AY142" s="210" t="s">
        <v>130</v>
      </c>
    </row>
    <row r="143" spans="1:65" s="14" customFormat="1" ht="11.25">
      <c r="B143" s="211"/>
      <c r="C143" s="212"/>
      <c r="D143" s="202" t="s">
        <v>140</v>
      </c>
      <c r="E143" s="213" t="s">
        <v>1</v>
      </c>
      <c r="F143" s="214" t="s">
        <v>142</v>
      </c>
      <c r="G143" s="212"/>
      <c r="H143" s="215">
        <v>68.209999999999994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140</v>
      </c>
      <c r="AU143" s="221" t="s">
        <v>138</v>
      </c>
      <c r="AV143" s="14" t="s">
        <v>138</v>
      </c>
      <c r="AW143" s="14" t="s">
        <v>32</v>
      </c>
      <c r="AX143" s="14" t="s">
        <v>83</v>
      </c>
      <c r="AY143" s="221" t="s">
        <v>130</v>
      </c>
    </row>
    <row r="144" spans="1:65" s="2" customFormat="1" ht="24.2" customHeight="1">
      <c r="A144" s="35"/>
      <c r="B144" s="36"/>
      <c r="C144" s="187" t="s">
        <v>152</v>
      </c>
      <c r="D144" s="187" t="s">
        <v>132</v>
      </c>
      <c r="E144" s="188" t="s">
        <v>153</v>
      </c>
      <c r="F144" s="189" t="s">
        <v>154</v>
      </c>
      <c r="G144" s="190" t="s">
        <v>135</v>
      </c>
      <c r="H144" s="191">
        <v>45.4</v>
      </c>
      <c r="I144" s="192"/>
      <c r="J144" s="193">
        <f>ROUND(I144*H144,2)</f>
        <v>0</v>
      </c>
      <c r="K144" s="189" t="s">
        <v>136</v>
      </c>
      <c r="L144" s="40"/>
      <c r="M144" s="194" t="s">
        <v>1</v>
      </c>
      <c r="N144" s="195" t="s">
        <v>41</v>
      </c>
      <c r="O144" s="72"/>
      <c r="P144" s="196">
        <f>O144*H144</f>
        <v>0</v>
      </c>
      <c r="Q144" s="196">
        <v>0</v>
      </c>
      <c r="R144" s="196">
        <f>Q144*H144</f>
        <v>0</v>
      </c>
      <c r="S144" s="196">
        <v>0.44</v>
      </c>
      <c r="T144" s="197">
        <f>S144*H144</f>
        <v>19.975999999999999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8" t="s">
        <v>137</v>
      </c>
      <c r="AT144" s="198" t="s">
        <v>132</v>
      </c>
      <c r="AU144" s="198" t="s">
        <v>138</v>
      </c>
      <c r="AY144" s="18" t="s">
        <v>130</v>
      </c>
      <c r="BE144" s="199">
        <f>IF(N144="základní",J144,0)</f>
        <v>0</v>
      </c>
      <c r="BF144" s="199">
        <f>IF(N144="snížená",J144,0)</f>
        <v>0</v>
      </c>
      <c r="BG144" s="199">
        <f>IF(N144="zákl. přenesená",J144,0)</f>
        <v>0</v>
      </c>
      <c r="BH144" s="199">
        <f>IF(N144="sníž. přenesená",J144,0)</f>
        <v>0</v>
      </c>
      <c r="BI144" s="199">
        <f>IF(N144="nulová",J144,0)</f>
        <v>0</v>
      </c>
      <c r="BJ144" s="18" t="s">
        <v>138</v>
      </c>
      <c r="BK144" s="199">
        <f>ROUND(I144*H144,2)</f>
        <v>0</v>
      </c>
      <c r="BL144" s="18" t="s">
        <v>137</v>
      </c>
      <c r="BM144" s="198" t="s">
        <v>155</v>
      </c>
    </row>
    <row r="145" spans="1:65" s="13" customFormat="1" ht="11.25">
      <c r="B145" s="200"/>
      <c r="C145" s="201"/>
      <c r="D145" s="202" t="s">
        <v>140</v>
      </c>
      <c r="E145" s="203" t="s">
        <v>1</v>
      </c>
      <c r="F145" s="204" t="s">
        <v>146</v>
      </c>
      <c r="G145" s="201"/>
      <c r="H145" s="203" t="s">
        <v>1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140</v>
      </c>
      <c r="AU145" s="210" t="s">
        <v>138</v>
      </c>
      <c r="AV145" s="13" t="s">
        <v>83</v>
      </c>
      <c r="AW145" s="13" t="s">
        <v>32</v>
      </c>
      <c r="AX145" s="13" t="s">
        <v>75</v>
      </c>
      <c r="AY145" s="210" t="s">
        <v>130</v>
      </c>
    </row>
    <row r="146" spans="1:65" s="14" customFormat="1" ht="11.25">
      <c r="B146" s="211"/>
      <c r="C146" s="212"/>
      <c r="D146" s="202" t="s">
        <v>140</v>
      </c>
      <c r="E146" s="213" t="s">
        <v>1</v>
      </c>
      <c r="F146" s="214" t="s">
        <v>147</v>
      </c>
      <c r="G146" s="212"/>
      <c r="H146" s="215">
        <v>45.4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140</v>
      </c>
      <c r="AU146" s="221" t="s">
        <v>138</v>
      </c>
      <c r="AV146" s="14" t="s">
        <v>138</v>
      </c>
      <c r="AW146" s="14" t="s">
        <v>32</v>
      </c>
      <c r="AX146" s="14" t="s">
        <v>83</v>
      </c>
      <c r="AY146" s="221" t="s">
        <v>130</v>
      </c>
    </row>
    <row r="147" spans="1:65" s="2" customFormat="1" ht="33" customHeight="1">
      <c r="A147" s="35"/>
      <c r="B147" s="36"/>
      <c r="C147" s="187" t="s">
        <v>156</v>
      </c>
      <c r="D147" s="187" t="s">
        <v>132</v>
      </c>
      <c r="E147" s="188" t="s">
        <v>157</v>
      </c>
      <c r="F147" s="189" t="s">
        <v>158</v>
      </c>
      <c r="G147" s="190" t="s">
        <v>135</v>
      </c>
      <c r="H147" s="191">
        <v>16.62</v>
      </c>
      <c r="I147" s="192"/>
      <c r="J147" s="193">
        <f>ROUND(I147*H147,2)</f>
        <v>0</v>
      </c>
      <c r="K147" s="189" t="s">
        <v>1</v>
      </c>
      <c r="L147" s="40"/>
      <c r="M147" s="194" t="s">
        <v>1</v>
      </c>
      <c r="N147" s="195" t="s">
        <v>41</v>
      </c>
      <c r="O147" s="72"/>
      <c r="P147" s="196">
        <f>O147*H147</f>
        <v>0</v>
      </c>
      <c r="Q147" s="196">
        <v>3.0000000000000001E-5</v>
      </c>
      <c r="R147" s="196">
        <f>Q147*H147</f>
        <v>4.9860000000000008E-4</v>
      </c>
      <c r="S147" s="196">
        <v>0.23</v>
      </c>
      <c r="T147" s="197">
        <f>S147*H147</f>
        <v>3.8226000000000004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8" t="s">
        <v>137</v>
      </c>
      <c r="AT147" s="198" t="s">
        <v>132</v>
      </c>
      <c r="AU147" s="198" t="s">
        <v>138</v>
      </c>
      <c r="AY147" s="18" t="s">
        <v>130</v>
      </c>
      <c r="BE147" s="199">
        <f>IF(N147="základní",J147,0)</f>
        <v>0</v>
      </c>
      <c r="BF147" s="199">
        <f>IF(N147="snížená",J147,0)</f>
        <v>0</v>
      </c>
      <c r="BG147" s="199">
        <f>IF(N147="zákl. přenesená",J147,0)</f>
        <v>0</v>
      </c>
      <c r="BH147" s="199">
        <f>IF(N147="sníž. přenesená",J147,0)</f>
        <v>0</v>
      </c>
      <c r="BI147" s="199">
        <f>IF(N147="nulová",J147,0)</f>
        <v>0</v>
      </c>
      <c r="BJ147" s="18" t="s">
        <v>138</v>
      </c>
      <c r="BK147" s="199">
        <f>ROUND(I147*H147,2)</f>
        <v>0</v>
      </c>
      <c r="BL147" s="18" t="s">
        <v>137</v>
      </c>
      <c r="BM147" s="198" t="s">
        <v>159</v>
      </c>
    </row>
    <row r="148" spans="1:65" s="13" customFormat="1" ht="11.25">
      <c r="B148" s="200"/>
      <c r="C148" s="201"/>
      <c r="D148" s="202" t="s">
        <v>140</v>
      </c>
      <c r="E148" s="203" t="s">
        <v>1</v>
      </c>
      <c r="F148" s="204" t="s">
        <v>160</v>
      </c>
      <c r="G148" s="201"/>
      <c r="H148" s="203" t="s">
        <v>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140</v>
      </c>
      <c r="AU148" s="210" t="s">
        <v>138</v>
      </c>
      <c r="AV148" s="13" t="s">
        <v>83</v>
      </c>
      <c r="AW148" s="13" t="s">
        <v>32</v>
      </c>
      <c r="AX148" s="13" t="s">
        <v>75</v>
      </c>
      <c r="AY148" s="210" t="s">
        <v>130</v>
      </c>
    </row>
    <row r="149" spans="1:65" s="14" customFormat="1" ht="11.25">
      <c r="B149" s="211"/>
      <c r="C149" s="212"/>
      <c r="D149" s="202" t="s">
        <v>140</v>
      </c>
      <c r="E149" s="213" t="s">
        <v>1</v>
      </c>
      <c r="F149" s="214" t="s">
        <v>161</v>
      </c>
      <c r="G149" s="212"/>
      <c r="H149" s="215">
        <v>16.62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140</v>
      </c>
      <c r="AU149" s="221" t="s">
        <v>138</v>
      </c>
      <c r="AV149" s="14" t="s">
        <v>138</v>
      </c>
      <c r="AW149" s="14" t="s">
        <v>32</v>
      </c>
      <c r="AX149" s="14" t="s">
        <v>83</v>
      </c>
      <c r="AY149" s="221" t="s">
        <v>130</v>
      </c>
    </row>
    <row r="150" spans="1:65" s="12" customFormat="1" ht="22.9" customHeight="1">
      <c r="B150" s="171"/>
      <c r="C150" s="172"/>
      <c r="D150" s="173" t="s">
        <v>74</v>
      </c>
      <c r="E150" s="185" t="s">
        <v>156</v>
      </c>
      <c r="F150" s="185" t="s">
        <v>162</v>
      </c>
      <c r="G150" s="172"/>
      <c r="H150" s="172"/>
      <c r="I150" s="175"/>
      <c r="J150" s="186">
        <f>BK150</f>
        <v>0</v>
      </c>
      <c r="K150" s="172"/>
      <c r="L150" s="177"/>
      <c r="M150" s="178"/>
      <c r="N150" s="179"/>
      <c r="O150" s="179"/>
      <c r="P150" s="180">
        <f>SUM(P151:P163)</f>
        <v>0</v>
      </c>
      <c r="Q150" s="179"/>
      <c r="R150" s="180">
        <f>SUM(R151:R163)</f>
        <v>70.402377999999999</v>
      </c>
      <c r="S150" s="179"/>
      <c r="T150" s="181">
        <f>SUM(T151:T163)</f>
        <v>0</v>
      </c>
      <c r="AR150" s="182" t="s">
        <v>83</v>
      </c>
      <c r="AT150" s="183" t="s">
        <v>74</v>
      </c>
      <c r="AU150" s="183" t="s">
        <v>83</v>
      </c>
      <c r="AY150" s="182" t="s">
        <v>130</v>
      </c>
      <c r="BK150" s="184">
        <f>SUM(BK151:BK163)</f>
        <v>0</v>
      </c>
    </row>
    <row r="151" spans="1:65" s="2" customFormat="1" ht="21.75" customHeight="1">
      <c r="A151" s="35"/>
      <c r="B151" s="36"/>
      <c r="C151" s="187" t="s">
        <v>163</v>
      </c>
      <c r="D151" s="187" t="s">
        <v>132</v>
      </c>
      <c r="E151" s="188" t="s">
        <v>164</v>
      </c>
      <c r="F151" s="189" t="s">
        <v>165</v>
      </c>
      <c r="G151" s="190" t="s">
        <v>135</v>
      </c>
      <c r="H151" s="191">
        <v>113.61</v>
      </c>
      <c r="I151" s="192"/>
      <c r="J151" s="193">
        <f>ROUND(I151*H151,2)</f>
        <v>0</v>
      </c>
      <c r="K151" s="189" t="s">
        <v>136</v>
      </c>
      <c r="L151" s="40"/>
      <c r="M151" s="194" t="s">
        <v>1</v>
      </c>
      <c r="N151" s="195" t="s">
        <v>41</v>
      </c>
      <c r="O151" s="72"/>
      <c r="P151" s="196">
        <f>O151*H151</f>
        <v>0</v>
      </c>
      <c r="Q151" s="196">
        <v>0.57499999999999996</v>
      </c>
      <c r="R151" s="196">
        <f>Q151*H151</f>
        <v>65.325749999999999</v>
      </c>
      <c r="S151" s="196">
        <v>0</v>
      </c>
      <c r="T151" s="197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8" t="s">
        <v>137</v>
      </c>
      <c r="AT151" s="198" t="s">
        <v>132</v>
      </c>
      <c r="AU151" s="198" t="s">
        <v>138</v>
      </c>
      <c r="AY151" s="18" t="s">
        <v>130</v>
      </c>
      <c r="BE151" s="199">
        <f>IF(N151="základní",J151,0)</f>
        <v>0</v>
      </c>
      <c r="BF151" s="199">
        <f>IF(N151="snížená",J151,0)</f>
        <v>0</v>
      </c>
      <c r="BG151" s="199">
        <f>IF(N151="zákl. přenesená",J151,0)</f>
        <v>0</v>
      </c>
      <c r="BH151" s="199">
        <f>IF(N151="sníž. přenesená",J151,0)</f>
        <v>0</v>
      </c>
      <c r="BI151" s="199">
        <f>IF(N151="nulová",J151,0)</f>
        <v>0</v>
      </c>
      <c r="BJ151" s="18" t="s">
        <v>138</v>
      </c>
      <c r="BK151" s="199">
        <f>ROUND(I151*H151,2)</f>
        <v>0</v>
      </c>
      <c r="BL151" s="18" t="s">
        <v>137</v>
      </c>
      <c r="BM151" s="198" t="s">
        <v>166</v>
      </c>
    </row>
    <row r="152" spans="1:65" s="13" customFormat="1" ht="11.25">
      <c r="B152" s="200"/>
      <c r="C152" s="201"/>
      <c r="D152" s="202" t="s">
        <v>140</v>
      </c>
      <c r="E152" s="203" t="s">
        <v>1</v>
      </c>
      <c r="F152" s="204" t="s">
        <v>167</v>
      </c>
      <c r="G152" s="201"/>
      <c r="H152" s="203" t="s">
        <v>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138</v>
      </c>
      <c r="AV152" s="13" t="s">
        <v>83</v>
      </c>
      <c r="AW152" s="13" t="s">
        <v>32</v>
      </c>
      <c r="AX152" s="13" t="s">
        <v>75</v>
      </c>
      <c r="AY152" s="210" t="s">
        <v>130</v>
      </c>
    </row>
    <row r="153" spans="1:65" s="13" customFormat="1" ht="11.25">
      <c r="B153" s="200"/>
      <c r="C153" s="201"/>
      <c r="D153" s="202" t="s">
        <v>140</v>
      </c>
      <c r="E153" s="203" t="s">
        <v>1</v>
      </c>
      <c r="F153" s="204" t="s">
        <v>141</v>
      </c>
      <c r="G153" s="201"/>
      <c r="H153" s="203" t="s">
        <v>1</v>
      </c>
      <c r="I153" s="205"/>
      <c r="J153" s="201"/>
      <c r="K153" s="201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140</v>
      </c>
      <c r="AU153" s="210" t="s">
        <v>138</v>
      </c>
      <c r="AV153" s="13" t="s">
        <v>83</v>
      </c>
      <c r="AW153" s="13" t="s">
        <v>32</v>
      </c>
      <c r="AX153" s="13" t="s">
        <v>75</v>
      </c>
      <c r="AY153" s="210" t="s">
        <v>130</v>
      </c>
    </row>
    <row r="154" spans="1:65" s="14" customFormat="1" ht="11.25">
      <c r="B154" s="211"/>
      <c r="C154" s="212"/>
      <c r="D154" s="202" t="s">
        <v>140</v>
      </c>
      <c r="E154" s="213" t="s">
        <v>1</v>
      </c>
      <c r="F154" s="214" t="s">
        <v>142</v>
      </c>
      <c r="G154" s="212"/>
      <c r="H154" s="215">
        <v>68.209999999999994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140</v>
      </c>
      <c r="AU154" s="221" t="s">
        <v>138</v>
      </c>
      <c r="AV154" s="14" t="s">
        <v>138</v>
      </c>
      <c r="AW154" s="14" t="s">
        <v>32</v>
      </c>
      <c r="AX154" s="14" t="s">
        <v>75</v>
      </c>
      <c r="AY154" s="221" t="s">
        <v>130</v>
      </c>
    </row>
    <row r="155" spans="1:65" s="13" customFormat="1" ht="11.25">
      <c r="B155" s="200"/>
      <c r="C155" s="201"/>
      <c r="D155" s="202" t="s">
        <v>140</v>
      </c>
      <c r="E155" s="203" t="s">
        <v>1</v>
      </c>
      <c r="F155" s="204" t="s">
        <v>168</v>
      </c>
      <c r="G155" s="201"/>
      <c r="H155" s="203" t="s">
        <v>1</v>
      </c>
      <c r="I155" s="205"/>
      <c r="J155" s="201"/>
      <c r="K155" s="201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140</v>
      </c>
      <c r="AU155" s="210" t="s">
        <v>138</v>
      </c>
      <c r="AV155" s="13" t="s">
        <v>83</v>
      </c>
      <c r="AW155" s="13" t="s">
        <v>32</v>
      </c>
      <c r="AX155" s="13" t="s">
        <v>75</v>
      </c>
      <c r="AY155" s="210" t="s">
        <v>130</v>
      </c>
    </row>
    <row r="156" spans="1:65" s="14" customFormat="1" ht="11.25">
      <c r="B156" s="211"/>
      <c r="C156" s="212"/>
      <c r="D156" s="202" t="s">
        <v>140</v>
      </c>
      <c r="E156" s="213" t="s">
        <v>1</v>
      </c>
      <c r="F156" s="214" t="s">
        <v>147</v>
      </c>
      <c r="G156" s="212"/>
      <c r="H156" s="215">
        <v>45.4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140</v>
      </c>
      <c r="AU156" s="221" t="s">
        <v>138</v>
      </c>
      <c r="AV156" s="14" t="s">
        <v>138</v>
      </c>
      <c r="AW156" s="14" t="s">
        <v>32</v>
      </c>
      <c r="AX156" s="14" t="s">
        <v>75</v>
      </c>
      <c r="AY156" s="221" t="s">
        <v>130</v>
      </c>
    </row>
    <row r="157" spans="1:65" s="15" customFormat="1" ht="11.25">
      <c r="B157" s="222"/>
      <c r="C157" s="223"/>
      <c r="D157" s="202" t="s">
        <v>140</v>
      </c>
      <c r="E157" s="224" t="s">
        <v>1</v>
      </c>
      <c r="F157" s="225" t="s">
        <v>169</v>
      </c>
      <c r="G157" s="223"/>
      <c r="H157" s="226">
        <v>113.61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140</v>
      </c>
      <c r="AU157" s="232" t="s">
        <v>138</v>
      </c>
      <c r="AV157" s="15" t="s">
        <v>137</v>
      </c>
      <c r="AW157" s="15" t="s">
        <v>32</v>
      </c>
      <c r="AX157" s="15" t="s">
        <v>83</v>
      </c>
      <c r="AY157" s="232" t="s">
        <v>130</v>
      </c>
    </row>
    <row r="158" spans="1:65" s="2" customFormat="1" ht="24.2" customHeight="1">
      <c r="A158" s="35"/>
      <c r="B158" s="36"/>
      <c r="C158" s="187" t="s">
        <v>170</v>
      </c>
      <c r="D158" s="187" t="s">
        <v>132</v>
      </c>
      <c r="E158" s="188" t="s">
        <v>171</v>
      </c>
      <c r="F158" s="189" t="s">
        <v>172</v>
      </c>
      <c r="G158" s="190" t="s">
        <v>135</v>
      </c>
      <c r="H158" s="191">
        <v>45.4</v>
      </c>
      <c r="I158" s="192"/>
      <c r="J158" s="193">
        <f>ROUND(I158*H158,2)</f>
        <v>0</v>
      </c>
      <c r="K158" s="189" t="s">
        <v>136</v>
      </c>
      <c r="L158" s="40"/>
      <c r="M158" s="194" t="s">
        <v>1</v>
      </c>
      <c r="N158" s="195" t="s">
        <v>41</v>
      </c>
      <c r="O158" s="72"/>
      <c r="P158" s="196">
        <f>O158*H158</f>
        <v>0</v>
      </c>
      <c r="Q158" s="196">
        <v>8.9219999999999994E-2</v>
      </c>
      <c r="R158" s="196">
        <f>Q158*H158</f>
        <v>4.0505879999999994</v>
      </c>
      <c r="S158" s="196">
        <v>0</v>
      </c>
      <c r="T158" s="197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8" t="s">
        <v>137</v>
      </c>
      <c r="AT158" s="198" t="s">
        <v>132</v>
      </c>
      <c r="AU158" s="198" t="s">
        <v>138</v>
      </c>
      <c r="AY158" s="18" t="s">
        <v>130</v>
      </c>
      <c r="BE158" s="199">
        <f>IF(N158="základní",J158,0)</f>
        <v>0</v>
      </c>
      <c r="BF158" s="199">
        <f>IF(N158="snížená",J158,0)</f>
        <v>0</v>
      </c>
      <c r="BG158" s="199">
        <f>IF(N158="zákl. přenesená",J158,0)</f>
        <v>0</v>
      </c>
      <c r="BH158" s="199">
        <f>IF(N158="sníž. přenesená",J158,0)</f>
        <v>0</v>
      </c>
      <c r="BI158" s="199">
        <f>IF(N158="nulová",J158,0)</f>
        <v>0</v>
      </c>
      <c r="BJ158" s="18" t="s">
        <v>138</v>
      </c>
      <c r="BK158" s="199">
        <f>ROUND(I158*H158,2)</f>
        <v>0</v>
      </c>
      <c r="BL158" s="18" t="s">
        <v>137</v>
      </c>
      <c r="BM158" s="198" t="s">
        <v>173</v>
      </c>
    </row>
    <row r="159" spans="1:65" s="13" customFormat="1" ht="11.25">
      <c r="B159" s="200"/>
      <c r="C159" s="201"/>
      <c r="D159" s="202" t="s">
        <v>140</v>
      </c>
      <c r="E159" s="203" t="s">
        <v>1</v>
      </c>
      <c r="F159" s="204" t="s">
        <v>168</v>
      </c>
      <c r="G159" s="201"/>
      <c r="H159" s="203" t="s">
        <v>1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140</v>
      </c>
      <c r="AU159" s="210" t="s">
        <v>138</v>
      </c>
      <c r="AV159" s="13" t="s">
        <v>83</v>
      </c>
      <c r="AW159" s="13" t="s">
        <v>32</v>
      </c>
      <c r="AX159" s="13" t="s">
        <v>75</v>
      </c>
      <c r="AY159" s="210" t="s">
        <v>130</v>
      </c>
    </row>
    <row r="160" spans="1:65" s="14" customFormat="1" ht="11.25">
      <c r="B160" s="211"/>
      <c r="C160" s="212"/>
      <c r="D160" s="202" t="s">
        <v>140</v>
      </c>
      <c r="E160" s="213" t="s">
        <v>1</v>
      </c>
      <c r="F160" s="214" t="s">
        <v>147</v>
      </c>
      <c r="G160" s="212"/>
      <c r="H160" s="215">
        <v>45.4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140</v>
      </c>
      <c r="AU160" s="221" t="s">
        <v>138</v>
      </c>
      <c r="AV160" s="14" t="s">
        <v>138</v>
      </c>
      <c r="AW160" s="14" t="s">
        <v>32</v>
      </c>
      <c r="AX160" s="14" t="s">
        <v>83</v>
      </c>
      <c r="AY160" s="221" t="s">
        <v>130</v>
      </c>
    </row>
    <row r="161" spans="1:65" s="2" customFormat="1" ht="24.2" customHeight="1">
      <c r="A161" s="35"/>
      <c r="B161" s="36"/>
      <c r="C161" s="233" t="s">
        <v>174</v>
      </c>
      <c r="D161" s="233" t="s">
        <v>175</v>
      </c>
      <c r="E161" s="234" t="s">
        <v>176</v>
      </c>
      <c r="F161" s="235" t="s">
        <v>177</v>
      </c>
      <c r="G161" s="236" t="s">
        <v>135</v>
      </c>
      <c r="H161" s="237">
        <v>9.08</v>
      </c>
      <c r="I161" s="238"/>
      <c r="J161" s="239">
        <f>ROUND(I161*H161,2)</f>
        <v>0</v>
      </c>
      <c r="K161" s="235" t="s">
        <v>136</v>
      </c>
      <c r="L161" s="240"/>
      <c r="M161" s="241" t="s">
        <v>1</v>
      </c>
      <c r="N161" s="242" t="s">
        <v>41</v>
      </c>
      <c r="O161" s="72"/>
      <c r="P161" s="196">
        <f>O161*H161</f>
        <v>0</v>
      </c>
      <c r="Q161" s="196">
        <v>0.113</v>
      </c>
      <c r="R161" s="196">
        <f>Q161*H161</f>
        <v>1.0260400000000001</v>
      </c>
      <c r="S161" s="196">
        <v>0</v>
      </c>
      <c r="T161" s="197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8" t="s">
        <v>174</v>
      </c>
      <c r="AT161" s="198" t="s">
        <v>175</v>
      </c>
      <c r="AU161" s="198" t="s">
        <v>138</v>
      </c>
      <c r="AY161" s="18" t="s">
        <v>130</v>
      </c>
      <c r="BE161" s="199">
        <f>IF(N161="základní",J161,0)</f>
        <v>0</v>
      </c>
      <c r="BF161" s="199">
        <f>IF(N161="snížená",J161,0)</f>
        <v>0</v>
      </c>
      <c r="BG161" s="199">
        <f>IF(N161="zákl. přenesená",J161,0)</f>
        <v>0</v>
      </c>
      <c r="BH161" s="199">
        <f>IF(N161="sníž. přenesená",J161,0)</f>
        <v>0</v>
      </c>
      <c r="BI161" s="199">
        <f>IF(N161="nulová",J161,0)</f>
        <v>0</v>
      </c>
      <c r="BJ161" s="18" t="s">
        <v>138</v>
      </c>
      <c r="BK161" s="199">
        <f>ROUND(I161*H161,2)</f>
        <v>0</v>
      </c>
      <c r="BL161" s="18" t="s">
        <v>137</v>
      </c>
      <c r="BM161" s="198" t="s">
        <v>178</v>
      </c>
    </row>
    <row r="162" spans="1:65" s="13" customFormat="1" ht="11.25">
      <c r="B162" s="200"/>
      <c r="C162" s="201"/>
      <c r="D162" s="202" t="s">
        <v>140</v>
      </c>
      <c r="E162" s="203" t="s">
        <v>1</v>
      </c>
      <c r="F162" s="204" t="s">
        <v>179</v>
      </c>
      <c r="G162" s="201"/>
      <c r="H162" s="203" t="s">
        <v>1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140</v>
      </c>
      <c r="AU162" s="210" t="s">
        <v>138</v>
      </c>
      <c r="AV162" s="13" t="s">
        <v>83</v>
      </c>
      <c r="AW162" s="13" t="s">
        <v>32</v>
      </c>
      <c r="AX162" s="13" t="s">
        <v>75</v>
      </c>
      <c r="AY162" s="210" t="s">
        <v>130</v>
      </c>
    </row>
    <row r="163" spans="1:65" s="14" customFormat="1" ht="11.25">
      <c r="B163" s="211"/>
      <c r="C163" s="212"/>
      <c r="D163" s="202" t="s">
        <v>140</v>
      </c>
      <c r="E163" s="213" t="s">
        <v>1</v>
      </c>
      <c r="F163" s="214" t="s">
        <v>180</v>
      </c>
      <c r="G163" s="212"/>
      <c r="H163" s="215">
        <v>9.08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140</v>
      </c>
      <c r="AU163" s="221" t="s">
        <v>138</v>
      </c>
      <c r="AV163" s="14" t="s">
        <v>138</v>
      </c>
      <c r="AW163" s="14" t="s">
        <v>32</v>
      </c>
      <c r="AX163" s="14" t="s">
        <v>83</v>
      </c>
      <c r="AY163" s="221" t="s">
        <v>130</v>
      </c>
    </row>
    <row r="164" spans="1:65" s="12" customFormat="1" ht="22.9" customHeight="1">
      <c r="B164" s="171"/>
      <c r="C164" s="172"/>
      <c r="D164" s="173" t="s">
        <v>74</v>
      </c>
      <c r="E164" s="185" t="s">
        <v>163</v>
      </c>
      <c r="F164" s="185" t="s">
        <v>181</v>
      </c>
      <c r="G164" s="172"/>
      <c r="H164" s="172"/>
      <c r="I164" s="175"/>
      <c r="J164" s="186">
        <f>BK164</f>
        <v>0</v>
      </c>
      <c r="K164" s="172"/>
      <c r="L164" s="177"/>
      <c r="M164" s="178"/>
      <c r="N164" s="179"/>
      <c r="O164" s="179"/>
      <c r="P164" s="180">
        <f>SUM(P165:P683)</f>
        <v>0</v>
      </c>
      <c r="Q164" s="179"/>
      <c r="R164" s="180">
        <f>SUM(R165:R683)</f>
        <v>68.826868140000002</v>
      </c>
      <c r="S164" s="179"/>
      <c r="T164" s="181">
        <f>SUM(T165:T683)</f>
        <v>0</v>
      </c>
      <c r="AR164" s="182" t="s">
        <v>83</v>
      </c>
      <c r="AT164" s="183" t="s">
        <v>74</v>
      </c>
      <c r="AU164" s="183" t="s">
        <v>83</v>
      </c>
      <c r="AY164" s="182" t="s">
        <v>130</v>
      </c>
      <c r="BK164" s="184">
        <f>SUM(BK165:BK683)</f>
        <v>0</v>
      </c>
    </row>
    <row r="165" spans="1:65" s="2" customFormat="1" ht="21.75" customHeight="1">
      <c r="A165" s="35"/>
      <c r="B165" s="36"/>
      <c r="C165" s="187" t="s">
        <v>182</v>
      </c>
      <c r="D165" s="187" t="s">
        <v>132</v>
      </c>
      <c r="E165" s="188" t="s">
        <v>183</v>
      </c>
      <c r="F165" s="189" t="s">
        <v>184</v>
      </c>
      <c r="G165" s="190" t="s">
        <v>135</v>
      </c>
      <c r="H165" s="191">
        <v>129.268</v>
      </c>
      <c r="I165" s="192"/>
      <c r="J165" s="193">
        <f>ROUND(I165*H165,2)</f>
        <v>0</v>
      </c>
      <c r="K165" s="189" t="s">
        <v>136</v>
      </c>
      <c r="L165" s="40"/>
      <c r="M165" s="194" t="s">
        <v>1</v>
      </c>
      <c r="N165" s="195" t="s">
        <v>41</v>
      </c>
      <c r="O165" s="72"/>
      <c r="P165" s="196">
        <f>O165*H165</f>
        <v>0</v>
      </c>
      <c r="Q165" s="196">
        <v>2.5999999999999998E-4</v>
      </c>
      <c r="R165" s="196">
        <f>Q165*H165</f>
        <v>3.3609679999999996E-2</v>
      </c>
      <c r="S165" s="196">
        <v>0</v>
      </c>
      <c r="T165" s="197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8" t="s">
        <v>137</v>
      </c>
      <c r="AT165" s="198" t="s">
        <v>132</v>
      </c>
      <c r="AU165" s="198" t="s">
        <v>138</v>
      </c>
      <c r="AY165" s="18" t="s">
        <v>130</v>
      </c>
      <c r="BE165" s="199">
        <f>IF(N165="základní",J165,0)</f>
        <v>0</v>
      </c>
      <c r="BF165" s="199">
        <f>IF(N165="snížená",J165,0)</f>
        <v>0</v>
      </c>
      <c r="BG165" s="199">
        <f>IF(N165="zákl. přenesená",J165,0)</f>
        <v>0</v>
      </c>
      <c r="BH165" s="199">
        <f>IF(N165="sníž. přenesená",J165,0)</f>
        <v>0</v>
      </c>
      <c r="BI165" s="199">
        <f>IF(N165="nulová",J165,0)</f>
        <v>0</v>
      </c>
      <c r="BJ165" s="18" t="s">
        <v>138</v>
      </c>
      <c r="BK165" s="199">
        <f>ROUND(I165*H165,2)</f>
        <v>0</v>
      </c>
      <c r="BL165" s="18" t="s">
        <v>137</v>
      </c>
      <c r="BM165" s="198" t="s">
        <v>185</v>
      </c>
    </row>
    <row r="166" spans="1:65" s="13" customFormat="1" ht="11.25">
      <c r="B166" s="200"/>
      <c r="C166" s="201"/>
      <c r="D166" s="202" t="s">
        <v>140</v>
      </c>
      <c r="E166" s="203" t="s">
        <v>1</v>
      </c>
      <c r="F166" s="204" t="s">
        <v>186</v>
      </c>
      <c r="G166" s="201"/>
      <c r="H166" s="203" t="s">
        <v>1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140</v>
      </c>
      <c r="AU166" s="210" t="s">
        <v>138</v>
      </c>
      <c r="AV166" s="13" t="s">
        <v>83</v>
      </c>
      <c r="AW166" s="13" t="s">
        <v>32</v>
      </c>
      <c r="AX166" s="13" t="s">
        <v>75</v>
      </c>
      <c r="AY166" s="210" t="s">
        <v>130</v>
      </c>
    </row>
    <row r="167" spans="1:65" s="14" customFormat="1" ht="11.25">
      <c r="B167" s="211"/>
      <c r="C167" s="212"/>
      <c r="D167" s="202" t="s">
        <v>140</v>
      </c>
      <c r="E167" s="213" t="s">
        <v>1</v>
      </c>
      <c r="F167" s="214" t="s">
        <v>187</v>
      </c>
      <c r="G167" s="212"/>
      <c r="H167" s="215">
        <v>5.58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140</v>
      </c>
      <c r="AU167" s="221" t="s">
        <v>138</v>
      </c>
      <c r="AV167" s="14" t="s">
        <v>138</v>
      </c>
      <c r="AW167" s="14" t="s">
        <v>32</v>
      </c>
      <c r="AX167" s="14" t="s">
        <v>75</v>
      </c>
      <c r="AY167" s="221" t="s">
        <v>130</v>
      </c>
    </row>
    <row r="168" spans="1:65" s="13" customFormat="1" ht="11.25">
      <c r="B168" s="200"/>
      <c r="C168" s="201"/>
      <c r="D168" s="202" t="s">
        <v>140</v>
      </c>
      <c r="E168" s="203" t="s">
        <v>1</v>
      </c>
      <c r="F168" s="204" t="s">
        <v>188</v>
      </c>
      <c r="G168" s="201"/>
      <c r="H168" s="203" t="s">
        <v>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140</v>
      </c>
      <c r="AU168" s="210" t="s">
        <v>138</v>
      </c>
      <c r="AV168" s="13" t="s">
        <v>83</v>
      </c>
      <c r="AW168" s="13" t="s">
        <v>32</v>
      </c>
      <c r="AX168" s="13" t="s">
        <v>75</v>
      </c>
      <c r="AY168" s="210" t="s">
        <v>130</v>
      </c>
    </row>
    <row r="169" spans="1:65" s="14" customFormat="1" ht="11.25">
      <c r="B169" s="211"/>
      <c r="C169" s="212"/>
      <c r="D169" s="202" t="s">
        <v>140</v>
      </c>
      <c r="E169" s="213" t="s">
        <v>1</v>
      </c>
      <c r="F169" s="214" t="s">
        <v>189</v>
      </c>
      <c r="G169" s="212"/>
      <c r="H169" s="215">
        <v>123.688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140</v>
      </c>
      <c r="AU169" s="221" t="s">
        <v>138</v>
      </c>
      <c r="AV169" s="14" t="s">
        <v>138</v>
      </c>
      <c r="AW169" s="14" t="s">
        <v>32</v>
      </c>
      <c r="AX169" s="14" t="s">
        <v>75</v>
      </c>
      <c r="AY169" s="221" t="s">
        <v>130</v>
      </c>
    </row>
    <row r="170" spans="1:65" s="15" customFormat="1" ht="11.25">
      <c r="B170" s="222"/>
      <c r="C170" s="223"/>
      <c r="D170" s="202" t="s">
        <v>140</v>
      </c>
      <c r="E170" s="224" t="s">
        <v>1</v>
      </c>
      <c r="F170" s="225" t="s">
        <v>169</v>
      </c>
      <c r="G170" s="223"/>
      <c r="H170" s="226">
        <v>129.268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140</v>
      </c>
      <c r="AU170" s="232" t="s">
        <v>138</v>
      </c>
      <c r="AV170" s="15" t="s">
        <v>137</v>
      </c>
      <c r="AW170" s="15" t="s">
        <v>32</v>
      </c>
      <c r="AX170" s="15" t="s">
        <v>83</v>
      </c>
      <c r="AY170" s="232" t="s">
        <v>130</v>
      </c>
    </row>
    <row r="171" spans="1:65" s="2" customFormat="1" ht="24.2" customHeight="1">
      <c r="A171" s="35"/>
      <c r="B171" s="36"/>
      <c r="C171" s="187" t="s">
        <v>190</v>
      </c>
      <c r="D171" s="187" t="s">
        <v>132</v>
      </c>
      <c r="E171" s="188" t="s">
        <v>191</v>
      </c>
      <c r="F171" s="189" t="s">
        <v>192</v>
      </c>
      <c r="G171" s="190" t="s">
        <v>135</v>
      </c>
      <c r="H171" s="191">
        <v>140.21299999999999</v>
      </c>
      <c r="I171" s="192"/>
      <c r="J171" s="193">
        <f>ROUND(I171*H171,2)</f>
        <v>0</v>
      </c>
      <c r="K171" s="189" t="s">
        <v>136</v>
      </c>
      <c r="L171" s="40"/>
      <c r="M171" s="194" t="s">
        <v>1</v>
      </c>
      <c r="N171" s="195" t="s">
        <v>41</v>
      </c>
      <c r="O171" s="72"/>
      <c r="P171" s="196">
        <f>O171*H171</f>
        <v>0</v>
      </c>
      <c r="Q171" s="196">
        <v>1.3999999999999999E-4</v>
      </c>
      <c r="R171" s="196">
        <f>Q171*H171</f>
        <v>1.9629819999999996E-2</v>
      </c>
      <c r="S171" s="196">
        <v>0</v>
      </c>
      <c r="T171" s="197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8" t="s">
        <v>137</v>
      </c>
      <c r="AT171" s="198" t="s">
        <v>132</v>
      </c>
      <c r="AU171" s="198" t="s">
        <v>138</v>
      </c>
      <c r="AY171" s="18" t="s">
        <v>130</v>
      </c>
      <c r="BE171" s="199">
        <f>IF(N171="základní",J171,0)</f>
        <v>0</v>
      </c>
      <c r="BF171" s="199">
        <f>IF(N171="snížená",J171,0)</f>
        <v>0</v>
      </c>
      <c r="BG171" s="199">
        <f>IF(N171="zákl. přenesená",J171,0)</f>
        <v>0</v>
      </c>
      <c r="BH171" s="199">
        <f>IF(N171="sníž. přenesená",J171,0)</f>
        <v>0</v>
      </c>
      <c r="BI171" s="199">
        <f>IF(N171="nulová",J171,0)</f>
        <v>0</v>
      </c>
      <c r="BJ171" s="18" t="s">
        <v>138</v>
      </c>
      <c r="BK171" s="199">
        <f>ROUND(I171*H171,2)</f>
        <v>0</v>
      </c>
      <c r="BL171" s="18" t="s">
        <v>137</v>
      </c>
      <c r="BM171" s="198" t="s">
        <v>193</v>
      </c>
    </row>
    <row r="172" spans="1:65" s="13" customFormat="1" ht="11.25">
      <c r="B172" s="200"/>
      <c r="C172" s="201"/>
      <c r="D172" s="202" t="s">
        <v>140</v>
      </c>
      <c r="E172" s="203" t="s">
        <v>1</v>
      </c>
      <c r="F172" s="204" t="s">
        <v>194</v>
      </c>
      <c r="G172" s="201"/>
      <c r="H172" s="203" t="s">
        <v>1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140</v>
      </c>
      <c r="AU172" s="210" t="s">
        <v>138</v>
      </c>
      <c r="AV172" s="13" t="s">
        <v>83</v>
      </c>
      <c r="AW172" s="13" t="s">
        <v>32</v>
      </c>
      <c r="AX172" s="13" t="s">
        <v>75</v>
      </c>
      <c r="AY172" s="210" t="s">
        <v>130</v>
      </c>
    </row>
    <row r="173" spans="1:65" s="14" customFormat="1" ht="11.25">
      <c r="B173" s="211"/>
      <c r="C173" s="212"/>
      <c r="D173" s="202" t="s">
        <v>140</v>
      </c>
      <c r="E173" s="213" t="s">
        <v>1</v>
      </c>
      <c r="F173" s="214" t="s">
        <v>195</v>
      </c>
      <c r="G173" s="212"/>
      <c r="H173" s="215">
        <v>129.268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140</v>
      </c>
      <c r="AU173" s="221" t="s">
        <v>138</v>
      </c>
      <c r="AV173" s="14" t="s">
        <v>138</v>
      </c>
      <c r="AW173" s="14" t="s">
        <v>32</v>
      </c>
      <c r="AX173" s="14" t="s">
        <v>75</v>
      </c>
      <c r="AY173" s="221" t="s">
        <v>130</v>
      </c>
    </row>
    <row r="174" spans="1:65" s="13" customFormat="1" ht="11.25">
      <c r="B174" s="200"/>
      <c r="C174" s="201"/>
      <c r="D174" s="202" t="s">
        <v>140</v>
      </c>
      <c r="E174" s="203" t="s">
        <v>1</v>
      </c>
      <c r="F174" s="204" t="s">
        <v>196</v>
      </c>
      <c r="G174" s="201"/>
      <c r="H174" s="203" t="s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140</v>
      </c>
      <c r="AU174" s="210" t="s">
        <v>138</v>
      </c>
      <c r="AV174" s="13" t="s">
        <v>83</v>
      </c>
      <c r="AW174" s="13" t="s">
        <v>32</v>
      </c>
      <c r="AX174" s="13" t="s">
        <v>75</v>
      </c>
      <c r="AY174" s="210" t="s">
        <v>130</v>
      </c>
    </row>
    <row r="175" spans="1:65" s="14" customFormat="1" ht="11.25">
      <c r="B175" s="211"/>
      <c r="C175" s="212"/>
      <c r="D175" s="202" t="s">
        <v>140</v>
      </c>
      <c r="E175" s="213" t="s">
        <v>1</v>
      </c>
      <c r="F175" s="214" t="s">
        <v>197</v>
      </c>
      <c r="G175" s="212"/>
      <c r="H175" s="215">
        <v>9.9450000000000003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140</v>
      </c>
      <c r="AU175" s="221" t="s">
        <v>138</v>
      </c>
      <c r="AV175" s="14" t="s">
        <v>138</v>
      </c>
      <c r="AW175" s="14" t="s">
        <v>32</v>
      </c>
      <c r="AX175" s="14" t="s">
        <v>75</v>
      </c>
      <c r="AY175" s="221" t="s">
        <v>130</v>
      </c>
    </row>
    <row r="176" spans="1:65" s="14" customFormat="1" ht="11.25">
      <c r="B176" s="211"/>
      <c r="C176" s="212"/>
      <c r="D176" s="202" t="s">
        <v>140</v>
      </c>
      <c r="E176" s="213" t="s">
        <v>1</v>
      </c>
      <c r="F176" s="214" t="s">
        <v>198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140</v>
      </c>
      <c r="AU176" s="221" t="s">
        <v>138</v>
      </c>
      <c r="AV176" s="14" t="s">
        <v>138</v>
      </c>
      <c r="AW176" s="14" t="s">
        <v>32</v>
      </c>
      <c r="AX176" s="14" t="s">
        <v>75</v>
      </c>
      <c r="AY176" s="221" t="s">
        <v>130</v>
      </c>
    </row>
    <row r="177" spans="1:65" s="15" customFormat="1" ht="11.25">
      <c r="B177" s="222"/>
      <c r="C177" s="223"/>
      <c r="D177" s="202" t="s">
        <v>140</v>
      </c>
      <c r="E177" s="224" t="s">
        <v>1</v>
      </c>
      <c r="F177" s="225" t="s">
        <v>169</v>
      </c>
      <c r="G177" s="223"/>
      <c r="H177" s="226">
        <v>140.21299999999999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140</v>
      </c>
      <c r="AU177" s="232" t="s">
        <v>138</v>
      </c>
      <c r="AV177" s="15" t="s">
        <v>137</v>
      </c>
      <c r="AW177" s="15" t="s">
        <v>32</v>
      </c>
      <c r="AX177" s="15" t="s">
        <v>83</v>
      </c>
      <c r="AY177" s="232" t="s">
        <v>130</v>
      </c>
    </row>
    <row r="178" spans="1:65" s="2" customFormat="1" ht="44.25" customHeight="1">
      <c r="A178" s="35"/>
      <c r="B178" s="36"/>
      <c r="C178" s="187" t="s">
        <v>199</v>
      </c>
      <c r="D178" s="187" t="s">
        <v>132</v>
      </c>
      <c r="E178" s="188" t="s">
        <v>200</v>
      </c>
      <c r="F178" s="189" t="s">
        <v>201</v>
      </c>
      <c r="G178" s="190" t="s">
        <v>135</v>
      </c>
      <c r="H178" s="191">
        <v>5.58</v>
      </c>
      <c r="I178" s="192"/>
      <c r="J178" s="193">
        <f>ROUND(I178*H178,2)</f>
        <v>0</v>
      </c>
      <c r="K178" s="189" t="s">
        <v>136</v>
      </c>
      <c r="L178" s="40"/>
      <c r="M178" s="194" t="s">
        <v>1</v>
      </c>
      <c r="N178" s="195" t="s">
        <v>41</v>
      </c>
      <c r="O178" s="72"/>
      <c r="P178" s="196">
        <f>O178*H178</f>
        <v>0</v>
      </c>
      <c r="Q178" s="196">
        <v>8.3899999999999999E-3</v>
      </c>
      <c r="R178" s="196">
        <f>Q178*H178</f>
        <v>4.6816200000000002E-2</v>
      </c>
      <c r="S178" s="196">
        <v>0</v>
      </c>
      <c r="T178" s="197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8" t="s">
        <v>137</v>
      </c>
      <c r="AT178" s="198" t="s">
        <v>132</v>
      </c>
      <c r="AU178" s="198" t="s">
        <v>138</v>
      </c>
      <c r="AY178" s="18" t="s">
        <v>130</v>
      </c>
      <c r="BE178" s="199">
        <f>IF(N178="základní",J178,0)</f>
        <v>0</v>
      </c>
      <c r="BF178" s="199">
        <f>IF(N178="snížená",J178,0)</f>
        <v>0</v>
      </c>
      <c r="BG178" s="199">
        <f>IF(N178="zákl. přenesená",J178,0)</f>
        <v>0</v>
      </c>
      <c r="BH178" s="199">
        <f>IF(N178="sníž. přenesená",J178,0)</f>
        <v>0</v>
      </c>
      <c r="BI178" s="199">
        <f>IF(N178="nulová",J178,0)</f>
        <v>0</v>
      </c>
      <c r="BJ178" s="18" t="s">
        <v>138</v>
      </c>
      <c r="BK178" s="199">
        <f>ROUND(I178*H178,2)</f>
        <v>0</v>
      </c>
      <c r="BL178" s="18" t="s">
        <v>137</v>
      </c>
      <c r="BM178" s="198" t="s">
        <v>202</v>
      </c>
    </row>
    <row r="179" spans="1:65" s="13" customFormat="1" ht="11.25">
      <c r="B179" s="200"/>
      <c r="C179" s="201"/>
      <c r="D179" s="202" t="s">
        <v>140</v>
      </c>
      <c r="E179" s="203" t="s">
        <v>1</v>
      </c>
      <c r="F179" s="204" t="s">
        <v>203</v>
      </c>
      <c r="G179" s="201"/>
      <c r="H179" s="203" t="s">
        <v>1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140</v>
      </c>
      <c r="AU179" s="210" t="s">
        <v>138</v>
      </c>
      <c r="AV179" s="13" t="s">
        <v>83</v>
      </c>
      <c r="AW179" s="13" t="s">
        <v>32</v>
      </c>
      <c r="AX179" s="13" t="s">
        <v>75</v>
      </c>
      <c r="AY179" s="210" t="s">
        <v>130</v>
      </c>
    </row>
    <row r="180" spans="1:65" s="13" customFormat="1" ht="11.25">
      <c r="B180" s="200"/>
      <c r="C180" s="201"/>
      <c r="D180" s="202" t="s">
        <v>140</v>
      </c>
      <c r="E180" s="203" t="s">
        <v>1</v>
      </c>
      <c r="F180" s="204" t="s">
        <v>204</v>
      </c>
      <c r="G180" s="201"/>
      <c r="H180" s="203" t="s">
        <v>1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140</v>
      </c>
      <c r="AU180" s="210" t="s">
        <v>138</v>
      </c>
      <c r="AV180" s="13" t="s">
        <v>83</v>
      </c>
      <c r="AW180" s="13" t="s">
        <v>32</v>
      </c>
      <c r="AX180" s="13" t="s">
        <v>75</v>
      </c>
      <c r="AY180" s="210" t="s">
        <v>130</v>
      </c>
    </row>
    <row r="181" spans="1:65" s="14" customFormat="1" ht="11.25">
      <c r="B181" s="211"/>
      <c r="C181" s="212"/>
      <c r="D181" s="202" t="s">
        <v>140</v>
      </c>
      <c r="E181" s="213" t="s">
        <v>1</v>
      </c>
      <c r="F181" s="214" t="s">
        <v>205</v>
      </c>
      <c r="G181" s="212"/>
      <c r="H181" s="215">
        <v>2.52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140</v>
      </c>
      <c r="AU181" s="221" t="s">
        <v>138</v>
      </c>
      <c r="AV181" s="14" t="s">
        <v>138</v>
      </c>
      <c r="AW181" s="14" t="s">
        <v>32</v>
      </c>
      <c r="AX181" s="14" t="s">
        <v>75</v>
      </c>
      <c r="AY181" s="221" t="s">
        <v>130</v>
      </c>
    </row>
    <row r="182" spans="1:65" s="13" customFormat="1" ht="11.25">
      <c r="B182" s="200"/>
      <c r="C182" s="201"/>
      <c r="D182" s="202" t="s">
        <v>140</v>
      </c>
      <c r="E182" s="203" t="s">
        <v>1</v>
      </c>
      <c r="F182" s="204" t="s">
        <v>206</v>
      </c>
      <c r="G182" s="201"/>
      <c r="H182" s="203" t="s">
        <v>1</v>
      </c>
      <c r="I182" s="205"/>
      <c r="J182" s="201"/>
      <c r="K182" s="201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140</v>
      </c>
      <c r="AU182" s="210" t="s">
        <v>138</v>
      </c>
      <c r="AV182" s="13" t="s">
        <v>83</v>
      </c>
      <c r="AW182" s="13" t="s">
        <v>32</v>
      </c>
      <c r="AX182" s="13" t="s">
        <v>75</v>
      </c>
      <c r="AY182" s="210" t="s">
        <v>130</v>
      </c>
    </row>
    <row r="183" spans="1:65" s="14" customFormat="1" ht="11.25">
      <c r="B183" s="211"/>
      <c r="C183" s="212"/>
      <c r="D183" s="202" t="s">
        <v>140</v>
      </c>
      <c r="E183" s="213" t="s">
        <v>1</v>
      </c>
      <c r="F183" s="214" t="s">
        <v>207</v>
      </c>
      <c r="G183" s="212"/>
      <c r="H183" s="215">
        <v>1.26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140</v>
      </c>
      <c r="AU183" s="221" t="s">
        <v>138</v>
      </c>
      <c r="AV183" s="14" t="s">
        <v>138</v>
      </c>
      <c r="AW183" s="14" t="s">
        <v>32</v>
      </c>
      <c r="AX183" s="14" t="s">
        <v>75</v>
      </c>
      <c r="AY183" s="221" t="s">
        <v>130</v>
      </c>
    </row>
    <row r="184" spans="1:65" s="14" customFormat="1" ht="11.25">
      <c r="B184" s="211"/>
      <c r="C184" s="212"/>
      <c r="D184" s="202" t="s">
        <v>140</v>
      </c>
      <c r="E184" s="213" t="s">
        <v>1</v>
      </c>
      <c r="F184" s="214" t="s">
        <v>208</v>
      </c>
      <c r="G184" s="212"/>
      <c r="H184" s="215">
        <v>1.8</v>
      </c>
      <c r="I184" s="216"/>
      <c r="J184" s="212"/>
      <c r="K184" s="212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140</v>
      </c>
      <c r="AU184" s="221" t="s">
        <v>138</v>
      </c>
      <c r="AV184" s="14" t="s">
        <v>138</v>
      </c>
      <c r="AW184" s="14" t="s">
        <v>32</v>
      </c>
      <c r="AX184" s="14" t="s">
        <v>75</v>
      </c>
      <c r="AY184" s="221" t="s">
        <v>130</v>
      </c>
    </row>
    <row r="185" spans="1:65" s="15" customFormat="1" ht="11.25">
      <c r="B185" s="222"/>
      <c r="C185" s="223"/>
      <c r="D185" s="202" t="s">
        <v>140</v>
      </c>
      <c r="E185" s="224" t="s">
        <v>1</v>
      </c>
      <c r="F185" s="225" t="s">
        <v>169</v>
      </c>
      <c r="G185" s="223"/>
      <c r="H185" s="226">
        <v>5.58</v>
      </c>
      <c r="I185" s="227"/>
      <c r="J185" s="223"/>
      <c r="K185" s="223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140</v>
      </c>
      <c r="AU185" s="232" t="s">
        <v>138</v>
      </c>
      <c r="AV185" s="15" t="s">
        <v>137</v>
      </c>
      <c r="AW185" s="15" t="s">
        <v>32</v>
      </c>
      <c r="AX185" s="15" t="s">
        <v>83</v>
      </c>
      <c r="AY185" s="232" t="s">
        <v>130</v>
      </c>
    </row>
    <row r="186" spans="1:65" s="2" customFormat="1" ht="16.5" customHeight="1">
      <c r="A186" s="35"/>
      <c r="B186" s="36"/>
      <c r="C186" s="233" t="s">
        <v>8</v>
      </c>
      <c r="D186" s="233" t="s">
        <v>175</v>
      </c>
      <c r="E186" s="234" t="s">
        <v>209</v>
      </c>
      <c r="F186" s="235" t="s">
        <v>210</v>
      </c>
      <c r="G186" s="236" t="s">
        <v>135</v>
      </c>
      <c r="H186" s="237">
        <v>5.859</v>
      </c>
      <c r="I186" s="238"/>
      <c r="J186" s="239">
        <f>ROUND(I186*H186,2)</f>
        <v>0</v>
      </c>
      <c r="K186" s="235" t="s">
        <v>136</v>
      </c>
      <c r="L186" s="240"/>
      <c r="M186" s="241" t="s">
        <v>1</v>
      </c>
      <c r="N186" s="242" t="s">
        <v>41</v>
      </c>
      <c r="O186" s="72"/>
      <c r="P186" s="196">
        <f>O186*H186</f>
        <v>0</v>
      </c>
      <c r="Q186" s="196">
        <v>8.4000000000000003E-4</v>
      </c>
      <c r="R186" s="196">
        <f>Q186*H186</f>
        <v>4.9215600000000002E-3</v>
      </c>
      <c r="S186" s="196">
        <v>0</v>
      </c>
      <c r="T186" s="197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98" t="s">
        <v>174</v>
      </c>
      <c r="AT186" s="198" t="s">
        <v>175</v>
      </c>
      <c r="AU186" s="198" t="s">
        <v>138</v>
      </c>
      <c r="AY186" s="18" t="s">
        <v>130</v>
      </c>
      <c r="BE186" s="199">
        <f>IF(N186="základní",J186,0)</f>
        <v>0</v>
      </c>
      <c r="BF186" s="199">
        <f>IF(N186="snížená",J186,0)</f>
        <v>0</v>
      </c>
      <c r="BG186" s="199">
        <f>IF(N186="zákl. přenesená",J186,0)</f>
        <v>0</v>
      </c>
      <c r="BH186" s="199">
        <f>IF(N186="sníž. přenesená",J186,0)</f>
        <v>0</v>
      </c>
      <c r="BI186" s="199">
        <f>IF(N186="nulová",J186,0)</f>
        <v>0</v>
      </c>
      <c r="BJ186" s="18" t="s">
        <v>138</v>
      </c>
      <c r="BK186" s="199">
        <f>ROUND(I186*H186,2)</f>
        <v>0</v>
      </c>
      <c r="BL186" s="18" t="s">
        <v>137</v>
      </c>
      <c r="BM186" s="198" t="s">
        <v>211</v>
      </c>
    </row>
    <row r="187" spans="1:65" s="14" customFormat="1" ht="11.25">
      <c r="B187" s="211"/>
      <c r="C187" s="212"/>
      <c r="D187" s="202" t="s">
        <v>140</v>
      </c>
      <c r="E187" s="212"/>
      <c r="F187" s="214" t="s">
        <v>212</v>
      </c>
      <c r="G187" s="212"/>
      <c r="H187" s="215">
        <v>5.859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140</v>
      </c>
      <c r="AU187" s="221" t="s">
        <v>138</v>
      </c>
      <c r="AV187" s="14" t="s">
        <v>138</v>
      </c>
      <c r="AW187" s="14" t="s">
        <v>4</v>
      </c>
      <c r="AX187" s="14" t="s">
        <v>83</v>
      </c>
      <c r="AY187" s="221" t="s">
        <v>130</v>
      </c>
    </row>
    <row r="188" spans="1:65" s="2" customFormat="1" ht="44.25" customHeight="1">
      <c r="A188" s="35"/>
      <c r="B188" s="36"/>
      <c r="C188" s="187" t="s">
        <v>213</v>
      </c>
      <c r="D188" s="187" t="s">
        <v>132</v>
      </c>
      <c r="E188" s="188" t="s">
        <v>214</v>
      </c>
      <c r="F188" s="189" t="s">
        <v>215</v>
      </c>
      <c r="G188" s="190" t="s">
        <v>135</v>
      </c>
      <c r="H188" s="191">
        <v>123.688</v>
      </c>
      <c r="I188" s="192"/>
      <c r="J188" s="193">
        <f>ROUND(I188*H188,2)</f>
        <v>0</v>
      </c>
      <c r="K188" s="189" t="s">
        <v>136</v>
      </c>
      <c r="L188" s="40"/>
      <c r="M188" s="194" t="s">
        <v>1</v>
      </c>
      <c r="N188" s="195" t="s">
        <v>41</v>
      </c>
      <c r="O188" s="72"/>
      <c r="P188" s="196">
        <f>O188*H188</f>
        <v>0</v>
      </c>
      <c r="Q188" s="196">
        <v>8.6E-3</v>
      </c>
      <c r="R188" s="196">
        <f>Q188*H188</f>
        <v>1.0637168000000001</v>
      </c>
      <c r="S188" s="196">
        <v>0</v>
      </c>
      <c r="T188" s="197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8" t="s">
        <v>137</v>
      </c>
      <c r="AT188" s="198" t="s">
        <v>132</v>
      </c>
      <c r="AU188" s="198" t="s">
        <v>138</v>
      </c>
      <c r="AY188" s="18" t="s">
        <v>130</v>
      </c>
      <c r="BE188" s="199">
        <f>IF(N188="základní",J188,0)</f>
        <v>0</v>
      </c>
      <c r="BF188" s="199">
        <f>IF(N188="snížená",J188,0)</f>
        <v>0</v>
      </c>
      <c r="BG188" s="199">
        <f>IF(N188="zákl. přenesená",J188,0)</f>
        <v>0</v>
      </c>
      <c r="BH188" s="199">
        <f>IF(N188="sníž. přenesená",J188,0)</f>
        <v>0</v>
      </c>
      <c r="BI188" s="199">
        <f>IF(N188="nulová",J188,0)</f>
        <v>0</v>
      </c>
      <c r="BJ188" s="18" t="s">
        <v>138</v>
      </c>
      <c r="BK188" s="199">
        <f>ROUND(I188*H188,2)</f>
        <v>0</v>
      </c>
      <c r="BL188" s="18" t="s">
        <v>137</v>
      </c>
      <c r="BM188" s="198" t="s">
        <v>216</v>
      </c>
    </row>
    <row r="189" spans="1:65" s="13" customFormat="1" ht="11.25">
      <c r="B189" s="200"/>
      <c r="C189" s="201"/>
      <c r="D189" s="202" t="s">
        <v>140</v>
      </c>
      <c r="E189" s="203" t="s">
        <v>1</v>
      </c>
      <c r="F189" s="204" t="s">
        <v>188</v>
      </c>
      <c r="G189" s="201"/>
      <c r="H189" s="203" t="s">
        <v>1</v>
      </c>
      <c r="I189" s="205"/>
      <c r="J189" s="201"/>
      <c r="K189" s="201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140</v>
      </c>
      <c r="AU189" s="210" t="s">
        <v>138</v>
      </c>
      <c r="AV189" s="13" t="s">
        <v>83</v>
      </c>
      <c r="AW189" s="13" t="s">
        <v>32</v>
      </c>
      <c r="AX189" s="13" t="s">
        <v>75</v>
      </c>
      <c r="AY189" s="210" t="s">
        <v>130</v>
      </c>
    </row>
    <row r="190" spans="1:65" s="13" customFormat="1" ht="11.25">
      <c r="B190" s="200"/>
      <c r="C190" s="201"/>
      <c r="D190" s="202" t="s">
        <v>140</v>
      </c>
      <c r="E190" s="203" t="s">
        <v>1</v>
      </c>
      <c r="F190" s="204" t="s">
        <v>204</v>
      </c>
      <c r="G190" s="201"/>
      <c r="H190" s="203" t="s">
        <v>1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140</v>
      </c>
      <c r="AU190" s="210" t="s">
        <v>138</v>
      </c>
      <c r="AV190" s="13" t="s">
        <v>83</v>
      </c>
      <c r="AW190" s="13" t="s">
        <v>32</v>
      </c>
      <c r="AX190" s="13" t="s">
        <v>75</v>
      </c>
      <c r="AY190" s="210" t="s">
        <v>130</v>
      </c>
    </row>
    <row r="191" spans="1:65" s="14" customFormat="1" ht="11.25">
      <c r="B191" s="211"/>
      <c r="C191" s="212"/>
      <c r="D191" s="202" t="s">
        <v>140</v>
      </c>
      <c r="E191" s="213" t="s">
        <v>1</v>
      </c>
      <c r="F191" s="214" t="s">
        <v>217</v>
      </c>
      <c r="G191" s="212"/>
      <c r="H191" s="215">
        <v>43.384999999999998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140</v>
      </c>
      <c r="AU191" s="221" t="s">
        <v>138</v>
      </c>
      <c r="AV191" s="14" t="s">
        <v>138</v>
      </c>
      <c r="AW191" s="14" t="s">
        <v>32</v>
      </c>
      <c r="AX191" s="14" t="s">
        <v>75</v>
      </c>
      <c r="AY191" s="221" t="s">
        <v>130</v>
      </c>
    </row>
    <row r="192" spans="1:65" s="13" customFormat="1" ht="11.25">
      <c r="B192" s="200"/>
      <c r="C192" s="201"/>
      <c r="D192" s="202" t="s">
        <v>140</v>
      </c>
      <c r="E192" s="203" t="s">
        <v>1</v>
      </c>
      <c r="F192" s="204" t="s">
        <v>218</v>
      </c>
      <c r="G192" s="201"/>
      <c r="H192" s="203" t="s">
        <v>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140</v>
      </c>
      <c r="AU192" s="210" t="s">
        <v>138</v>
      </c>
      <c r="AV192" s="13" t="s">
        <v>83</v>
      </c>
      <c r="AW192" s="13" t="s">
        <v>32</v>
      </c>
      <c r="AX192" s="13" t="s">
        <v>75</v>
      </c>
      <c r="AY192" s="210" t="s">
        <v>130</v>
      </c>
    </row>
    <row r="193" spans="1:65" s="14" customFormat="1" ht="11.25">
      <c r="B193" s="211"/>
      <c r="C193" s="212"/>
      <c r="D193" s="202" t="s">
        <v>140</v>
      </c>
      <c r="E193" s="213" t="s">
        <v>1</v>
      </c>
      <c r="F193" s="214" t="s">
        <v>219</v>
      </c>
      <c r="G193" s="212"/>
      <c r="H193" s="215">
        <v>29.251000000000001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140</v>
      </c>
      <c r="AU193" s="221" t="s">
        <v>138</v>
      </c>
      <c r="AV193" s="14" t="s">
        <v>138</v>
      </c>
      <c r="AW193" s="14" t="s">
        <v>32</v>
      </c>
      <c r="AX193" s="14" t="s">
        <v>75</v>
      </c>
      <c r="AY193" s="221" t="s">
        <v>130</v>
      </c>
    </row>
    <row r="194" spans="1:65" s="14" customFormat="1" ht="11.25">
      <c r="B194" s="211"/>
      <c r="C194" s="212"/>
      <c r="D194" s="202" t="s">
        <v>140</v>
      </c>
      <c r="E194" s="213" t="s">
        <v>1</v>
      </c>
      <c r="F194" s="214" t="s">
        <v>220</v>
      </c>
      <c r="G194" s="212"/>
      <c r="H194" s="215">
        <v>10.254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140</v>
      </c>
      <c r="AU194" s="221" t="s">
        <v>138</v>
      </c>
      <c r="AV194" s="14" t="s">
        <v>138</v>
      </c>
      <c r="AW194" s="14" t="s">
        <v>32</v>
      </c>
      <c r="AX194" s="14" t="s">
        <v>75</v>
      </c>
      <c r="AY194" s="221" t="s">
        <v>130</v>
      </c>
    </row>
    <row r="195" spans="1:65" s="13" customFormat="1" ht="11.25">
      <c r="B195" s="200"/>
      <c r="C195" s="201"/>
      <c r="D195" s="202" t="s">
        <v>140</v>
      </c>
      <c r="E195" s="203" t="s">
        <v>1</v>
      </c>
      <c r="F195" s="204" t="s">
        <v>206</v>
      </c>
      <c r="G195" s="201"/>
      <c r="H195" s="203" t="s">
        <v>1</v>
      </c>
      <c r="I195" s="205"/>
      <c r="J195" s="201"/>
      <c r="K195" s="201"/>
      <c r="L195" s="206"/>
      <c r="M195" s="207"/>
      <c r="N195" s="208"/>
      <c r="O195" s="208"/>
      <c r="P195" s="208"/>
      <c r="Q195" s="208"/>
      <c r="R195" s="208"/>
      <c r="S195" s="208"/>
      <c r="T195" s="209"/>
      <c r="AT195" s="210" t="s">
        <v>140</v>
      </c>
      <c r="AU195" s="210" t="s">
        <v>138</v>
      </c>
      <c r="AV195" s="13" t="s">
        <v>83</v>
      </c>
      <c r="AW195" s="13" t="s">
        <v>32</v>
      </c>
      <c r="AX195" s="13" t="s">
        <v>75</v>
      </c>
      <c r="AY195" s="210" t="s">
        <v>130</v>
      </c>
    </row>
    <row r="196" spans="1:65" s="14" customFormat="1" ht="11.25">
      <c r="B196" s="211"/>
      <c r="C196" s="212"/>
      <c r="D196" s="202" t="s">
        <v>140</v>
      </c>
      <c r="E196" s="213" t="s">
        <v>1</v>
      </c>
      <c r="F196" s="214" t="s">
        <v>221</v>
      </c>
      <c r="G196" s="212"/>
      <c r="H196" s="215">
        <v>40.798000000000002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140</v>
      </c>
      <c r="AU196" s="221" t="s">
        <v>138</v>
      </c>
      <c r="AV196" s="14" t="s">
        <v>138</v>
      </c>
      <c r="AW196" s="14" t="s">
        <v>32</v>
      </c>
      <c r="AX196" s="14" t="s">
        <v>75</v>
      </c>
      <c r="AY196" s="221" t="s">
        <v>130</v>
      </c>
    </row>
    <row r="197" spans="1:65" s="15" customFormat="1" ht="11.25">
      <c r="B197" s="222"/>
      <c r="C197" s="223"/>
      <c r="D197" s="202" t="s">
        <v>140</v>
      </c>
      <c r="E197" s="224" t="s">
        <v>1</v>
      </c>
      <c r="F197" s="225" t="s">
        <v>169</v>
      </c>
      <c r="G197" s="223"/>
      <c r="H197" s="226">
        <v>123.688</v>
      </c>
      <c r="I197" s="227"/>
      <c r="J197" s="223"/>
      <c r="K197" s="223"/>
      <c r="L197" s="228"/>
      <c r="M197" s="229"/>
      <c r="N197" s="230"/>
      <c r="O197" s="230"/>
      <c r="P197" s="230"/>
      <c r="Q197" s="230"/>
      <c r="R197" s="230"/>
      <c r="S197" s="230"/>
      <c r="T197" s="231"/>
      <c r="AT197" s="232" t="s">
        <v>140</v>
      </c>
      <c r="AU197" s="232" t="s">
        <v>138</v>
      </c>
      <c r="AV197" s="15" t="s">
        <v>137</v>
      </c>
      <c r="AW197" s="15" t="s">
        <v>32</v>
      </c>
      <c r="AX197" s="15" t="s">
        <v>83</v>
      </c>
      <c r="AY197" s="232" t="s">
        <v>130</v>
      </c>
    </row>
    <row r="198" spans="1:65" s="2" customFormat="1" ht="16.5" customHeight="1">
      <c r="A198" s="35"/>
      <c r="B198" s="36"/>
      <c r="C198" s="233" t="s">
        <v>222</v>
      </c>
      <c r="D198" s="233" t="s">
        <v>175</v>
      </c>
      <c r="E198" s="234" t="s">
        <v>223</v>
      </c>
      <c r="F198" s="235" t="s">
        <v>224</v>
      </c>
      <c r="G198" s="236" t="s">
        <v>135</v>
      </c>
      <c r="H198" s="237">
        <v>129.87200000000001</v>
      </c>
      <c r="I198" s="238"/>
      <c r="J198" s="239">
        <f>ROUND(I198*H198,2)</f>
        <v>0</v>
      </c>
      <c r="K198" s="235" t="s">
        <v>136</v>
      </c>
      <c r="L198" s="240"/>
      <c r="M198" s="241" t="s">
        <v>1</v>
      </c>
      <c r="N198" s="242" t="s">
        <v>41</v>
      </c>
      <c r="O198" s="72"/>
      <c r="P198" s="196">
        <f>O198*H198</f>
        <v>0</v>
      </c>
      <c r="Q198" s="196">
        <v>1.4E-3</v>
      </c>
      <c r="R198" s="196">
        <f>Q198*H198</f>
        <v>0.1818208</v>
      </c>
      <c r="S198" s="196">
        <v>0</v>
      </c>
      <c r="T198" s="197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8" t="s">
        <v>174</v>
      </c>
      <c r="AT198" s="198" t="s">
        <v>175</v>
      </c>
      <c r="AU198" s="198" t="s">
        <v>138</v>
      </c>
      <c r="AY198" s="18" t="s">
        <v>130</v>
      </c>
      <c r="BE198" s="199">
        <f>IF(N198="základní",J198,0)</f>
        <v>0</v>
      </c>
      <c r="BF198" s="199">
        <f>IF(N198="snížená",J198,0)</f>
        <v>0</v>
      </c>
      <c r="BG198" s="199">
        <f>IF(N198="zákl. přenesená",J198,0)</f>
        <v>0</v>
      </c>
      <c r="BH198" s="199">
        <f>IF(N198="sníž. přenesená",J198,0)</f>
        <v>0</v>
      </c>
      <c r="BI198" s="199">
        <f>IF(N198="nulová",J198,0)</f>
        <v>0</v>
      </c>
      <c r="BJ198" s="18" t="s">
        <v>138</v>
      </c>
      <c r="BK198" s="199">
        <f>ROUND(I198*H198,2)</f>
        <v>0</v>
      </c>
      <c r="BL198" s="18" t="s">
        <v>137</v>
      </c>
      <c r="BM198" s="198" t="s">
        <v>225</v>
      </c>
    </row>
    <row r="199" spans="1:65" s="14" customFormat="1" ht="11.25">
      <c r="B199" s="211"/>
      <c r="C199" s="212"/>
      <c r="D199" s="202" t="s">
        <v>140</v>
      </c>
      <c r="E199" s="212"/>
      <c r="F199" s="214" t="s">
        <v>226</v>
      </c>
      <c r="G199" s="212"/>
      <c r="H199" s="215">
        <v>129.87200000000001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140</v>
      </c>
      <c r="AU199" s="221" t="s">
        <v>138</v>
      </c>
      <c r="AV199" s="14" t="s">
        <v>138</v>
      </c>
      <c r="AW199" s="14" t="s">
        <v>4</v>
      </c>
      <c r="AX199" s="14" t="s">
        <v>83</v>
      </c>
      <c r="AY199" s="221" t="s">
        <v>130</v>
      </c>
    </row>
    <row r="200" spans="1:65" s="2" customFormat="1" ht="37.9" customHeight="1">
      <c r="A200" s="35"/>
      <c r="B200" s="36"/>
      <c r="C200" s="187" t="s">
        <v>227</v>
      </c>
      <c r="D200" s="187" t="s">
        <v>132</v>
      </c>
      <c r="E200" s="188" t="s">
        <v>228</v>
      </c>
      <c r="F200" s="189" t="s">
        <v>229</v>
      </c>
      <c r="G200" s="190" t="s">
        <v>135</v>
      </c>
      <c r="H200" s="191">
        <v>129.268</v>
      </c>
      <c r="I200" s="192"/>
      <c r="J200" s="193">
        <f>ROUND(I200*H200,2)</f>
        <v>0</v>
      </c>
      <c r="K200" s="189" t="s">
        <v>136</v>
      </c>
      <c r="L200" s="40"/>
      <c r="M200" s="194" t="s">
        <v>1</v>
      </c>
      <c r="N200" s="195" t="s">
        <v>41</v>
      </c>
      <c r="O200" s="72"/>
      <c r="P200" s="196">
        <f>O200*H200</f>
        <v>0</v>
      </c>
      <c r="Q200" s="196">
        <v>1E-4</v>
      </c>
      <c r="R200" s="196">
        <f>Q200*H200</f>
        <v>1.29268E-2</v>
      </c>
      <c r="S200" s="196">
        <v>0</v>
      </c>
      <c r="T200" s="197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198" t="s">
        <v>137</v>
      </c>
      <c r="AT200" s="198" t="s">
        <v>132</v>
      </c>
      <c r="AU200" s="198" t="s">
        <v>138</v>
      </c>
      <c r="AY200" s="18" t="s">
        <v>130</v>
      </c>
      <c r="BE200" s="199">
        <f>IF(N200="základní",J200,0)</f>
        <v>0</v>
      </c>
      <c r="BF200" s="199">
        <f>IF(N200="snížená",J200,0)</f>
        <v>0</v>
      </c>
      <c r="BG200" s="199">
        <f>IF(N200="zákl. přenesená",J200,0)</f>
        <v>0</v>
      </c>
      <c r="BH200" s="199">
        <f>IF(N200="sníž. přenesená",J200,0)</f>
        <v>0</v>
      </c>
      <c r="BI200" s="199">
        <f>IF(N200="nulová",J200,0)</f>
        <v>0</v>
      </c>
      <c r="BJ200" s="18" t="s">
        <v>138</v>
      </c>
      <c r="BK200" s="199">
        <f>ROUND(I200*H200,2)</f>
        <v>0</v>
      </c>
      <c r="BL200" s="18" t="s">
        <v>137</v>
      </c>
      <c r="BM200" s="198" t="s">
        <v>230</v>
      </c>
    </row>
    <row r="201" spans="1:65" s="13" customFormat="1" ht="11.25">
      <c r="B201" s="200"/>
      <c r="C201" s="201"/>
      <c r="D201" s="202" t="s">
        <v>140</v>
      </c>
      <c r="E201" s="203" t="s">
        <v>1</v>
      </c>
      <c r="F201" s="204" t="s">
        <v>231</v>
      </c>
      <c r="G201" s="201"/>
      <c r="H201" s="203" t="s">
        <v>1</v>
      </c>
      <c r="I201" s="205"/>
      <c r="J201" s="201"/>
      <c r="K201" s="201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140</v>
      </c>
      <c r="AU201" s="210" t="s">
        <v>138</v>
      </c>
      <c r="AV201" s="13" t="s">
        <v>83</v>
      </c>
      <c r="AW201" s="13" t="s">
        <v>32</v>
      </c>
      <c r="AX201" s="13" t="s">
        <v>75</v>
      </c>
      <c r="AY201" s="210" t="s">
        <v>130</v>
      </c>
    </row>
    <row r="202" spans="1:65" s="14" customFormat="1" ht="11.25">
      <c r="B202" s="211"/>
      <c r="C202" s="212"/>
      <c r="D202" s="202" t="s">
        <v>140</v>
      </c>
      <c r="E202" s="213" t="s">
        <v>1</v>
      </c>
      <c r="F202" s="214" t="s">
        <v>232</v>
      </c>
      <c r="G202" s="212"/>
      <c r="H202" s="215">
        <v>129.268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140</v>
      </c>
      <c r="AU202" s="221" t="s">
        <v>138</v>
      </c>
      <c r="AV202" s="14" t="s">
        <v>138</v>
      </c>
      <c r="AW202" s="14" t="s">
        <v>32</v>
      </c>
      <c r="AX202" s="14" t="s">
        <v>83</v>
      </c>
      <c r="AY202" s="221" t="s">
        <v>130</v>
      </c>
    </row>
    <row r="203" spans="1:65" s="2" customFormat="1" ht="24.2" customHeight="1">
      <c r="A203" s="35"/>
      <c r="B203" s="36"/>
      <c r="C203" s="187" t="s">
        <v>233</v>
      </c>
      <c r="D203" s="187" t="s">
        <v>132</v>
      </c>
      <c r="E203" s="188" t="s">
        <v>234</v>
      </c>
      <c r="F203" s="189" t="s">
        <v>235</v>
      </c>
      <c r="G203" s="190" t="s">
        <v>135</v>
      </c>
      <c r="H203" s="191">
        <v>140.21299999999999</v>
      </c>
      <c r="I203" s="192"/>
      <c r="J203" s="193">
        <f>ROUND(I203*H203,2)</f>
        <v>0</v>
      </c>
      <c r="K203" s="189" t="s">
        <v>136</v>
      </c>
      <c r="L203" s="40"/>
      <c r="M203" s="194" t="s">
        <v>1</v>
      </c>
      <c r="N203" s="195" t="s">
        <v>41</v>
      </c>
      <c r="O203" s="72"/>
      <c r="P203" s="196">
        <f>O203*H203</f>
        <v>0</v>
      </c>
      <c r="Q203" s="196">
        <v>3.3600000000000001E-3</v>
      </c>
      <c r="R203" s="196">
        <f>Q203*H203</f>
        <v>0.47111567999999998</v>
      </c>
      <c r="S203" s="196">
        <v>0</v>
      </c>
      <c r="T203" s="197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8" t="s">
        <v>137</v>
      </c>
      <c r="AT203" s="198" t="s">
        <v>132</v>
      </c>
      <c r="AU203" s="198" t="s">
        <v>138</v>
      </c>
      <c r="AY203" s="18" t="s">
        <v>130</v>
      </c>
      <c r="BE203" s="199">
        <f>IF(N203="základní",J203,0)</f>
        <v>0</v>
      </c>
      <c r="BF203" s="199">
        <f>IF(N203="snížená",J203,0)</f>
        <v>0</v>
      </c>
      <c r="BG203" s="199">
        <f>IF(N203="zákl. přenesená",J203,0)</f>
        <v>0</v>
      </c>
      <c r="BH203" s="199">
        <f>IF(N203="sníž. přenesená",J203,0)</f>
        <v>0</v>
      </c>
      <c r="BI203" s="199">
        <f>IF(N203="nulová",J203,0)</f>
        <v>0</v>
      </c>
      <c r="BJ203" s="18" t="s">
        <v>138</v>
      </c>
      <c r="BK203" s="199">
        <f>ROUND(I203*H203,2)</f>
        <v>0</v>
      </c>
      <c r="BL203" s="18" t="s">
        <v>137</v>
      </c>
      <c r="BM203" s="198" t="s">
        <v>236</v>
      </c>
    </row>
    <row r="204" spans="1:65" s="2" customFormat="1" ht="16.5" customHeight="1">
      <c r="A204" s="35"/>
      <c r="B204" s="36"/>
      <c r="C204" s="187" t="s">
        <v>237</v>
      </c>
      <c r="D204" s="187" t="s">
        <v>132</v>
      </c>
      <c r="E204" s="188" t="s">
        <v>238</v>
      </c>
      <c r="F204" s="189" t="s">
        <v>239</v>
      </c>
      <c r="G204" s="190" t="s">
        <v>135</v>
      </c>
      <c r="H204" s="191">
        <v>1776.5530000000001</v>
      </c>
      <c r="I204" s="192"/>
      <c r="J204" s="193">
        <f>ROUND(I204*H204,2)</f>
        <v>0</v>
      </c>
      <c r="K204" s="189" t="s">
        <v>136</v>
      </c>
      <c r="L204" s="40"/>
      <c r="M204" s="194" t="s">
        <v>1</v>
      </c>
      <c r="N204" s="195" t="s">
        <v>41</v>
      </c>
      <c r="O204" s="72"/>
      <c r="P204" s="196">
        <f>O204*H204</f>
        <v>0</v>
      </c>
      <c r="Q204" s="196">
        <v>2.5999999999999998E-4</v>
      </c>
      <c r="R204" s="196">
        <f>Q204*H204</f>
        <v>0.46190377999999999</v>
      </c>
      <c r="S204" s="196">
        <v>0</v>
      </c>
      <c r="T204" s="197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8" t="s">
        <v>137</v>
      </c>
      <c r="AT204" s="198" t="s">
        <v>132</v>
      </c>
      <c r="AU204" s="198" t="s">
        <v>138</v>
      </c>
      <c r="AY204" s="18" t="s">
        <v>130</v>
      </c>
      <c r="BE204" s="199">
        <f>IF(N204="základní",J204,0)</f>
        <v>0</v>
      </c>
      <c r="BF204" s="199">
        <f>IF(N204="snížená",J204,0)</f>
        <v>0</v>
      </c>
      <c r="BG204" s="199">
        <f>IF(N204="zákl. přenesená",J204,0)</f>
        <v>0</v>
      </c>
      <c r="BH204" s="199">
        <f>IF(N204="sníž. přenesená",J204,0)</f>
        <v>0</v>
      </c>
      <c r="BI204" s="199">
        <f>IF(N204="nulová",J204,0)</f>
        <v>0</v>
      </c>
      <c r="BJ204" s="18" t="s">
        <v>138</v>
      </c>
      <c r="BK204" s="199">
        <f>ROUND(I204*H204,2)</f>
        <v>0</v>
      </c>
      <c r="BL204" s="18" t="s">
        <v>137</v>
      </c>
      <c r="BM204" s="198" t="s">
        <v>240</v>
      </c>
    </row>
    <row r="205" spans="1:65" s="13" customFormat="1" ht="11.25">
      <c r="B205" s="200"/>
      <c r="C205" s="201"/>
      <c r="D205" s="202" t="s">
        <v>140</v>
      </c>
      <c r="E205" s="203" t="s">
        <v>1</v>
      </c>
      <c r="F205" s="204" t="s">
        <v>241</v>
      </c>
      <c r="G205" s="201"/>
      <c r="H205" s="203" t="s">
        <v>1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140</v>
      </c>
      <c r="AU205" s="210" t="s">
        <v>138</v>
      </c>
      <c r="AV205" s="13" t="s">
        <v>83</v>
      </c>
      <c r="AW205" s="13" t="s">
        <v>32</v>
      </c>
      <c r="AX205" s="13" t="s">
        <v>75</v>
      </c>
      <c r="AY205" s="210" t="s">
        <v>130</v>
      </c>
    </row>
    <row r="206" spans="1:65" s="14" customFormat="1" ht="11.25">
      <c r="B206" s="211"/>
      <c r="C206" s="212"/>
      <c r="D206" s="202" t="s">
        <v>140</v>
      </c>
      <c r="E206" s="213" t="s">
        <v>1</v>
      </c>
      <c r="F206" s="214" t="s">
        <v>242</v>
      </c>
      <c r="G206" s="212"/>
      <c r="H206" s="215">
        <v>1316.8040000000001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140</v>
      </c>
      <c r="AU206" s="221" t="s">
        <v>138</v>
      </c>
      <c r="AV206" s="14" t="s">
        <v>138</v>
      </c>
      <c r="AW206" s="14" t="s">
        <v>32</v>
      </c>
      <c r="AX206" s="14" t="s">
        <v>75</v>
      </c>
      <c r="AY206" s="221" t="s">
        <v>130</v>
      </c>
    </row>
    <row r="207" spans="1:65" s="13" customFormat="1" ht="11.25">
      <c r="B207" s="200"/>
      <c r="C207" s="201"/>
      <c r="D207" s="202" t="s">
        <v>140</v>
      </c>
      <c r="E207" s="203" t="s">
        <v>1</v>
      </c>
      <c r="F207" s="204" t="s">
        <v>243</v>
      </c>
      <c r="G207" s="201"/>
      <c r="H207" s="203" t="s">
        <v>1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140</v>
      </c>
      <c r="AU207" s="210" t="s">
        <v>138</v>
      </c>
      <c r="AV207" s="13" t="s">
        <v>83</v>
      </c>
      <c r="AW207" s="13" t="s">
        <v>32</v>
      </c>
      <c r="AX207" s="13" t="s">
        <v>75</v>
      </c>
      <c r="AY207" s="210" t="s">
        <v>130</v>
      </c>
    </row>
    <row r="208" spans="1:65" s="14" customFormat="1" ht="11.25">
      <c r="B208" s="211"/>
      <c r="C208" s="212"/>
      <c r="D208" s="202" t="s">
        <v>140</v>
      </c>
      <c r="E208" s="213" t="s">
        <v>1</v>
      </c>
      <c r="F208" s="214" t="s">
        <v>244</v>
      </c>
      <c r="G208" s="212"/>
      <c r="H208" s="215">
        <v>359.24599999999998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140</v>
      </c>
      <c r="AU208" s="221" t="s">
        <v>138</v>
      </c>
      <c r="AV208" s="14" t="s">
        <v>138</v>
      </c>
      <c r="AW208" s="14" t="s">
        <v>32</v>
      </c>
      <c r="AX208" s="14" t="s">
        <v>75</v>
      </c>
      <c r="AY208" s="221" t="s">
        <v>130</v>
      </c>
    </row>
    <row r="209" spans="1:65" s="13" customFormat="1" ht="11.25">
      <c r="B209" s="200"/>
      <c r="C209" s="201"/>
      <c r="D209" s="202" t="s">
        <v>140</v>
      </c>
      <c r="E209" s="203" t="s">
        <v>1</v>
      </c>
      <c r="F209" s="204" t="s">
        <v>245</v>
      </c>
      <c r="G209" s="201"/>
      <c r="H209" s="203" t="s">
        <v>1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140</v>
      </c>
      <c r="AU209" s="210" t="s">
        <v>138</v>
      </c>
      <c r="AV209" s="13" t="s">
        <v>83</v>
      </c>
      <c r="AW209" s="13" t="s">
        <v>32</v>
      </c>
      <c r="AX209" s="13" t="s">
        <v>75</v>
      </c>
      <c r="AY209" s="210" t="s">
        <v>130</v>
      </c>
    </row>
    <row r="210" spans="1:65" s="14" customFormat="1" ht="11.25">
      <c r="B210" s="211"/>
      <c r="C210" s="212"/>
      <c r="D210" s="202" t="s">
        <v>140</v>
      </c>
      <c r="E210" s="213" t="s">
        <v>1</v>
      </c>
      <c r="F210" s="214" t="s">
        <v>246</v>
      </c>
      <c r="G210" s="212"/>
      <c r="H210" s="215">
        <v>71.260000000000005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140</v>
      </c>
      <c r="AU210" s="221" t="s">
        <v>138</v>
      </c>
      <c r="AV210" s="14" t="s">
        <v>138</v>
      </c>
      <c r="AW210" s="14" t="s">
        <v>32</v>
      </c>
      <c r="AX210" s="14" t="s">
        <v>75</v>
      </c>
      <c r="AY210" s="221" t="s">
        <v>130</v>
      </c>
    </row>
    <row r="211" spans="1:65" s="14" customFormat="1" ht="11.25">
      <c r="B211" s="211"/>
      <c r="C211" s="212"/>
      <c r="D211" s="202" t="s">
        <v>140</v>
      </c>
      <c r="E211" s="213" t="s">
        <v>1</v>
      </c>
      <c r="F211" s="214" t="s">
        <v>247</v>
      </c>
      <c r="G211" s="212"/>
      <c r="H211" s="215">
        <v>29.242999999999999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140</v>
      </c>
      <c r="AU211" s="221" t="s">
        <v>138</v>
      </c>
      <c r="AV211" s="14" t="s">
        <v>138</v>
      </c>
      <c r="AW211" s="14" t="s">
        <v>32</v>
      </c>
      <c r="AX211" s="14" t="s">
        <v>75</v>
      </c>
      <c r="AY211" s="221" t="s">
        <v>130</v>
      </c>
    </row>
    <row r="212" spans="1:65" s="15" customFormat="1" ht="11.25">
      <c r="B212" s="222"/>
      <c r="C212" s="223"/>
      <c r="D212" s="202" t="s">
        <v>140</v>
      </c>
      <c r="E212" s="224" t="s">
        <v>1</v>
      </c>
      <c r="F212" s="225" t="s">
        <v>169</v>
      </c>
      <c r="G212" s="223"/>
      <c r="H212" s="226">
        <v>1776.5530000000001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140</v>
      </c>
      <c r="AU212" s="232" t="s">
        <v>138</v>
      </c>
      <c r="AV212" s="15" t="s">
        <v>137</v>
      </c>
      <c r="AW212" s="15" t="s">
        <v>32</v>
      </c>
      <c r="AX212" s="15" t="s">
        <v>83</v>
      </c>
      <c r="AY212" s="232" t="s">
        <v>130</v>
      </c>
    </row>
    <row r="213" spans="1:65" s="2" customFormat="1" ht="24.2" customHeight="1">
      <c r="A213" s="35"/>
      <c r="B213" s="36"/>
      <c r="C213" s="187" t="s">
        <v>248</v>
      </c>
      <c r="D213" s="187" t="s">
        <v>132</v>
      </c>
      <c r="E213" s="188" t="s">
        <v>249</v>
      </c>
      <c r="F213" s="189" t="s">
        <v>250</v>
      </c>
      <c r="G213" s="190" t="s">
        <v>135</v>
      </c>
      <c r="H213" s="191">
        <v>1203.4659999999999</v>
      </c>
      <c r="I213" s="192"/>
      <c r="J213" s="193">
        <f>ROUND(I213*H213,2)</f>
        <v>0</v>
      </c>
      <c r="K213" s="189" t="s">
        <v>136</v>
      </c>
      <c r="L213" s="40"/>
      <c r="M213" s="194" t="s">
        <v>1</v>
      </c>
      <c r="N213" s="195" t="s">
        <v>41</v>
      </c>
      <c r="O213" s="72"/>
      <c r="P213" s="196">
        <f>O213*H213</f>
        <v>0</v>
      </c>
      <c r="Q213" s="196">
        <v>1.3999999999999999E-4</v>
      </c>
      <c r="R213" s="196">
        <f>Q213*H213</f>
        <v>0.16848523999999998</v>
      </c>
      <c r="S213" s="196">
        <v>0</v>
      </c>
      <c r="T213" s="197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8" t="s">
        <v>137</v>
      </c>
      <c r="AT213" s="198" t="s">
        <v>132</v>
      </c>
      <c r="AU213" s="198" t="s">
        <v>138</v>
      </c>
      <c r="AY213" s="18" t="s">
        <v>130</v>
      </c>
      <c r="BE213" s="199">
        <f>IF(N213="základní",J213,0)</f>
        <v>0</v>
      </c>
      <c r="BF213" s="199">
        <f>IF(N213="snížená",J213,0)</f>
        <v>0</v>
      </c>
      <c r="BG213" s="199">
        <f>IF(N213="zákl. přenesená",J213,0)</f>
        <v>0</v>
      </c>
      <c r="BH213" s="199">
        <f>IF(N213="sníž. přenesená",J213,0)</f>
        <v>0</v>
      </c>
      <c r="BI213" s="199">
        <f>IF(N213="nulová",J213,0)</f>
        <v>0</v>
      </c>
      <c r="BJ213" s="18" t="s">
        <v>138</v>
      </c>
      <c r="BK213" s="199">
        <f>ROUND(I213*H213,2)</f>
        <v>0</v>
      </c>
      <c r="BL213" s="18" t="s">
        <v>137</v>
      </c>
      <c r="BM213" s="198" t="s">
        <v>251</v>
      </c>
    </row>
    <row r="214" spans="1:65" s="13" customFormat="1" ht="11.25">
      <c r="B214" s="200"/>
      <c r="C214" s="201"/>
      <c r="D214" s="202" t="s">
        <v>140</v>
      </c>
      <c r="E214" s="203" t="s">
        <v>1</v>
      </c>
      <c r="F214" s="204" t="s">
        <v>241</v>
      </c>
      <c r="G214" s="201"/>
      <c r="H214" s="203" t="s">
        <v>1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140</v>
      </c>
      <c r="AU214" s="210" t="s">
        <v>138</v>
      </c>
      <c r="AV214" s="13" t="s">
        <v>83</v>
      </c>
      <c r="AW214" s="13" t="s">
        <v>32</v>
      </c>
      <c r="AX214" s="13" t="s">
        <v>75</v>
      </c>
      <c r="AY214" s="210" t="s">
        <v>130</v>
      </c>
    </row>
    <row r="215" spans="1:65" s="14" customFormat="1" ht="11.25">
      <c r="B215" s="211"/>
      <c r="C215" s="212"/>
      <c r="D215" s="202" t="s">
        <v>140</v>
      </c>
      <c r="E215" s="213" t="s">
        <v>1</v>
      </c>
      <c r="F215" s="214" t="s">
        <v>252</v>
      </c>
      <c r="G215" s="212"/>
      <c r="H215" s="215">
        <v>1128.471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140</v>
      </c>
      <c r="AU215" s="221" t="s">
        <v>138</v>
      </c>
      <c r="AV215" s="14" t="s">
        <v>138</v>
      </c>
      <c r="AW215" s="14" t="s">
        <v>32</v>
      </c>
      <c r="AX215" s="14" t="s">
        <v>75</v>
      </c>
      <c r="AY215" s="221" t="s">
        <v>130</v>
      </c>
    </row>
    <row r="216" spans="1:65" s="13" customFormat="1" ht="11.25">
      <c r="B216" s="200"/>
      <c r="C216" s="201"/>
      <c r="D216" s="202" t="s">
        <v>140</v>
      </c>
      <c r="E216" s="203" t="s">
        <v>1</v>
      </c>
      <c r="F216" s="204" t="s">
        <v>253</v>
      </c>
      <c r="G216" s="201"/>
      <c r="H216" s="203" t="s">
        <v>1</v>
      </c>
      <c r="I216" s="205"/>
      <c r="J216" s="201"/>
      <c r="K216" s="201"/>
      <c r="L216" s="206"/>
      <c r="M216" s="207"/>
      <c r="N216" s="208"/>
      <c r="O216" s="208"/>
      <c r="P216" s="208"/>
      <c r="Q216" s="208"/>
      <c r="R216" s="208"/>
      <c r="S216" s="208"/>
      <c r="T216" s="209"/>
      <c r="AT216" s="210" t="s">
        <v>140</v>
      </c>
      <c r="AU216" s="210" t="s">
        <v>138</v>
      </c>
      <c r="AV216" s="13" t="s">
        <v>83</v>
      </c>
      <c r="AW216" s="13" t="s">
        <v>32</v>
      </c>
      <c r="AX216" s="13" t="s">
        <v>75</v>
      </c>
      <c r="AY216" s="210" t="s">
        <v>130</v>
      </c>
    </row>
    <row r="217" spans="1:65" s="14" customFormat="1" ht="11.25">
      <c r="B217" s="211"/>
      <c r="C217" s="212"/>
      <c r="D217" s="202" t="s">
        <v>140</v>
      </c>
      <c r="E217" s="213" t="s">
        <v>1</v>
      </c>
      <c r="F217" s="214" t="s">
        <v>254</v>
      </c>
      <c r="G217" s="212"/>
      <c r="H217" s="215">
        <v>71.260000000000005</v>
      </c>
      <c r="I217" s="216"/>
      <c r="J217" s="212"/>
      <c r="K217" s="212"/>
      <c r="L217" s="217"/>
      <c r="M217" s="218"/>
      <c r="N217" s="219"/>
      <c r="O217" s="219"/>
      <c r="P217" s="219"/>
      <c r="Q217" s="219"/>
      <c r="R217" s="219"/>
      <c r="S217" s="219"/>
      <c r="T217" s="220"/>
      <c r="AT217" s="221" t="s">
        <v>140</v>
      </c>
      <c r="AU217" s="221" t="s">
        <v>138</v>
      </c>
      <c r="AV217" s="14" t="s">
        <v>138</v>
      </c>
      <c r="AW217" s="14" t="s">
        <v>32</v>
      </c>
      <c r="AX217" s="14" t="s">
        <v>75</v>
      </c>
      <c r="AY217" s="221" t="s">
        <v>130</v>
      </c>
    </row>
    <row r="218" spans="1:65" s="14" customFormat="1" ht="11.25">
      <c r="B218" s="211"/>
      <c r="C218" s="212"/>
      <c r="D218" s="202" t="s">
        <v>140</v>
      </c>
      <c r="E218" s="213" t="s">
        <v>1</v>
      </c>
      <c r="F218" s="214" t="s">
        <v>255</v>
      </c>
      <c r="G218" s="212"/>
      <c r="H218" s="215">
        <v>3.7349999999999999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140</v>
      </c>
      <c r="AU218" s="221" t="s">
        <v>138</v>
      </c>
      <c r="AV218" s="14" t="s">
        <v>138</v>
      </c>
      <c r="AW218" s="14" t="s">
        <v>32</v>
      </c>
      <c r="AX218" s="14" t="s">
        <v>75</v>
      </c>
      <c r="AY218" s="221" t="s">
        <v>130</v>
      </c>
    </row>
    <row r="219" spans="1:65" s="15" customFormat="1" ht="11.25">
      <c r="B219" s="222"/>
      <c r="C219" s="223"/>
      <c r="D219" s="202" t="s">
        <v>140</v>
      </c>
      <c r="E219" s="224" t="s">
        <v>1</v>
      </c>
      <c r="F219" s="225" t="s">
        <v>169</v>
      </c>
      <c r="G219" s="223"/>
      <c r="H219" s="226">
        <v>1203.4659999999999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140</v>
      </c>
      <c r="AU219" s="232" t="s">
        <v>138</v>
      </c>
      <c r="AV219" s="15" t="s">
        <v>137</v>
      </c>
      <c r="AW219" s="15" t="s">
        <v>32</v>
      </c>
      <c r="AX219" s="15" t="s">
        <v>83</v>
      </c>
      <c r="AY219" s="232" t="s">
        <v>130</v>
      </c>
    </row>
    <row r="220" spans="1:65" s="2" customFormat="1" ht="37.9" customHeight="1">
      <c r="A220" s="35"/>
      <c r="B220" s="36"/>
      <c r="C220" s="187" t="s">
        <v>256</v>
      </c>
      <c r="D220" s="187" t="s">
        <v>132</v>
      </c>
      <c r="E220" s="188" t="s">
        <v>257</v>
      </c>
      <c r="F220" s="189" t="s">
        <v>258</v>
      </c>
      <c r="G220" s="190" t="s">
        <v>135</v>
      </c>
      <c r="H220" s="191">
        <v>71.260000000000005</v>
      </c>
      <c r="I220" s="192"/>
      <c r="J220" s="193">
        <f>ROUND(I220*H220,2)</f>
        <v>0</v>
      </c>
      <c r="K220" s="189" t="s">
        <v>136</v>
      </c>
      <c r="L220" s="40"/>
      <c r="M220" s="194" t="s">
        <v>1</v>
      </c>
      <c r="N220" s="195" t="s">
        <v>41</v>
      </c>
      <c r="O220" s="72"/>
      <c r="P220" s="196">
        <f>O220*H220</f>
        <v>0</v>
      </c>
      <c r="Q220" s="196">
        <v>8.3499999999999998E-3</v>
      </c>
      <c r="R220" s="196">
        <f>Q220*H220</f>
        <v>0.59502100000000002</v>
      </c>
      <c r="S220" s="196">
        <v>0</v>
      </c>
      <c r="T220" s="197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8" t="s">
        <v>137</v>
      </c>
      <c r="AT220" s="198" t="s">
        <v>132</v>
      </c>
      <c r="AU220" s="198" t="s">
        <v>138</v>
      </c>
      <c r="AY220" s="18" t="s">
        <v>130</v>
      </c>
      <c r="BE220" s="199">
        <f>IF(N220="základní",J220,0)</f>
        <v>0</v>
      </c>
      <c r="BF220" s="199">
        <f>IF(N220="snížená",J220,0)</f>
        <v>0</v>
      </c>
      <c r="BG220" s="199">
        <f>IF(N220="zákl. přenesená",J220,0)</f>
        <v>0</v>
      </c>
      <c r="BH220" s="199">
        <f>IF(N220="sníž. přenesená",J220,0)</f>
        <v>0</v>
      </c>
      <c r="BI220" s="199">
        <f>IF(N220="nulová",J220,0)</f>
        <v>0</v>
      </c>
      <c r="BJ220" s="18" t="s">
        <v>138</v>
      </c>
      <c r="BK220" s="199">
        <f>ROUND(I220*H220,2)</f>
        <v>0</v>
      </c>
      <c r="BL220" s="18" t="s">
        <v>137</v>
      </c>
      <c r="BM220" s="198" t="s">
        <v>259</v>
      </c>
    </row>
    <row r="221" spans="1:65" s="13" customFormat="1" ht="11.25">
      <c r="B221" s="200"/>
      <c r="C221" s="201"/>
      <c r="D221" s="202" t="s">
        <v>140</v>
      </c>
      <c r="E221" s="203" t="s">
        <v>1</v>
      </c>
      <c r="F221" s="204" t="s">
        <v>260</v>
      </c>
      <c r="G221" s="201"/>
      <c r="H221" s="203" t="s">
        <v>1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140</v>
      </c>
      <c r="AU221" s="210" t="s">
        <v>138</v>
      </c>
      <c r="AV221" s="13" t="s">
        <v>83</v>
      </c>
      <c r="AW221" s="13" t="s">
        <v>32</v>
      </c>
      <c r="AX221" s="13" t="s">
        <v>75</v>
      </c>
      <c r="AY221" s="210" t="s">
        <v>130</v>
      </c>
    </row>
    <row r="222" spans="1:65" s="13" customFormat="1" ht="11.25">
      <c r="B222" s="200"/>
      <c r="C222" s="201"/>
      <c r="D222" s="202" t="s">
        <v>140</v>
      </c>
      <c r="E222" s="203" t="s">
        <v>1</v>
      </c>
      <c r="F222" s="204" t="s">
        <v>204</v>
      </c>
      <c r="G222" s="201"/>
      <c r="H222" s="203" t="s">
        <v>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140</v>
      </c>
      <c r="AU222" s="210" t="s">
        <v>138</v>
      </c>
      <c r="AV222" s="13" t="s">
        <v>83</v>
      </c>
      <c r="AW222" s="13" t="s">
        <v>32</v>
      </c>
      <c r="AX222" s="13" t="s">
        <v>75</v>
      </c>
      <c r="AY222" s="210" t="s">
        <v>130</v>
      </c>
    </row>
    <row r="223" spans="1:65" s="14" customFormat="1" ht="11.25">
      <c r="B223" s="211"/>
      <c r="C223" s="212"/>
      <c r="D223" s="202" t="s">
        <v>140</v>
      </c>
      <c r="E223" s="213" t="s">
        <v>1</v>
      </c>
      <c r="F223" s="214" t="s">
        <v>261</v>
      </c>
      <c r="G223" s="212"/>
      <c r="H223" s="215">
        <v>26.030999999999999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140</v>
      </c>
      <c r="AU223" s="221" t="s">
        <v>138</v>
      </c>
      <c r="AV223" s="14" t="s">
        <v>138</v>
      </c>
      <c r="AW223" s="14" t="s">
        <v>32</v>
      </c>
      <c r="AX223" s="14" t="s">
        <v>75</v>
      </c>
      <c r="AY223" s="221" t="s">
        <v>130</v>
      </c>
    </row>
    <row r="224" spans="1:65" s="13" customFormat="1" ht="11.25">
      <c r="B224" s="200"/>
      <c r="C224" s="201"/>
      <c r="D224" s="202" t="s">
        <v>140</v>
      </c>
      <c r="E224" s="203" t="s">
        <v>1</v>
      </c>
      <c r="F224" s="204" t="s">
        <v>218</v>
      </c>
      <c r="G224" s="201"/>
      <c r="H224" s="203" t="s">
        <v>1</v>
      </c>
      <c r="I224" s="205"/>
      <c r="J224" s="201"/>
      <c r="K224" s="201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140</v>
      </c>
      <c r="AU224" s="210" t="s">
        <v>138</v>
      </c>
      <c r="AV224" s="13" t="s">
        <v>83</v>
      </c>
      <c r="AW224" s="13" t="s">
        <v>32</v>
      </c>
      <c r="AX224" s="13" t="s">
        <v>75</v>
      </c>
      <c r="AY224" s="210" t="s">
        <v>130</v>
      </c>
    </row>
    <row r="225" spans="1:65" s="14" customFormat="1" ht="11.25">
      <c r="B225" s="211"/>
      <c r="C225" s="212"/>
      <c r="D225" s="202" t="s">
        <v>140</v>
      </c>
      <c r="E225" s="213" t="s">
        <v>1</v>
      </c>
      <c r="F225" s="214" t="s">
        <v>262</v>
      </c>
      <c r="G225" s="212"/>
      <c r="H225" s="215">
        <v>17.55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140</v>
      </c>
      <c r="AU225" s="221" t="s">
        <v>138</v>
      </c>
      <c r="AV225" s="14" t="s">
        <v>138</v>
      </c>
      <c r="AW225" s="14" t="s">
        <v>32</v>
      </c>
      <c r="AX225" s="14" t="s">
        <v>75</v>
      </c>
      <c r="AY225" s="221" t="s">
        <v>130</v>
      </c>
    </row>
    <row r="226" spans="1:65" s="13" customFormat="1" ht="11.25">
      <c r="B226" s="200"/>
      <c r="C226" s="201"/>
      <c r="D226" s="202" t="s">
        <v>140</v>
      </c>
      <c r="E226" s="203" t="s">
        <v>1</v>
      </c>
      <c r="F226" s="204" t="s">
        <v>206</v>
      </c>
      <c r="G226" s="201"/>
      <c r="H226" s="203" t="s">
        <v>1</v>
      </c>
      <c r="I226" s="205"/>
      <c r="J226" s="201"/>
      <c r="K226" s="201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140</v>
      </c>
      <c r="AU226" s="210" t="s">
        <v>138</v>
      </c>
      <c r="AV226" s="13" t="s">
        <v>83</v>
      </c>
      <c r="AW226" s="13" t="s">
        <v>32</v>
      </c>
      <c r="AX226" s="13" t="s">
        <v>75</v>
      </c>
      <c r="AY226" s="210" t="s">
        <v>130</v>
      </c>
    </row>
    <row r="227" spans="1:65" s="14" customFormat="1" ht="11.25">
      <c r="B227" s="211"/>
      <c r="C227" s="212"/>
      <c r="D227" s="202" t="s">
        <v>140</v>
      </c>
      <c r="E227" s="213" t="s">
        <v>1</v>
      </c>
      <c r="F227" s="214" t="s">
        <v>263</v>
      </c>
      <c r="G227" s="212"/>
      <c r="H227" s="215">
        <v>24.478999999999999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140</v>
      </c>
      <c r="AU227" s="221" t="s">
        <v>138</v>
      </c>
      <c r="AV227" s="14" t="s">
        <v>138</v>
      </c>
      <c r="AW227" s="14" t="s">
        <v>32</v>
      </c>
      <c r="AX227" s="14" t="s">
        <v>75</v>
      </c>
      <c r="AY227" s="221" t="s">
        <v>130</v>
      </c>
    </row>
    <row r="228" spans="1:65" s="13" customFormat="1" ht="11.25">
      <c r="B228" s="200"/>
      <c r="C228" s="201"/>
      <c r="D228" s="202" t="s">
        <v>140</v>
      </c>
      <c r="E228" s="203" t="s">
        <v>1</v>
      </c>
      <c r="F228" s="204" t="s">
        <v>264</v>
      </c>
      <c r="G228" s="201"/>
      <c r="H228" s="203" t="s">
        <v>1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140</v>
      </c>
      <c r="AU228" s="210" t="s">
        <v>138</v>
      </c>
      <c r="AV228" s="13" t="s">
        <v>83</v>
      </c>
      <c r="AW228" s="13" t="s">
        <v>32</v>
      </c>
      <c r="AX228" s="13" t="s">
        <v>75</v>
      </c>
      <c r="AY228" s="210" t="s">
        <v>130</v>
      </c>
    </row>
    <row r="229" spans="1:65" s="14" customFormat="1" ht="11.25">
      <c r="B229" s="211"/>
      <c r="C229" s="212"/>
      <c r="D229" s="202" t="s">
        <v>140</v>
      </c>
      <c r="E229" s="213" t="s">
        <v>1</v>
      </c>
      <c r="F229" s="214" t="s">
        <v>265</v>
      </c>
      <c r="G229" s="212"/>
      <c r="H229" s="215">
        <v>2.3250000000000002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140</v>
      </c>
      <c r="AU229" s="221" t="s">
        <v>138</v>
      </c>
      <c r="AV229" s="14" t="s">
        <v>138</v>
      </c>
      <c r="AW229" s="14" t="s">
        <v>32</v>
      </c>
      <c r="AX229" s="14" t="s">
        <v>75</v>
      </c>
      <c r="AY229" s="221" t="s">
        <v>130</v>
      </c>
    </row>
    <row r="230" spans="1:65" s="14" customFormat="1" ht="11.25">
      <c r="B230" s="211"/>
      <c r="C230" s="212"/>
      <c r="D230" s="202" t="s">
        <v>140</v>
      </c>
      <c r="E230" s="213" t="s">
        <v>1</v>
      </c>
      <c r="F230" s="214" t="s">
        <v>266</v>
      </c>
      <c r="G230" s="212"/>
      <c r="H230" s="215">
        <v>0.875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140</v>
      </c>
      <c r="AU230" s="221" t="s">
        <v>138</v>
      </c>
      <c r="AV230" s="14" t="s">
        <v>138</v>
      </c>
      <c r="AW230" s="14" t="s">
        <v>32</v>
      </c>
      <c r="AX230" s="14" t="s">
        <v>75</v>
      </c>
      <c r="AY230" s="221" t="s">
        <v>130</v>
      </c>
    </row>
    <row r="231" spans="1:65" s="15" customFormat="1" ht="11.25">
      <c r="B231" s="222"/>
      <c r="C231" s="223"/>
      <c r="D231" s="202" t="s">
        <v>140</v>
      </c>
      <c r="E231" s="224" t="s">
        <v>1</v>
      </c>
      <c r="F231" s="225" t="s">
        <v>169</v>
      </c>
      <c r="G231" s="223"/>
      <c r="H231" s="226">
        <v>71.260000000000005</v>
      </c>
      <c r="I231" s="227"/>
      <c r="J231" s="223"/>
      <c r="K231" s="223"/>
      <c r="L231" s="228"/>
      <c r="M231" s="229"/>
      <c r="N231" s="230"/>
      <c r="O231" s="230"/>
      <c r="P231" s="230"/>
      <c r="Q231" s="230"/>
      <c r="R231" s="230"/>
      <c r="S231" s="230"/>
      <c r="T231" s="231"/>
      <c r="AT231" s="232" t="s">
        <v>140</v>
      </c>
      <c r="AU231" s="232" t="s">
        <v>138</v>
      </c>
      <c r="AV231" s="15" t="s">
        <v>137</v>
      </c>
      <c r="AW231" s="15" t="s">
        <v>32</v>
      </c>
      <c r="AX231" s="15" t="s">
        <v>83</v>
      </c>
      <c r="AY231" s="232" t="s">
        <v>130</v>
      </c>
    </row>
    <row r="232" spans="1:65" s="2" customFormat="1" ht="16.5" customHeight="1">
      <c r="A232" s="35"/>
      <c r="B232" s="36"/>
      <c r="C232" s="233" t="s">
        <v>267</v>
      </c>
      <c r="D232" s="233" t="s">
        <v>175</v>
      </c>
      <c r="E232" s="234" t="s">
        <v>268</v>
      </c>
      <c r="F232" s="235" t="s">
        <v>269</v>
      </c>
      <c r="G232" s="236" t="s">
        <v>135</v>
      </c>
      <c r="H232" s="237">
        <v>74.822999999999993</v>
      </c>
      <c r="I232" s="238"/>
      <c r="J232" s="239">
        <f>ROUND(I232*H232,2)</f>
        <v>0</v>
      </c>
      <c r="K232" s="235" t="s">
        <v>136</v>
      </c>
      <c r="L232" s="240"/>
      <c r="M232" s="241" t="s">
        <v>1</v>
      </c>
      <c r="N232" s="242" t="s">
        <v>41</v>
      </c>
      <c r="O232" s="72"/>
      <c r="P232" s="196">
        <f>O232*H232</f>
        <v>0</v>
      </c>
      <c r="Q232" s="196">
        <v>5.5999999999999995E-4</v>
      </c>
      <c r="R232" s="196">
        <f>Q232*H232</f>
        <v>4.1900879999999995E-2</v>
      </c>
      <c r="S232" s="196">
        <v>0</v>
      </c>
      <c r="T232" s="197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8" t="s">
        <v>174</v>
      </c>
      <c r="AT232" s="198" t="s">
        <v>175</v>
      </c>
      <c r="AU232" s="198" t="s">
        <v>138</v>
      </c>
      <c r="AY232" s="18" t="s">
        <v>130</v>
      </c>
      <c r="BE232" s="199">
        <f>IF(N232="základní",J232,0)</f>
        <v>0</v>
      </c>
      <c r="BF232" s="199">
        <f>IF(N232="snížená",J232,0)</f>
        <v>0</v>
      </c>
      <c r="BG232" s="199">
        <f>IF(N232="zákl. přenesená",J232,0)</f>
        <v>0</v>
      </c>
      <c r="BH232" s="199">
        <f>IF(N232="sníž. přenesená",J232,0)</f>
        <v>0</v>
      </c>
      <c r="BI232" s="199">
        <f>IF(N232="nulová",J232,0)</f>
        <v>0</v>
      </c>
      <c r="BJ232" s="18" t="s">
        <v>138</v>
      </c>
      <c r="BK232" s="199">
        <f>ROUND(I232*H232,2)</f>
        <v>0</v>
      </c>
      <c r="BL232" s="18" t="s">
        <v>137</v>
      </c>
      <c r="BM232" s="198" t="s">
        <v>270</v>
      </c>
    </row>
    <row r="233" spans="1:65" s="14" customFormat="1" ht="11.25">
      <c r="B233" s="211"/>
      <c r="C233" s="212"/>
      <c r="D233" s="202" t="s">
        <v>140</v>
      </c>
      <c r="E233" s="212"/>
      <c r="F233" s="214" t="s">
        <v>271</v>
      </c>
      <c r="G233" s="212"/>
      <c r="H233" s="215">
        <v>74.822999999999993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140</v>
      </c>
      <c r="AU233" s="221" t="s">
        <v>138</v>
      </c>
      <c r="AV233" s="14" t="s">
        <v>138</v>
      </c>
      <c r="AW233" s="14" t="s">
        <v>4</v>
      </c>
      <c r="AX233" s="14" t="s">
        <v>83</v>
      </c>
      <c r="AY233" s="221" t="s">
        <v>130</v>
      </c>
    </row>
    <row r="234" spans="1:65" s="2" customFormat="1" ht="44.25" customHeight="1">
      <c r="A234" s="35"/>
      <c r="B234" s="36"/>
      <c r="C234" s="187" t="s">
        <v>7</v>
      </c>
      <c r="D234" s="187" t="s">
        <v>132</v>
      </c>
      <c r="E234" s="188" t="s">
        <v>272</v>
      </c>
      <c r="F234" s="189" t="s">
        <v>273</v>
      </c>
      <c r="G234" s="190" t="s">
        <v>135</v>
      </c>
      <c r="H234" s="191">
        <v>3.7349999999999999</v>
      </c>
      <c r="I234" s="192"/>
      <c r="J234" s="193">
        <f>ROUND(I234*H234,2)</f>
        <v>0</v>
      </c>
      <c r="K234" s="189" t="s">
        <v>136</v>
      </c>
      <c r="L234" s="40"/>
      <c r="M234" s="194" t="s">
        <v>1</v>
      </c>
      <c r="N234" s="195" t="s">
        <v>41</v>
      </c>
      <c r="O234" s="72"/>
      <c r="P234" s="196">
        <f>O234*H234</f>
        <v>0</v>
      </c>
      <c r="Q234" s="196">
        <v>8.3499999999999998E-3</v>
      </c>
      <c r="R234" s="196">
        <f>Q234*H234</f>
        <v>3.118725E-2</v>
      </c>
      <c r="S234" s="196">
        <v>0</v>
      </c>
      <c r="T234" s="197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8" t="s">
        <v>137</v>
      </c>
      <c r="AT234" s="198" t="s">
        <v>132</v>
      </c>
      <c r="AU234" s="198" t="s">
        <v>138</v>
      </c>
      <c r="AY234" s="18" t="s">
        <v>130</v>
      </c>
      <c r="BE234" s="199">
        <f>IF(N234="základní",J234,0)</f>
        <v>0</v>
      </c>
      <c r="BF234" s="199">
        <f>IF(N234="snížená",J234,0)</f>
        <v>0</v>
      </c>
      <c r="BG234" s="199">
        <f>IF(N234="zákl. přenesená",J234,0)</f>
        <v>0</v>
      </c>
      <c r="BH234" s="199">
        <f>IF(N234="sníž. přenesená",J234,0)</f>
        <v>0</v>
      </c>
      <c r="BI234" s="199">
        <f>IF(N234="nulová",J234,0)</f>
        <v>0</v>
      </c>
      <c r="BJ234" s="18" t="s">
        <v>138</v>
      </c>
      <c r="BK234" s="199">
        <f>ROUND(I234*H234,2)</f>
        <v>0</v>
      </c>
      <c r="BL234" s="18" t="s">
        <v>137</v>
      </c>
      <c r="BM234" s="198" t="s">
        <v>274</v>
      </c>
    </row>
    <row r="235" spans="1:65" s="13" customFormat="1" ht="11.25">
      <c r="B235" s="200"/>
      <c r="C235" s="201"/>
      <c r="D235" s="202" t="s">
        <v>140</v>
      </c>
      <c r="E235" s="203" t="s">
        <v>1</v>
      </c>
      <c r="F235" s="204" t="s">
        <v>275</v>
      </c>
      <c r="G235" s="201"/>
      <c r="H235" s="203" t="s">
        <v>1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140</v>
      </c>
      <c r="AU235" s="210" t="s">
        <v>138</v>
      </c>
      <c r="AV235" s="13" t="s">
        <v>83</v>
      </c>
      <c r="AW235" s="13" t="s">
        <v>32</v>
      </c>
      <c r="AX235" s="13" t="s">
        <v>75</v>
      </c>
      <c r="AY235" s="210" t="s">
        <v>130</v>
      </c>
    </row>
    <row r="236" spans="1:65" s="13" customFormat="1" ht="11.25">
      <c r="B236" s="200"/>
      <c r="C236" s="201"/>
      <c r="D236" s="202" t="s">
        <v>140</v>
      </c>
      <c r="E236" s="203" t="s">
        <v>1</v>
      </c>
      <c r="F236" s="204" t="s">
        <v>276</v>
      </c>
      <c r="G236" s="201"/>
      <c r="H236" s="203" t="s">
        <v>1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140</v>
      </c>
      <c r="AU236" s="210" t="s">
        <v>138</v>
      </c>
      <c r="AV236" s="13" t="s">
        <v>83</v>
      </c>
      <c r="AW236" s="13" t="s">
        <v>32</v>
      </c>
      <c r="AX236" s="13" t="s">
        <v>75</v>
      </c>
      <c r="AY236" s="210" t="s">
        <v>130</v>
      </c>
    </row>
    <row r="237" spans="1:65" s="14" customFormat="1" ht="11.25">
      <c r="B237" s="211"/>
      <c r="C237" s="212"/>
      <c r="D237" s="202" t="s">
        <v>140</v>
      </c>
      <c r="E237" s="213" t="s">
        <v>1</v>
      </c>
      <c r="F237" s="214" t="s">
        <v>277</v>
      </c>
      <c r="G237" s="212"/>
      <c r="H237" s="215">
        <v>0.9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140</v>
      </c>
      <c r="AU237" s="221" t="s">
        <v>138</v>
      </c>
      <c r="AV237" s="14" t="s">
        <v>138</v>
      </c>
      <c r="AW237" s="14" t="s">
        <v>32</v>
      </c>
      <c r="AX237" s="14" t="s">
        <v>75</v>
      </c>
      <c r="AY237" s="221" t="s">
        <v>130</v>
      </c>
    </row>
    <row r="238" spans="1:65" s="14" customFormat="1" ht="11.25">
      <c r="B238" s="211"/>
      <c r="C238" s="212"/>
      <c r="D238" s="202" t="s">
        <v>140</v>
      </c>
      <c r="E238" s="213" t="s">
        <v>1</v>
      </c>
      <c r="F238" s="214" t="s">
        <v>278</v>
      </c>
      <c r="G238" s="212"/>
      <c r="H238" s="215">
        <v>0.40500000000000003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140</v>
      </c>
      <c r="AU238" s="221" t="s">
        <v>138</v>
      </c>
      <c r="AV238" s="14" t="s">
        <v>138</v>
      </c>
      <c r="AW238" s="14" t="s">
        <v>32</v>
      </c>
      <c r="AX238" s="14" t="s">
        <v>75</v>
      </c>
      <c r="AY238" s="221" t="s">
        <v>130</v>
      </c>
    </row>
    <row r="239" spans="1:65" s="13" customFormat="1" ht="11.25">
      <c r="B239" s="200"/>
      <c r="C239" s="201"/>
      <c r="D239" s="202" t="s">
        <v>140</v>
      </c>
      <c r="E239" s="203" t="s">
        <v>1</v>
      </c>
      <c r="F239" s="204" t="s">
        <v>279</v>
      </c>
      <c r="G239" s="201"/>
      <c r="H239" s="203" t="s">
        <v>1</v>
      </c>
      <c r="I239" s="205"/>
      <c r="J239" s="201"/>
      <c r="K239" s="201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140</v>
      </c>
      <c r="AU239" s="210" t="s">
        <v>138</v>
      </c>
      <c r="AV239" s="13" t="s">
        <v>83</v>
      </c>
      <c r="AW239" s="13" t="s">
        <v>32</v>
      </c>
      <c r="AX239" s="13" t="s">
        <v>75</v>
      </c>
      <c r="AY239" s="210" t="s">
        <v>130</v>
      </c>
    </row>
    <row r="240" spans="1:65" s="14" customFormat="1" ht="11.25">
      <c r="B240" s="211"/>
      <c r="C240" s="212"/>
      <c r="D240" s="202" t="s">
        <v>140</v>
      </c>
      <c r="E240" s="213" t="s">
        <v>1</v>
      </c>
      <c r="F240" s="214" t="s">
        <v>280</v>
      </c>
      <c r="G240" s="212"/>
      <c r="H240" s="215">
        <v>1.62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140</v>
      </c>
      <c r="AU240" s="221" t="s">
        <v>138</v>
      </c>
      <c r="AV240" s="14" t="s">
        <v>138</v>
      </c>
      <c r="AW240" s="14" t="s">
        <v>32</v>
      </c>
      <c r="AX240" s="14" t="s">
        <v>75</v>
      </c>
      <c r="AY240" s="221" t="s">
        <v>130</v>
      </c>
    </row>
    <row r="241" spans="1:65" s="14" customFormat="1" ht="11.25">
      <c r="B241" s="211"/>
      <c r="C241" s="212"/>
      <c r="D241" s="202" t="s">
        <v>140</v>
      </c>
      <c r="E241" s="213" t="s">
        <v>1</v>
      </c>
      <c r="F241" s="214" t="s">
        <v>278</v>
      </c>
      <c r="G241" s="212"/>
      <c r="H241" s="215">
        <v>0.40500000000000003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140</v>
      </c>
      <c r="AU241" s="221" t="s">
        <v>138</v>
      </c>
      <c r="AV241" s="14" t="s">
        <v>138</v>
      </c>
      <c r="AW241" s="14" t="s">
        <v>32</v>
      </c>
      <c r="AX241" s="14" t="s">
        <v>75</v>
      </c>
      <c r="AY241" s="221" t="s">
        <v>130</v>
      </c>
    </row>
    <row r="242" spans="1:65" s="14" customFormat="1" ht="11.25">
      <c r="B242" s="211"/>
      <c r="C242" s="212"/>
      <c r="D242" s="202" t="s">
        <v>140</v>
      </c>
      <c r="E242" s="213" t="s">
        <v>1</v>
      </c>
      <c r="F242" s="214" t="s">
        <v>278</v>
      </c>
      <c r="G242" s="212"/>
      <c r="H242" s="215">
        <v>0.40500000000000003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140</v>
      </c>
      <c r="AU242" s="221" t="s">
        <v>138</v>
      </c>
      <c r="AV242" s="14" t="s">
        <v>138</v>
      </c>
      <c r="AW242" s="14" t="s">
        <v>32</v>
      </c>
      <c r="AX242" s="14" t="s">
        <v>75</v>
      </c>
      <c r="AY242" s="221" t="s">
        <v>130</v>
      </c>
    </row>
    <row r="243" spans="1:65" s="15" customFormat="1" ht="11.25">
      <c r="B243" s="222"/>
      <c r="C243" s="223"/>
      <c r="D243" s="202" t="s">
        <v>140</v>
      </c>
      <c r="E243" s="224" t="s">
        <v>1</v>
      </c>
      <c r="F243" s="225" t="s">
        <v>169</v>
      </c>
      <c r="G243" s="223"/>
      <c r="H243" s="226">
        <v>3.7349999999999999</v>
      </c>
      <c r="I243" s="227"/>
      <c r="J243" s="223"/>
      <c r="K243" s="223"/>
      <c r="L243" s="228"/>
      <c r="M243" s="229"/>
      <c r="N243" s="230"/>
      <c r="O243" s="230"/>
      <c r="P243" s="230"/>
      <c r="Q243" s="230"/>
      <c r="R243" s="230"/>
      <c r="S243" s="230"/>
      <c r="T243" s="231"/>
      <c r="AT243" s="232" t="s">
        <v>140</v>
      </c>
      <c r="AU243" s="232" t="s">
        <v>138</v>
      </c>
      <c r="AV243" s="15" t="s">
        <v>137</v>
      </c>
      <c r="AW243" s="15" t="s">
        <v>32</v>
      </c>
      <c r="AX243" s="15" t="s">
        <v>83</v>
      </c>
      <c r="AY243" s="232" t="s">
        <v>130</v>
      </c>
    </row>
    <row r="244" spans="1:65" s="2" customFormat="1" ht="21.75" customHeight="1">
      <c r="A244" s="35"/>
      <c r="B244" s="36"/>
      <c r="C244" s="233" t="s">
        <v>281</v>
      </c>
      <c r="D244" s="233" t="s">
        <v>175</v>
      </c>
      <c r="E244" s="234" t="s">
        <v>282</v>
      </c>
      <c r="F244" s="235" t="s">
        <v>283</v>
      </c>
      <c r="G244" s="236" t="s">
        <v>135</v>
      </c>
      <c r="H244" s="237">
        <v>3.9220000000000002</v>
      </c>
      <c r="I244" s="238"/>
      <c r="J244" s="239">
        <f>ROUND(I244*H244,2)</f>
        <v>0</v>
      </c>
      <c r="K244" s="235" t="s">
        <v>136</v>
      </c>
      <c r="L244" s="240"/>
      <c r="M244" s="241" t="s">
        <v>1</v>
      </c>
      <c r="N244" s="242" t="s">
        <v>41</v>
      </c>
      <c r="O244" s="72"/>
      <c r="P244" s="196">
        <f>O244*H244</f>
        <v>0</v>
      </c>
      <c r="Q244" s="196">
        <v>7.5000000000000002E-4</v>
      </c>
      <c r="R244" s="196">
        <f>Q244*H244</f>
        <v>2.9415000000000001E-3</v>
      </c>
      <c r="S244" s="196">
        <v>0</v>
      </c>
      <c r="T244" s="197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198" t="s">
        <v>174</v>
      </c>
      <c r="AT244" s="198" t="s">
        <v>175</v>
      </c>
      <c r="AU244" s="198" t="s">
        <v>138</v>
      </c>
      <c r="AY244" s="18" t="s">
        <v>130</v>
      </c>
      <c r="BE244" s="199">
        <f>IF(N244="základní",J244,0)</f>
        <v>0</v>
      </c>
      <c r="BF244" s="199">
        <f>IF(N244="snížená",J244,0)</f>
        <v>0</v>
      </c>
      <c r="BG244" s="199">
        <f>IF(N244="zákl. přenesená",J244,0)</f>
        <v>0</v>
      </c>
      <c r="BH244" s="199">
        <f>IF(N244="sníž. přenesená",J244,0)</f>
        <v>0</v>
      </c>
      <c r="BI244" s="199">
        <f>IF(N244="nulová",J244,0)</f>
        <v>0</v>
      </c>
      <c r="BJ244" s="18" t="s">
        <v>138</v>
      </c>
      <c r="BK244" s="199">
        <f>ROUND(I244*H244,2)</f>
        <v>0</v>
      </c>
      <c r="BL244" s="18" t="s">
        <v>137</v>
      </c>
      <c r="BM244" s="198" t="s">
        <v>284</v>
      </c>
    </row>
    <row r="245" spans="1:65" s="14" customFormat="1" ht="11.25">
      <c r="B245" s="211"/>
      <c r="C245" s="212"/>
      <c r="D245" s="202" t="s">
        <v>140</v>
      </c>
      <c r="E245" s="212"/>
      <c r="F245" s="214" t="s">
        <v>285</v>
      </c>
      <c r="G245" s="212"/>
      <c r="H245" s="215">
        <v>3.9220000000000002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140</v>
      </c>
      <c r="AU245" s="221" t="s">
        <v>138</v>
      </c>
      <c r="AV245" s="14" t="s">
        <v>138</v>
      </c>
      <c r="AW245" s="14" t="s">
        <v>4</v>
      </c>
      <c r="AX245" s="14" t="s">
        <v>83</v>
      </c>
      <c r="AY245" s="221" t="s">
        <v>130</v>
      </c>
    </row>
    <row r="246" spans="1:65" s="2" customFormat="1" ht="44.25" customHeight="1">
      <c r="A246" s="35"/>
      <c r="B246" s="36"/>
      <c r="C246" s="187" t="s">
        <v>286</v>
      </c>
      <c r="D246" s="187" t="s">
        <v>132</v>
      </c>
      <c r="E246" s="188" t="s">
        <v>287</v>
      </c>
      <c r="F246" s="189" t="s">
        <v>288</v>
      </c>
      <c r="G246" s="190" t="s">
        <v>135</v>
      </c>
      <c r="H246" s="191">
        <v>576.822</v>
      </c>
      <c r="I246" s="192"/>
      <c r="J246" s="193">
        <f>ROUND(I246*H246,2)</f>
        <v>0</v>
      </c>
      <c r="K246" s="189" t="s">
        <v>136</v>
      </c>
      <c r="L246" s="40"/>
      <c r="M246" s="194" t="s">
        <v>1</v>
      </c>
      <c r="N246" s="195" t="s">
        <v>41</v>
      </c>
      <c r="O246" s="72"/>
      <c r="P246" s="196">
        <f>O246*H246</f>
        <v>0</v>
      </c>
      <c r="Q246" s="196">
        <v>8.5199999999999998E-3</v>
      </c>
      <c r="R246" s="196">
        <f>Q246*H246</f>
        <v>4.91452344</v>
      </c>
      <c r="S246" s="196">
        <v>0</v>
      </c>
      <c r="T246" s="197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198" t="s">
        <v>137</v>
      </c>
      <c r="AT246" s="198" t="s">
        <v>132</v>
      </c>
      <c r="AU246" s="198" t="s">
        <v>138</v>
      </c>
      <c r="AY246" s="18" t="s">
        <v>130</v>
      </c>
      <c r="BE246" s="199">
        <f>IF(N246="základní",J246,0)</f>
        <v>0</v>
      </c>
      <c r="BF246" s="199">
        <f>IF(N246="snížená",J246,0)</f>
        <v>0</v>
      </c>
      <c r="BG246" s="199">
        <f>IF(N246="zákl. přenesená",J246,0)</f>
        <v>0</v>
      </c>
      <c r="BH246" s="199">
        <f>IF(N246="sníž. přenesená",J246,0)</f>
        <v>0</v>
      </c>
      <c r="BI246" s="199">
        <f>IF(N246="nulová",J246,0)</f>
        <v>0</v>
      </c>
      <c r="BJ246" s="18" t="s">
        <v>138</v>
      </c>
      <c r="BK246" s="199">
        <f>ROUND(I246*H246,2)</f>
        <v>0</v>
      </c>
      <c r="BL246" s="18" t="s">
        <v>137</v>
      </c>
      <c r="BM246" s="198" t="s">
        <v>289</v>
      </c>
    </row>
    <row r="247" spans="1:65" s="13" customFormat="1" ht="11.25">
      <c r="B247" s="200"/>
      <c r="C247" s="201"/>
      <c r="D247" s="202" t="s">
        <v>140</v>
      </c>
      <c r="E247" s="203" t="s">
        <v>1</v>
      </c>
      <c r="F247" s="204" t="s">
        <v>290</v>
      </c>
      <c r="G247" s="201"/>
      <c r="H247" s="203" t="s">
        <v>1</v>
      </c>
      <c r="I247" s="205"/>
      <c r="J247" s="201"/>
      <c r="K247" s="201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140</v>
      </c>
      <c r="AU247" s="210" t="s">
        <v>138</v>
      </c>
      <c r="AV247" s="13" t="s">
        <v>83</v>
      </c>
      <c r="AW247" s="13" t="s">
        <v>32</v>
      </c>
      <c r="AX247" s="13" t="s">
        <v>75</v>
      </c>
      <c r="AY247" s="210" t="s">
        <v>130</v>
      </c>
    </row>
    <row r="248" spans="1:65" s="13" customFormat="1" ht="11.25">
      <c r="B248" s="200"/>
      <c r="C248" s="201"/>
      <c r="D248" s="202" t="s">
        <v>140</v>
      </c>
      <c r="E248" s="203" t="s">
        <v>1</v>
      </c>
      <c r="F248" s="204" t="s">
        <v>204</v>
      </c>
      <c r="G248" s="201"/>
      <c r="H248" s="203" t="s">
        <v>1</v>
      </c>
      <c r="I248" s="205"/>
      <c r="J248" s="201"/>
      <c r="K248" s="201"/>
      <c r="L248" s="206"/>
      <c r="M248" s="207"/>
      <c r="N248" s="208"/>
      <c r="O248" s="208"/>
      <c r="P248" s="208"/>
      <c r="Q248" s="208"/>
      <c r="R248" s="208"/>
      <c r="S248" s="208"/>
      <c r="T248" s="209"/>
      <c r="AT248" s="210" t="s">
        <v>140</v>
      </c>
      <c r="AU248" s="210" t="s">
        <v>138</v>
      </c>
      <c r="AV248" s="13" t="s">
        <v>83</v>
      </c>
      <c r="AW248" s="13" t="s">
        <v>32</v>
      </c>
      <c r="AX248" s="13" t="s">
        <v>75</v>
      </c>
      <c r="AY248" s="210" t="s">
        <v>130</v>
      </c>
    </row>
    <row r="249" spans="1:65" s="14" customFormat="1" ht="11.25">
      <c r="B249" s="211"/>
      <c r="C249" s="212"/>
      <c r="D249" s="202" t="s">
        <v>140</v>
      </c>
      <c r="E249" s="213" t="s">
        <v>1</v>
      </c>
      <c r="F249" s="214" t="s">
        <v>291</v>
      </c>
      <c r="G249" s="212"/>
      <c r="H249" s="215">
        <v>143.886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140</v>
      </c>
      <c r="AU249" s="221" t="s">
        <v>138</v>
      </c>
      <c r="AV249" s="14" t="s">
        <v>138</v>
      </c>
      <c r="AW249" s="14" t="s">
        <v>32</v>
      </c>
      <c r="AX249" s="14" t="s">
        <v>75</v>
      </c>
      <c r="AY249" s="221" t="s">
        <v>130</v>
      </c>
    </row>
    <row r="250" spans="1:65" s="14" customFormat="1" ht="11.25">
      <c r="B250" s="211"/>
      <c r="C250" s="212"/>
      <c r="D250" s="202" t="s">
        <v>140</v>
      </c>
      <c r="E250" s="213" t="s">
        <v>1</v>
      </c>
      <c r="F250" s="214" t="s">
        <v>292</v>
      </c>
      <c r="G250" s="212"/>
      <c r="H250" s="215">
        <v>4.5119999999999996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140</v>
      </c>
      <c r="AU250" s="221" t="s">
        <v>138</v>
      </c>
      <c r="AV250" s="14" t="s">
        <v>138</v>
      </c>
      <c r="AW250" s="14" t="s">
        <v>32</v>
      </c>
      <c r="AX250" s="14" t="s">
        <v>75</v>
      </c>
      <c r="AY250" s="221" t="s">
        <v>130</v>
      </c>
    </row>
    <row r="251" spans="1:65" s="13" customFormat="1" ht="11.25">
      <c r="B251" s="200"/>
      <c r="C251" s="201"/>
      <c r="D251" s="202" t="s">
        <v>140</v>
      </c>
      <c r="E251" s="203" t="s">
        <v>1</v>
      </c>
      <c r="F251" s="204" t="s">
        <v>293</v>
      </c>
      <c r="G251" s="201"/>
      <c r="H251" s="203" t="s">
        <v>1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140</v>
      </c>
      <c r="AU251" s="210" t="s">
        <v>138</v>
      </c>
      <c r="AV251" s="13" t="s">
        <v>83</v>
      </c>
      <c r="AW251" s="13" t="s">
        <v>32</v>
      </c>
      <c r="AX251" s="13" t="s">
        <v>75</v>
      </c>
      <c r="AY251" s="210" t="s">
        <v>130</v>
      </c>
    </row>
    <row r="252" spans="1:65" s="14" customFormat="1" ht="11.25">
      <c r="B252" s="211"/>
      <c r="C252" s="212"/>
      <c r="D252" s="202" t="s">
        <v>140</v>
      </c>
      <c r="E252" s="213" t="s">
        <v>1</v>
      </c>
      <c r="F252" s="214" t="s">
        <v>294</v>
      </c>
      <c r="G252" s="212"/>
      <c r="H252" s="215">
        <v>-7.56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140</v>
      </c>
      <c r="AU252" s="221" t="s">
        <v>138</v>
      </c>
      <c r="AV252" s="14" t="s">
        <v>138</v>
      </c>
      <c r="AW252" s="14" t="s">
        <v>32</v>
      </c>
      <c r="AX252" s="14" t="s">
        <v>75</v>
      </c>
      <c r="AY252" s="221" t="s">
        <v>130</v>
      </c>
    </row>
    <row r="253" spans="1:65" s="14" customFormat="1" ht="11.25">
      <c r="B253" s="211"/>
      <c r="C253" s="212"/>
      <c r="D253" s="202" t="s">
        <v>140</v>
      </c>
      <c r="E253" s="213" t="s">
        <v>1</v>
      </c>
      <c r="F253" s="214" t="s">
        <v>295</v>
      </c>
      <c r="G253" s="212"/>
      <c r="H253" s="215">
        <v>-0.9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140</v>
      </c>
      <c r="AU253" s="221" t="s">
        <v>138</v>
      </c>
      <c r="AV253" s="14" t="s">
        <v>138</v>
      </c>
      <c r="AW253" s="14" t="s">
        <v>32</v>
      </c>
      <c r="AX253" s="14" t="s">
        <v>75</v>
      </c>
      <c r="AY253" s="221" t="s">
        <v>130</v>
      </c>
    </row>
    <row r="254" spans="1:65" s="14" customFormat="1" ht="11.25">
      <c r="B254" s="211"/>
      <c r="C254" s="212"/>
      <c r="D254" s="202" t="s">
        <v>140</v>
      </c>
      <c r="E254" s="213" t="s">
        <v>1</v>
      </c>
      <c r="F254" s="214" t="s">
        <v>296</v>
      </c>
      <c r="G254" s="212"/>
      <c r="H254" s="215">
        <v>-0.54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140</v>
      </c>
      <c r="AU254" s="221" t="s">
        <v>138</v>
      </c>
      <c r="AV254" s="14" t="s">
        <v>138</v>
      </c>
      <c r="AW254" s="14" t="s">
        <v>32</v>
      </c>
      <c r="AX254" s="14" t="s">
        <v>75</v>
      </c>
      <c r="AY254" s="221" t="s">
        <v>130</v>
      </c>
    </row>
    <row r="255" spans="1:65" s="14" customFormat="1" ht="11.25">
      <c r="B255" s="211"/>
      <c r="C255" s="212"/>
      <c r="D255" s="202" t="s">
        <v>140</v>
      </c>
      <c r="E255" s="213" t="s">
        <v>1</v>
      </c>
      <c r="F255" s="214" t="s">
        <v>297</v>
      </c>
      <c r="G255" s="212"/>
      <c r="H255" s="215">
        <v>-3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140</v>
      </c>
      <c r="AU255" s="221" t="s">
        <v>138</v>
      </c>
      <c r="AV255" s="14" t="s">
        <v>138</v>
      </c>
      <c r="AW255" s="14" t="s">
        <v>32</v>
      </c>
      <c r="AX255" s="14" t="s">
        <v>75</v>
      </c>
      <c r="AY255" s="221" t="s">
        <v>130</v>
      </c>
    </row>
    <row r="256" spans="1:65" s="14" customFormat="1" ht="11.25">
      <c r="B256" s="211"/>
      <c r="C256" s="212"/>
      <c r="D256" s="202" t="s">
        <v>140</v>
      </c>
      <c r="E256" s="213" t="s">
        <v>1</v>
      </c>
      <c r="F256" s="214" t="s">
        <v>298</v>
      </c>
      <c r="G256" s="212"/>
      <c r="H256" s="215">
        <v>-2.121</v>
      </c>
      <c r="I256" s="216"/>
      <c r="J256" s="212"/>
      <c r="K256" s="212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140</v>
      </c>
      <c r="AU256" s="221" t="s">
        <v>138</v>
      </c>
      <c r="AV256" s="14" t="s">
        <v>138</v>
      </c>
      <c r="AW256" s="14" t="s">
        <v>32</v>
      </c>
      <c r="AX256" s="14" t="s">
        <v>75</v>
      </c>
      <c r="AY256" s="221" t="s">
        <v>130</v>
      </c>
    </row>
    <row r="257" spans="2:51" s="13" customFormat="1" ht="11.25">
      <c r="B257" s="200"/>
      <c r="C257" s="201"/>
      <c r="D257" s="202" t="s">
        <v>140</v>
      </c>
      <c r="E257" s="203" t="s">
        <v>1</v>
      </c>
      <c r="F257" s="204" t="s">
        <v>218</v>
      </c>
      <c r="G257" s="201"/>
      <c r="H257" s="203" t="s">
        <v>1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140</v>
      </c>
      <c r="AU257" s="210" t="s">
        <v>138</v>
      </c>
      <c r="AV257" s="13" t="s">
        <v>83</v>
      </c>
      <c r="AW257" s="13" t="s">
        <v>32</v>
      </c>
      <c r="AX257" s="13" t="s">
        <v>75</v>
      </c>
      <c r="AY257" s="210" t="s">
        <v>130</v>
      </c>
    </row>
    <row r="258" spans="2:51" s="14" customFormat="1" ht="11.25">
      <c r="B258" s="211"/>
      <c r="C258" s="212"/>
      <c r="D258" s="202" t="s">
        <v>140</v>
      </c>
      <c r="E258" s="213" t="s">
        <v>1</v>
      </c>
      <c r="F258" s="214" t="s">
        <v>299</v>
      </c>
      <c r="G258" s="212"/>
      <c r="H258" s="215">
        <v>9.84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140</v>
      </c>
      <c r="AU258" s="221" t="s">
        <v>138</v>
      </c>
      <c r="AV258" s="14" t="s">
        <v>138</v>
      </c>
      <c r="AW258" s="14" t="s">
        <v>32</v>
      </c>
      <c r="AX258" s="14" t="s">
        <v>75</v>
      </c>
      <c r="AY258" s="221" t="s">
        <v>130</v>
      </c>
    </row>
    <row r="259" spans="2:51" s="14" customFormat="1" ht="11.25">
      <c r="B259" s="211"/>
      <c r="C259" s="212"/>
      <c r="D259" s="202" t="s">
        <v>140</v>
      </c>
      <c r="E259" s="213" t="s">
        <v>1</v>
      </c>
      <c r="F259" s="214" t="s">
        <v>300</v>
      </c>
      <c r="G259" s="212"/>
      <c r="H259" s="215">
        <v>6.9580000000000002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140</v>
      </c>
      <c r="AU259" s="221" t="s">
        <v>138</v>
      </c>
      <c r="AV259" s="14" t="s">
        <v>138</v>
      </c>
      <c r="AW259" s="14" t="s">
        <v>32</v>
      </c>
      <c r="AX259" s="14" t="s">
        <v>75</v>
      </c>
      <c r="AY259" s="221" t="s">
        <v>130</v>
      </c>
    </row>
    <row r="260" spans="2:51" s="14" customFormat="1" ht="11.25">
      <c r="B260" s="211"/>
      <c r="C260" s="212"/>
      <c r="D260" s="202" t="s">
        <v>140</v>
      </c>
      <c r="E260" s="213" t="s">
        <v>1</v>
      </c>
      <c r="F260" s="214" t="s">
        <v>301</v>
      </c>
      <c r="G260" s="212"/>
      <c r="H260" s="215">
        <v>14.785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140</v>
      </c>
      <c r="AU260" s="221" t="s">
        <v>138</v>
      </c>
      <c r="AV260" s="14" t="s">
        <v>138</v>
      </c>
      <c r="AW260" s="14" t="s">
        <v>32</v>
      </c>
      <c r="AX260" s="14" t="s">
        <v>75</v>
      </c>
      <c r="AY260" s="221" t="s">
        <v>130</v>
      </c>
    </row>
    <row r="261" spans="2:51" s="14" customFormat="1" ht="11.25">
      <c r="B261" s="211"/>
      <c r="C261" s="212"/>
      <c r="D261" s="202" t="s">
        <v>140</v>
      </c>
      <c r="E261" s="213" t="s">
        <v>1</v>
      </c>
      <c r="F261" s="214" t="s">
        <v>302</v>
      </c>
      <c r="G261" s="212"/>
      <c r="H261" s="215">
        <v>35.162999999999997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140</v>
      </c>
      <c r="AU261" s="221" t="s">
        <v>138</v>
      </c>
      <c r="AV261" s="14" t="s">
        <v>138</v>
      </c>
      <c r="AW261" s="14" t="s">
        <v>32</v>
      </c>
      <c r="AX261" s="14" t="s">
        <v>75</v>
      </c>
      <c r="AY261" s="221" t="s">
        <v>130</v>
      </c>
    </row>
    <row r="262" spans="2:51" s="13" customFormat="1" ht="11.25">
      <c r="B262" s="200"/>
      <c r="C262" s="201"/>
      <c r="D262" s="202" t="s">
        <v>140</v>
      </c>
      <c r="E262" s="203" t="s">
        <v>1</v>
      </c>
      <c r="F262" s="204" t="s">
        <v>293</v>
      </c>
      <c r="G262" s="201"/>
      <c r="H262" s="203" t="s">
        <v>1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140</v>
      </c>
      <c r="AU262" s="210" t="s">
        <v>138</v>
      </c>
      <c r="AV262" s="13" t="s">
        <v>83</v>
      </c>
      <c r="AW262" s="13" t="s">
        <v>32</v>
      </c>
      <c r="AX262" s="13" t="s">
        <v>75</v>
      </c>
      <c r="AY262" s="210" t="s">
        <v>130</v>
      </c>
    </row>
    <row r="263" spans="2:51" s="14" customFormat="1" ht="11.25">
      <c r="B263" s="211"/>
      <c r="C263" s="212"/>
      <c r="D263" s="202" t="s">
        <v>140</v>
      </c>
      <c r="E263" s="213" t="s">
        <v>1</v>
      </c>
      <c r="F263" s="214" t="s">
        <v>303</v>
      </c>
      <c r="G263" s="212"/>
      <c r="H263" s="215">
        <v>-1.8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140</v>
      </c>
      <c r="AU263" s="221" t="s">
        <v>138</v>
      </c>
      <c r="AV263" s="14" t="s">
        <v>138</v>
      </c>
      <c r="AW263" s="14" t="s">
        <v>32</v>
      </c>
      <c r="AX263" s="14" t="s">
        <v>75</v>
      </c>
      <c r="AY263" s="221" t="s">
        <v>130</v>
      </c>
    </row>
    <row r="264" spans="2:51" s="14" customFormat="1" ht="11.25">
      <c r="B264" s="211"/>
      <c r="C264" s="212"/>
      <c r="D264" s="202" t="s">
        <v>140</v>
      </c>
      <c r="E264" s="213" t="s">
        <v>1</v>
      </c>
      <c r="F264" s="214" t="s">
        <v>304</v>
      </c>
      <c r="G264" s="212"/>
      <c r="H264" s="215">
        <v>-0.54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140</v>
      </c>
      <c r="AU264" s="221" t="s">
        <v>138</v>
      </c>
      <c r="AV264" s="14" t="s">
        <v>138</v>
      </c>
      <c r="AW264" s="14" t="s">
        <v>32</v>
      </c>
      <c r="AX264" s="14" t="s">
        <v>75</v>
      </c>
      <c r="AY264" s="221" t="s">
        <v>130</v>
      </c>
    </row>
    <row r="265" spans="2:51" s="13" customFormat="1" ht="11.25">
      <c r="B265" s="200"/>
      <c r="C265" s="201"/>
      <c r="D265" s="202" t="s">
        <v>140</v>
      </c>
      <c r="E265" s="203" t="s">
        <v>1</v>
      </c>
      <c r="F265" s="204" t="s">
        <v>206</v>
      </c>
      <c r="G265" s="201"/>
      <c r="H265" s="203" t="s">
        <v>1</v>
      </c>
      <c r="I265" s="205"/>
      <c r="J265" s="201"/>
      <c r="K265" s="201"/>
      <c r="L265" s="206"/>
      <c r="M265" s="207"/>
      <c r="N265" s="208"/>
      <c r="O265" s="208"/>
      <c r="P265" s="208"/>
      <c r="Q265" s="208"/>
      <c r="R265" s="208"/>
      <c r="S265" s="208"/>
      <c r="T265" s="209"/>
      <c r="AT265" s="210" t="s">
        <v>140</v>
      </c>
      <c r="AU265" s="210" t="s">
        <v>138</v>
      </c>
      <c r="AV265" s="13" t="s">
        <v>83</v>
      </c>
      <c r="AW265" s="13" t="s">
        <v>32</v>
      </c>
      <c r="AX265" s="13" t="s">
        <v>75</v>
      </c>
      <c r="AY265" s="210" t="s">
        <v>130</v>
      </c>
    </row>
    <row r="266" spans="2:51" s="14" customFormat="1" ht="11.25">
      <c r="B266" s="211"/>
      <c r="C266" s="212"/>
      <c r="D266" s="202" t="s">
        <v>140</v>
      </c>
      <c r="E266" s="213" t="s">
        <v>1</v>
      </c>
      <c r="F266" s="214" t="s">
        <v>305</v>
      </c>
      <c r="G266" s="212"/>
      <c r="H266" s="215">
        <v>163.63800000000001</v>
      </c>
      <c r="I266" s="216"/>
      <c r="J266" s="212"/>
      <c r="K266" s="212"/>
      <c r="L266" s="217"/>
      <c r="M266" s="218"/>
      <c r="N266" s="219"/>
      <c r="O266" s="219"/>
      <c r="P266" s="219"/>
      <c r="Q266" s="219"/>
      <c r="R266" s="219"/>
      <c r="S266" s="219"/>
      <c r="T266" s="220"/>
      <c r="AT266" s="221" t="s">
        <v>140</v>
      </c>
      <c r="AU266" s="221" t="s">
        <v>138</v>
      </c>
      <c r="AV266" s="14" t="s">
        <v>138</v>
      </c>
      <c r="AW266" s="14" t="s">
        <v>32</v>
      </c>
      <c r="AX266" s="14" t="s">
        <v>75</v>
      </c>
      <c r="AY266" s="221" t="s">
        <v>130</v>
      </c>
    </row>
    <row r="267" spans="2:51" s="14" customFormat="1" ht="11.25">
      <c r="B267" s="211"/>
      <c r="C267" s="212"/>
      <c r="D267" s="202" t="s">
        <v>140</v>
      </c>
      <c r="E267" s="213" t="s">
        <v>1</v>
      </c>
      <c r="F267" s="214" t="s">
        <v>306</v>
      </c>
      <c r="G267" s="212"/>
      <c r="H267" s="215">
        <v>3.0449999999999999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140</v>
      </c>
      <c r="AU267" s="221" t="s">
        <v>138</v>
      </c>
      <c r="AV267" s="14" t="s">
        <v>138</v>
      </c>
      <c r="AW267" s="14" t="s">
        <v>32</v>
      </c>
      <c r="AX267" s="14" t="s">
        <v>75</v>
      </c>
      <c r="AY267" s="221" t="s">
        <v>130</v>
      </c>
    </row>
    <row r="268" spans="2:51" s="13" customFormat="1" ht="11.25">
      <c r="B268" s="200"/>
      <c r="C268" s="201"/>
      <c r="D268" s="202" t="s">
        <v>140</v>
      </c>
      <c r="E268" s="203" t="s">
        <v>1</v>
      </c>
      <c r="F268" s="204" t="s">
        <v>293</v>
      </c>
      <c r="G268" s="201"/>
      <c r="H268" s="203" t="s">
        <v>1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140</v>
      </c>
      <c r="AU268" s="210" t="s">
        <v>138</v>
      </c>
      <c r="AV268" s="13" t="s">
        <v>83</v>
      </c>
      <c r="AW268" s="13" t="s">
        <v>32</v>
      </c>
      <c r="AX268" s="13" t="s">
        <v>75</v>
      </c>
      <c r="AY268" s="210" t="s">
        <v>130</v>
      </c>
    </row>
    <row r="269" spans="2:51" s="14" customFormat="1" ht="11.25">
      <c r="B269" s="211"/>
      <c r="C269" s="212"/>
      <c r="D269" s="202" t="s">
        <v>140</v>
      </c>
      <c r="E269" s="213" t="s">
        <v>1</v>
      </c>
      <c r="F269" s="214" t="s">
        <v>307</v>
      </c>
      <c r="G269" s="212"/>
      <c r="H269" s="215">
        <v>-3.24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140</v>
      </c>
      <c r="AU269" s="221" t="s">
        <v>138</v>
      </c>
      <c r="AV269" s="14" t="s">
        <v>138</v>
      </c>
      <c r="AW269" s="14" t="s">
        <v>32</v>
      </c>
      <c r="AX269" s="14" t="s">
        <v>75</v>
      </c>
      <c r="AY269" s="221" t="s">
        <v>130</v>
      </c>
    </row>
    <row r="270" spans="2:51" s="14" customFormat="1" ht="11.25">
      <c r="B270" s="211"/>
      <c r="C270" s="212"/>
      <c r="D270" s="202" t="s">
        <v>140</v>
      </c>
      <c r="E270" s="213" t="s">
        <v>1</v>
      </c>
      <c r="F270" s="214" t="s">
        <v>308</v>
      </c>
      <c r="G270" s="212"/>
      <c r="H270" s="215">
        <v>-2.88</v>
      </c>
      <c r="I270" s="216"/>
      <c r="J270" s="212"/>
      <c r="K270" s="212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140</v>
      </c>
      <c r="AU270" s="221" t="s">
        <v>138</v>
      </c>
      <c r="AV270" s="14" t="s">
        <v>138</v>
      </c>
      <c r="AW270" s="14" t="s">
        <v>32</v>
      </c>
      <c r="AX270" s="14" t="s">
        <v>75</v>
      </c>
      <c r="AY270" s="221" t="s">
        <v>130</v>
      </c>
    </row>
    <row r="271" spans="2:51" s="13" customFormat="1" ht="11.25">
      <c r="B271" s="200"/>
      <c r="C271" s="201"/>
      <c r="D271" s="202" t="s">
        <v>140</v>
      </c>
      <c r="E271" s="203" t="s">
        <v>1</v>
      </c>
      <c r="F271" s="204" t="s">
        <v>309</v>
      </c>
      <c r="G271" s="201"/>
      <c r="H271" s="203" t="s">
        <v>1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140</v>
      </c>
      <c r="AU271" s="210" t="s">
        <v>138</v>
      </c>
      <c r="AV271" s="13" t="s">
        <v>83</v>
      </c>
      <c r="AW271" s="13" t="s">
        <v>32</v>
      </c>
      <c r="AX271" s="13" t="s">
        <v>75</v>
      </c>
      <c r="AY271" s="210" t="s">
        <v>130</v>
      </c>
    </row>
    <row r="272" spans="2:51" s="14" customFormat="1" ht="11.25">
      <c r="B272" s="211"/>
      <c r="C272" s="212"/>
      <c r="D272" s="202" t="s">
        <v>140</v>
      </c>
      <c r="E272" s="213" t="s">
        <v>1</v>
      </c>
      <c r="F272" s="214" t="s">
        <v>310</v>
      </c>
      <c r="G272" s="212"/>
      <c r="H272" s="215">
        <v>129.05000000000001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140</v>
      </c>
      <c r="AU272" s="221" t="s">
        <v>138</v>
      </c>
      <c r="AV272" s="14" t="s">
        <v>138</v>
      </c>
      <c r="AW272" s="14" t="s">
        <v>32</v>
      </c>
      <c r="AX272" s="14" t="s">
        <v>75</v>
      </c>
      <c r="AY272" s="221" t="s">
        <v>130</v>
      </c>
    </row>
    <row r="273" spans="1:65" s="13" customFormat="1" ht="11.25">
      <c r="B273" s="200"/>
      <c r="C273" s="201"/>
      <c r="D273" s="202" t="s">
        <v>140</v>
      </c>
      <c r="E273" s="203" t="s">
        <v>1</v>
      </c>
      <c r="F273" s="204" t="s">
        <v>311</v>
      </c>
      <c r="G273" s="201"/>
      <c r="H273" s="203" t="s">
        <v>1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140</v>
      </c>
      <c r="AU273" s="210" t="s">
        <v>138</v>
      </c>
      <c r="AV273" s="13" t="s">
        <v>83</v>
      </c>
      <c r="AW273" s="13" t="s">
        <v>32</v>
      </c>
      <c r="AX273" s="13" t="s">
        <v>75</v>
      </c>
      <c r="AY273" s="210" t="s">
        <v>130</v>
      </c>
    </row>
    <row r="274" spans="1:65" s="14" customFormat="1" ht="11.25">
      <c r="B274" s="211"/>
      <c r="C274" s="212"/>
      <c r="D274" s="202" t="s">
        <v>140</v>
      </c>
      <c r="E274" s="213" t="s">
        <v>1</v>
      </c>
      <c r="F274" s="214" t="s">
        <v>312</v>
      </c>
      <c r="G274" s="212"/>
      <c r="H274" s="215">
        <v>-20.25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140</v>
      </c>
      <c r="AU274" s="221" t="s">
        <v>138</v>
      </c>
      <c r="AV274" s="14" t="s">
        <v>138</v>
      </c>
      <c r="AW274" s="14" t="s">
        <v>32</v>
      </c>
      <c r="AX274" s="14" t="s">
        <v>75</v>
      </c>
      <c r="AY274" s="221" t="s">
        <v>130</v>
      </c>
    </row>
    <row r="275" spans="1:65" s="13" customFormat="1" ht="11.25">
      <c r="B275" s="200"/>
      <c r="C275" s="201"/>
      <c r="D275" s="202" t="s">
        <v>140</v>
      </c>
      <c r="E275" s="203" t="s">
        <v>1</v>
      </c>
      <c r="F275" s="204" t="s">
        <v>313</v>
      </c>
      <c r="G275" s="201"/>
      <c r="H275" s="203" t="s">
        <v>1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140</v>
      </c>
      <c r="AU275" s="210" t="s">
        <v>138</v>
      </c>
      <c r="AV275" s="13" t="s">
        <v>83</v>
      </c>
      <c r="AW275" s="13" t="s">
        <v>32</v>
      </c>
      <c r="AX275" s="13" t="s">
        <v>75</v>
      </c>
      <c r="AY275" s="210" t="s">
        <v>130</v>
      </c>
    </row>
    <row r="276" spans="1:65" s="14" customFormat="1" ht="11.25">
      <c r="B276" s="211"/>
      <c r="C276" s="212"/>
      <c r="D276" s="202" t="s">
        <v>140</v>
      </c>
      <c r="E276" s="213" t="s">
        <v>1</v>
      </c>
      <c r="F276" s="214" t="s">
        <v>314</v>
      </c>
      <c r="G276" s="212"/>
      <c r="H276" s="215">
        <v>-7.5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140</v>
      </c>
      <c r="AU276" s="221" t="s">
        <v>138</v>
      </c>
      <c r="AV276" s="14" t="s">
        <v>138</v>
      </c>
      <c r="AW276" s="14" t="s">
        <v>32</v>
      </c>
      <c r="AX276" s="14" t="s">
        <v>75</v>
      </c>
      <c r="AY276" s="221" t="s">
        <v>130</v>
      </c>
    </row>
    <row r="277" spans="1:65" s="13" customFormat="1" ht="11.25">
      <c r="B277" s="200"/>
      <c r="C277" s="201"/>
      <c r="D277" s="202" t="s">
        <v>140</v>
      </c>
      <c r="E277" s="203" t="s">
        <v>1</v>
      </c>
      <c r="F277" s="204" t="s">
        <v>315</v>
      </c>
      <c r="G277" s="201"/>
      <c r="H277" s="203" t="s">
        <v>1</v>
      </c>
      <c r="I277" s="205"/>
      <c r="J277" s="201"/>
      <c r="K277" s="201"/>
      <c r="L277" s="206"/>
      <c r="M277" s="207"/>
      <c r="N277" s="208"/>
      <c r="O277" s="208"/>
      <c r="P277" s="208"/>
      <c r="Q277" s="208"/>
      <c r="R277" s="208"/>
      <c r="S277" s="208"/>
      <c r="T277" s="209"/>
      <c r="AT277" s="210" t="s">
        <v>140</v>
      </c>
      <c r="AU277" s="210" t="s">
        <v>138</v>
      </c>
      <c r="AV277" s="13" t="s">
        <v>83</v>
      </c>
      <c r="AW277" s="13" t="s">
        <v>32</v>
      </c>
      <c r="AX277" s="13" t="s">
        <v>75</v>
      </c>
      <c r="AY277" s="210" t="s">
        <v>130</v>
      </c>
    </row>
    <row r="278" spans="1:65" s="14" customFormat="1" ht="11.25">
      <c r="B278" s="211"/>
      <c r="C278" s="212"/>
      <c r="D278" s="202" t="s">
        <v>140</v>
      </c>
      <c r="E278" s="213" t="s">
        <v>1</v>
      </c>
      <c r="F278" s="214" t="s">
        <v>316</v>
      </c>
      <c r="G278" s="212"/>
      <c r="H278" s="215">
        <v>44.965000000000003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140</v>
      </c>
      <c r="AU278" s="221" t="s">
        <v>138</v>
      </c>
      <c r="AV278" s="14" t="s">
        <v>138</v>
      </c>
      <c r="AW278" s="14" t="s">
        <v>32</v>
      </c>
      <c r="AX278" s="14" t="s">
        <v>75</v>
      </c>
      <c r="AY278" s="221" t="s">
        <v>130</v>
      </c>
    </row>
    <row r="279" spans="1:65" s="14" customFormat="1" ht="11.25">
      <c r="B279" s="211"/>
      <c r="C279" s="212"/>
      <c r="D279" s="202" t="s">
        <v>140</v>
      </c>
      <c r="E279" s="213" t="s">
        <v>1</v>
      </c>
      <c r="F279" s="214" t="s">
        <v>317</v>
      </c>
      <c r="G279" s="212"/>
      <c r="H279" s="215">
        <v>24.882999999999999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140</v>
      </c>
      <c r="AU279" s="221" t="s">
        <v>138</v>
      </c>
      <c r="AV279" s="14" t="s">
        <v>138</v>
      </c>
      <c r="AW279" s="14" t="s">
        <v>32</v>
      </c>
      <c r="AX279" s="14" t="s">
        <v>75</v>
      </c>
      <c r="AY279" s="221" t="s">
        <v>130</v>
      </c>
    </row>
    <row r="280" spans="1:65" s="14" customFormat="1" ht="11.25">
      <c r="B280" s="211"/>
      <c r="C280" s="212"/>
      <c r="D280" s="202" t="s">
        <v>140</v>
      </c>
      <c r="E280" s="213" t="s">
        <v>1</v>
      </c>
      <c r="F280" s="214" t="s">
        <v>318</v>
      </c>
      <c r="G280" s="212"/>
      <c r="H280" s="215">
        <v>17.184999999999999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140</v>
      </c>
      <c r="AU280" s="221" t="s">
        <v>138</v>
      </c>
      <c r="AV280" s="14" t="s">
        <v>138</v>
      </c>
      <c r="AW280" s="14" t="s">
        <v>32</v>
      </c>
      <c r="AX280" s="14" t="s">
        <v>75</v>
      </c>
      <c r="AY280" s="221" t="s">
        <v>130</v>
      </c>
    </row>
    <row r="281" spans="1:65" s="16" customFormat="1" ht="11.25">
      <c r="B281" s="243"/>
      <c r="C281" s="244"/>
      <c r="D281" s="202" t="s">
        <v>140</v>
      </c>
      <c r="E281" s="245" t="s">
        <v>1</v>
      </c>
      <c r="F281" s="246" t="s">
        <v>319</v>
      </c>
      <c r="G281" s="244"/>
      <c r="H281" s="247">
        <v>547.57899999999995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AT281" s="253" t="s">
        <v>140</v>
      </c>
      <c r="AU281" s="253" t="s">
        <v>138</v>
      </c>
      <c r="AV281" s="16" t="s">
        <v>320</v>
      </c>
      <c r="AW281" s="16" t="s">
        <v>32</v>
      </c>
      <c r="AX281" s="16" t="s">
        <v>75</v>
      </c>
      <c r="AY281" s="253" t="s">
        <v>130</v>
      </c>
    </row>
    <row r="282" spans="1:65" s="13" customFormat="1" ht="11.25">
      <c r="B282" s="200"/>
      <c r="C282" s="201"/>
      <c r="D282" s="202" t="s">
        <v>140</v>
      </c>
      <c r="E282" s="203" t="s">
        <v>1</v>
      </c>
      <c r="F282" s="204" t="s">
        <v>321</v>
      </c>
      <c r="G282" s="201"/>
      <c r="H282" s="203" t="s">
        <v>1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140</v>
      </c>
      <c r="AU282" s="210" t="s">
        <v>138</v>
      </c>
      <c r="AV282" s="13" t="s">
        <v>83</v>
      </c>
      <c r="AW282" s="13" t="s">
        <v>32</v>
      </c>
      <c r="AX282" s="13" t="s">
        <v>75</v>
      </c>
      <c r="AY282" s="210" t="s">
        <v>130</v>
      </c>
    </row>
    <row r="283" spans="1:65" s="13" customFormat="1" ht="11.25">
      <c r="B283" s="200"/>
      <c r="C283" s="201"/>
      <c r="D283" s="202" t="s">
        <v>140</v>
      </c>
      <c r="E283" s="203" t="s">
        <v>1</v>
      </c>
      <c r="F283" s="204" t="s">
        <v>322</v>
      </c>
      <c r="G283" s="201"/>
      <c r="H283" s="203" t="s">
        <v>1</v>
      </c>
      <c r="I283" s="205"/>
      <c r="J283" s="201"/>
      <c r="K283" s="201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140</v>
      </c>
      <c r="AU283" s="210" t="s">
        <v>138</v>
      </c>
      <c r="AV283" s="13" t="s">
        <v>83</v>
      </c>
      <c r="AW283" s="13" t="s">
        <v>32</v>
      </c>
      <c r="AX283" s="13" t="s">
        <v>75</v>
      </c>
      <c r="AY283" s="210" t="s">
        <v>130</v>
      </c>
    </row>
    <row r="284" spans="1:65" s="14" customFormat="1" ht="11.25">
      <c r="B284" s="211"/>
      <c r="C284" s="212"/>
      <c r="D284" s="202" t="s">
        <v>140</v>
      </c>
      <c r="E284" s="213" t="s">
        <v>1</v>
      </c>
      <c r="F284" s="214" t="s">
        <v>323</v>
      </c>
      <c r="G284" s="212"/>
      <c r="H284" s="215">
        <v>17.535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140</v>
      </c>
      <c r="AU284" s="221" t="s">
        <v>138</v>
      </c>
      <c r="AV284" s="14" t="s">
        <v>138</v>
      </c>
      <c r="AW284" s="14" t="s">
        <v>32</v>
      </c>
      <c r="AX284" s="14" t="s">
        <v>75</v>
      </c>
      <c r="AY284" s="221" t="s">
        <v>130</v>
      </c>
    </row>
    <row r="285" spans="1:65" s="14" customFormat="1" ht="11.25">
      <c r="B285" s="211"/>
      <c r="C285" s="212"/>
      <c r="D285" s="202" t="s">
        <v>140</v>
      </c>
      <c r="E285" s="213" t="s">
        <v>1</v>
      </c>
      <c r="F285" s="214" t="s">
        <v>324</v>
      </c>
      <c r="G285" s="212"/>
      <c r="H285" s="215">
        <v>11.708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140</v>
      </c>
      <c r="AU285" s="221" t="s">
        <v>138</v>
      </c>
      <c r="AV285" s="14" t="s">
        <v>138</v>
      </c>
      <c r="AW285" s="14" t="s">
        <v>32</v>
      </c>
      <c r="AX285" s="14" t="s">
        <v>75</v>
      </c>
      <c r="AY285" s="221" t="s">
        <v>130</v>
      </c>
    </row>
    <row r="286" spans="1:65" s="16" customFormat="1" ht="11.25">
      <c r="B286" s="243"/>
      <c r="C286" s="244"/>
      <c r="D286" s="202" t="s">
        <v>140</v>
      </c>
      <c r="E286" s="245" t="s">
        <v>1</v>
      </c>
      <c r="F286" s="246" t="s">
        <v>319</v>
      </c>
      <c r="G286" s="244"/>
      <c r="H286" s="247">
        <v>29.242999999999999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140</v>
      </c>
      <c r="AU286" s="253" t="s">
        <v>138</v>
      </c>
      <c r="AV286" s="16" t="s">
        <v>320</v>
      </c>
      <c r="AW286" s="16" t="s">
        <v>32</v>
      </c>
      <c r="AX286" s="16" t="s">
        <v>75</v>
      </c>
      <c r="AY286" s="253" t="s">
        <v>130</v>
      </c>
    </row>
    <row r="287" spans="1:65" s="15" customFormat="1" ht="11.25">
      <c r="B287" s="222"/>
      <c r="C287" s="223"/>
      <c r="D287" s="202" t="s">
        <v>140</v>
      </c>
      <c r="E287" s="224" t="s">
        <v>1</v>
      </c>
      <c r="F287" s="225" t="s">
        <v>169</v>
      </c>
      <c r="G287" s="223"/>
      <c r="H287" s="226">
        <v>576.822</v>
      </c>
      <c r="I287" s="227"/>
      <c r="J287" s="223"/>
      <c r="K287" s="223"/>
      <c r="L287" s="228"/>
      <c r="M287" s="229"/>
      <c r="N287" s="230"/>
      <c r="O287" s="230"/>
      <c r="P287" s="230"/>
      <c r="Q287" s="230"/>
      <c r="R287" s="230"/>
      <c r="S287" s="230"/>
      <c r="T287" s="231"/>
      <c r="AT287" s="232" t="s">
        <v>140</v>
      </c>
      <c r="AU287" s="232" t="s">
        <v>138</v>
      </c>
      <c r="AV287" s="15" t="s">
        <v>137</v>
      </c>
      <c r="AW287" s="15" t="s">
        <v>32</v>
      </c>
      <c r="AX287" s="15" t="s">
        <v>83</v>
      </c>
      <c r="AY287" s="232" t="s">
        <v>130</v>
      </c>
    </row>
    <row r="288" spans="1:65" s="2" customFormat="1" ht="24.2" customHeight="1">
      <c r="A288" s="35"/>
      <c r="B288" s="36"/>
      <c r="C288" s="233" t="s">
        <v>325</v>
      </c>
      <c r="D288" s="233" t="s">
        <v>175</v>
      </c>
      <c r="E288" s="234" t="s">
        <v>326</v>
      </c>
      <c r="F288" s="235" t="s">
        <v>327</v>
      </c>
      <c r="G288" s="236" t="s">
        <v>135</v>
      </c>
      <c r="H288" s="237">
        <v>574.95799999999997</v>
      </c>
      <c r="I288" s="238"/>
      <c r="J288" s="239">
        <f>ROUND(I288*H288,2)</f>
        <v>0</v>
      </c>
      <c r="K288" s="235" t="s">
        <v>136</v>
      </c>
      <c r="L288" s="240"/>
      <c r="M288" s="241" t="s">
        <v>1</v>
      </c>
      <c r="N288" s="242" t="s">
        <v>41</v>
      </c>
      <c r="O288" s="72"/>
      <c r="P288" s="196">
        <f>O288*H288</f>
        <v>0</v>
      </c>
      <c r="Q288" s="196">
        <v>3.0000000000000001E-3</v>
      </c>
      <c r="R288" s="196">
        <f>Q288*H288</f>
        <v>1.724874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174</v>
      </c>
      <c r="AT288" s="198" t="s">
        <v>175</v>
      </c>
      <c r="AU288" s="198" t="s">
        <v>138</v>
      </c>
      <c r="AY288" s="18" t="s">
        <v>130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138</v>
      </c>
      <c r="BK288" s="199">
        <f>ROUND(I288*H288,2)</f>
        <v>0</v>
      </c>
      <c r="BL288" s="18" t="s">
        <v>137</v>
      </c>
      <c r="BM288" s="198" t="s">
        <v>328</v>
      </c>
    </row>
    <row r="289" spans="1:65" s="14" customFormat="1" ht="11.25">
      <c r="B289" s="211"/>
      <c r="C289" s="212"/>
      <c r="D289" s="202" t="s">
        <v>140</v>
      </c>
      <c r="E289" s="212"/>
      <c r="F289" s="214" t="s">
        <v>329</v>
      </c>
      <c r="G289" s="212"/>
      <c r="H289" s="215">
        <v>574.95799999999997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140</v>
      </c>
      <c r="AU289" s="221" t="s">
        <v>138</v>
      </c>
      <c r="AV289" s="14" t="s">
        <v>138</v>
      </c>
      <c r="AW289" s="14" t="s">
        <v>4</v>
      </c>
      <c r="AX289" s="14" t="s">
        <v>83</v>
      </c>
      <c r="AY289" s="221" t="s">
        <v>130</v>
      </c>
    </row>
    <row r="290" spans="1:65" s="2" customFormat="1" ht="16.5" customHeight="1">
      <c r="A290" s="35"/>
      <c r="B290" s="36"/>
      <c r="C290" s="233" t="s">
        <v>330</v>
      </c>
      <c r="D290" s="233" t="s">
        <v>175</v>
      </c>
      <c r="E290" s="234" t="s">
        <v>223</v>
      </c>
      <c r="F290" s="235" t="s">
        <v>224</v>
      </c>
      <c r="G290" s="236" t="s">
        <v>135</v>
      </c>
      <c r="H290" s="237">
        <v>30.704999999999998</v>
      </c>
      <c r="I290" s="238"/>
      <c r="J290" s="239">
        <f>ROUND(I290*H290,2)</f>
        <v>0</v>
      </c>
      <c r="K290" s="235" t="s">
        <v>136</v>
      </c>
      <c r="L290" s="240"/>
      <c r="M290" s="241" t="s">
        <v>1</v>
      </c>
      <c r="N290" s="242" t="s">
        <v>41</v>
      </c>
      <c r="O290" s="72"/>
      <c r="P290" s="196">
        <f>O290*H290</f>
        <v>0</v>
      </c>
      <c r="Q290" s="196">
        <v>1.4E-3</v>
      </c>
      <c r="R290" s="196">
        <f>Q290*H290</f>
        <v>4.2986999999999997E-2</v>
      </c>
      <c r="S290" s="196">
        <v>0</v>
      </c>
      <c r="T290" s="197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8" t="s">
        <v>174</v>
      </c>
      <c r="AT290" s="198" t="s">
        <v>175</v>
      </c>
      <c r="AU290" s="198" t="s">
        <v>138</v>
      </c>
      <c r="AY290" s="18" t="s">
        <v>130</v>
      </c>
      <c r="BE290" s="199">
        <f>IF(N290="základní",J290,0)</f>
        <v>0</v>
      </c>
      <c r="BF290" s="199">
        <f>IF(N290="snížená",J290,0)</f>
        <v>0</v>
      </c>
      <c r="BG290" s="199">
        <f>IF(N290="zákl. přenesená",J290,0)</f>
        <v>0</v>
      </c>
      <c r="BH290" s="199">
        <f>IF(N290="sníž. přenesená",J290,0)</f>
        <v>0</v>
      </c>
      <c r="BI290" s="199">
        <f>IF(N290="nulová",J290,0)</f>
        <v>0</v>
      </c>
      <c r="BJ290" s="18" t="s">
        <v>138</v>
      </c>
      <c r="BK290" s="199">
        <f>ROUND(I290*H290,2)</f>
        <v>0</v>
      </c>
      <c r="BL290" s="18" t="s">
        <v>137</v>
      </c>
      <c r="BM290" s="198" t="s">
        <v>331</v>
      </c>
    </row>
    <row r="291" spans="1:65" s="14" customFormat="1" ht="11.25">
      <c r="B291" s="211"/>
      <c r="C291" s="212"/>
      <c r="D291" s="202" t="s">
        <v>140</v>
      </c>
      <c r="E291" s="212"/>
      <c r="F291" s="214" t="s">
        <v>332</v>
      </c>
      <c r="G291" s="212"/>
      <c r="H291" s="215">
        <v>30.704999999999998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140</v>
      </c>
      <c r="AU291" s="221" t="s">
        <v>138</v>
      </c>
      <c r="AV291" s="14" t="s">
        <v>138</v>
      </c>
      <c r="AW291" s="14" t="s">
        <v>4</v>
      </c>
      <c r="AX291" s="14" t="s">
        <v>83</v>
      </c>
      <c r="AY291" s="221" t="s">
        <v>130</v>
      </c>
    </row>
    <row r="292" spans="1:65" s="2" customFormat="1" ht="44.25" customHeight="1">
      <c r="A292" s="35"/>
      <c r="B292" s="36"/>
      <c r="C292" s="187" t="s">
        <v>333</v>
      </c>
      <c r="D292" s="187" t="s">
        <v>132</v>
      </c>
      <c r="E292" s="188" t="s">
        <v>334</v>
      </c>
      <c r="F292" s="189" t="s">
        <v>335</v>
      </c>
      <c r="G292" s="190" t="s">
        <v>135</v>
      </c>
      <c r="H292" s="191">
        <v>1128.471</v>
      </c>
      <c r="I292" s="192"/>
      <c r="J292" s="193">
        <f>ROUND(I292*H292,2)</f>
        <v>0</v>
      </c>
      <c r="K292" s="189" t="s">
        <v>136</v>
      </c>
      <c r="L292" s="40"/>
      <c r="M292" s="194" t="s">
        <v>1</v>
      </c>
      <c r="N292" s="195" t="s">
        <v>41</v>
      </c>
      <c r="O292" s="72"/>
      <c r="P292" s="196">
        <f>O292*H292</f>
        <v>0</v>
      </c>
      <c r="Q292" s="196">
        <v>8.6E-3</v>
      </c>
      <c r="R292" s="196">
        <f>Q292*H292</f>
        <v>9.7048506000000003</v>
      </c>
      <c r="S292" s="196">
        <v>0</v>
      </c>
      <c r="T292" s="197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8" t="s">
        <v>137</v>
      </c>
      <c r="AT292" s="198" t="s">
        <v>132</v>
      </c>
      <c r="AU292" s="198" t="s">
        <v>138</v>
      </c>
      <c r="AY292" s="18" t="s">
        <v>130</v>
      </c>
      <c r="BE292" s="199">
        <f>IF(N292="základní",J292,0)</f>
        <v>0</v>
      </c>
      <c r="BF292" s="199">
        <f>IF(N292="snížená",J292,0)</f>
        <v>0</v>
      </c>
      <c r="BG292" s="199">
        <f>IF(N292="zákl. přenesená",J292,0)</f>
        <v>0</v>
      </c>
      <c r="BH292" s="199">
        <f>IF(N292="sníž. přenesená",J292,0)</f>
        <v>0</v>
      </c>
      <c r="BI292" s="199">
        <f>IF(N292="nulová",J292,0)</f>
        <v>0</v>
      </c>
      <c r="BJ292" s="18" t="s">
        <v>138</v>
      </c>
      <c r="BK292" s="199">
        <f>ROUND(I292*H292,2)</f>
        <v>0</v>
      </c>
      <c r="BL292" s="18" t="s">
        <v>137</v>
      </c>
      <c r="BM292" s="198" t="s">
        <v>336</v>
      </c>
    </row>
    <row r="293" spans="1:65" s="13" customFormat="1" ht="11.25">
      <c r="B293" s="200"/>
      <c r="C293" s="201"/>
      <c r="D293" s="202" t="s">
        <v>140</v>
      </c>
      <c r="E293" s="203" t="s">
        <v>1</v>
      </c>
      <c r="F293" s="204" t="s">
        <v>241</v>
      </c>
      <c r="G293" s="201"/>
      <c r="H293" s="203" t="s">
        <v>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140</v>
      </c>
      <c r="AU293" s="210" t="s">
        <v>138</v>
      </c>
      <c r="AV293" s="13" t="s">
        <v>83</v>
      </c>
      <c r="AW293" s="13" t="s">
        <v>32</v>
      </c>
      <c r="AX293" s="13" t="s">
        <v>75</v>
      </c>
      <c r="AY293" s="210" t="s">
        <v>130</v>
      </c>
    </row>
    <row r="294" spans="1:65" s="13" customFormat="1" ht="11.25">
      <c r="B294" s="200"/>
      <c r="C294" s="201"/>
      <c r="D294" s="202" t="s">
        <v>140</v>
      </c>
      <c r="E294" s="203" t="s">
        <v>1</v>
      </c>
      <c r="F294" s="204" t="s">
        <v>204</v>
      </c>
      <c r="G294" s="201"/>
      <c r="H294" s="203" t="s">
        <v>1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140</v>
      </c>
      <c r="AU294" s="210" t="s">
        <v>138</v>
      </c>
      <c r="AV294" s="13" t="s">
        <v>83</v>
      </c>
      <c r="AW294" s="13" t="s">
        <v>32</v>
      </c>
      <c r="AX294" s="13" t="s">
        <v>75</v>
      </c>
      <c r="AY294" s="210" t="s">
        <v>130</v>
      </c>
    </row>
    <row r="295" spans="1:65" s="14" customFormat="1" ht="11.25">
      <c r="B295" s="211"/>
      <c r="C295" s="212"/>
      <c r="D295" s="202" t="s">
        <v>140</v>
      </c>
      <c r="E295" s="213" t="s">
        <v>1</v>
      </c>
      <c r="F295" s="214" t="s">
        <v>337</v>
      </c>
      <c r="G295" s="212"/>
      <c r="H295" s="215">
        <v>564.70500000000004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140</v>
      </c>
      <c r="AU295" s="221" t="s">
        <v>138</v>
      </c>
      <c r="AV295" s="14" t="s">
        <v>138</v>
      </c>
      <c r="AW295" s="14" t="s">
        <v>32</v>
      </c>
      <c r="AX295" s="14" t="s">
        <v>75</v>
      </c>
      <c r="AY295" s="221" t="s">
        <v>130</v>
      </c>
    </row>
    <row r="296" spans="1:65" s="14" customFormat="1" ht="11.25">
      <c r="B296" s="211"/>
      <c r="C296" s="212"/>
      <c r="D296" s="202" t="s">
        <v>140</v>
      </c>
      <c r="E296" s="213" t="s">
        <v>1</v>
      </c>
      <c r="F296" s="214" t="s">
        <v>338</v>
      </c>
      <c r="G296" s="212"/>
      <c r="H296" s="215">
        <v>6.6550000000000002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140</v>
      </c>
      <c r="AU296" s="221" t="s">
        <v>138</v>
      </c>
      <c r="AV296" s="14" t="s">
        <v>138</v>
      </c>
      <c r="AW296" s="14" t="s">
        <v>32</v>
      </c>
      <c r="AX296" s="14" t="s">
        <v>75</v>
      </c>
      <c r="AY296" s="221" t="s">
        <v>130</v>
      </c>
    </row>
    <row r="297" spans="1:65" s="13" customFormat="1" ht="11.25">
      <c r="B297" s="200"/>
      <c r="C297" s="201"/>
      <c r="D297" s="202" t="s">
        <v>140</v>
      </c>
      <c r="E297" s="203" t="s">
        <v>1</v>
      </c>
      <c r="F297" s="204" t="s">
        <v>293</v>
      </c>
      <c r="G297" s="201"/>
      <c r="H297" s="203" t="s">
        <v>1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140</v>
      </c>
      <c r="AU297" s="210" t="s">
        <v>138</v>
      </c>
      <c r="AV297" s="13" t="s">
        <v>83</v>
      </c>
      <c r="AW297" s="13" t="s">
        <v>32</v>
      </c>
      <c r="AX297" s="13" t="s">
        <v>75</v>
      </c>
      <c r="AY297" s="210" t="s">
        <v>130</v>
      </c>
    </row>
    <row r="298" spans="1:65" s="14" customFormat="1" ht="11.25">
      <c r="B298" s="211"/>
      <c r="C298" s="212"/>
      <c r="D298" s="202" t="s">
        <v>140</v>
      </c>
      <c r="E298" s="213" t="s">
        <v>1</v>
      </c>
      <c r="F298" s="214" t="s">
        <v>339</v>
      </c>
      <c r="G298" s="212"/>
      <c r="H298" s="215">
        <v>-3.375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140</v>
      </c>
      <c r="AU298" s="221" t="s">
        <v>138</v>
      </c>
      <c r="AV298" s="14" t="s">
        <v>138</v>
      </c>
      <c r="AW298" s="14" t="s">
        <v>32</v>
      </c>
      <c r="AX298" s="14" t="s">
        <v>75</v>
      </c>
      <c r="AY298" s="221" t="s">
        <v>130</v>
      </c>
    </row>
    <row r="299" spans="1:65" s="14" customFormat="1" ht="11.25">
      <c r="B299" s="211"/>
      <c r="C299" s="212"/>
      <c r="D299" s="202" t="s">
        <v>140</v>
      </c>
      <c r="E299" s="213" t="s">
        <v>1</v>
      </c>
      <c r="F299" s="214" t="s">
        <v>340</v>
      </c>
      <c r="G299" s="212"/>
      <c r="H299" s="215">
        <v>-36.99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140</v>
      </c>
      <c r="AU299" s="221" t="s">
        <v>138</v>
      </c>
      <c r="AV299" s="14" t="s">
        <v>138</v>
      </c>
      <c r="AW299" s="14" t="s">
        <v>32</v>
      </c>
      <c r="AX299" s="14" t="s">
        <v>75</v>
      </c>
      <c r="AY299" s="221" t="s">
        <v>130</v>
      </c>
    </row>
    <row r="300" spans="1:65" s="14" customFormat="1" ht="33.75">
      <c r="B300" s="211"/>
      <c r="C300" s="212"/>
      <c r="D300" s="202" t="s">
        <v>140</v>
      </c>
      <c r="E300" s="213" t="s">
        <v>1</v>
      </c>
      <c r="F300" s="214" t="s">
        <v>341</v>
      </c>
      <c r="G300" s="212"/>
      <c r="H300" s="215">
        <v>-77.239999999999995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140</v>
      </c>
      <c r="AU300" s="221" t="s">
        <v>138</v>
      </c>
      <c r="AV300" s="14" t="s">
        <v>138</v>
      </c>
      <c r="AW300" s="14" t="s">
        <v>32</v>
      </c>
      <c r="AX300" s="14" t="s">
        <v>75</v>
      </c>
      <c r="AY300" s="221" t="s">
        <v>130</v>
      </c>
    </row>
    <row r="301" spans="1:65" s="13" customFormat="1" ht="11.25">
      <c r="B301" s="200"/>
      <c r="C301" s="201"/>
      <c r="D301" s="202" t="s">
        <v>140</v>
      </c>
      <c r="E301" s="203" t="s">
        <v>1</v>
      </c>
      <c r="F301" s="204" t="s">
        <v>218</v>
      </c>
      <c r="G301" s="201"/>
      <c r="H301" s="203" t="s">
        <v>1</v>
      </c>
      <c r="I301" s="205"/>
      <c r="J301" s="201"/>
      <c r="K301" s="201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140</v>
      </c>
      <c r="AU301" s="210" t="s">
        <v>138</v>
      </c>
      <c r="AV301" s="13" t="s">
        <v>83</v>
      </c>
      <c r="AW301" s="13" t="s">
        <v>32</v>
      </c>
      <c r="AX301" s="13" t="s">
        <v>75</v>
      </c>
      <c r="AY301" s="210" t="s">
        <v>130</v>
      </c>
    </row>
    <row r="302" spans="1:65" s="14" customFormat="1" ht="11.25">
      <c r="B302" s="211"/>
      <c r="C302" s="212"/>
      <c r="D302" s="202" t="s">
        <v>140</v>
      </c>
      <c r="E302" s="213" t="s">
        <v>1</v>
      </c>
      <c r="F302" s="214" t="s">
        <v>342</v>
      </c>
      <c r="G302" s="212"/>
      <c r="H302" s="215">
        <v>225.03700000000001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140</v>
      </c>
      <c r="AU302" s="221" t="s">
        <v>138</v>
      </c>
      <c r="AV302" s="14" t="s">
        <v>138</v>
      </c>
      <c r="AW302" s="14" t="s">
        <v>32</v>
      </c>
      <c r="AX302" s="14" t="s">
        <v>75</v>
      </c>
      <c r="AY302" s="221" t="s">
        <v>130</v>
      </c>
    </row>
    <row r="303" spans="1:65" s="14" customFormat="1" ht="11.25">
      <c r="B303" s="211"/>
      <c r="C303" s="212"/>
      <c r="D303" s="202" t="s">
        <v>140</v>
      </c>
      <c r="E303" s="213" t="s">
        <v>1</v>
      </c>
      <c r="F303" s="214" t="s">
        <v>343</v>
      </c>
      <c r="G303" s="212"/>
      <c r="H303" s="215">
        <v>125.045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140</v>
      </c>
      <c r="AU303" s="221" t="s">
        <v>138</v>
      </c>
      <c r="AV303" s="14" t="s">
        <v>138</v>
      </c>
      <c r="AW303" s="14" t="s">
        <v>32</v>
      </c>
      <c r="AX303" s="14" t="s">
        <v>75</v>
      </c>
      <c r="AY303" s="221" t="s">
        <v>130</v>
      </c>
    </row>
    <row r="304" spans="1:65" s="14" customFormat="1" ht="11.25">
      <c r="B304" s="211"/>
      <c r="C304" s="212"/>
      <c r="D304" s="202" t="s">
        <v>140</v>
      </c>
      <c r="E304" s="213" t="s">
        <v>1</v>
      </c>
      <c r="F304" s="214" t="s">
        <v>344</v>
      </c>
      <c r="G304" s="212"/>
      <c r="H304" s="215">
        <v>51.555</v>
      </c>
      <c r="I304" s="216"/>
      <c r="J304" s="212"/>
      <c r="K304" s="212"/>
      <c r="L304" s="217"/>
      <c r="M304" s="218"/>
      <c r="N304" s="219"/>
      <c r="O304" s="219"/>
      <c r="P304" s="219"/>
      <c r="Q304" s="219"/>
      <c r="R304" s="219"/>
      <c r="S304" s="219"/>
      <c r="T304" s="220"/>
      <c r="AT304" s="221" t="s">
        <v>140</v>
      </c>
      <c r="AU304" s="221" t="s">
        <v>138</v>
      </c>
      <c r="AV304" s="14" t="s">
        <v>138</v>
      </c>
      <c r="AW304" s="14" t="s">
        <v>32</v>
      </c>
      <c r="AX304" s="14" t="s">
        <v>75</v>
      </c>
      <c r="AY304" s="221" t="s">
        <v>130</v>
      </c>
    </row>
    <row r="305" spans="1:65" s="13" customFormat="1" ht="11.25">
      <c r="B305" s="200"/>
      <c r="C305" s="201"/>
      <c r="D305" s="202" t="s">
        <v>140</v>
      </c>
      <c r="E305" s="203" t="s">
        <v>1</v>
      </c>
      <c r="F305" s="204" t="s">
        <v>293</v>
      </c>
      <c r="G305" s="201"/>
      <c r="H305" s="203" t="s">
        <v>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140</v>
      </c>
      <c r="AU305" s="210" t="s">
        <v>138</v>
      </c>
      <c r="AV305" s="13" t="s">
        <v>83</v>
      </c>
      <c r="AW305" s="13" t="s">
        <v>32</v>
      </c>
      <c r="AX305" s="13" t="s">
        <v>75</v>
      </c>
      <c r="AY305" s="210" t="s">
        <v>130</v>
      </c>
    </row>
    <row r="306" spans="1:65" s="14" customFormat="1" ht="11.25">
      <c r="B306" s="211"/>
      <c r="C306" s="212"/>
      <c r="D306" s="202" t="s">
        <v>140</v>
      </c>
      <c r="E306" s="213" t="s">
        <v>1</v>
      </c>
      <c r="F306" s="214" t="s">
        <v>345</v>
      </c>
      <c r="G306" s="212"/>
      <c r="H306" s="215">
        <v>-6.6</v>
      </c>
      <c r="I306" s="216"/>
      <c r="J306" s="212"/>
      <c r="K306" s="212"/>
      <c r="L306" s="217"/>
      <c r="M306" s="218"/>
      <c r="N306" s="219"/>
      <c r="O306" s="219"/>
      <c r="P306" s="219"/>
      <c r="Q306" s="219"/>
      <c r="R306" s="219"/>
      <c r="S306" s="219"/>
      <c r="T306" s="220"/>
      <c r="AT306" s="221" t="s">
        <v>140</v>
      </c>
      <c r="AU306" s="221" t="s">
        <v>138</v>
      </c>
      <c r="AV306" s="14" t="s">
        <v>138</v>
      </c>
      <c r="AW306" s="14" t="s">
        <v>32</v>
      </c>
      <c r="AX306" s="14" t="s">
        <v>75</v>
      </c>
      <c r="AY306" s="221" t="s">
        <v>130</v>
      </c>
    </row>
    <row r="307" spans="1:65" s="14" customFormat="1" ht="11.25">
      <c r="B307" s="211"/>
      <c r="C307" s="212"/>
      <c r="D307" s="202" t="s">
        <v>140</v>
      </c>
      <c r="E307" s="213" t="s">
        <v>1</v>
      </c>
      <c r="F307" s="214" t="s">
        <v>346</v>
      </c>
      <c r="G307" s="212"/>
      <c r="H307" s="215">
        <v>-3.22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140</v>
      </c>
      <c r="AU307" s="221" t="s">
        <v>138</v>
      </c>
      <c r="AV307" s="14" t="s">
        <v>138</v>
      </c>
      <c r="AW307" s="14" t="s">
        <v>32</v>
      </c>
      <c r="AX307" s="14" t="s">
        <v>75</v>
      </c>
      <c r="AY307" s="221" t="s">
        <v>130</v>
      </c>
    </row>
    <row r="308" spans="1:65" s="14" customFormat="1" ht="33.75">
      <c r="B308" s="211"/>
      <c r="C308" s="212"/>
      <c r="D308" s="202" t="s">
        <v>140</v>
      </c>
      <c r="E308" s="213" t="s">
        <v>1</v>
      </c>
      <c r="F308" s="214" t="s">
        <v>347</v>
      </c>
      <c r="G308" s="212"/>
      <c r="H308" s="215">
        <v>-21.914000000000001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140</v>
      </c>
      <c r="AU308" s="221" t="s">
        <v>138</v>
      </c>
      <c r="AV308" s="14" t="s">
        <v>138</v>
      </c>
      <c r="AW308" s="14" t="s">
        <v>32</v>
      </c>
      <c r="AX308" s="14" t="s">
        <v>75</v>
      </c>
      <c r="AY308" s="221" t="s">
        <v>130</v>
      </c>
    </row>
    <row r="309" spans="1:65" s="14" customFormat="1" ht="33.75">
      <c r="B309" s="211"/>
      <c r="C309" s="212"/>
      <c r="D309" s="202" t="s">
        <v>140</v>
      </c>
      <c r="E309" s="213" t="s">
        <v>1</v>
      </c>
      <c r="F309" s="214" t="s">
        <v>348</v>
      </c>
      <c r="G309" s="212"/>
      <c r="H309" s="215">
        <v>-58.31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140</v>
      </c>
      <c r="AU309" s="221" t="s">
        <v>138</v>
      </c>
      <c r="AV309" s="14" t="s">
        <v>138</v>
      </c>
      <c r="AW309" s="14" t="s">
        <v>32</v>
      </c>
      <c r="AX309" s="14" t="s">
        <v>75</v>
      </c>
      <c r="AY309" s="221" t="s">
        <v>130</v>
      </c>
    </row>
    <row r="310" spans="1:65" s="13" customFormat="1" ht="11.25">
      <c r="B310" s="200"/>
      <c r="C310" s="201"/>
      <c r="D310" s="202" t="s">
        <v>140</v>
      </c>
      <c r="E310" s="203" t="s">
        <v>1</v>
      </c>
      <c r="F310" s="204" t="s">
        <v>206</v>
      </c>
      <c r="G310" s="201"/>
      <c r="H310" s="203" t="s">
        <v>1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140</v>
      </c>
      <c r="AU310" s="210" t="s">
        <v>138</v>
      </c>
      <c r="AV310" s="13" t="s">
        <v>83</v>
      </c>
      <c r="AW310" s="13" t="s">
        <v>32</v>
      </c>
      <c r="AX310" s="13" t="s">
        <v>75</v>
      </c>
      <c r="AY310" s="210" t="s">
        <v>130</v>
      </c>
    </row>
    <row r="311" spans="1:65" s="14" customFormat="1" ht="11.25">
      <c r="B311" s="211"/>
      <c r="C311" s="212"/>
      <c r="D311" s="202" t="s">
        <v>140</v>
      </c>
      <c r="E311" s="213" t="s">
        <v>1</v>
      </c>
      <c r="F311" s="214" t="s">
        <v>349</v>
      </c>
      <c r="G311" s="212"/>
      <c r="H311" s="215">
        <v>598.74800000000005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140</v>
      </c>
      <c r="AU311" s="221" t="s">
        <v>138</v>
      </c>
      <c r="AV311" s="14" t="s">
        <v>138</v>
      </c>
      <c r="AW311" s="14" t="s">
        <v>32</v>
      </c>
      <c r="AX311" s="14" t="s">
        <v>75</v>
      </c>
      <c r="AY311" s="221" t="s">
        <v>130</v>
      </c>
    </row>
    <row r="312" spans="1:65" s="13" customFormat="1" ht="11.25">
      <c r="B312" s="200"/>
      <c r="C312" s="201"/>
      <c r="D312" s="202" t="s">
        <v>140</v>
      </c>
      <c r="E312" s="203" t="s">
        <v>1</v>
      </c>
      <c r="F312" s="204" t="s">
        <v>293</v>
      </c>
      <c r="G312" s="201"/>
      <c r="H312" s="203" t="s">
        <v>1</v>
      </c>
      <c r="I312" s="205"/>
      <c r="J312" s="201"/>
      <c r="K312" s="201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140</v>
      </c>
      <c r="AU312" s="210" t="s">
        <v>138</v>
      </c>
      <c r="AV312" s="13" t="s">
        <v>83</v>
      </c>
      <c r="AW312" s="13" t="s">
        <v>32</v>
      </c>
      <c r="AX312" s="13" t="s">
        <v>75</v>
      </c>
      <c r="AY312" s="210" t="s">
        <v>130</v>
      </c>
    </row>
    <row r="313" spans="1:65" s="14" customFormat="1" ht="11.25">
      <c r="B313" s="211"/>
      <c r="C313" s="212"/>
      <c r="D313" s="202" t="s">
        <v>140</v>
      </c>
      <c r="E313" s="213" t="s">
        <v>1</v>
      </c>
      <c r="F313" s="214" t="s">
        <v>350</v>
      </c>
      <c r="G313" s="212"/>
      <c r="H313" s="215">
        <v>-6.6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140</v>
      </c>
      <c r="AU313" s="221" t="s">
        <v>138</v>
      </c>
      <c r="AV313" s="14" t="s">
        <v>138</v>
      </c>
      <c r="AW313" s="14" t="s">
        <v>32</v>
      </c>
      <c r="AX313" s="14" t="s">
        <v>75</v>
      </c>
      <c r="AY313" s="221" t="s">
        <v>130</v>
      </c>
    </row>
    <row r="314" spans="1:65" s="14" customFormat="1" ht="22.5">
      <c r="B314" s="211"/>
      <c r="C314" s="212"/>
      <c r="D314" s="202" t="s">
        <v>140</v>
      </c>
      <c r="E314" s="213" t="s">
        <v>1</v>
      </c>
      <c r="F314" s="214" t="s">
        <v>351</v>
      </c>
      <c r="G314" s="212"/>
      <c r="H314" s="215">
        <v>-39.69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140</v>
      </c>
      <c r="AU314" s="221" t="s">
        <v>138</v>
      </c>
      <c r="AV314" s="14" t="s">
        <v>138</v>
      </c>
      <c r="AW314" s="14" t="s">
        <v>32</v>
      </c>
      <c r="AX314" s="14" t="s">
        <v>75</v>
      </c>
      <c r="AY314" s="221" t="s">
        <v>130</v>
      </c>
    </row>
    <row r="315" spans="1:65" s="14" customFormat="1" ht="33.75">
      <c r="B315" s="211"/>
      <c r="C315" s="212"/>
      <c r="D315" s="202" t="s">
        <v>140</v>
      </c>
      <c r="E315" s="213" t="s">
        <v>1</v>
      </c>
      <c r="F315" s="214" t="s">
        <v>352</v>
      </c>
      <c r="G315" s="212"/>
      <c r="H315" s="215">
        <v>-88.034999999999997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140</v>
      </c>
      <c r="AU315" s="221" t="s">
        <v>138</v>
      </c>
      <c r="AV315" s="14" t="s">
        <v>138</v>
      </c>
      <c r="AW315" s="14" t="s">
        <v>32</v>
      </c>
      <c r="AX315" s="14" t="s">
        <v>75</v>
      </c>
      <c r="AY315" s="221" t="s">
        <v>130</v>
      </c>
    </row>
    <row r="316" spans="1:65" s="13" customFormat="1" ht="11.25">
      <c r="B316" s="200"/>
      <c r="C316" s="201"/>
      <c r="D316" s="202" t="s">
        <v>140</v>
      </c>
      <c r="E316" s="203" t="s">
        <v>1</v>
      </c>
      <c r="F316" s="204" t="s">
        <v>353</v>
      </c>
      <c r="G316" s="201"/>
      <c r="H316" s="203" t="s">
        <v>1</v>
      </c>
      <c r="I316" s="205"/>
      <c r="J316" s="201"/>
      <c r="K316" s="201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140</v>
      </c>
      <c r="AU316" s="210" t="s">
        <v>138</v>
      </c>
      <c r="AV316" s="13" t="s">
        <v>83</v>
      </c>
      <c r="AW316" s="13" t="s">
        <v>32</v>
      </c>
      <c r="AX316" s="13" t="s">
        <v>75</v>
      </c>
      <c r="AY316" s="210" t="s">
        <v>130</v>
      </c>
    </row>
    <row r="317" spans="1:65" s="14" customFormat="1" ht="11.25">
      <c r="B317" s="211"/>
      <c r="C317" s="212"/>
      <c r="D317" s="202" t="s">
        <v>140</v>
      </c>
      <c r="E317" s="213" t="s">
        <v>1</v>
      </c>
      <c r="F317" s="214" t="s">
        <v>354</v>
      </c>
      <c r="G317" s="212"/>
      <c r="H317" s="215">
        <v>-101.3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140</v>
      </c>
      <c r="AU317" s="221" t="s">
        <v>138</v>
      </c>
      <c r="AV317" s="14" t="s">
        <v>138</v>
      </c>
      <c r="AW317" s="14" t="s">
        <v>32</v>
      </c>
      <c r="AX317" s="14" t="s">
        <v>75</v>
      </c>
      <c r="AY317" s="221" t="s">
        <v>130</v>
      </c>
    </row>
    <row r="318" spans="1:65" s="15" customFormat="1" ht="11.25">
      <c r="B318" s="222"/>
      <c r="C318" s="223"/>
      <c r="D318" s="202" t="s">
        <v>140</v>
      </c>
      <c r="E318" s="224" t="s">
        <v>1</v>
      </c>
      <c r="F318" s="225" t="s">
        <v>169</v>
      </c>
      <c r="G318" s="223"/>
      <c r="H318" s="226">
        <v>1128.471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140</v>
      </c>
      <c r="AU318" s="232" t="s">
        <v>138</v>
      </c>
      <c r="AV318" s="15" t="s">
        <v>137</v>
      </c>
      <c r="AW318" s="15" t="s">
        <v>32</v>
      </c>
      <c r="AX318" s="15" t="s">
        <v>83</v>
      </c>
      <c r="AY318" s="232" t="s">
        <v>130</v>
      </c>
    </row>
    <row r="319" spans="1:65" s="2" customFormat="1" ht="21.75" customHeight="1">
      <c r="A319" s="35"/>
      <c r="B319" s="36"/>
      <c r="C319" s="233" t="s">
        <v>355</v>
      </c>
      <c r="D319" s="233" t="s">
        <v>175</v>
      </c>
      <c r="E319" s="234" t="s">
        <v>356</v>
      </c>
      <c r="F319" s="235" t="s">
        <v>357</v>
      </c>
      <c r="G319" s="236" t="s">
        <v>135</v>
      </c>
      <c r="H319" s="237">
        <v>1184.895</v>
      </c>
      <c r="I319" s="238"/>
      <c r="J319" s="239">
        <f>ROUND(I319*H319,2)</f>
        <v>0</v>
      </c>
      <c r="K319" s="235" t="s">
        <v>136</v>
      </c>
      <c r="L319" s="240"/>
      <c r="M319" s="241" t="s">
        <v>1</v>
      </c>
      <c r="N319" s="242" t="s">
        <v>41</v>
      </c>
      <c r="O319" s="72"/>
      <c r="P319" s="196">
        <f>O319*H319</f>
        <v>0</v>
      </c>
      <c r="Q319" s="196">
        <v>2.3999999999999998E-3</v>
      </c>
      <c r="R319" s="196">
        <f>Q319*H319</f>
        <v>2.8437479999999997</v>
      </c>
      <c r="S319" s="196">
        <v>0</v>
      </c>
      <c r="T319" s="197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198" t="s">
        <v>174</v>
      </c>
      <c r="AT319" s="198" t="s">
        <v>175</v>
      </c>
      <c r="AU319" s="198" t="s">
        <v>138</v>
      </c>
      <c r="AY319" s="18" t="s">
        <v>130</v>
      </c>
      <c r="BE319" s="199">
        <f>IF(N319="základní",J319,0)</f>
        <v>0</v>
      </c>
      <c r="BF319" s="199">
        <f>IF(N319="snížená",J319,0)</f>
        <v>0</v>
      </c>
      <c r="BG319" s="199">
        <f>IF(N319="zákl. přenesená",J319,0)</f>
        <v>0</v>
      </c>
      <c r="BH319" s="199">
        <f>IF(N319="sníž. přenesená",J319,0)</f>
        <v>0</v>
      </c>
      <c r="BI319" s="199">
        <f>IF(N319="nulová",J319,0)</f>
        <v>0</v>
      </c>
      <c r="BJ319" s="18" t="s">
        <v>138</v>
      </c>
      <c r="BK319" s="199">
        <f>ROUND(I319*H319,2)</f>
        <v>0</v>
      </c>
      <c r="BL319" s="18" t="s">
        <v>137</v>
      </c>
      <c r="BM319" s="198" t="s">
        <v>358</v>
      </c>
    </row>
    <row r="320" spans="1:65" s="14" customFormat="1" ht="11.25">
      <c r="B320" s="211"/>
      <c r="C320" s="212"/>
      <c r="D320" s="202" t="s">
        <v>140</v>
      </c>
      <c r="E320" s="212"/>
      <c r="F320" s="214" t="s">
        <v>359</v>
      </c>
      <c r="G320" s="212"/>
      <c r="H320" s="215">
        <v>1184.895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140</v>
      </c>
      <c r="AU320" s="221" t="s">
        <v>138</v>
      </c>
      <c r="AV320" s="14" t="s">
        <v>138</v>
      </c>
      <c r="AW320" s="14" t="s">
        <v>4</v>
      </c>
      <c r="AX320" s="14" t="s">
        <v>83</v>
      </c>
      <c r="AY320" s="221" t="s">
        <v>130</v>
      </c>
    </row>
    <row r="321" spans="1:65" s="2" customFormat="1" ht="37.9" customHeight="1">
      <c r="A321" s="35"/>
      <c r="B321" s="36"/>
      <c r="C321" s="187" t="s">
        <v>360</v>
      </c>
      <c r="D321" s="187" t="s">
        <v>132</v>
      </c>
      <c r="E321" s="188" t="s">
        <v>361</v>
      </c>
      <c r="F321" s="189" t="s">
        <v>362</v>
      </c>
      <c r="G321" s="190" t="s">
        <v>135</v>
      </c>
      <c r="H321" s="191">
        <v>1705.2929999999999</v>
      </c>
      <c r="I321" s="192"/>
      <c r="J321" s="193">
        <f>ROUND(I321*H321,2)</f>
        <v>0</v>
      </c>
      <c r="K321" s="189" t="s">
        <v>136</v>
      </c>
      <c r="L321" s="40"/>
      <c r="M321" s="194" t="s">
        <v>1</v>
      </c>
      <c r="N321" s="195" t="s">
        <v>41</v>
      </c>
      <c r="O321" s="72"/>
      <c r="P321" s="196">
        <f>O321*H321</f>
        <v>0</v>
      </c>
      <c r="Q321" s="196">
        <v>8.0000000000000007E-5</v>
      </c>
      <c r="R321" s="196">
        <f>Q321*H321</f>
        <v>0.13642344000000001</v>
      </c>
      <c r="S321" s="196">
        <v>0</v>
      </c>
      <c r="T321" s="197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8" t="s">
        <v>137</v>
      </c>
      <c r="AT321" s="198" t="s">
        <v>132</v>
      </c>
      <c r="AU321" s="198" t="s">
        <v>138</v>
      </c>
      <c r="AY321" s="18" t="s">
        <v>130</v>
      </c>
      <c r="BE321" s="199">
        <f>IF(N321="základní",J321,0)</f>
        <v>0</v>
      </c>
      <c r="BF321" s="199">
        <f>IF(N321="snížená",J321,0)</f>
        <v>0</v>
      </c>
      <c r="BG321" s="199">
        <f>IF(N321="zákl. přenesená",J321,0)</f>
        <v>0</v>
      </c>
      <c r="BH321" s="199">
        <f>IF(N321="sníž. přenesená",J321,0)</f>
        <v>0</v>
      </c>
      <c r="BI321" s="199">
        <f>IF(N321="nulová",J321,0)</f>
        <v>0</v>
      </c>
      <c r="BJ321" s="18" t="s">
        <v>138</v>
      </c>
      <c r="BK321" s="199">
        <f>ROUND(I321*H321,2)</f>
        <v>0</v>
      </c>
      <c r="BL321" s="18" t="s">
        <v>137</v>
      </c>
      <c r="BM321" s="198" t="s">
        <v>363</v>
      </c>
    </row>
    <row r="322" spans="1:65" s="13" customFormat="1" ht="11.25">
      <c r="B322" s="200"/>
      <c r="C322" s="201"/>
      <c r="D322" s="202" t="s">
        <v>140</v>
      </c>
      <c r="E322" s="203" t="s">
        <v>1</v>
      </c>
      <c r="F322" s="204" t="s">
        <v>364</v>
      </c>
      <c r="G322" s="201"/>
      <c r="H322" s="203" t="s">
        <v>1</v>
      </c>
      <c r="I322" s="205"/>
      <c r="J322" s="201"/>
      <c r="K322" s="201"/>
      <c r="L322" s="206"/>
      <c r="M322" s="207"/>
      <c r="N322" s="208"/>
      <c r="O322" s="208"/>
      <c r="P322" s="208"/>
      <c r="Q322" s="208"/>
      <c r="R322" s="208"/>
      <c r="S322" s="208"/>
      <c r="T322" s="209"/>
      <c r="AT322" s="210" t="s">
        <v>140</v>
      </c>
      <c r="AU322" s="210" t="s">
        <v>138</v>
      </c>
      <c r="AV322" s="13" t="s">
        <v>83</v>
      </c>
      <c r="AW322" s="13" t="s">
        <v>32</v>
      </c>
      <c r="AX322" s="13" t="s">
        <v>75</v>
      </c>
      <c r="AY322" s="210" t="s">
        <v>130</v>
      </c>
    </row>
    <row r="323" spans="1:65" s="14" customFormat="1" ht="11.25">
      <c r="B323" s="211"/>
      <c r="C323" s="212"/>
      <c r="D323" s="202" t="s">
        <v>140</v>
      </c>
      <c r="E323" s="213" t="s">
        <v>1</v>
      </c>
      <c r="F323" s="214" t="s">
        <v>365</v>
      </c>
      <c r="G323" s="212"/>
      <c r="H323" s="215">
        <v>576.822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140</v>
      </c>
      <c r="AU323" s="221" t="s">
        <v>138</v>
      </c>
      <c r="AV323" s="14" t="s">
        <v>138</v>
      </c>
      <c r="AW323" s="14" t="s">
        <v>32</v>
      </c>
      <c r="AX323" s="14" t="s">
        <v>75</v>
      </c>
      <c r="AY323" s="221" t="s">
        <v>130</v>
      </c>
    </row>
    <row r="324" spans="1:65" s="14" customFormat="1" ht="11.25">
      <c r="B324" s="211"/>
      <c r="C324" s="212"/>
      <c r="D324" s="202" t="s">
        <v>140</v>
      </c>
      <c r="E324" s="213" t="s">
        <v>1</v>
      </c>
      <c r="F324" s="214" t="s">
        <v>252</v>
      </c>
      <c r="G324" s="212"/>
      <c r="H324" s="215">
        <v>1128.471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140</v>
      </c>
      <c r="AU324" s="221" t="s">
        <v>138</v>
      </c>
      <c r="AV324" s="14" t="s">
        <v>138</v>
      </c>
      <c r="AW324" s="14" t="s">
        <v>32</v>
      </c>
      <c r="AX324" s="14" t="s">
        <v>75</v>
      </c>
      <c r="AY324" s="221" t="s">
        <v>130</v>
      </c>
    </row>
    <row r="325" spans="1:65" s="15" customFormat="1" ht="11.25">
      <c r="B325" s="222"/>
      <c r="C325" s="223"/>
      <c r="D325" s="202" t="s">
        <v>140</v>
      </c>
      <c r="E325" s="224" t="s">
        <v>1</v>
      </c>
      <c r="F325" s="225" t="s">
        <v>169</v>
      </c>
      <c r="G325" s="223"/>
      <c r="H325" s="226">
        <v>1705.2929999999999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140</v>
      </c>
      <c r="AU325" s="232" t="s">
        <v>138</v>
      </c>
      <c r="AV325" s="15" t="s">
        <v>137</v>
      </c>
      <c r="AW325" s="15" t="s">
        <v>32</v>
      </c>
      <c r="AX325" s="15" t="s">
        <v>83</v>
      </c>
      <c r="AY325" s="232" t="s">
        <v>130</v>
      </c>
    </row>
    <row r="326" spans="1:65" s="2" customFormat="1" ht="24.2" customHeight="1">
      <c r="A326" s="35"/>
      <c r="B326" s="36"/>
      <c r="C326" s="187" t="s">
        <v>366</v>
      </c>
      <c r="D326" s="187" t="s">
        <v>132</v>
      </c>
      <c r="E326" s="188" t="s">
        <v>367</v>
      </c>
      <c r="F326" s="189" t="s">
        <v>368</v>
      </c>
      <c r="G326" s="190" t="s">
        <v>135</v>
      </c>
      <c r="H326" s="191">
        <v>399.911</v>
      </c>
      <c r="I326" s="192"/>
      <c r="J326" s="193">
        <f>ROUND(I326*H326,2)</f>
        <v>0</v>
      </c>
      <c r="K326" s="189" t="s">
        <v>136</v>
      </c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3.7799999999999999E-3</v>
      </c>
      <c r="R326" s="196">
        <f>Q326*H326</f>
        <v>1.51166358</v>
      </c>
      <c r="S326" s="196">
        <v>0</v>
      </c>
      <c r="T326" s="197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137</v>
      </c>
      <c r="AT326" s="198" t="s">
        <v>132</v>
      </c>
      <c r="AU326" s="198" t="s">
        <v>138</v>
      </c>
      <c r="AY326" s="18" t="s">
        <v>130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138</v>
      </c>
      <c r="BK326" s="199">
        <f>ROUND(I326*H326,2)</f>
        <v>0</v>
      </c>
      <c r="BL326" s="18" t="s">
        <v>137</v>
      </c>
      <c r="BM326" s="198" t="s">
        <v>369</v>
      </c>
    </row>
    <row r="327" spans="1:65" s="13" customFormat="1" ht="11.25">
      <c r="B327" s="200"/>
      <c r="C327" s="201"/>
      <c r="D327" s="202" t="s">
        <v>140</v>
      </c>
      <c r="E327" s="203" t="s">
        <v>1</v>
      </c>
      <c r="F327" s="204" t="s">
        <v>290</v>
      </c>
      <c r="G327" s="201"/>
      <c r="H327" s="203" t="s">
        <v>1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140</v>
      </c>
      <c r="AU327" s="210" t="s">
        <v>138</v>
      </c>
      <c r="AV327" s="13" t="s">
        <v>83</v>
      </c>
      <c r="AW327" s="13" t="s">
        <v>32</v>
      </c>
      <c r="AX327" s="13" t="s">
        <v>75</v>
      </c>
      <c r="AY327" s="210" t="s">
        <v>130</v>
      </c>
    </row>
    <row r="328" spans="1:65" s="13" customFormat="1" ht="11.25">
      <c r="B328" s="200"/>
      <c r="C328" s="201"/>
      <c r="D328" s="202" t="s">
        <v>140</v>
      </c>
      <c r="E328" s="203" t="s">
        <v>1</v>
      </c>
      <c r="F328" s="204" t="s">
        <v>204</v>
      </c>
      <c r="G328" s="201"/>
      <c r="H328" s="203" t="s">
        <v>1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140</v>
      </c>
      <c r="AU328" s="210" t="s">
        <v>138</v>
      </c>
      <c r="AV328" s="13" t="s">
        <v>83</v>
      </c>
      <c r="AW328" s="13" t="s">
        <v>32</v>
      </c>
      <c r="AX328" s="13" t="s">
        <v>75</v>
      </c>
      <c r="AY328" s="210" t="s">
        <v>130</v>
      </c>
    </row>
    <row r="329" spans="1:65" s="14" customFormat="1" ht="11.25">
      <c r="B329" s="211"/>
      <c r="C329" s="212"/>
      <c r="D329" s="202" t="s">
        <v>140</v>
      </c>
      <c r="E329" s="213" t="s">
        <v>1</v>
      </c>
      <c r="F329" s="214" t="s">
        <v>370</v>
      </c>
      <c r="G329" s="212"/>
      <c r="H329" s="215">
        <v>84.447999999999993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140</v>
      </c>
      <c r="AU329" s="221" t="s">
        <v>138</v>
      </c>
      <c r="AV329" s="14" t="s">
        <v>138</v>
      </c>
      <c r="AW329" s="14" t="s">
        <v>32</v>
      </c>
      <c r="AX329" s="14" t="s">
        <v>75</v>
      </c>
      <c r="AY329" s="221" t="s">
        <v>130</v>
      </c>
    </row>
    <row r="330" spans="1:65" s="14" customFormat="1" ht="11.25">
      <c r="B330" s="211"/>
      <c r="C330" s="212"/>
      <c r="D330" s="202" t="s">
        <v>140</v>
      </c>
      <c r="E330" s="213" t="s">
        <v>1</v>
      </c>
      <c r="F330" s="214" t="s">
        <v>292</v>
      </c>
      <c r="G330" s="212"/>
      <c r="H330" s="215">
        <v>4.5119999999999996</v>
      </c>
      <c r="I330" s="216"/>
      <c r="J330" s="212"/>
      <c r="K330" s="212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140</v>
      </c>
      <c r="AU330" s="221" t="s">
        <v>138</v>
      </c>
      <c r="AV330" s="14" t="s">
        <v>138</v>
      </c>
      <c r="AW330" s="14" t="s">
        <v>32</v>
      </c>
      <c r="AX330" s="14" t="s">
        <v>75</v>
      </c>
      <c r="AY330" s="221" t="s">
        <v>130</v>
      </c>
    </row>
    <row r="331" spans="1:65" s="13" customFormat="1" ht="11.25">
      <c r="B331" s="200"/>
      <c r="C331" s="201"/>
      <c r="D331" s="202" t="s">
        <v>140</v>
      </c>
      <c r="E331" s="203" t="s">
        <v>1</v>
      </c>
      <c r="F331" s="204" t="s">
        <v>293</v>
      </c>
      <c r="G331" s="201"/>
      <c r="H331" s="203" t="s">
        <v>1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140</v>
      </c>
      <c r="AU331" s="210" t="s">
        <v>138</v>
      </c>
      <c r="AV331" s="13" t="s">
        <v>83</v>
      </c>
      <c r="AW331" s="13" t="s">
        <v>32</v>
      </c>
      <c r="AX331" s="13" t="s">
        <v>75</v>
      </c>
      <c r="AY331" s="210" t="s">
        <v>130</v>
      </c>
    </row>
    <row r="332" spans="1:65" s="14" customFormat="1" ht="11.25">
      <c r="B332" s="211"/>
      <c r="C332" s="212"/>
      <c r="D332" s="202" t="s">
        <v>140</v>
      </c>
      <c r="E332" s="213" t="s">
        <v>1</v>
      </c>
      <c r="F332" s="214" t="s">
        <v>294</v>
      </c>
      <c r="G332" s="212"/>
      <c r="H332" s="215">
        <v>-7.56</v>
      </c>
      <c r="I332" s="216"/>
      <c r="J332" s="212"/>
      <c r="K332" s="212"/>
      <c r="L332" s="217"/>
      <c r="M332" s="218"/>
      <c r="N332" s="219"/>
      <c r="O332" s="219"/>
      <c r="P332" s="219"/>
      <c r="Q332" s="219"/>
      <c r="R332" s="219"/>
      <c r="S332" s="219"/>
      <c r="T332" s="220"/>
      <c r="AT332" s="221" t="s">
        <v>140</v>
      </c>
      <c r="AU332" s="221" t="s">
        <v>138</v>
      </c>
      <c r="AV332" s="14" t="s">
        <v>138</v>
      </c>
      <c r="AW332" s="14" t="s">
        <v>32</v>
      </c>
      <c r="AX332" s="14" t="s">
        <v>75</v>
      </c>
      <c r="AY332" s="221" t="s">
        <v>130</v>
      </c>
    </row>
    <row r="333" spans="1:65" s="14" customFormat="1" ht="11.25">
      <c r="B333" s="211"/>
      <c r="C333" s="212"/>
      <c r="D333" s="202" t="s">
        <v>140</v>
      </c>
      <c r="E333" s="213" t="s">
        <v>1</v>
      </c>
      <c r="F333" s="214" t="s">
        <v>295</v>
      </c>
      <c r="G333" s="212"/>
      <c r="H333" s="215">
        <v>-0.9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140</v>
      </c>
      <c r="AU333" s="221" t="s">
        <v>138</v>
      </c>
      <c r="AV333" s="14" t="s">
        <v>138</v>
      </c>
      <c r="AW333" s="14" t="s">
        <v>32</v>
      </c>
      <c r="AX333" s="14" t="s">
        <v>75</v>
      </c>
      <c r="AY333" s="221" t="s">
        <v>130</v>
      </c>
    </row>
    <row r="334" spans="1:65" s="14" customFormat="1" ht="11.25">
      <c r="B334" s="211"/>
      <c r="C334" s="212"/>
      <c r="D334" s="202" t="s">
        <v>140</v>
      </c>
      <c r="E334" s="213" t="s">
        <v>1</v>
      </c>
      <c r="F334" s="214" t="s">
        <v>296</v>
      </c>
      <c r="G334" s="212"/>
      <c r="H334" s="215">
        <v>-0.54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140</v>
      </c>
      <c r="AU334" s="221" t="s">
        <v>138</v>
      </c>
      <c r="AV334" s="14" t="s">
        <v>138</v>
      </c>
      <c r="AW334" s="14" t="s">
        <v>32</v>
      </c>
      <c r="AX334" s="14" t="s">
        <v>75</v>
      </c>
      <c r="AY334" s="221" t="s">
        <v>130</v>
      </c>
    </row>
    <row r="335" spans="1:65" s="14" customFormat="1" ht="11.25">
      <c r="B335" s="211"/>
      <c r="C335" s="212"/>
      <c r="D335" s="202" t="s">
        <v>140</v>
      </c>
      <c r="E335" s="213" t="s">
        <v>1</v>
      </c>
      <c r="F335" s="214" t="s">
        <v>297</v>
      </c>
      <c r="G335" s="212"/>
      <c r="H335" s="215">
        <v>-3</v>
      </c>
      <c r="I335" s="216"/>
      <c r="J335" s="212"/>
      <c r="K335" s="212"/>
      <c r="L335" s="217"/>
      <c r="M335" s="218"/>
      <c r="N335" s="219"/>
      <c r="O335" s="219"/>
      <c r="P335" s="219"/>
      <c r="Q335" s="219"/>
      <c r="R335" s="219"/>
      <c r="S335" s="219"/>
      <c r="T335" s="220"/>
      <c r="AT335" s="221" t="s">
        <v>140</v>
      </c>
      <c r="AU335" s="221" t="s">
        <v>138</v>
      </c>
      <c r="AV335" s="14" t="s">
        <v>138</v>
      </c>
      <c r="AW335" s="14" t="s">
        <v>32</v>
      </c>
      <c r="AX335" s="14" t="s">
        <v>75</v>
      </c>
      <c r="AY335" s="221" t="s">
        <v>130</v>
      </c>
    </row>
    <row r="336" spans="1:65" s="14" customFormat="1" ht="11.25">
      <c r="B336" s="211"/>
      <c r="C336" s="212"/>
      <c r="D336" s="202" t="s">
        <v>140</v>
      </c>
      <c r="E336" s="213" t="s">
        <v>1</v>
      </c>
      <c r="F336" s="214" t="s">
        <v>298</v>
      </c>
      <c r="G336" s="212"/>
      <c r="H336" s="215">
        <v>-2.121</v>
      </c>
      <c r="I336" s="216"/>
      <c r="J336" s="212"/>
      <c r="K336" s="212"/>
      <c r="L336" s="217"/>
      <c r="M336" s="218"/>
      <c r="N336" s="219"/>
      <c r="O336" s="219"/>
      <c r="P336" s="219"/>
      <c r="Q336" s="219"/>
      <c r="R336" s="219"/>
      <c r="S336" s="219"/>
      <c r="T336" s="220"/>
      <c r="AT336" s="221" t="s">
        <v>140</v>
      </c>
      <c r="AU336" s="221" t="s">
        <v>138</v>
      </c>
      <c r="AV336" s="14" t="s">
        <v>138</v>
      </c>
      <c r="AW336" s="14" t="s">
        <v>32</v>
      </c>
      <c r="AX336" s="14" t="s">
        <v>75</v>
      </c>
      <c r="AY336" s="221" t="s">
        <v>130</v>
      </c>
    </row>
    <row r="337" spans="2:51" s="13" customFormat="1" ht="11.25">
      <c r="B337" s="200"/>
      <c r="C337" s="201"/>
      <c r="D337" s="202" t="s">
        <v>140</v>
      </c>
      <c r="E337" s="203" t="s">
        <v>1</v>
      </c>
      <c r="F337" s="204" t="s">
        <v>218</v>
      </c>
      <c r="G337" s="201"/>
      <c r="H337" s="203" t="s">
        <v>1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140</v>
      </c>
      <c r="AU337" s="210" t="s">
        <v>138</v>
      </c>
      <c r="AV337" s="13" t="s">
        <v>83</v>
      </c>
      <c r="AW337" s="13" t="s">
        <v>32</v>
      </c>
      <c r="AX337" s="13" t="s">
        <v>75</v>
      </c>
      <c r="AY337" s="210" t="s">
        <v>130</v>
      </c>
    </row>
    <row r="338" spans="2:51" s="14" customFormat="1" ht="11.25">
      <c r="B338" s="211"/>
      <c r="C338" s="212"/>
      <c r="D338" s="202" t="s">
        <v>140</v>
      </c>
      <c r="E338" s="213" t="s">
        <v>1</v>
      </c>
      <c r="F338" s="214" t="s">
        <v>299</v>
      </c>
      <c r="G338" s="212"/>
      <c r="H338" s="215">
        <v>9.84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140</v>
      </c>
      <c r="AU338" s="221" t="s">
        <v>138</v>
      </c>
      <c r="AV338" s="14" t="s">
        <v>138</v>
      </c>
      <c r="AW338" s="14" t="s">
        <v>32</v>
      </c>
      <c r="AX338" s="14" t="s">
        <v>75</v>
      </c>
      <c r="AY338" s="221" t="s">
        <v>130</v>
      </c>
    </row>
    <row r="339" spans="2:51" s="14" customFormat="1" ht="11.25">
      <c r="B339" s="211"/>
      <c r="C339" s="212"/>
      <c r="D339" s="202" t="s">
        <v>140</v>
      </c>
      <c r="E339" s="213" t="s">
        <v>1</v>
      </c>
      <c r="F339" s="214" t="s">
        <v>300</v>
      </c>
      <c r="G339" s="212"/>
      <c r="H339" s="215">
        <v>6.9580000000000002</v>
      </c>
      <c r="I339" s="216"/>
      <c r="J339" s="212"/>
      <c r="K339" s="212"/>
      <c r="L339" s="217"/>
      <c r="M339" s="218"/>
      <c r="N339" s="219"/>
      <c r="O339" s="219"/>
      <c r="P339" s="219"/>
      <c r="Q339" s="219"/>
      <c r="R339" s="219"/>
      <c r="S339" s="219"/>
      <c r="T339" s="220"/>
      <c r="AT339" s="221" t="s">
        <v>140</v>
      </c>
      <c r="AU339" s="221" t="s">
        <v>138</v>
      </c>
      <c r="AV339" s="14" t="s">
        <v>138</v>
      </c>
      <c r="AW339" s="14" t="s">
        <v>32</v>
      </c>
      <c r="AX339" s="14" t="s">
        <v>75</v>
      </c>
      <c r="AY339" s="221" t="s">
        <v>130</v>
      </c>
    </row>
    <row r="340" spans="2:51" s="14" customFormat="1" ht="11.25">
      <c r="B340" s="211"/>
      <c r="C340" s="212"/>
      <c r="D340" s="202" t="s">
        <v>140</v>
      </c>
      <c r="E340" s="213" t="s">
        <v>1</v>
      </c>
      <c r="F340" s="214" t="s">
        <v>371</v>
      </c>
      <c r="G340" s="212"/>
      <c r="H340" s="215">
        <v>8.6780000000000008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140</v>
      </c>
      <c r="AU340" s="221" t="s">
        <v>138</v>
      </c>
      <c r="AV340" s="14" t="s">
        <v>138</v>
      </c>
      <c r="AW340" s="14" t="s">
        <v>32</v>
      </c>
      <c r="AX340" s="14" t="s">
        <v>75</v>
      </c>
      <c r="AY340" s="221" t="s">
        <v>130</v>
      </c>
    </row>
    <row r="341" spans="2:51" s="14" customFormat="1" ht="11.25">
      <c r="B341" s="211"/>
      <c r="C341" s="212"/>
      <c r="D341" s="202" t="s">
        <v>140</v>
      </c>
      <c r="E341" s="213" t="s">
        <v>1</v>
      </c>
      <c r="F341" s="214" t="s">
        <v>372</v>
      </c>
      <c r="G341" s="212"/>
      <c r="H341" s="215">
        <v>20.638000000000002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140</v>
      </c>
      <c r="AU341" s="221" t="s">
        <v>138</v>
      </c>
      <c r="AV341" s="14" t="s">
        <v>138</v>
      </c>
      <c r="AW341" s="14" t="s">
        <v>32</v>
      </c>
      <c r="AX341" s="14" t="s">
        <v>75</v>
      </c>
      <c r="AY341" s="221" t="s">
        <v>130</v>
      </c>
    </row>
    <row r="342" spans="2:51" s="13" customFormat="1" ht="11.25">
      <c r="B342" s="200"/>
      <c r="C342" s="201"/>
      <c r="D342" s="202" t="s">
        <v>140</v>
      </c>
      <c r="E342" s="203" t="s">
        <v>1</v>
      </c>
      <c r="F342" s="204" t="s">
        <v>293</v>
      </c>
      <c r="G342" s="201"/>
      <c r="H342" s="203" t="s">
        <v>1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140</v>
      </c>
      <c r="AU342" s="210" t="s">
        <v>138</v>
      </c>
      <c r="AV342" s="13" t="s">
        <v>83</v>
      </c>
      <c r="AW342" s="13" t="s">
        <v>32</v>
      </c>
      <c r="AX342" s="13" t="s">
        <v>75</v>
      </c>
      <c r="AY342" s="210" t="s">
        <v>130</v>
      </c>
    </row>
    <row r="343" spans="2:51" s="14" customFormat="1" ht="11.25">
      <c r="B343" s="211"/>
      <c r="C343" s="212"/>
      <c r="D343" s="202" t="s">
        <v>140</v>
      </c>
      <c r="E343" s="213" t="s">
        <v>1</v>
      </c>
      <c r="F343" s="214" t="s">
        <v>303</v>
      </c>
      <c r="G343" s="212"/>
      <c r="H343" s="215">
        <v>-1.8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140</v>
      </c>
      <c r="AU343" s="221" t="s">
        <v>138</v>
      </c>
      <c r="AV343" s="14" t="s">
        <v>138</v>
      </c>
      <c r="AW343" s="14" t="s">
        <v>32</v>
      </c>
      <c r="AX343" s="14" t="s">
        <v>75</v>
      </c>
      <c r="AY343" s="221" t="s">
        <v>130</v>
      </c>
    </row>
    <row r="344" spans="2:51" s="14" customFormat="1" ht="11.25">
      <c r="B344" s="211"/>
      <c r="C344" s="212"/>
      <c r="D344" s="202" t="s">
        <v>140</v>
      </c>
      <c r="E344" s="213" t="s">
        <v>1</v>
      </c>
      <c r="F344" s="214" t="s">
        <v>304</v>
      </c>
      <c r="G344" s="212"/>
      <c r="H344" s="215">
        <v>-0.54</v>
      </c>
      <c r="I344" s="216"/>
      <c r="J344" s="212"/>
      <c r="K344" s="212"/>
      <c r="L344" s="217"/>
      <c r="M344" s="218"/>
      <c r="N344" s="219"/>
      <c r="O344" s="219"/>
      <c r="P344" s="219"/>
      <c r="Q344" s="219"/>
      <c r="R344" s="219"/>
      <c r="S344" s="219"/>
      <c r="T344" s="220"/>
      <c r="AT344" s="221" t="s">
        <v>140</v>
      </c>
      <c r="AU344" s="221" t="s">
        <v>138</v>
      </c>
      <c r="AV344" s="14" t="s">
        <v>138</v>
      </c>
      <c r="AW344" s="14" t="s">
        <v>32</v>
      </c>
      <c r="AX344" s="14" t="s">
        <v>75</v>
      </c>
      <c r="AY344" s="221" t="s">
        <v>130</v>
      </c>
    </row>
    <row r="345" spans="2:51" s="13" customFormat="1" ht="11.25">
      <c r="B345" s="200"/>
      <c r="C345" s="201"/>
      <c r="D345" s="202" t="s">
        <v>140</v>
      </c>
      <c r="E345" s="203" t="s">
        <v>1</v>
      </c>
      <c r="F345" s="204" t="s">
        <v>206</v>
      </c>
      <c r="G345" s="201"/>
      <c r="H345" s="203" t="s">
        <v>1</v>
      </c>
      <c r="I345" s="205"/>
      <c r="J345" s="201"/>
      <c r="K345" s="201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140</v>
      </c>
      <c r="AU345" s="210" t="s">
        <v>138</v>
      </c>
      <c r="AV345" s="13" t="s">
        <v>83</v>
      </c>
      <c r="AW345" s="13" t="s">
        <v>32</v>
      </c>
      <c r="AX345" s="13" t="s">
        <v>75</v>
      </c>
      <c r="AY345" s="210" t="s">
        <v>130</v>
      </c>
    </row>
    <row r="346" spans="2:51" s="14" customFormat="1" ht="11.25">
      <c r="B346" s="211"/>
      <c r="C346" s="212"/>
      <c r="D346" s="202" t="s">
        <v>140</v>
      </c>
      <c r="E346" s="213" t="s">
        <v>1</v>
      </c>
      <c r="F346" s="214" t="s">
        <v>373</v>
      </c>
      <c r="G346" s="212"/>
      <c r="H346" s="215">
        <v>96.04</v>
      </c>
      <c r="I346" s="216"/>
      <c r="J346" s="212"/>
      <c r="K346" s="212"/>
      <c r="L346" s="217"/>
      <c r="M346" s="218"/>
      <c r="N346" s="219"/>
      <c r="O346" s="219"/>
      <c r="P346" s="219"/>
      <c r="Q346" s="219"/>
      <c r="R346" s="219"/>
      <c r="S346" s="219"/>
      <c r="T346" s="220"/>
      <c r="AT346" s="221" t="s">
        <v>140</v>
      </c>
      <c r="AU346" s="221" t="s">
        <v>138</v>
      </c>
      <c r="AV346" s="14" t="s">
        <v>138</v>
      </c>
      <c r="AW346" s="14" t="s">
        <v>32</v>
      </c>
      <c r="AX346" s="14" t="s">
        <v>75</v>
      </c>
      <c r="AY346" s="221" t="s">
        <v>130</v>
      </c>
    </row>
    <row r="347" spans="2:51" s="14" customFormat="1" ht="11.25">
      <c r="B347" s="211"/>
      <c r="C347" s="212"/>
      <c r="D347" s="202" t="s">
        <v>140</v>
      </c>
      <c r="E347" s="213" t="s">
        <v>1</v>
      </c>
      <c r="F347" s="214" t="s">
        <v>306</v>
      </c>
      <c r="G347" s="212"/>
      <c r="H347" s="215">
        <v>3.0449999999999999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140</v>
      </c>
      <c r="AU347" s="221" t="s">
        <v>138</v>
      </c>
      <c r="AV347" s="14" t="s">
        <v>138</v>
      </c>
      <c r="AW347" s="14" t="s">
        <v>32</v>
      </c>
      <c r="AX347" s="14" t="s">
        <v>75</v>
      </c>
      <c r="AY347" s="221" t="s">
        <v>130</v>
      </c>
    </row>
    <row r="348" spans="2:51" s="13" customFormat="1" ht="11.25">
      <c r="B348" s="200"/>
      <c r="C348" s="201"/>
      <c r="D348" s="202" t="s">
        <v>140</v>
      </c>
      <c r="E348" s="203" t="s">
        <v>1</v>
      </c>
      <c r="F348" s="204" t="s">
        <v>293</v>
      </c>
      <c r="G348" s="201"/>
      <c r="H348" s="203" t="s">
        <v>1</v>
      </c>
      <c r="I348" s="205"/>
      <c r="J348" s="201"/>
      <c r="K348" s="201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140</v>
      </c>
      <c r="AU348" s="210" t="s">
        <v>138</v>
      </c>
      <c r="AV348" s="13" t="s">
        <v>83</v>
      </c>
      <c r="AW348" s="13" t="s">
        <v>32</v>
      </c>
      <c r="AX348" s="13" t="s">
        <v>75</v>
      </c>
      <c r="AY348" s="210" t="s">
        <v>130</v>
      </c>
    </row>
    <row r="349" spans="2:51" s="14" customFormat="1" ht="11.25">
      <c r="B349" s="211"/>
      <c r="C349" s="212"/>
      <c r="D349" s="202" t="s">
        <v>140</v>
      </c>
      <c r="E349" s="213" t="s">
        <v>1</v>
      </c>
      <c r="F349" s="214" t="s">
        <v>307</v>
      </c>
      <c r="G349" s="212"/>
      <c r="H349" s="215">
        <v>-3.24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140</v>
      </c>
      <c r="AU349" s="221" t="s">
        <v>138</v>
      </c>
      <c r="AV349" s="14" t="s">
        <v>138</v>
      </c>
      <c r="AW349" s="14" t="s">
        <v>32</v>
      </c>
      <c r="AX349" s="14" t="s">
        <v>75</v>
      </c>
      <c r="AY349" s="221" t="s">
        <v>130</v>
      </c>
    </row>
    <row r="350" spans="2:51" s="14" customFormat="1" ht="11.25">
      <c r="B350" s="211"/>
      <c r="C350" s="212"/>
      <c r="D350" s="202" t="s">
        <v>140</v>
      </c>
      <c r="E350" s="213" t="s">
        <v>1</v>
      </c>
      <c r="F350" s="214" t="s">
        <v>308</v>
      </c>
      <c r="G350" s="212"/>
      <c r="H350" s="215">
        <v>-2.88</v>
      </c>
      <c r="I350" s="216"/>
      <c r="J350" s="212"/>
      <c r="K350" s="212"/>
      <c r="L350" s="217"/>
      <c r="M350" s="218"/>
      <c r="N350" s="219"/>
      <c r="O350" s="219"/>
      <c r="P350" s="219"/>
      <c r="Q350" s="219"/>
      <c r="R350" s="219"/>
      <c r="S350" s="219"/>
      <c r="T350" s="220"/>
      <c r="AT350" s="221" t="s">
        <v>140</v>
      </c>
      <c r="AU350" s="221" t="s">
        <v>138</v>
      </c>
      <c r="AV350" s="14" t="s">
        <v>138</v>
      </c>
      <c r="AW350" s="14" t="s">
        <v>32</v>
      </c>
      <c r="AX350" s="14" t="s">
        <v>75</v>
      </c>
      <c r="AY350" s="221" t="s">
        <v>130</v>
      </c>
    </row>
    <row r="351" spans="2:51" s="13" customFormat="1" ht="11.25">
      <c r="B351" s="200"/>
      <c r="C351" s="201"/>
      <c r="D351" s="202" t="s">
        <v>140</v>
      </c>
      <c r="E351" s="203" t="s">
        <v>1</v>
      </c>
      <c r="F351" s="204" t="s">
        <v>315</v>
      </c>
      <c r="G351" s="201"/>
      <c r="H351" s="203" t="s">
        <v>1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140</v>
      </c>
      <c r="AU351" s="210" t="s">
        <v>138</v>
      </c>
      <c r="AV351" s="13" t="s">
        <v>83</v>
      </c>
      <c r="AW351" s="13" t="s">
        <v>32</v>
      </c>
      <c r="AX351" s="13" t="s">
        <v>75</v>
      </c>
      <c r="AY351" s="210" t="s">
        <v>130</v>
      </c>
    </row>
    <row r="352" spans="2:51" s="14" customFormat="1" ht="11.25">
      <c r="B352" s="211"/>
      <c r="C352" s="212"/>
      <c r="D352" s="202" t="s">
        <v>140</v>
      </c>
      <c r="E352" s="213" t="s">
        <v>1</v>
      </c>
      <c r="F352" s="214" t="s">
        <v>316</v>
      </c>
      <c r="G352" s="212"/>
      <c r="H352" s="215">
        <v>44.965000000000003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140</v>
      </c>
      <c r="AU352" s="221" t="s">
        <v>138</v>
      </c>
      <c r="AV352" s="14" t="s">
        <v>138</v>
      </c>
      <c r="AW352" s="14" t="s">
        <v>32</v>
      </c>
      <c r="AX352" s="14" t="s">
        <v>75</v>
      </c>
      <c r="AY352" s="221" t="s">
        <v>130</v>
      </c>
    </row>
    <row r="353" spans="1:65" s="14" customFormat="1" ht="11.25">
      <c r="B353" s="211"/>
      <c r="C353" s="212"/>
      <c r="D353" s="202" t="s">
        <v>140</v>
      </c>
      <c r="E353" s="213" t="s">
        <v>1</v>
      </c>
      <c r="F353" s="214" t="s">
        <v>317</v>
      </c>
      <c r="G353" s="212"/>
      <c r="H353" s="215">
        <v>24.882999999999999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140</v>
      </c>
      <c r="AU353" s="221" t="s">
        <v>138</v>
      </c>
      <c r="AV353" s="14" t="s">
        <v>138</v>
      </c>
      <c r="AW353" s="14" t="s">
        <v>32</v>
      </c>
      <c r="AX353" s="14" t="s">
        <v>75</v>
      </c>
      <c r="AY353" s="221" t="s">
        <v>130</v>
      </c>
    </row>
    <row r="354" spans="1:65" s="14" customFormat="1" ht="11.25">
      <c r="B354" s="211"/>
      <c r="C354" s="212"/>
      <c r="D354" s="202" t="s">
        <v>140</v>
      </c>
      <c r="E354" s="213" t="s">
        <v>1</v>
      </c>
      <c r="F354" s="214" t="s">
        <v>318</v>
      </c>
      <c r="G354" s="212"/>
      <c r="H354" s="215">
        <v>17.184999999999999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140</v>
      </c>
      <c r="AU354" s="221" t="s">
        <v>138</v>
      </c>
      <c r="AV354" s="14" t="s">
        <v>138</v>
      </c>
      <c r="AW354" s="14" t="s">
        <v>32</v>
      </c>
      <c r="AX354" s="14" t="s">
        <v>75</v>
      </c>
      <c r="AY354" s="221" t="s">
        <v>130</v>
      </c>
    </row>
    <row r="355" spans="1:65" s="13" customFormat="1" ht="11.25">
      <c r="B355" s="200"/>
      <c r="C355" s="201"/>
      <c r="D355" s="202" t="s">
        <v>140</v>
      </c>
      <c r="E355" s="203" t="s">
        <v>1</v>
      </c>
      <c r="F355" s="204" t="s">
        <v>309</v>
      </c>
      <c r="G355" s="201"/>
      <c r="H355" s="203" t="s">
        <v>1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140</v>
      </c>
      <c r="AU355" s="210" t="s">
        <v>138</v>
      </c>
      <c r="AV355" s="13" t="s">
        <v>83</v>
      </c>
      <c r="AW355" s="13" t="s">
        <v>32</v>
      </c>
      <c r="AX355" s="13" t="s">
        <v>75</v>
      </c>
      <c r="AY355" s="210" t="s">
        <v>130</v>
      </c>
    </row>
    <row r="356" spans="1:65" s="14" customFormat="1" ht="11.25">
      <c r="B356" s="211"/>
      <c r="C356" s="212"/>
      <c r="D356" s="202" t="s">
        <v>140</v>
      </c>
      <c r="E356" s="213" t="s">
        <v>1</v>
      </c>
      <c r="F356" s="214" t="s">
        <v>310</v>
      </c>
      <c r="G356" s="212"/>
      <c r="H356" s="215">
        <v>129.05000000000001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140</v>
      </c>
      <c r="AU356" s="221" t="s">
        <v>138</v>
      </c>
      <c r="AV356" s="14" t="s">
        <v>138</v>
      </c>
      <c r="AW356" s="14" t="s">
        <v>32</v>
      </c>
      <c r="AX356" s="14" t="s">
        <v>75</v>
      </c>
      <c r="AY356" s="221" t="s">
        <v>130</v>
      </c>
    </row>
    <row r="357" spans="1:65" s="13" customFormat="1" ht="11.25">
      <c r="B357" s="200"/>
      <c r="C357" s="201"/>
      <c r="D357" s="202" t="s">
        <v>140</v>
      </c>
      <c r="E357" s="203" t="s">
        <v>1</v>
      </c>
      <c r="F357" s="204" t="s">
        <v>311</v>
      </c>
      <c r="G357" s="201"/>
      <c r="H357" s="203" t="s">
        <v>1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140</v>
      </c>
      <c r="AU357" s="210" t="s">
        <v>138</v>
      </c>
      <c r="AV357" s="13" t="s">
        <v>83</v>
      </c>
      <c r="AW357" s="13" t="s">
        <v>32</v>
      </c>
      <c r="AX357" s="13" t="s">
        <v>75</v>
      </c>
      <c r="AY357" s="210" t="s">
        <v>130</v>
      </c>
    </row>
    <row r="358" spans="1:65" s="14" customFormat="1" ht="11.25">
      <c r="B358" s="211"/>
      <c r="C358" s="212"/>
      <c r="D358" s="202" t="s">
        <v>140</v>
      </c>
      <c r="E358" s="213" t="s">
        <v>1</v>
      </c>
      <c r="F358" s="214" t="s">
        <v>312</v>
      </c>
      <c r="G358" s="212"/>
      <c r="H358" s="215">
        <v>-20.25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140</v>
      </c>
      <c r="AU358" s="221" t="s">
        <v>138</v>
      </c>
      <c r="AV358" s="14" t="s">
        <v>138</v>
      </c>
      <c r="AW358" s="14" t="s">
        <v>32</v>
      </c>
      <c r="AX358" s="14" t="s">
        <v>75</v>
      </c>
      <c r="AY358" s="221" t="s">
        <v>130</v>
      </c>
    </row>
    <row r="359" spans="1:65" s="13" customFormat="1" ht="11.25">
      <c r="B359" s="200"/>
      <c r="C359" s="201"/>
      <c r="D359" s="202" t="s">
        <v>140</v>
      </c>
      <c r="E359" s="203" t="s">
        <v>1</v>
      </c>
      <c r="F359" s="204" t="s">
        <v>313</v>
      </c>
      <c r="G359" s="201"/>
      <c r="H359" s="203" t="s">
        <v>1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140</v>
      </c>
      <c r="AU359" s="210" t="s">
        <v>138</v>
      </c>
      <c r="AV359" s="13" t="s">
        <v>83</v>
      </c>
      <c r="AW359" s="13" t="s">
        <v>32</v>
      </c>
      <c r="AX359" s="13" t="s">
        <v>75</v>
      </c>
      <c r="AY359" s="210" t="s">
        <v>130</v>
      </c>
    </row>
    <row r="360" spans="1:65" s="14" customFormat="1" ht="11.25">
      <c r="B360" s="211"/>
      <c r="C360" s="212"/>
      <c r="D360" s="202" t="s">
        <v>140</v>
      </c>
      <c r="E360" s="213" t="s">
        <v>1</v>
      </c>
      <c r="F360" s="214" t="s">
        <v>314</v>
      </c>
      <c r="G360" s="212"/>
      <c r="H360" s="215">
        <v>-7.5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140</v>
      </c>
      <c r="AU360" s="221" t="s">
        <v>138</v>
      </c>
      <c r="AV360" s="14" t="s">
        <v>138</v>
      </c>
      <c r="AW360" s="14" t="s">
        <v>32</v>
      </c>
      <c r="AX360" s="14" t="s">
        <v>75</v>
      </c>
      <c r="AY360" s="221" t="s">
        <v>130</v>
      </c>
    </row>
    <row r="361" spans="1:65" s="15" customFormat="1" ht="11.25">
      <c r="B361" s="222"/>
      <c r="C361" s="223"/>
      <c r="D361" s="202" t="s">
        <v>140</v>
      </c>
      <c r="E361" s="224" t="s">
        <v>1</v>
      </c>
      <c r="F361" s="225" t="s">
        <v>169</v>
      </c>
      <c r="G361" s="223"/>
      <c r="H361" s="226">
        <v>399.911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140</v>
      </c>
      <c r="AU361" s="232" t="s">
        <v>138</v>
      </c>
      <c r="AV361" s="15" t="s">
        <v>137</v>
      </c>
      <c r="AW361" s="15" t="s">
        <v>32</v>
      </c>
      <c r="AX361" s="15" t="s">
        <v>83</v>
      </c>
      <c r="AY361" s="232" t="s">
        <v>130</v>
      </c>
    </row>
    <row r="362" spans="1:65" s="2" customFormat="1" ht="24.2" customHeight="1">
      <c r="A362" s="35"/>
      <c r="B362" s="36"/>
      <c r="C362" s="187" t="s">
        <v>374</v>
      </c>
      <c r="D362" s="187" t="s">
        <v>132</v>
      </c>
      <c r="E362" s="188" t="s">
        <v>375</v>
      </c>
      <c r="F362" s="189" t="s">
        <v>376</v>
      </c>
      <c r="G362" s="190" t="s">
        <v>377</v>
      </c>
      <c r="H362" s="191">
        <v>190.70099999999999</v>
      </c>
      <c r="I362" s="192"/>
      <c r="J362" s="193">
        <f>ROUND(I362*H362,2)</f>
        <v>0</v>
      </c>
      <c r="K362" s="189" t="s">
        <v>136</v>
      </c>
      <c r="L362" s="40"/>
      <c r="M362" s="194" t="s">
        <v>1</v>
      </c>
      <c r="N362" s="195" t="s">
        <v>41</v>
      </c>
      <c r="O362" s="72"/>
      <c r="P362" s="196">
        <f>O362*H362</f>
        <v>0</v>
      </c>
      <c r="Q362" s="196">
        <v>5.0000000000000002E-5</v>
      </c>
      <c r="R362" s="196">
        <f>Q362*H362</f>
        <v>9.5350499999999998E-3</v>
      </c>
      <c r="S362" s="196">
        <v>0</v>
      </c>
      <c r="T362" s="197">
        <f>S362*H362</f>
        <v>0</v>
      </c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R362" s="198" t="s">
        <v>137</v>
      </c>
      <c r="AT362" s="198" t="s">
        <v>132</v>
      </c>
      <c r="AU362" s="198" t="s">
        <v>138</v>
      </c>
      <c r="AY362" s="18" t="s">
        <v>130</v>
      </c>
      <c r="BE362" s="199">
        <f>IF(N362="základní",J362,0)</f>
        <v>0</v>
      </c>
      <c r="BF362" s="199">
        <f>IF(N362="snížená",J362,0)</f>
        <v>0</v>
      </c>
      <c r="BG362" s="199">
        <f>IF(N362="zákl. přenesená",J362,0)</f>
        <v>0</v>
      </c>
      <c r="BH362" s="199">
        <f>IF(N362="sníž. přenesená",J362,0)</f>
        <v>0</v>
      </c>
      <c r="BI362" s="199">
        <f>IF(N362="nulová",J362,0)</f>
        <v>0</v>
      </c>
      <c r="BJ362" s="18" t="s">
        <v>138</v>
      </c>
      <c r="BK362" s="199">
        <f>ROUND(I362*H362,2)</f>
        <v>0</v>
      </c>
      <c r="BL362" s="18" t="s">
        <v>137</v>
      </c>
      <c r="BM362" s="198" t="s">
        <v>378</v>
      </c>
    </row>
    <row r="363" spans="1:65" s="13" customFormat="1" ht="11.25">
      <c r="B363" s="200"/>
      <c r="C363" s="201"/>
      <c r="D363" s="202" t="s">
        <v>140</v>
      </c>
      <c r="E363" s="203" t="s">
        <v>1</v>
      </c>
      <c r="F363" s="204" t="s">
        <v>241</v>
      </c>
      <c r="G363" s="201"/>
      <c r="H363" s="203" t="s">
        <v>1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140</v>
      </c>
      <c r="AU363" s="210" t="s">
        <v>138</v>
      </c>
      <c r="AV363" s="13" t="s">
        <v>83</v>
      </c>
      <c r="AW363" s="13" t="s">
        <v>32</v>
      </c>
      <c r="AX363" s="13" t="s">
        <v>75</v>
      </c>
      <c r="AY363" s="210" t="s">
        <v>130</v>
      </c>
    </row>
    <row r="364" spans="1:65" s="13" customFormat="1" ht="11.25">
      <c r="B364" s="200"/>
      <c r="C364" s="201"/>
      <c r="D364" s="202" t="s">
        <v>140</v>
      </c>
      <c r="E364" s="203" t="s">
        <v>1</v>
      </c>
      <c r="F364" s="204" t="s">
        <v>204</v>
      </c>
      <c r="G364" s="201"/>
      <c r="H364" s="203" t="s">
        <v>1</v>
      </c>
      <c r="I364" s="205"/>
      <c r="J364" s="201"/>
      <c r="K364" s="201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140</v>
      </c>
      <c r="AU364" s="210" t="s">
        <v>138</v>
      </c>
      <c r="AV364" s="13" t="s">
        <v>83</v>
      </c>
      <c r="AW364" s="13" t="s">
        <v>32</v>
      </c>
      <c r="AX364" s="13" t="s">
        <v>75</v>
      </c>
      <c r="AY364" s="210" t="s">
        <v>130</v>
      </c>
    </row>
    <row r="365" spans="1:65" s="14" customFormat="1" ht="11.25">
      <c r="B365" s="211"/>
      <c r="C365" s="212"/>
      <c r="D365" s="202" t="s">
        <v>140</v>
      </c>
      <c r="E365" s="213" t="s">
        <v>1</v>
      </c>
      <c r="F365" s="214" t="s">
        <v>379</v>
      </c>
      <c r="G365" s="212"/>
      <c r="H365" s="215">
        <v>60.45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140</v>
      </c>
      <c r="AU365" s="221" t="s">
        <v>138</v>
      </c>
      <c r="AV365" s="14" t="s">
        <v>138</v>
      </c>
      <c r="AW365" s="14" t="s">
        <v>32</v>
      </c>
      <c r="AX365" s="14" t="s">
        <v>75</v>
      </c>
      <c r="AY365" s="221" t="s">
        <v>130</v>
      </c>
    </row>
    <row r="366" spans="1:65" s="14" customFormat="1" ht="11.25">
      <c r="B366" s="211"/>
      <c r="C366" s="212"/>
      <c r="D366" s="202" t="s">
        <v>140</v>
      </c>
      <c r="E366" s="213" t="s">
        <v>1</v>
      </c>
      <c r="F366" s="214" t="s">
        <v>380</v>
      </c>
      <c r="G366" s="212"/>
      <c r="H366" s="215">
        <v>1.1000000000000001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140</v>
      </c>
      <c r="AU366" s="221" t="s">
        <v>138</v>
      </c>
      <c r="AV366" s="14" t="s">
        <v>138</v>
      </c>
      <c r="AW366" s="14" t="s">
        <v>32</v>
      </c>
      <c r="AX366" s="14" t="s">
        <v>75</v>
      </c>
      <c r="AY366" s="221" t="s">
        <v>130</v>
      </c>
    </row>
    <row r="367" spans="1:65" s="13" customFormat="1" ht="11.25">
      <c r="B367" s="200"/>
      <c r="C367" s="201"/>
      <c r="D367" s="202" t="s">
        <v>140</v>
      </c>
      <c r="E367" s="203" t="s">
        <v>1</v>
      </c>
      <c r="F367" s="204" t="s">
        <v>218</v>
      </c>
      <c r="G367" s="201"/>
      <c r="H367" s="203" t="s">
        <v>1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140</v>
      </c>
      <c r="AU367" s="210" t="s">
        <v>138</v>
      </c>
      <c r="AV367" s="13" t="s">
        <v>83</v>
      </c>
      <c r="AW367" s="13" t="s">
        <v>32</v>
      </c>
      <c r="AX367" s="13" t="s">
        <v>75</v>
      </c>
      <c r="AY367" s="210" t="s">
        <v>130</v>
      </c>
    </row>
    <row r="368" spans="1:65" s="14" customFormat="1" ht="11.25">
      <c r="B368" s="211"/>
      <c r="C368" s="212"/>
      <c r="D368" s="202" t="s">
        <v>140</v>
      </c>
      <c r="E368" s="213" t="s">
        <v>1</v>
      </c>
      <c r="F368" s="214" t="s">
        <v>381</v>
      </c>
      <c r="G368" s="212"/>
      <c r="H368" s="215">
        <v>25.285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140</v>
      </c>
      <c r="AU368" s="221" t="s">
        <v>138</v>
      </c>
      <c r="AV368" s="14" t="s">
        <v>138</v>
      </c>
      <c r="AW368" s="14" t="s">
        <v>32</v>
      </c>
      <c r="AX368" s="14" t="s">
        <v>75</v>
      </c>
      <c r="AY368" s="221" t="s">
        <v>130</v>
      </c>
    </row>
    <row r="369" spans="1:65" s="14" customFormat="1" ht="11.25">
      <c r="B369" s="211"/>
      <c r="C369" s="212"/>
      <c r="D369" s="202" t="s">
        <v>140</v>
      </c>
      <c r="E369" s="213" t="s">
        <v>1</v>
      </c>
      <c r="F369" s="214" t="s">
        <v>382</v>
      </c>
      <c r="G369" s="212"/>
      <c r="H369" s="215">
        <v>14.05</v>
      </c>
      <c r="I369" s="216"/>
      <c r="J369" s="212"/>
      <c r="K369" s="212"/>
      <c r="L369" s="217"/>
      <c r="M369" s="218"/>
      <c r="N369" s="219"/>
      <c r="O369" s="219"/>
      <c r="P369" s="219"/>
      <c r="Q369" s="219"/>
      <c r="R369" s="219"/>
      <c r="S369" s="219"/>
      <c r="T369" s="220"/>
      <c r="AT369" s="221" t="s">
        <v>140</v>
      </c>
      <c r="AU369" s="221" t="s">
        <v>138</v>
      </c>
      <c r="AV369" s="14" t="s">
        <v>138</v>
      </c>
      <c r="AW369" s="14" t="s">
        <v>32</v>
      </c>
      <c r="AX369" s="14" t="s">
        <v>75</v>
      </c>
      <c r="AY369" s="221" t="s">
        <v>130</v>
      </c>
    </row>
    <row r="370" spans="1:65" s="14" customFormat="1" ht="11.25">
      <c r="B370" s="211"/>
      <c r="C370" s="212"/>
      <c r="D370" s="202" t="s">
        <v>140</v>
      </c>
      <c r="E370" s="213" t="s">
        <v>1</v>
      </c>
      <c r="F370" s="214" t="s">
        <v>383</v>
      </c>
      <c r="G370" s="212"/>
      <c r="H370" s="215">
        <v>9.19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140</v>
      </c>
      <c r="AU370" s="221" t="s">
        <v>138</v>
      </c>
      <c r="AV370" s="14" t="s">
        <v>138</v>
      </c>
      <c r="AW370" s="14" t="s">
        <v>32</v>
      </c>
      <c r="AX370" s="14" t="s">
        <v>75</v>
      </c>
      <c r="AY370" s="221" t="s">
        <v>130</v>
      </c>
    </row>
    <row r="371" spans="1:65" s="13" customFormat="1" ht="11.25">
      <c r="B371" s="200"/>
      <c r="C371" s="201"/>
      <c r="D371" s="202" t="s">
        <v>140</v>
      </c>
      <c r="E371" s="203" t="s">
        <v>1</v>
      </c>
      <c r="F371" s="204" t="s">
        <v>315</v>
      </c>
      <c r="G371" s="201"/>
      <c r="H371" s="203" t="s">
        <v>1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140</v>
      </c>
      <c r="AU371" s="210" t="s">
        <v>138</v>
      </c>
      <c r="AV371" s="13" t="s">
        <v>83</v>
      </c>
      <c r="AW371" s="13" t="s">
        <v>32</v>
      </c>
      <c r="AX371" s="13" t="s">
        <v>75</v>
      </c>
      <c r="AY371" s="210" t="s">
        <v>130</v>
      </c>
    </row>
    <row r="372" spans="1:65" s="14" customFormat="1" ht="11.25">
      <c r="B372" s="211"/>
      <c r="C372" s="212"/>
      <c r="D372" s="202" t="s">
        <v>140</v>
      </c>
      <c r="E372" s="213" t="s">
        <v>1</v>
      </c>
      <c r="F372" s="214" t="s">
        <v>384</v>
      </c>
      <c r="G372" s="212"/>
      <c r="H372" s="215">
        <v>16.350999999999999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140</v>
      </c>
      <c r="AU372" s="221" t="s">
        <v>138</v>
      </c>
      <c r="AV372" s="14" t="s">
        <v>138</v>
      </c>
      <c r="AW372" s="14" t="s">
        <v>32</v>
      </c>
      <c r="AX372" s="14" t="s">
        <v>75</v>
      </c>
      <c r="AY372" s="221" t="s">
        <v>130</v>
      </c>
    </row>
    <row r="373" spans="1:65" s="13" customFormat="1" ht="11.25">
      <c r="B373" s="200"/>
      <c r="C373" s="201"/>
      <c r="D373" s="202" t="s">
        <v>140</v>
      </c>
      <c r="E373" s="203" t="s">
        <v>1</v>
      </c>
      <c r="F373" s="204" t="s">
        <v>206</v>
      </c>
      <c r="G373" s="201"/>
      <c r="H373" s="203" t="s">
        <v>1</v>
      </c>
      <c r="I373" s="205"/>
      <c r="J373" s="201"/>
      <c r="K373" s="201"/>
      <c r="L373" s="206"/>
      <c r="M373" s="207"/>
      <c r="N373" s="208"/>
      <c r="O373" s="208"/>
      <c r="P373" s="208"/>
      <c r="Q373" s="208"/>
      <c r="R373" s="208"/>
      <c r="S373" s="208"/>
      <c r="T373" s="209"/>
      <c r="AT373" s="210" t="s">
        <v>140</v>
      </c>
      <c r="AU373" s="210" t="s">
        <v>138</v>
      </c>
      <c r="AV373" s="13" t="s">
        <v>83</v>
      </c>
      <c r="AW373" s="13" t="s">
        <v>32</v>
      </c>
      <c r="AX373" s="13" t="s">
        <v>75</v>
      </c>
      <c r="AY373" s="210" t="s">
        <v>130</v>
      </c>
    </row>
    <row r="374" spans="1:65" s="14" customFormat="1" ht="11.25">
      <c r="B374" s="211"/>
      <c r="C374" s="212"/>
      <c r="D374" s="202" t="s">
        <v>140</v>
      </c>
      <c r="E374" s="213" t="s">
        <v>1</v>
      </c>
      <c r="F374" s="214" t="s">
        <v>385</v>
      </c>
      <c r="G374" s="212"/>
      <c r="H374" s="215">
        <v>64.275000000000006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140</v>
      </c>
      <c r="AU374" s="221" t="s">
        <v>138</v>
      </c>
      <c r="AV374" s="14" t="s">
        <v>138</v>
      </c>
      <c r="AW374" s="14" t="s">
        <v>32</v>
      </c>
      <c r="AX374" s="14" t="s">
        <v>75</v>
      </c>
      <c r="AY374" s="221" t="s">
        <v>130</v>
      </c>
    </row>
    <row r="375" spans="1:65" s="15" customFormat="1" ht="11.25">
      <c r="B375" s="222"/>
      <c r="C375" s="223"/>
      <c r="D375" s="202" t="s">
        <v>140</v>
      </c>
      <c r="E375" s="224" t="s">
        <v>1</v>
      </c>
      <c r="F375" s="225" t="s">
        <v>169</v>
      </c>
      <c r="G375" s="223"/>
      <c r="H375" s="226">
        <v>190.70099999999999</v>
      </c>
      <c r="I375" s="227"/>
      <c r="J375" s="223"/>
      <c r="K375" s="223"/>
      <c r="L375" s="228"/>
      <c r="M375" s="229"/>
      <c r="N375" s="230"/>
      <c r="O375" s="230"/>
      <c r="P375" s="230"/>
      <c r="Q375" s="230"/>
      <c r="R375" s="230"/>
      <c r="S375" s="230"/>
      <c r="T375" s="231"/>
      <c r="AT375" s="232" t="s">
        <v>140</v>
      </c>
      <c r="AU375" s="232" t="s">
        <v>138</v>
      </c>
      <c r="AV375" s="15" t="s">
        <v>137</v>
      </c>
      <c r="AW375" s="15" t="s">
        <v>32</v>
      </c>
      <c r="AX375" s="15" t="s">
        <v>83</v>
      </c>
      <c r="AY375" s="232" t="s">
        <v>130</v>
      </c>
    </row>
    <row r="376" spans="1:65" s="2" customFormat="1" ht="24.2" customHeight="1">
      <c r="A376" s="35"/>
      <c r="B376" s="36"/>
      <c r="C376" s="233" t="s">
        <v>386</v>
      </c>
      <c r="D376" s="233" t="s">
        <v>175</v>
      </c>
      <c r="E376" s="234" t="s">
        <v>387</v>
      </c>
      <c r="F376" s="235" t="s">
        <v>388</v>
      </c>
      <c r="G376" s="236" t="s">
        <v>377</v>
      </c>
      <c r="H376" s="237">
        <v>200.23599999999999</v>
      </c>
      <c r="I376" s="238"/>
      <c r="J376" s="239">
        <f>ROUND(I376*H376,2)</f>
        <v>0</v>
      </c>
      <c r="K376" s="235" t="s">
        <v>136</v>
      </c>
      <c r="L376" s="240"/>
      <c r="M376" s="241" t="s">
        <v>1</v>
      </c>
      <c r="N376" s="242" t="s">
        <v>41</v>
      </c>
      <c r="O376" s="72"/>
      <c r="P376" s="196">
        <f>O376*H376</f>
        <v>0</v>
      </c>
      <c r="Q376" s="196">
        <v>5.0000000000000001E-4</v>
      </c>
      <c r="R376" s="196">
        <f>Q376*H376</f>
        <v>0.100118</v>
      </c>
      <c r="S376" s="196">
        <v>0</v>
      </c>
      <c r="T376" s="197">
        <f>S376*H376</f>
        <v>0</v>
      </c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R376" s="198" t="s">
        <v>174</v>
      </c>
      <c r="AT376" s="198" t="s">
        <v>175</v>
      </c>
      <c r="AU376" s="198" t="s">
        <v>138</v>
      </c>
      <c r="AY376" s="18" t="s">
        <v>130</v>
      </c>
      <c r="BE376" s="199">
        <f>IF(N376="základní",J376,0)</f>
        <v>0</v>
      </c>
      <c r="BF376" s="199">
        <f>IF(N376="snížená",J376,0)</f>
        <v>0</v>
      </c>
      <c r="BG376" s="199">
        <f>IF(N376="zákl. přenesená",J376,0)</f>
        <v>0</v>
      </c>
      <c r="BH376" s="199">
        <f>IF(N376="sníž. přenesená",J376,0)</f>
        <v>0</v>
      </c>
      <c r="BI376" s="199">
        <f>IF(N376="nulová",J376,0)</f>
        <v>0</v>
      </c>
      <c r="BJ376" s="18" t="s">
        <v>138</v>
      </c>
      <c r="BK376" s="199">
        <f>ROUND(I376*H376,2)</f>
        <v>0</v>
      </c>
      <c r="BL376" s="18" t="s">
        <v>137</v>
      </c>
      <c r="BM376" s="198" t="s">
        <v>389</v>
      </c>
    </row>
    <row r="377" spans="1:65" s="14" customFormat="1" ht="11.25">
      <c r="B377" s="211"/>
      <c r="C377" s="212"/>
      <c r="D377" s="202" t="s">
        <v>140</v>
      </c>
      <c r="E377" s="212"/>
      <c r="F377" s="214" t="s">
        <v>390</v>
      </c>
      <c r="G377" s="212"/>
      <c r="H377" s="215">
        <v>200.23599999999999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140</v>
      </c>
      <c r="AU377" s="221" t="s">
        <v>138</v>
      </c>
      <c r="AV377" s="14" t="s">
        <v>138</v>
      </c>
      <c r="AW377" s="14" t="s">
        <v>4</v>
      </c>
      <c r="AX377" s="14" t="s">
        <v>83</v>
      </c>
      <c r="AY377" s="221" t="s">
        <v>130</v>
      </c>
    </row>
    <row r="378" spans="1:65" s="2" customFormat="1" ht="16.5" customHeight="1">
      <c r="A378" s="35"/>
      <c r="B378" s="36"/>
      <c r="C378" s="187" t="s">
        <v>391</v>
      </c>
      <c r="D378" s="187" t="s">
        <v>132</v>
      </c>
      <c r="E378" s="188" t="s">
        <v>392</v>
      </c>
      <c r="F378" s="189" t="s">
        <v>393</v>
      </c>
      <c r="G378" s="190" t="s">
        <v>377</v>
      </c>
      <c r="H378" s="191">
        <v>2374.61</v>
      </c>
      <c r="I378" s="192"/>
      <c r="J378" s="193">
        <f>ROUND(I378*H378,2)</f>
        <v>0</v>
      </c>
      <c r="K378" s="189" t="s">
        <v>136</v>
      </c>
      <c r="L378" s="40"/>
      <c r="M378" s="194" t="s">
        <v>1</v>
      </c>
      <c r="N378" s="195" t="s">
        <v>41</v>
      </c>
      <c r="O378" s="72"/>
      <c r="P378" s="196">
        <f>O378*H378</f>
        <v>0</v>
      </c>
      <c r="Q378" s="196">
        <v>0</v>
      </c>
      <c r="R378" s="196">
        <f>Q378*H378</f>
        <v>0</v>
      </c>
      <c r="S378" s="196">
        <v>0</v>
      </c>
      <c r="T378" s="197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8" t="s">
        <v>137</v>
      </c>
      <c r="AT378" s="198" t="s">
        <v>132</v>
      </c>
      <c r="AU378" s="198" t="s">
        <v>138</v>
      </c>
      <c r="AY378" s="18" t="s">
        <v>130</v>
      </c>
      <c r="BE378" s="199">
        <f>IF(N378="základní",J378,0)</f>
        <v>0</v>
      </c>
      <c r="BF378" s="199">
        <f>IF(N378="snížená",J378,0)</f>
        <v>0</v>
      </c>
      <c r="BG378" s="199">
        <f>IF(N378="zákl. přenesená",J378,0)</f>
        <v>0</v>
      </c>
      <c r="BH378" s="199">
        <f>IF(N378="sníž. přenesená",J378,0)</f>
        <v>0</v>
      </c>
      <c r="BI378" s="199">
        <f>IF(N378="nulová",J378,0)</f>
        <v>0</v>
      </c>
      <c r="BJ378" s="18" t="s">
        <v>138</v>
      </c>
      <c r="BK378" s="199">
        <f>ROUND(I378*H378,2)</f>
        <v>0</v>
      </c>
      <c r="BL378" s="18" t="s">
        <v>137</v>
      </c>
      <c r="BM378" s="198" t="s">
        <v>394</v>
      </c>
    </row>
    <row r="379" spans="1:65" s="13" customFormat="1" ht="11.25">
      <c r="B379" s="200"/>
      <c r="C379" s="201"/>
      <c r="D379" s="202" t="s">
        <v>140</v>
      </c>
      <c r="E379" s="203" t="s">
        <v>1</v>
      </c>
      <c r="F379" s="204" t="s">
        <v>395</v>
      </c>
      <c r="G379" s="201"/>
      <c r="H379" s="203" t="s">
        <v>1</v>
      </c>
      <c r="I379" s="205"/>
      <c r="J379" s="201"/>
      <c r="K379" s="201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140</v>
      </c>
      <c r="AU379" s="210" t="s">
        <v>138</v>
      </c>
      <c r="AV379" s="13" t="s">
        <v>83</v>
      </c>
      <c r="AW379" s="13" t="s">
        <v>32</v>
      </c>
      <c r="AX379" s="13" t="s">
        <v>75</v>
      </c>
      <c r="AY379" s="210" t="s">
        <v>130</v>
      </c>
    </row>
    <row r="380" spans="1:65" s="13" customFormat="1" ht="11.25">
      <c r="B380" s="200"/>
      <c r="C380" s="201"/>
      <c r="D380" s="202" t="s">
        <v>140</v>
      </c>
      <c r="E380" s="203" t="s">
        <v>1</v>
      </c>
      <c r="F380" s="204" t="s">
        <v>204</v>
      </c>
      <c r="G380" s="201"/>
      <c r="H380" s="203" t="s">
        <v>1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140</v>
      </c>
      <c r="AU380" s="210" t="s">
        <v>138</v>
      </c>
      <c r="AV380" s="13" t="s">
        <v>83</v>
      </c>
      <c r="AW380" s="13" t="s">
        <v>32</v>
      </c>
      <c r="AX380" s="13" t="s">
        <v>75</v>
      </c>
      <c r="AY380" s="210" t="s">
        <v>130</v>
      </c>
    </row>
    <row r="381" spans="1:65" s="14" customFormat="1" ht="11.25">
      <c r="B381" s="211"/>
      <c r="C381" s="212"/>
      <c r="D381" s="202" t="s">
        <v>140</v>
      </c>
      <c r="E381" s="213" t="s">
        <v>1</v>
      </c>
      <c r="F381" s="214" t="s">
        <v>396</v>
      </c>
      <c r="G381" s="212"/>
      <c r="H381" s="215">
        <v>32.4</v>
      </c>
      <c r="I381" s="216"/>
      <c r="J381" s="212"/>
      <c r="K381" s="212"/>
      <c r="L381" s="217"/>
      <c r="M381" s="218"/>
      <c r="N381" s="219"/>
      <c r="O381" s="219"/>
      <c r="P381" s="219"/>
      <c r="Q381" s="219"/>
      <c r="R381" s="219"/>
      <c r="S381" s="219"/>
      <c r="T381" s="220"/>
      <c r="AT381" s="221" t="s">
        <v>140</v>
      </c>
      <c r="AU381" s="221" t="s">
        <v>138</v>
      </c>
      <c r="AV381" s="14" t="s">
        <v>138</v>
      </c>
      <c r="AW381" s="14" t="s">
        <v>32</v>
      </c>
      <c r="AX381" s="14" t="s">
        <v>75</v>
      </c>
      <c r="AY381" s="221" t="s">
        <v>130</v>
      </c>
    </row>
    <row r="382" spans="1:65" s="13" customFormat="1" ht="11.25">
      <c r="B382" s="200"/>
      <c r="C382" s="201"/>
      <c r="D382" s="202" t="s">
        <v>140</v>
      </c>
      <c r="E382" s="203" t="s">
        <v>1</v>
      </c>
      <c r="F382" s="204" t="s">
        <v>397</v>
      </c>
      <c r="G382" s="201"/>
      <c r="H382" s="203" t="s">
        <v>1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140</v>
      </c>
      <c r="AU382" s="210" t="s">
        <v>138</v>
      </c>
      <c r="AV382" s="13" t="s">
        <v>83</v>
      </c>
      <c r="AW382" s="13" t="s">
        <v>32</v>
      </c>
      <c r="AX382" s="13" t="s">
        <v>75</v>
      </c>
      <c r="AY382" s="210" t="s">
        <v>130</v>
      </c>
    </row>
    <row r="383" spans="1:65" s="14" customFormat="1" ht="11.25">
      <c r="B383" s="211"/>
      <c r="C383" s="212"/>
      <c r="D383" s="202" t="s">
        <v>140</v>
      </c>
      <c r="E383" s="213" t="s">
        <v>1</v>
      </c>
      <c r="F383" s="214" t="s">
        <v>398</v>
      </c>
      <c r="G383" s="212"/>
      <c r="H383" s="215">
        <v>21.6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140</v>
      </c>
      <c r="AU383" s="221" t="s">
        <v>138</v>
      </c>
      <c r="AV383" s="14" t="s">
        <v>138</v>
      </c>
      <c r="AW383" s="14" t="s">
        <v>32</v>
      </c>
      <c r="AX383" s="14" t="s">
        <v>75</v>
      </c>
      <c r="AY383" s="221" t="s">
        <v>130</v>
      </c>
    </row>
    <row r="384" spans="1:65" s="14" customFormat="1" ht="11.25">
      <c r="B384" s="211"/>
      <c r="C384" s="212"/>
      <c r="D384" s="202" t="s">
        <v>140</v>
      </c>
      <c r="E384" s="213" t="s">
        <v>1</v>
      </c>
      <c r="F384" s="214" t="s">
        <v>399</v>
      </c>
      <c r="G384" s="212"/>
      <c r="H384" s="215">
        <v>8.0399999999999991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140</v>
      </c>
      <c r="AU384" s="221" t="s">
        <v>138</v>
      </c>
      <c r="AV384" s="14" t="s">
        <v>138</v>
      </c>
      <c r="AW384" s="14" t="s">
        <v>32</v>
      </c>
      <c r="AX384" s="14" t="s">
        <v>75</v>
      </c>
      <c r="AY384" s="221" t="s">
        <v>130</v>
      </c>
    </row>
    <row r="385" spans="2:51" s="14" customFormat="1" ht="11.25">
      <c r="B385" s="211"/>
      <c r="C385" s="212"/>
      <c r="D385" s="202" t="s">
        <v>140</v>
      </c>
      <c r="E385" s="213" t="s">
        <v>1</v>
      </c>
      <c r="F385" s="214" t="s">
        <v>400</v>
      </c>
      <c r="G385" s="212"/>
      <c r="H385" s="215">
        <v>4.4000000000000004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140</v>
      </c>
      <c r="AU385" s="221" t="s">
        <v>138</v>
      </c>
      <c r="AV385" s="14" t="s">
        <v>138</v>
      </c>
      <c r="AW385" s="14" t="s">
        <v>32</v>
      </c>
      <c r="AX385" s="14" t="s">
        <v>75</v>
      </c>
      <c r="AY385" s="221" t="s">
        <v>130</v>
      </c>
    </row>
    <row r="386" spans="2:51" s="14" customFormat="1" ht="11.25">
      <c r="B386" s="211"/>
      <c r="C386" s="212"/>
      <c r="D386" s="202" t="s">
        <v>140</v>
      </c>
      <c r="E386" s="213" t="s">
        <v>1</v>
      </c>
      <c r="F386" s="214" t="s">
        <v>401</v>
      </c>
      <c r="G386" s="212"/>
      <c r="H386" s="215">
        <v>96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140</v>
      </c>
      <c r="AU386" s="221" t="s">
        <v>138</v>
      </c>
      <c r="AV386" s="14" t="s">
        <v>138</v>
      </c>
      <c r="AW386" s="14" t="s">
        <v>32</v>
      </c>
      <c r="AX386" s="14" t="s">
        <v>75</v>
      </c>
      <c r="AY386" s="221" t="s">
        <v>130</v>
      </c>
    </row>
    <row r="387" spans="2:51" s="14" customFormat="1" ht="11.25">
      <c r="B387" s="211"/>
      <c r="C387" s="212"/>
      <c r="D387" s="202" t="s">
        <v>140</v>
      </c>
      <c r="E387" s="213" t="s">
        <v>1</v>
      </c>
      <c r="F387" s="214" t="s">
        <v>402</v>
      </c>
      <c r="G387" s="212"/>
      <c r="H387" s="215">
        <v>64.8</v>
      </c>
      <c r="I387" s="216"/>
      <c r="J387" s="212"/>
      <c r="K387" s="212"/>
      <c r="L387" s="217"/>
      <c r="M387" s="218"/>
      <c r="N387" s="219"/>
      <c r="O387" s="219"/>
      <c r="P387" s="219"/>
      <c r="Q387" s="219"/>
      <c r="R387" s="219"/>
      <c r="S387" s="219"/>
      <c r="T387" s="220"/>
      <c r="AT387" s="221" t="s">
        <v>140</v>
      </c>
      <c r="AU387" s="221" t="s">
        <v>138</v>
      </c>
      <c r="AV387" s="14" t="s">
        <v>138</v>
      </c>
      <c r="AW387" s="14" t="s">
        <v>32</v>
      </c>
      <c r="AX387" s="14" t="s">
        <v>75</v>
      </c>
      <c r="AY387" s="221" t="s">
        <v>130</v>
      </c>
    </row>
    <row r="388" spans="2:51" s="14" customFormat="1" ht="11.25">
      <c r="B388" s="211"/>
      <c r="C388" s="212"/>
      <c r="D388" s="202" t="s">
        <v>140</v>
      </c>
      <c r="E388" s="213" t="s">
        <v>1</v>
      </c>
      <c r="F388" s="214" t="s">
        <v>403</v>
      </c>
      <c r="G388" s="212"/>
      <c r="H388" s="215">
        <v>35.200000000000003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140</v>
      </c>
      <c r="AU388" s="221" t="s">
        <v>138</v>
      </c>
      <c r="AV388" s="14" t="s">
        <v>138</v>
      </c>
      <c r="AW388" s="14" t="s">
        <v>32</v>
      </c>
      <c r="AX388" s="14" t="s">
        <v>75</v>
      </c>
      <c r="AY388" s="221" t="s">
        <v>130</v>
      </c>
    </row>
    <row r="389" spans="2:51" s="13" customFormat="1" ht="11.25">
      <c r="B389" s="200"/>
      <c r="C389" s="201"/>
      <c r="D389" s="202" t="s">
        <v>140</v>
      </c>
      <c r="E389" s="203" t="s">
        <v>1</v>
      </c>
      <c r="F389" s="204" t="s">
        <v>218</v>
      </c>
      <c r="G389" s="201"/>
      <c r="H389" s="203" t="s">
        <v>1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140</v>
      </c>
      <c r="AU389" s="210" t="s">
        <v>138</v>
      </c>
      <c r="AV389" s="13" t="s">
        <v>83</v>
      </c>
      <c r="AW389" s="13" t="s">
        <v>32</v>
      </c>
      <c r="AX389" s="13" t="s">
        <v>75</v>
      </c>
      <c r="AY389" s="210" t="s">
        <v>130</v>
      </c>
    </row>
    <row r="390" spans="2:51" s="14" customFormat="1" ht="11.25">
      <c r="B390" s="211"/>
      <c r="C390" s="212"/>
      <c r="D390" s="202" t="s">
        <v>140</v>
      </c>
      <c r="E390" s="213" t="s">
        <v>1</v>
      </c>
      <c r="F390" s="214" t="s">
        <v>404</v>
      </c>
      <c r="G390" s="212"/>
      <c r="H390" s="215">
        <v>22.4</v>
      </c>
      <c r="I390" s="216"/>
      <c r="J390" s="212"/>
      <c r="K390" s="212"/>
      <c r="L390" s="217"/>
      <c r="M390" s="218"/>
      <c r="N390" s="219"/>
      <c r="O390" s="219"/>
      <c r="P390" s="219"/>
      <c r="Q390" s="219"/>
      <c r="R390" s="219"/>
      <c r="S390" s="219"/>
      <c r="T390" s="220"/>
      <c r="AT390" s="221" t="s">
        <v>140</v>
      </c>
      <c r="AU390" s="221" t="s">
        <v>138</v>
      </c>
      <c r="AV390" s="14" t="s">
        <v>138</v>
      </c>
      <c r="AW390" s="14" t="s">
        <v>32</v>
      </c>
      <c r="AX390" s="14" t="s">
        <v>75</v>
      </c>
      <c r="AY390" s="221" t="s">
        <v>130</v>
      </c>
    </row>
    <row r="391" spans="2:51" s="13" customFormat="1" ht="11.25">
      <c r="B391" s="200"/>
      <c r="C391" s="201"/>
      <c r="D391" s="202" t="s">
        <v>140</v>
      </c>
      <c r="E391" s="203" t="s">
        <v>1</v>
      </c>
      <c r="F391" s="204" t="s">
        <v>405</v>
      </c>
      <c r="G391" s="201"/>
      <c r="H391" s="203" t="s">
        <v>1</v>
      </c>
      <c r="I391" s="205"/>
      <c r="J391" s="201"/>
      <c r="K391" s="201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140</v>
      </c>
      <c r="AU391" s="210" t="s">
        <v>138</v>
      </c>
      <c r="AV391" s="13" t="s">
        <v>83</v>
      </c>
      <c r="AW391" s="13" t="s">
        <v>32</v>
      </c>
      <c r="AX391" s="13" t="s">
        <v>75</v>
      </c>
      <c r="AY391" s="210" t="s">
        <v>130</v>
      </c>
    </row>
    <row r="392" spans="2:51" s="14" customFormat="1" ht="11.25">
      <c r="B392" s="211"/>
      <c r="C392" s="212"/>
      <c r="D392" s="202" t="s">
        <v>140</v>
      </c>
      <c r="E392" s="213" t="s">
        <v>1</v>
      </c>
      <c r="F392" s="214" t="s">
        <v>406</v>
      </c>
      <c r="G392" s="212"/>
      <c r="H392" s="215">
        <v>5.2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140</v>
      </c>
      <c r="AU392" s="221" t="s">
        <v>138</v>
      </c>
      <c r="AV392" s="14" t="s">
        <v>138</v>
      </c>
      <c r="AW392" s="14" t="s">
        <v>32</v>
      </c>
      <c r="AX392" s="14" t="s">
        <v>75</v>
      </c>
      <c r="AY392" s="221" t="s">
        <v>130</v>
      </c>
    </row>
    <row r="393" spans="2:51" s="14" customFormat="1" ht="11.25">
      <c r="B393" s="211"/>
      <c r="C393" s="212"/>
      <c r="D393" s="202" t="s">
        <v>140</v>
      </c>
      <c r="E393" s="213" t="s">
        <v>1</v>
      </c>
      <c r="F393" s="214" t="s">
        <v>407</v>
      </c>
      <c r="G393" s="212"/>
      <c r="H393" s="215">
        <v>13.4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140</v>
      </c>
      <c r="AU393" s="221" t="s">
        <v>138</v>
      </c>
      <c r="AV393" s="14" t="s">
        <v>138</v>
      </c>
      <c r="AW393" s="14" t="s">
        <v>32</v>
      </c>
      <c r="AX393" s="14" t="s">
        <v>75</v>
      </c>
      <c r="AY393" s="221" t="s">
        <v>130</v>
      </c>
    </row>
    <row r="394" spans="2:51" s="14" customFormat="1" ht="11.25">
      <c r="B394" s="211"/>
      <c r="C394" s="212"/>
      <c r="D394" s="202" t="s">
        <v>140</v>
      </c>
      <c r="E394" s="213" t="s">
        <v>1</v>
      </c>
      <c r="F394" s="214" t="s">
        <v>408</v>
      </c>
      <c r="G394" s="212"/>
      <c r="H394" s="215">
        <v>4</v>
      </c>
      <c r="I394" s="216"/>
      <c r="J394" s="212"/>
      <c r="K394" s="212"/>
      <c r="L394" s="217"/>
      <c r="M394" s="218"/>
      <c r="N394" s="219"/>
      <c r="O394" s="219"/>
      <c r="P394" s="219"/>
      <c r="Q394" s="219"/>
      <c r="R394" s="219"/>
      <c r="S394" s="219"/>
      <c r="T394" s="220"/>
      <c r="AT394" s="221" t="s">
        <v>140</v>
      </c>
      <c r="AU394" s="221" t="s">
        <v>138</v>
      </c>
      <c r="AV394" s="14" t="s">
        <v>138</v>
      </c>
      <c r="AW394" s="14" t="s">
        <v>32</v>
      </c>
      <c r="AX394" s="14" t="s">
        <v>75</v>
      </c>
      <c r="AY394" s="221" t="s">
        <v>130</v>
      </c>
    </row>
    <row r="395" spans="2:51" s="14" customFormat="1" ht="11.25">
      <c r="B395" s="211"/>
      <c r="C395" s="212"/>
      <c r="D395" s="202" t="s">
        <v>140</v>
      </c>
      <c r="E395" s="213" t="s">
        <v>1</v>
      </c>
      <c r="F395" s="214" t="s">
        <v>409</v>
      </c>
      <c r="G395" s="212"/>
      <c r="H395" s="215">
        <v>66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140</v>
      </c>
      <c r="AU395" s="221" t="s">
        <v>138</v>
      </c>
      <c r="AV395" s="14" t="s">
        <v>138</v>
      </c>
      <c r="AW395" s="14" t="s">
        <v>32</v>
      </c>
      <c r="AX395" s="14" t="s">
        <v>75</v>
      </c>
      <c r="AY395" s="221" t="s">
        <v>130</v>
      </c>
    </row>
    <row r="396" spans="2:51" s="14" customFormat="1" ht="11.25">
      <c r="B396" s="211"/>
      <c r="C396" s="212"/>
      <c r="D396" s="202" t="s">
        <v>140</v>
      </c>
      <c r="E396" s="213" t="s">
        <v>1</v>
      </c>
      <c r="F396" s="214" t="s">
        <v>410</v>
      </c>
      <c r="G396" s="212"/>
      <c r="H396" s="215">
        <v>21.6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140</v>
      </c>
      <c r="AU396" s="221" t="s">
        <v>138</v>
      </c>
      <c r="AV396" s="14" t="s">
        <v>138</v>
      </c>
      <c r="AW396" s="14" t="s">
        <v>32</v>
      </c>
      <c r="AX396" s="14" t="s">
        <v>75</v>
      </c>
      <c r="AY396" s="221" t="s">
        <v>130</v>
      </c>
    </row>
    <row r="397" spans="2:51" s="14" customFormat="1" ht="11.25">
      <c r="B397" s="211"/>
      <c r="C397" s="212"/>
      <c r="D397" s="202" t="s">
        <v>140</v>
      </c>
      <c r="E397" s="213" t="s">
        <v>1</v>
      </c>
      <c r="F397" s="214" t="s">
        <v>411</v>
      </c>
      <c r="G397" s="212"/>
      <c r="H397" s="215">
        <v>8.8000000000000007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140</v>
      </c>
      <c r="AU397" s="221" t="s">
        <v>138</v>
      </c>
      <c r="AV397" s="14" t="s">
        <v>138</v>
      </c>
      <c r="AW397" s="14" t="s">
        <v>32</v>
      </c>
      <c r="AX397" s="14" t="s">
        <v>75</v>
      </c>
      <c r="AY397" s="221" t="s">
        <v>130</v>
      </c>
    </row>
    <row r="398" spans="2:51" s="14" customFormat="1" ht="11.25">
      <c r="B398" s="211"/>
      <c r="C398" s="212"/>
      <c r="D398" s="202" t="s">
        <v>140</v>
      </c>
      <c r="E398" s="213" t="s">
        <v>1</v>
      </c>
      <c r="F398" s="214" t="s">
        <v>412</v>
      </c>
      <c r="G398" s="212"/>
      <c r="H398" s="215">
        <v>9.3000000000000007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140</v>
      </c>
      <c r="AU398" s="221" t="s">
        <v>138</v>
      </c>
      <c r="AV398" s="14" t="s">
        <v>138</v>
      </c>
      <c r="AW398" s="14" t="s">
        <v>32</v>
      </c>
      <c r="AX398" s="14" t="s">
        <v>75</v>
      </c>
      <c r="AY398" s="221" t="s">
        <v>130</v>
      </c>
    </row>
    <row r="399" spans="2:51" s="13" customFormat="1" ht="11.25">
      <c r="B399" s="200"/>
      <c r="C399" s="201"/>
      <c r="D399" s="202" t="s">
        <v>140</v>
      </c>
      <c r="E399" s="203" t="s">
        <v>1</v>
      </c>
      <c r="F399" s="204" t="s">
        <v>206</v>
      </c>
      <c r="G399" s="201"/>
      <c r="H399" s="203" t="s">
        <v>1</v>
      </c>
      <c r="I399" s="205"/>
      <c r="J399" s="201"/>
      <c r="K399" s="201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140</v>
      </c>
      <c r="AU399" s="210" t="s">
        <v>138</v>
      </c>
      <c r="AV399" s="13" t="s">
        <v>83</v>
      </c>
      <c r="AW399" s="13" t="s">
        <v>32</v>
      </c>
      <c r="AX399" s="13" t="s">
        <v>75</v>
      </c>
      <c r="AY399" s="210" t="s">
        <v>130</v>
      </c>
    </row>
    <row r="400" spans="2:51" s="14" customFormat="1" ht="11.25">
      <c r="B400" s="211"/>
      <c r="C400" s="212"/>
      <c r="D400" s="202" t="s">
        <v>140</v>
      </c>
      <c r="E400" s="213" t="s">
        <v>1</v>
      </c>
      <c r="F400" s="214" t="s">
        <v>413</v>
      </c>
      <c r="G400" s="212"/>
      <c r="H400" s="215">
        <v>30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140</v>
      </c>
      <c r="AU400" s="221" t="s">
        <v>138</v>
      </c>
      <c r="AV400" s="14" t="s">
        <v>138</v>
      </c>
      <c r="AW400" s="14" t="s">
        <v>32</v>
      </c>
      <c r="AX400" s="14" t="s">
        <v>75</v>
      </c>
      <c r="AY400" s="221" t="s">
        <v>130</v>
      </c>
    </row>
    <row r="401" spans="2:51" s="13" customFormat="1" ht="11.25">
      <c r="B401" s="200"/>
      <c r="C401" s="201"/>
      <c r="D401" s="202" t="s">
        <v>140</v>
      </c>
      <c r="E401" s="203" t="s">
        <v>1</v>
      </c>
      <c r="F401" s="204" t="s">
        <v>405</v>
      </c>
      <c r="G401" s="201"/>
      <c r="H401" s="203" t="s">
        <v>1</v>
      </c>
      <c r="I401" s="205"/>
      <c r="J401" s="201"/>
      <c r="K401" s="201"/>
      <c r="L401" s="206"/>
      <c r="M401" s="207"/>
      <c r="N401" s="208"/>
      <c r="O401" s="208"/>
      <c r="P401" s="208"/>
      <c r="Q401" s="208"/>
      <c r="R401" s="208"/>
      <c r="S401" s="208"/>
      <c r="T401" s="209"/>
      <c r="AT401" s="210" t="s">
        <v>140</v>
      </c>
      <c r="AU401" s="210" t="s">
        <v>138</v>
      </c>
      <c r="AV401" s="13" t="s">
        <v>83</v>
      </c>
      <c r="AW401" s="13" t="s">
        <v>32</v>
      </c>
      <c r="AX401" s="13" t="s">
        <v>75</v>
      </c>
      <c r="AY401" s="210" t="s">
        <v>130</v>
      </c>
    </row>
    <row r="402" spans="2:51" s="14" customFormat="1" ht="11.25">
      <c r="B402" s="211"/>
      <c r="C402" s="212"/>
      <c r="D402" s="202" t="s">
        <v>140</v>
      </c>
      <c r="E402" s="213" t="s">
        <v>1</v>
      </c>
      <c r="F402" s="214" t="s">
        <v>414</v>
      </c>
      <c r="G402" s="212"/>
      <c r="H402" s="215">
        <v>16.8</v>
      </c>
      <c r="I402" s="216"/>
      <c r="J402" s="212"/>
      <c r="K402" s="212"/>
      <c r="L402" s="217"/>
      <c r="M402" s="218"/>
      <c r="N402" s="219"/>
      <c r="O402" s="219"/>
      <c r="P402" s="219"/>
      <c r="Q402" s="219"/>
      <c r="R402" s="219"/>
      <c r="S402" s="219"/>
      <c r="T402" s="220"/>
      <c r="AT402" s="221" t="s">
        <v>140</v>
      </c>
      <c r="AU402" s="221" t="s">
        <v>138</v>
      </c>
      <c r="AV402" s="14" t="s">
        <v>138</v>
      </c>
      <c r="AW402" s="14" t="s">
        <v>32</v>
      </c>
      <c r="AX402" s="14" t="s">
        <v>75</v>
      </c>
      <c r="AY402" s="221" t="s">
        <v>130</v>
      </c>
    </row>
    <row r="403" spans="2:51" s="14" customFormat="1" ht="11.25">
      <c r="B403" s="211"/>
      <c r="C403" s="212"/>
      <c r="D403" s="202" t="s">
        <v>140</v>
      </c>
      <c r="E403" s="213" t="s">
        <v>1</v>
      </c>
      <c r="F403" s="214" t="s">
        <v>411</v>
      </c>
      <c r="G403" s="212"/>
      <c r="H403" s="215">
        <v>8.8000000000000007</v>
      </c>
      <c r="I403" s="216"/>
      <c r="J403" s="212"/>
      <c r="K403" s="212"/>
      <c r="L403" s="217"/>
      <c r="M403" s="218"/>
      <c r="N403" s="219"/>
      <c r="O403" s="219"/>
      <c r="P403" s="219"/>
      <c r="Q403" s="219"/>
      <c r="R403" s="219"/>
      <c r="S403" s="219"/>
      <c r="T403" s="220"/>
      <c r="AT403" s="221" t="s">
        <v>140</v>
      </c>
      <c r="AU403" s="221" t="s">
        <v>138</v>
      </c>
      <c r="AV403" s="14" t="s">
        <v>138</v>
      </c>
      <c r="AW403" s="14" t="s">
        <v>32</v>
      </c>
      <c r="AX403" s="14" t="s">
        <v>75</v>
      </c>
      <c r="AY403" s="221" t="s">
        <v>130</v>
      </c>
    </row>
    <row r="404" spans="2:51" s="14" customFormat="1" ht="11.25">
      <c r="B404" s="211"/>
      <c r="C404" s="212"/>
      <c r="D404" s="202" t="s">
        <v>140</v>
      </c>
      <c r="E404" s="213" t="s">
        <v>1</v>
      </c>
      <c r="F404" s="214" t="s">
        <v>415</v>
      </c>
      <c r="G404" s="212"/>
      <c r="H404" s="215">
        <v>120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140</v>
      </c>
      <c r="AU404" s="221" t="s">
        <v>138</v>
      </c>
      <c r="AV404" s="14" t="s">
        <v>138</v>
      </c>
      <c r="AW404" s="14" t="s">
        <v>32</v>
      </c>
      <c r="AX404" s="14" t="s">
        <v>75</v>
      </c>
      <c r="AY404" s="221" t="s">
        <v>130</v>
      </c>
    </row>
    <row r="405" spans="2:51" s="14" customFormat="1" ht="11.25">
      <c r="B405" s="211"/>
      <c r="C405" s="212"/>
      <c r="D405" s="202" t="s">
        <v>140</v>
      </c>
      <c r="E405" s="213" t="s">
        <v>1</v>
      </c>
      <c r="F405" s="214" t="s">
        <v>416</v>
      </c>
      <c r="G405" s="212"/>
      <c r="H405" s="215">
        <v>48.6</v>
      </c>
      <c r="I405" s="216"/>
      <c r="J405" s="212"/>
      <c r="K405" s="212"/>
      <c r="L405" s="217"/>
      <c r="M405" s="218"/>
      <c r="N405" s="219"/>
      <c r="O405" s="219"/>
      <c r="P405" s="219"/>
      <c r="Q405" s="219"/>
      <c r="R405" s="219"/>
      <c r="S405" s="219"/>
      <c r="T405" s="220"/>
      <c r="AT405" s="221" t="s">
        <v>140</v>
      </c>
      <c r="AU405" s="221" t="s">
        <v>138</v>
      </c>
      <c r="AV405" s="14" t="s">
        <v>138</v>
      </c>
      <c r="AW405" s="14" t="s">
        <v>32</v>
      </c>
      <c r="AX405" s="14" t="s">
        <v>75</v>
      </c>
      <c r="AY405" s="221" t="s">
        <v>130</v>
      </c>
    </row>
    <row r="406" spans="2:51" s="14" customFormat="1" ht="11.25">
      <c r="B406" s="211"/>
      <c r="C406" s="212"/>
      <c r="D406" s="202" t="s">
        <v>140</v>
      </c>
      <c r="E406" s="213" t="s">
        <v>1</v>
      </c>
      <c r="F406" s="214" t="s">
        <v>417</v>
      </c>
      <c r="G406" s="212"/>
      <c r="H406" s="215">
        <v>13.2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140</v>
      </c>
      <c r="AU406" s="221" t="s">
        <v>138</v>
      </c>
      <c r="AV406" s="14" t="s">
        <v>138</v>
      </c>
      <c r="AW406" s="14" t="s">
        <v>32</v>
      </c>
      <c r="AX406" s="14" t="s">
        <v>75</v>
      </c>
      <c r="AY406" s="221" t="s">
        <v>130</v>
      </c>
    </row>
    <row r="407" spans="2:51" s="13" customFormat="1" ht="11.25">
      <c r="B407" s="200"/>
      <c r="C407" s="201"/>
      <c r="D407" s="202" t="s">
        <v>140</v>
      </c>
      <c r="E407" s="203" t="s">
        <v>1</v>
      </c>
      <c r="F407" s="204" t="s">
        <v>418</v>
      </c>
      <c r="G407" s="201"/>
      <c r="H407" s="203" t="s">
        <v>1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140</v>
      </c>
      <c r="AU407" s="210" t="s">
        <v>138</v>
      </c>
      <c r="AV407" s="13" t="s">
        <v>83</v>
      </c>
      <c r="AW407" s="13" t="s">
        <v>32</v>
      </c>
      <c r="AX407" s="13" t="s">
        <v>75</v>
      </c>
      <c r="AY407" s="210" t="s">
        <v>130</v>
      </c>
    </row>
    <row r="408" spans="2:51" s="14" customFormat="1" ht="11.25">
      <c r="B408" s="211"/>
      <c r="C408" s="212"/>
      <c r="D408" s="202" t="s">
        <v>140</v>
      </c>
      <c r="E408" s="213" t="s">
        <v>1</v>
      </c>
      <c r="F408" s="214" t="s">
        <v>419</v>
      </c>
      <c r="G408" s="212"/>
      <c r="H408" s="215">
        <v>86.763999999999996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140</v>
      </c>
      <c r="AU408" s="221" t="s">
        <v>138</v>
      </c>
      <c r="AV408" s="14" t="s">
        <v>138</v>
      </c>
      <c r="AW408" s="14" t="s">
        <v>32</v>
      </c>
      <c r="AX408" s="14" t="s">
        <v>75</v>
      </c>
      <c r="AY408" s="221" t="s">
        <v>130</v>
      </c>
    </row>
    <row r="409" spans="2:51" s="14" customFormat="1" ht="11.25">
      <c r="B409" s="211"/>
      <c r="C409" s="212"/>
      <c r="D409" s="202" t="s">
        <v>140</v>
      </c>
      <c r="E409" s="213" t="s">
        <v>1</v>
      </c>
      <c r="F409" s="214" t="s">
        <v>420</v>
      </c>
      <c r="G409" s="212"/>
      <c r="H409" s="215">
        <v>37.792000000000002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140</v>
      </c>
      <c r="AU409" s="221" t="s">
        <v>138</v>
      </c>
      <c r="AV409" s="14" t="s">
        <v>138</v>
      </c>
      <c r="AW409" s="14" t="s">
        <v>32</v>
      </c>
      <c r="AX409" s="14" t="s">
        <v>75</v>
      </c>
      <c r="AY409" s="221" t="s">
        <v>130</v>
      </c>
    </row>
    <row r="410" spans="2:51" s="14" customFormat="1" ht="11.25">
      <c r="B410" s="211"/>
      <c r="C410" s="212"/>
      <c r="D410" s="202" t="s">
        <v>140</v>
      </c>
      <c r="E410" s="213" t="s">
        <v>1</v>
      </c>
      <c r="F410" s="214" t="s">
        <v>421</v>
      </c>
      <c r="G410" s="212"/>
      <c r="H410" s="215">
        <v>101.074</v>
      </c>
      <c r="I410" s="216"/>
      <c r="J410" s="212"/>
      <c r="K410" s="212"/>
      <c r="L410" s="217"/>
      <c r="M410" s="218"/>
      <c r="N410" s="219"/>
      <c r="O410" s="219"/>
      <c r="P410" s="219"/>
      <c r="Q410" s="219"/>
      <c r="R410" s="219"/>
      <c r="S410" s="219"/>
      <c r="T410" s="220"/>
      <c r="AT410" s="221" t="s">
        <v>140</v>
      </c>
      <c r="AU410" s="221" t="s">
        <v>138</v>
      </c>
      <c r="AV410" s="14" t="s">
        <v>138</v>
      </c>
      <c r="AW410" s="14" t="s">
        <v>32</v>
      </c>
      <c r="AX410" s="14" t="s">
        <v>75</v>
      </c>
      <c r="AY410" s="221" t="s">
        <v>130</v>
      </c>
    </row>
    <row r="411" spans="2:51" s="13" customFormat="1" ht="11.25">
      <c r="B411" s="200"/>
      <c r="C411" s="201"/>
      <c r="D411" s="202" t="s">
        <v>140</v>
      </c>
      <c r="E411" s="203" t="s">
        <v>1</v>
      </c>
      <c r="F411" s="204" t="s">
        <v>422</v>
      </c>
      <c r="G411" s="201"/>
      <c r="H411" s="203" t="s">
        <v>1</v>
      </c>
      <c r="I411" s="205"/>
      <c r="J411" s="201"/>
      <c r="K411" s="201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140</v>
      </c>
      <c r="AU411" s="210" t="s">
        <v>138</v>
      </c>
      <c r="AV411" s="13" t="s">
        <v>83</v>
      </c>
      <c r="AW411" s="13" t="s">
        <v>32</v>
      </c>
      <c r="AX411" s="13" t="s">
        <v>75</v>
      </c>
      <c r="AY411" s="210" t="s">
        <v>130</v>
      </c>
    </row>
    <row r="412" spans="2:51" s="14" customFormat="1" ht="11.25">
      <c r="B412" s="211"/>
      <c r="C412" s="212"/>
      <c r="D412" s="202" t="s">
        <v>140</v>
      </c>
      <c r="E412" s="213" t="s">
        <v>1</v>
      </c>
      <c r="F412" s="214" t="s">
        <v>423</v>
      </c>
      <c r="G412" s="212"/>
      <c r="H412" s="215">
        <v>41.68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140</v>
      </c>
      <c r="AU412" s="221" t="s">
        <v>138</v>
      </c>
      <c r="AV412" s="14" t="s">
        <v>138</v>
      </c>
      <c r="AW412" s="14" t="s">
        <v>32</v>
      </c>
      <c r="AX412" s="14" t="s">
        <v>75</v>
      </c>
      <c r="AY412" s="221" t="s">
        <v>130</v>
      </c>
    </row>
    <row r="413" spans="2:51" s="13" customFormat="1" ht="11.25">
      <c r="B413" s="200"/>
      <c r="C413" s="201"/>
      <c r="D413" s="202" t="s">
        <v>140</v>
      </c>
      <c r="E413" s="203" t="s">
        <v>1</v>
      </c>
      <c r="F413" s="204" t="s">
        <v>424</v>
      </c>
      <c r="G413" s="201"/>
      <c r="H413" s="203" t="s">
        <v>1</v>
      </c>
      <c r="I413" s="205"/>
      <c r="J413" s="201"/>
      <c r="K413" s="201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140</v>
      </c>
      <c r="AU413" s="210" t="s">
        <v>138</v>
      </c>
      <c r="AV413" s="13" t="s">
        <v>83</v>
      </c>
      <c r="AW413" s="13" t="s">
        <v>32</v>
      </c>
      <c r="AX413" s="13" t="s">
        <v>75</v>
      </c>
      <c r="AY413" s="210" t="s">
        <v>130</v>
      </c>
    </row>
    <row r="414" spans="2:51" s="14" customFormat="1" ht="11.25">
      <c r="B414" s="211"/>
      <c r="C414" s="212"/>
      <c r="D414" s="202" t="s">
        <v>140</v>
      </c>
      <c r="E414" s="213" t="s">
        <v>1</v>
      </c>
      <c r="F414" s="214" t="s">
        <v>425</v>
      </c>
      <c r="G414" s="212"/>
      <c r="H414" s="215">
        <v>89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140</v>
      </c>
      <c r="AU414" s="221" t="s">
        <v>138</v>
      </c>
      <c r="AV414" s="14" t="s">
        <v>138</v>
      </c>
      <c r="AW414" s="14" t="s">
        <v>32</v>
      </c>
      <c r="AX414" s="14" t="s">
        <v>75</v>
      </c>
      <c r="AY414" s="221" t="s">
        <v>130</v>
      </c>
    </row>
    <row r="415" spans="2:51" s="16" customFormat="1" ht="11.25">
      <c r="B415" s="243"/>
      <c r="C415" s="244"/>
      <c r="D415" s="202" t="s">
        <v>140</v>
      </c>
      <c r="E415" s="245" t="s">
        <v>1</v>
      </c>
      <c r="F415" s="246" t="s">
        <v>319</v>
      </c>
      <c r="G415" s="244"/>
      <c r="H415" s="247">
        <v>1006.85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AT415" s="253" t="s">
        <v>140</v>
      </c>
      <c r="AU415" s="253" t="s">
        <v>138</v>
      </c>
      <c r="AV415" s="16" t="s">
        <v>320</v>
      </c>
      <c r="AW415" s="16" t="s">
        <v>32</v>
      </c>
      <c r="AX415" s="16" t="s">
        <v>75</v>
      </c>
      <c r="AY415" s="253" t="s">
        <v>130</v>
      </c>
    </row>
    <row r="416" spans="2:51" s="13" customFormat="1" ht="11.25">
      <c r="B416" s="200"/>
      <c r="C416" s="201"/>
      <c r="D416" s="202" t="s">
        <v>140</v>
      </c>
      <c r="E416" s="203" t="s">
        <v>1</v>
      </c>
      <c r="F416" s="204" t="s">
        <v>426</v>
      </c>
      <c r="G416" s="201"/>
      <c r="H416" s="203" t="s">
        <v>1</v>
      </c>
      <c r="I416" s="205"/>
      <c r="J416" s="201"/>
      <c r="K416" s="201"/>
      <c r="L416" s="206"/>
      <c r="M416" s="207"/>
      <c r="N416" s="208"/>
      <c r="O416" s="208"/>
      <c r="P416" s="208"/>
      <c r="Q416" s="208"/>
      <c r="R416" s="208"/>
      <c r="S416" s="208"/>
      <c r="T416" s="209"/>
      <c r="AT416" s="210" t="s">
        <v>140</v>
      </c>
      <c r="AU416" s="210" t="s">
        <v>138</v>
      </c>
      <c r="AV416" s="13" t="s">
        <v>83</v>
      </c>
      <c r="AW416" s="13" t="s">
        <v>32</v>
      </c>
      <c r="AX416" s="13" t="s">
        <v>75</v>
      </c>
      <c r="AY416" s="210" t="s">
        <v>130</v>
      </c>
    </row>
    <row r="417" spans="2:51" s="13" customFormat="1" ht="11.25">
      <c r="B417" s="200"/>
      <c r="C417" s="201"/>
      <c r="D417" s="202" t="s">
        <v>140</v>
      </c>
      <c r="E417" s="203" t="s">
        <v>1</v>
      </c>
      <c r="F417" s="204" t="s">
        <v>204</v>
      </c>
      <c r="G417" s="201"/>
      <c r="H417" s="203" t="s">
        <v>1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140</v>
      </c>
      <c r="AU417" s="210" t="s">
        <v>138</v>
      </c>
      <c r="AV417" s="13" t="s">
        <v>83</v>
      </c>
      <c r="AW417" s="13" t="s">
        <v>32</v>
      </c>
      <c r="AX417" s="13" t="s">
        <v>75</v>
      </c>
      <c r="AY417" s="210" t="s">
        <v>130</v>
      </c>
    </row>
    <row r="418" spans="2:51" s="13" customFormat="1" ht="11.25">
      <c r="B418" s="200"/>
      <c r="C418" s="201"/>
      <c r="D418" s="202" t="s">
        <v>140</v>
      </c>
      <c r="E418" s="203" t="s">
        <v>1</v>
      </c>
      <c r="F418" s="204" t="s">
        <v>397</v>
      </c>
      <c r="G418" s="201"/>
      <c r="H418" s="203" t="s">
        <v>1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140</v>
      </c>
      <c r="AU418" s="210" t="s">
        <v>138</v>
      </c>
      <c r="AV418" s="13" t="s">
        <v>83</v>
      </c>
      <c r="AW418" s="13" t="s">
        <v>32</v>
      </c>
      <c r="AX418" s="13" t="s">
        <v>75</v>
      </c>
      <c r="AY418" s="210" t="s">
        <v>130</v>
      </c>
    </row>
    <row r="419" spans="2:51" s="14" customFormat="1" ht="11.25">
      <c r="B419" s="211"/>
      <c r="C419" s="212"/>
      <c r="D419" s="202" t="s">
        <v>140</v>
      </c>
      <c r="E419" s="213" t="s">
        <v>1</v>
      </c>
      <c r="F419" s="214" t="s">
        <v>398</v>
      </c>
      <c r="G419" s="212"/>
      <c r="H419" s="215">
        <v>21.6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140</v>
      </c>
      <c r="AU419" s="221" t="s">
        <v>138</v>
      </c>
      <c r="AV419" s="14" t="s">
        <v>138</v>
      </c>
      <c r="AW419" s="14" t="s">
        <v>32</v>
      </c>
      <c r="AX419" s="14" t="s">
        <v>75</v>
      </c>
      <c r="AY419" s="221" t="s">
        <v>130</v>
      </c>
    </row>
    <row r="420" spans="2:51" s="14" customFormat="1" ht="11.25">
      <c r="B420" s="211"/>
      <c r="C420" s="212"/>
      <c r="D420" s="202" t="s">
        <v>140</v>
      </c>
      <c r="E420" s="213" t="s">
        <v>1</v>
      </c>
      <c r="F420" s="214" t="s">
        <v>399</v>
      </c>
      <c r="G420" s="212"/>
      <c r="H420" s="215">
        <v>8.0399999999999991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140</v>
      </c>
      <c r="AU420" s="221" t="s">
        <v>138</v>
      </c>
      <c r="AV420" s="14" t="s">
        <v>138</v>
      </c>
      <c r="AW420" s="14" t="s">
        <v>32</v>
      </c>
      <c r="AX420" s="14" t="s">
        <v>75</v>
      </c>
      <c r="AY420" s="221" t="s">
        <v>130</v>
      </c>
    </row>
    <row r="421" spans="2:51" s="14" customFormat="1" ht="11.25">
      <c r="B421" s="211"/>
      <c r="C421" s="212"/>
      <c r="D421" s="202" t="s">
        <v>140</v>
      </c>
      <c r="E421" s="213" t="s">
        <v>1</v>
      </c>
      <c r="F421" s="214" t="s">
        <v>400</v>
      </c>
      <c r="G421" s="212"/>
      <c r="H421" s="215">
        <v>4.4000000000000004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140</v>
      </c>
      <c r="AU421" s="221" t="s">
        <v>138</v>
      </c>
      <c r="AV421" s="14" t="s">
        <v>138</v>
      </c>
      <c r="AW421" s="14" t="s">
        <v>32</v>
      </c>
      <c r="AX421" s="14" t="s">
        <v>75</v>
      </c>
      <c r="AY421" s="221" t="s">
        <v>130</v>
      </c>
    </row>
    <row r="422" spans="2:51" s="14" customFormat="1" ht="11.25">
      <c r="B422" s="211"/>
      <c r="C422" s="212"/>
      <c r="D422" s="202" t="s">
        <v>140</v>
      </c>
      <c r="E422" s="213" t="s">
        <v>1</v>
      </c>
      <c r="F422" s="214" t="s">
        <v>401</v>
      </c>
      <c r="G422" s="212"/>
      <c r="H422" s="215">
        <v>96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140</v>
      </c>
      <c r="AU422" s="221" t="s">
        <v>138</v>
      </c>
      <c r="AV422" s="14" t="s">
        <v>138</v>
      </c>
      <c r="AW422" s="14" t="s">
        <v>32</v>
      </c>
      <c r="AX422" s="14" t="s">
        <v>75</v>
      </c>
      <c r="AY422" s="221" t="s">
        <v>130</v>
      </c>
    </row>
    <row r="423" spans="2:51" s="14" customFormat="1" ht="11.25">
      <c r="B423" s="211"/>
      <c r="C423" s="212"/>
      <c r="D423" s="202" t="s">
        <v>140</v>
      </c>
      <c r="E423" s="213" t="s">
        <v>1</v>
      </c>
      <c r="F423" s="214" t="s">
        <v>402</v>
      </c>
      <c r="G423" s="212"/>
      <c r="H423" s="215">
        <v>64.8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140</v>
      </c>
      <c r="AU423" s="221" t="s">
        <v>138</v>
      </c>
      <c r="AV423" s="14" t="s">
        <v>138</v>
      </c>
      <c r="AW423" s="14" t="s">
        <v>32</v>
      </c>
      <c r="AX423" s="14" t="s">
        <v>75</v>
      </c>
      <c r="AY423" s="221" t="s">
        <v>130</v>
      </c>
    </row>
    <row r="424" spans="2:51" s="14" customFormat="1" ht="11.25">
      <c r="B424" s="211"/>
      <c r="C424" s="212"/>
      <c r="D424" s="202" t="s">
        <v>140</v>
      </c>
      <c r="E424" s="213" t="s">
        <v>1</v>
      </c>
      <c r="F424" s="214" t="s">
        <v>403</v>
      </c>
      <c r="G424" s="212"/>
      <c r="H424" s="215">
        <v>35.200000000000003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140</v>
      </c>
      <c r="AU424" s="221" t="s">
        <v>138</v>
      </c>
      <c r="AV424" s="14" t="s">
        <v>138</v>
      </c>
      <c r="AW424" s="14" t="s">
        <v>32</v>
      </c>
      <c r="AX424" s="14" t="s">
        <v>75</v>
      </c>
      <c r="AY424" s="221" t="s">
        <v>130</v>
      </c>
    </row>
    <row r="425" spans="2:51" s="13" customFormat="1" ht="11.25">
      <c r="B425" s="200"/>
      <c r="C425" s="201"/>
      <c r="D425" s="202" t="s">
        <v>140</v>
      </c>
      <c r="E425" s="203" t="s">
        <v>1</v>
      </c>
      <c r="F425" s="204" t="s">
        <v>218</v>
      </c>
      <c r="G425" s="201"/>
      <c r="H425" s="203" t="s">
        <v>1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140</v>
      </c>
      <c r="AU425" s="210" t="s">
        <v>138</v>
      </c>
      <c r="AV425" s="13" t="s">
        <v>83</v>
      </c>
      <c r="AW425" s="13" t="s">
        <v>32</v>
      </c>
      <c r="AX425" s="13" t="s">
        <v>75</v>
      </c>
      <c r="AY425" s="210" t="s">
        <v>130</v>
      </c>
    </row>
    <row r="426" spans="2:51" s="13" customFormat="1" ht="11.25">
      <c r="B426" s="200"/>
      <c r="C426" s="201"/>
      <c r="D426" s="202" t="s">
        <v>140</v>
      </c>
      <c r="E426" s="203" t="s">
        <v>1</v>
      </c>
      <c r="F426" s="204" t="s">
        <v>405</v>
      </c>
      <c r="G426" s="201"/>
      <c r="H426" s="203" t="s">
        <v>1</v>
      </c>
      <c r="I426" s="205"/>
      <c r="J426" s="201"/>
      <c r="K426" s="201"/>
      <c r="L426" s="206"/>
      <c r="M426" s="207"/>
      <c r="N426" s="208"/>
      <c r="O426" s="208"/>
      <c r="P426" s="208"/>
      <c r="Q426" s="208"/>
      <c r="R426" s="208"/>
      <c r="S426" s="208"/>
      <c r="T426" s="209"/>
      <c r="AT426" s="210" t="s">
        <v>140</v>
      </c>
      <c r="AU426" s="210" t="s">
        <v>138</v>
      </c>
      <c r="AV426" s="13" t="s">
        <v>83</v>
      </c>
      <c r="AW426" s="13" t="s">
        <v>32</v>
      </c>
      <c r="AX426" s="13" t="s">
        <v>75</v>
      </c>
      <c r="AY426" s="210" t="s">
        <v>130</v>
      </c>
    </row>
    <row r="427" spans="2:51" s="14" customFormat="1" ht="11.25">
      <c r="B427" s="211"/>
      <c r="C427" s="212"/>
      <c r="D427" s="202" t="s">
        <v>140</v>
      </c>
      <c r="E427" s="213" t="s">
        <v>1</v>
      </c>
      <c r="F427" s="214" t="s">
        <v>406</v>
      </c>
      <c r="G427" s="212"/>
      <c r="H427" s="215">
        <v>5.2</v>
      </c>
      <c r="I427" s="216"/>
      <c r="J427" s="212"/>
      <c r="K427" s="212"/>
      <c r="L427" s="217"/>
      <c r="M427" s="218"/>
      <c r="N427" s="219"/>
      <c r="O427" s="219"/>
      <c r="P427" s="219"/>
      <c r="Q427" s="219"/>
      <c r="R427" s="219"/>
      <c r="S427" s="219"/>
      <c r="T427" s="220"/>
      <c r="AT427" s="221" t="s">
        <v>140</v>
      </c>
      <c r="AU427" s="221" t="s">
        <v>138</v>
      </c>
      <c r="AV427" s="14" t="s">
        <v>138</v>
      </c>
      <c r="AW427" s="14" t="s">
        <v>32</v>
      </c>
      <c r="AX427" s="14" t="s">
        <v>75</v>
      </c>
      <c r="AY427" s="221" t="s">
        <v>130</v>
      </c>
    </row>
    <row r="428" spans="2:51" s="14" customFormat="1" ht="11.25">
      <c r="B428" s="211"/>
      <c r="C428" s="212"/>
      <c r="D428" s="202" t="s">
        <v>140</v>
      </c>
      <c r="E428" s="213" t="s">
        <v>1</v>
      </c>
      <c r="F428" s="214" t="s">
        <v>407</v>
      </c>
      <c r="G428" s="212"/>
      <c r="H428" s="215">
        <v>13.4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140</v>
      </c>
      <c r="AU428" s="221" t="s">
        <v>138</v>
      </c>
      <c r="AV428" s="14" t="s">
        <v>138</v>
      </c>
      <c r="AW428" s="14" t="s">
        <v>32</v>
      </c>
      <c r="AX428" s="14" t="s">
        <v>75</v>
      </c>
      <c r="AY428" s="221" t="s">
        <v>130</v>
      </c>
    </row>
    <row r="429" spans="2:51" s="14" customFormat="1" ht="11.25">
      <c r="B429" s="211"/>
      <c r="C429" s="212"/>
      <c r="D429" s="202" t="s">
        <v>140</v>
      </c>
      <c r="E429" s="213" t="s">
        <v>1</v>
      </c>
      <c r="F429" s="214" t="s">
        <v>408</v>
      </c>
      <c r="G429" s="212"/>
      <c r="H429" s="215">
        <v>4</v>
      </c>
      <c r="I429" s="216"/>
      <c r="J429" s="212"/>
      <c r="K429" s="212"/>
      <c r="L429" s="217"/>
      <c r="M429" s="218"/>
      <c r="N429" s="219"/>
      <c r="O429" s="219"/>
      <c r="P429" s="219"/>
      <c r="Q429" s="219"/>
      <c r="R429" s="219"/>
      <c r="S429" s="219"/>
      <c r="T429" s="220"/>
      <c r="AT429" s="221" t="s">
        <v>140</v>
      </c>
      <c r="AU429" s="221" t="s">
        <v>138</v>
      </c>
      <c r="AV429" s="14" t="s">
        <v>138</v>
      </c>
      <c r="AW429" s="14" t="s">
        <v>32</v>
      </c>
      <c r="AX429" s="14" t="s">
        <v>75</v>
      </c>
      <c r="AY429" s="221" t="s">
        <v>130</v>
      </c>
    </row>
    <row r="430" spans="2:51" s="14" customFormat="1" ht="11.25">
      <c r="B430" s="211"/>
      <c r="C430" s="212"/>
      <c r="D430" s="202" t="s">
        <v>140</v>
      </c>
      <c r="E430" s="213" t="s">
        <v>1</v>
      </c>
      <c r="F430" s="214" t="s">
        <v>409</v>
      </c>
      <c r="G430" s="212"/>
      <c r="H430" s="215">
        <v>66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140</v>
      </c>
      <c r="AU430" s="221" t="s">
        <v>138</v>
      </c>
      <c r="AV430" s="14" t="s">
        <v>138</v>
      </c>
      <c r="AW430" s="14" t="s">
        <v>32</v>
      </c>
      <c r="AX430" s="14" t="s">
        <v>75</v>
      </c>
      <c r="AY430" s="221" t="s">
        <v>130</v>
      </c>
    </row>
    <row r="431" spans="2:51" s="14" customFormat="1" ht="11.25">
      <c r="B431" s="211"/>
      <c r="C431" s="212"/>
      <c r="D431" s="202" t="s">
        <v>140</v>
      </c>
      <c r="E431" s="213" t="s">
        <v>1</v>
      </c>
      <c r="F431" s="214" t="s">
        <v>410</v>
      </c>
      <c r="G431" s="212"/>
      <c r="H431" s="215">
        <v>21.6</v>
      </c>
      <c r="I431" s="216"/>
      <c r="J431" s="212"/>
      <c r="K431" s="212"/>
      <c r="L431" s="217"/>
      <c r="M431" s="218"/>
      <c r="N431" s="219"/>
      <c r="O431" s="219"/>
      <c r="P431" s="219"/>
      <c r="Q431" s="219"/>
      <c r="R431" s="219"/>
      <c r="S431" s="219"/>
      <c r="T431" s="220"/>
      <c r="AT431" s="221" t="s">
        <v>140</v>
      </c>
      <c r="AU431" s="221" t="s">
        <v>138</v>
      </c>
      <c r="AV431" s="14" t="s">
        <v>138</v>
      </c>
      <c r="AW431" s="14" t="s">
        <v>32</v>
      </c>
      <c r="AX431" s="14" t="s">
        <v>75</v>
      </c>
      <c r="AY431" s="221" t="s">
        <v>130</v>
      </c>
    </row>
    <row r="432" spans="2:51" s="14" customFormat="1" ht="11.25">
      <c r="B432" s="211"/>
      <c r="C432" s="212"/>
      <c r="D432" s="202" t="s">
        <v>140</v>
      </c>
      <c r="E432" s="213" t="s">
        <v>1</v>
      </c>
      <c r="F432" s="214" t="s">
        <v>411</v>
      </c>
      <c r="G432" s="212"/>
      <c r="H432" s="215">
        <v>8.8000000000000007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140</v>
      </c>
      <c r="AU432" s="221" t="s">
        <v>138</v>
      </c>
      <c r="AV432" s="14" t="s">
        <v>138</v>
      </c>
      <c r="AW432" s="14" t="s">
        <v>32</v>
      </c>
      <c r="AX432" s="14" t="s">
        <v>75</v>
      </c>
      <c r="AY432" s="221" t="s">
        <v>130</v>
      </c>
    </row>
    <row r="433" spans="2:51" s="14" customFormat="1" ht="11.25">
      <c r="B433" s="211"/>
      <c r="C433" s="212"/>
      <c r="D433" s="202" t="s">
        <v>140</v>
      </c>
      <c r="E433" s="213" t="s">
        <v>1</v>
      </c>
      <c r="F433" s="214" t="s">
        <v>412</v>
      </c>
      <c r="G433" s="212"/>
      <c r="H433" s="215">
        <v>9.3000000000000007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140</v>
      </c>
      <c r="AU433" s="221" t="s">
        <v>138</v>
      </c>
      <c r="AV433" s="14" t="s">
        <v>138</v>
      </c>
      <c r="AW433" s="14" t="s">
        <v>32</v>
      </c>
      <c r="AX433" s="14" t="s">
        <v>75</v>
      </c>
      <c r="AY433" s="221" t="s">
        <v>130</v>
      </c>
    </row>
    <row r="434" spans="2:51" s="13" customFormat="1" ht="11.25">
      <c r="B434" s="200"/>
      <c r="C434" s="201"/>
      <c r="D434" s="202" t="s">
        <v>140</v>
      </c>
      <c r="E434" s="203" t="s">
        <v>1</v>
      </c>
      <c r="F434" s="204" t="s">
        <v>206</v>
      </c>
      <c r="G434" s="201"/>
      <c r="H434" s="203" t="s">
        <v>1</v>
      </c>
      <c r="I434" s="205"/>
      <c r="J434" s="201"/>
      <c r="K434" s="201"/>
      <c r="L434" s="206"/>
      <c r="M434" s="207"/>
      <c r="N434" s="208"/>
      <c r="O434" s="208"/>
      <c r="P434" s="208"/>
      <c r="Q434" s="208"/>
      <c r="R434" s="208"/>
      <c r="S434" s="208"/>
      <c r="T434" s="209"/>
      <c r="AT434" s="210" t="s">
        <v>140</v>
      </c>
      <c r="AU434" s="210" t="s">
        <v>138</v>
      </c>
      <c r="AV434" s="13" t="s">
        <v>83</v>
      </c>
      <c r="AW434" s="13" t="s">
        <v>32</v>
      </c>
      <c r="AX434" s="13" t="s">
        <v>75</v>
      </c>
      <c r="AY434" s="210" t="s">
        <v>130</v>
      </c>
    </row>
    <row r="435" spans="2:51" s="13" customFormat="1" ht="11.25">
      <c r="B435" s="200"/>
      <c r="C435" s="201"/>
      <c r="D435" s="202" t="s">
        <v>140</v>
      </c>
      <c r="E435" s="203" t="s">
        <v>1</v>
      </c>
      <c r="F435" s="204" t="s">
        <v>405</v>
      </c>
      <c r="G435" s="201"/>
      <c r="H435" s="203" t="s">
        <v>1</v>
      </c>
      <c r="I435" s="205"/>
      <c r="J435" s="201"/>
      <c r="K435" s="201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140</v>
      </c>
      <c r="AU435" s="210" t="s">
        <v>138</v>
      </c>
      <c r="AV435" s="13" t="s">
        <v>83</v>
      </c>
      <c r="AW435" s="13" t="s">
        <v>32</v>
      </c>
      <c r="AX435" s="13" t="s">
        <v>75</v>
      </c>
      <c r="AY435" s="210" t="s">
        <v>130</v>
      </c>
    </row>
    <row r="436" spans="2:51" s="14" customFormat="1" ht="11.25">
      <c r="B436" s="211"/>
      <c r="C436" s="212"/>
      <c r="D436" s="202" t="s">
        <v>140</v>
      </c>
      <c r="E436" s="213" t="s">
        <v>1</v>
      </c>
      <c r="F436" s="214" t="s">
        <v>414</v>
      </c>
      <c r="G436" s="212"/>
      <c r="H436" s="215">
        <v>16.8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140</v>
      </c>
      <c r="AU436" s="221" t="s">
        <v>138</v>
      </c>
      <c r="AV436" s="14" t="s">
        <v>138</v>
      </c>
      <c r="AW436" s="14" t="s">
        <v>32</v>
      </c>
      <c r="AX436" s="14" t="s">
        <v>75</v>
      </c>
      <c r="AY436" s="221" t="s">
        <v>130</v>
      </c>
    </row>
    <row r="437" spans="2:51" s="14" customFormat="1" ht="11.25">
      <c r="B437" s="211"/>
      <c r="C437" s="212"/>
      <c r="D437" s="202" t="s">
        <v>140</v>
      </c>
      <c r="E437" s="213" t="s">
        <v>1</v>
      </c>
      <c r="F437" s="214" t="s">
        <v>411</v>
      </c>
      <c r="G437" s="212"/>
      <c r="H437" s="215">
        <v>8.8000000000000007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140</v>
      </c>
      <c r="AU437" s="221" t="s">
        <v>138</v>
      </c>
      <c r="AV437" s="14" t="s">
        <v>138</v>
      </c>
      <c r="AW437" s="14" t="s">
        <v>32</v>
      </c>
      <c r="AX437" s="14" t="s">
        <v>75</v>
      </c>
      <c r="AY437" s="221" t="s">
        <v>130</v>
      </c>
    </row>
    <row r="438" spans="2:51" s="14" customFormat="1" ht="11.25">
      <c r="B438" s="211"/>
      <c r="C438" s="212"/>
      <c r="D438" s="202" t="s">
        <v>140</v>
      </c>
      <c r="E438" s="213" t="s">
        <v>1</v>
      </c>
      <c r="F438" s="214" t="s">
        <v>415</v>
      </c>
      <c r="G438" s="212"/>
      <c r="H438" s="215">
        <v>120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140</v>
      </c>
      <c r="AU438" s="221" t="s">
        <v>138</v>
      </c>
      <c r="AV438" s="14" t="s">
        <v>138</v>
      </c>
      <c r="AW438" s="14" t="s">
        <v>32</v>
      </c>
      <c r="AX438" s="14" t="s">
        <v>75</v>
      </c>
      <c r="AY438" s="221" t="s">
        <v>130</v>
      </c>
    </row>
    <row r="439" spans="2:51" s="14" customFormat="1" ht="11.25">
      <c r="B439" s="211"/>
      <c r="C439" s="212"/>
      <c r="D439" s="202" t="s">
        <v>140</v>
      </c>
      <c r="E439" s="213" t="s">
        <v>1</v>
      </c>
      <c r="F439" s="214" t="s">
        <v>416</v>
      </c>
      <c r="G439" s="212"/>
      <c r="H439" s="215">
        <v>48.6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140</v>
      </c>
      <c r="AU439" s="221" t="s">
        <v>138</v>
      </c>
      <c r="AV439" s="14" t="s">
        <v>138</v>
      </c>
      <c r="AW439" s="14" t="s">
        <v>32</v>
      </c>
      <c r="AX439" s="14" t="s">
        <v>75</v>
      </c>
      <c r="AY439" s="221" t="s">
        <v>130</v>
      </c>
    </row>
    <row r="440" spans="2:51" s="14" customFormat="1" ht="11.25">
      <c r="B440" s="211"/>
      <c r="C440" s="212"/>
      <c r="D440" s="202" t="s">
        <v>140</v>
      </c>
      <c r="E440" s="213" t="s">
        <v>1</v>
      </c>
      <c r="F440" s="214" t="s">
        <v>417</v>
      </c>
      <c r="G440" s="212"/>
      <c r="H440" s="215">
        <v>13.2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140</v>
      </c>
      <c r="AU440" s="221" t="s">
        <v>138</v>
      </c>
      <c r="AV440" s="14" t="s">
        <v>138</v>
      </c>
      <c r="AW440" s="14" t="s">
        <v>32</v>
      </c>
      <c r="AX440" s="14" t="s">
        <v>75</v>
      </c>
      <c r="AY440" s="221" t="s">
        <v>130</v>
      </c>
    </row>
    <row r="441" spans="2:51" s="16" customFormat="1" ht="11.25">
      <c r="B441" s="243"/>
      <c r="C441" s="244"/>
      <c r="D441" s="202" t="s">
        <v>140</v>
      </c>
      <c r="E441" s="245" t="s">
        <v>1</v>
      </c>
      <c r="F441" s="246" t="s">
        <v>319</v>
      </c>
      <c r="G441" s="244"/>
      <c r="H441" s="247">
        <v>565.74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AT441" s="253" t="s">
        <v>140</v>
      </c>
      <c r="AU441" s="253" t="s">
        <v>138</v>
      </c>
      <c r="AV441" s="16" t="s">
        <v>320</v>
      </c>
      <c r="AW441" s="16" t="s">
        <v>32</v>
      </c>
      <c r="AX441" s="16" t="s">
        <v>75</v>
      </c>
      <c r="AY441" s="253" t="s">
        <v>130</v>
      </c>
    </row>
    <row r="442" spans="2:51" s="13" customFormat="1" ht="11.25">
      <c r="B442" s="200"/>
      <c r="C442" s="201"/>
      <c r="D442" s="202" t="s">
        <v>140</v>
      </c>
      <c r="E442" s="203" t="s">
        <v>1</v>
      </c>
      <c r="F442" s="204" t="s">
        <v>427</v>
      </c>
      <c r="G442" s="201"/>
      <c r="H442" s="203" t="s">
        <v>1</v>
      </c>
      <c r="I442" s="205"/>
      <c r="J442" s="201"/>
      <c r="K442" s="201"/>
      <c r="L442" s="206"/>
      <c r="M442" s="207"/>
      <c r="N442" s="208"/>
      <c r="O442" s="208"/>
      <c r="P442" s="208"/>
      <c r="Q442" s="208"/>
      <c r="R442" s="208"/>
      <c r="S442" s="208"/>
      <c r="T442" s="209"/>
      <c r="AT442" s="210" t="s">
        <v>140</v>
      </c>
      <c r="AU442" s="210" t="s">
        <v>138</v>
      </c>
      <c r="AV442" s="13" t="s">
        <v>83</v>
      </c>
      <c r="AW442" s="13" t="s">
        <v>32</v>
      </c>
      <c r="AX442" s="13" t="s">
        <v>75</v>
      </c>
      <c r="AY442" s="210" t="s">
        <v>130</v>
      </c>
    </row>
    <row r="443" spans="2:51" s="13" customFormat="1" ht="11.25">
      <c r="B443" s="200"/>
      <c r="C443" s="201"/>
      <c r="D443" s="202" t="s">
        <v>140</v>
      </c>
      <c r="E443" s="203" t="s">
        <v>1</v>
      </c>
      <c r="F443" s="204" t="s">
        <v>428</v>
      </c>
      <c r="G443" s="201"/>
      <c r="H443" s="203" t="s">
        <v>1</v>
      </c>
      <c r="I443" s="205"/>
      <c r="J443" s="201"/>
      <c r="K443" s="201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140</v>
      </c>
      <c r="AU443" s="210" t="s">
        <v>138</v>
      </c>
      <c r="AV443" s="13" t="s">
        <v>83</v>
      </c>
      <c r="AW443" s="13" t="s">
        <v>32</v>
      </c>
      <c r="AX443" s="13" t="s">
        <v>75</v>
      </c>
      <c r="AY443" s="210" t="s">
        <v>130</v>
      </c>
    </row>
    <row r="444" spans="2:51" s="14" customFormat="1" ht="11.25">
      <c r="B444" s="211"/>
      <c r="C444" s="212"/>
      <c r="D444" s="202" t="s">
        <v>140</v>
      </c>
      <c r="E444" s="213" t="s">
        <v>1</v>
      </c>
      <c r="F444" s="214" t="s">
        <v>429</v>
      </c>
      <c r="G444" s="212"/>
      <c r="H444" s="215">
        <v>260.43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140</v>
      </c>
      <c r="AU444" s="221" t="s">
        <v>138</v>
      </c>
      <c r="AV444" s="14" t="s">
        <v>138</v>
      </c>
      <c r="AW444" s="14" t="s">
        <v>32</v>
      </c>
      <c r="AX444" s="14" t="s">
        <v>75</v>
      </c>
      <c r="AY444" s="221" t="s">
        <v>130</v>
      </c>
    </row>
    <row r="445" spans="2:51" s="14" customFormat="1" ht="11.25">
      <c r="B445" s="211"/>
      <c r="C445" s="212"/>
      <c r="D445" s="202" t="s">
        <v>140</v>
      </c>
      <c r="E445" s="213" t="s">
        <v>1</v>
      </c>
      <c r="F445" s="214" t="s">
        <v>430</v>
      </c>
      <c r="G445" s="212"/>
      <c r="H445" s="215">
        <v>13.85</v>
      </c>
      <c r="I445" s="216"/>
      <c r="J445" s="212"/>
      <c r="K445" s="212"/>
      <c r="L445" s="217"/>
      <c r="M445" s="218"/>
      <c r="N445" s="219"/>
      <c r="O445" s="219"/>
      <c r="P445" s="219"/>
      <c r="Q445" s="219"/>
      <c r="R445" s="219"/>
      <c r="S445" s="219"/>
      <c r="T445" s="220"/>
      <c r="AT445" s="221" t="s">
        <v>140</v>
      </c>
      <c r="AU445" s="221" t="s">
        <v>138</v>
      </c>
      <c r="AV445" s="14" t="s">
        <v>138</v>
      </c>
      <c r="AW445" s="14" t="s">
        <v>32</v>
      </c>
      <c r="AX445" s="14" t="s">
        <v>75</v>
      </c>
      <c r="AY445" s="221" t="s">
        <v>130</v>
      </c>
    </row>
    <row r="446" spans="2:51" s="13" customFormat="1" ht="11.25">
      <c r="B446" s="200"/>
      <c r="C446" s="201"/>
      <c r="D446" s="202" t="s">
        <v>140</v>
      </c>
      <c r="E446" s="203" t="s">
        <v>1</v>
      </c>
      <c r="F446" s="204" t="s">
        <v>418</v>
      </c>
      <c r="G446" s="201"/>
      <c r="H446" s="203" t="s">
        <v>1</v>
      </c>
      <c r="I446" s="205"/>
      <c r="J446" s="201"/>
      <c r="K446" s="201"/>
      <c r="L446" s="206"/>
      <c r="M446" s="207"/>
      <c r="N446" s="208"/>
      <c r="O446" s="208"/>
      <c r="P446" s="208"/>
      <c r="Q446" s="208"/>
      <c r="R446" s="208"/>
      <c r="S446" s="208"/>
      <c r="T446" s="209"/>
      <c r="AT446" s="210" t="s">
        <v>140</v>
      </c>
      <c r="AU446" s="210" t="s">
        <v>138</v>
      </c>
      <c r="AV446" s="13" t="s">
        <v>83</v>
      </c>
      <c r="AW446" s="13" t="s">
        <v>32</v>
      </c>
      <c r="AX446" s="13" t="s">
        <v>75</v>
      </c>
      <c r="AY446" s="210" t="s">
        <v>130</v>
      </c>
    </row>
    <row r="447" spans="2:51" s="14" customFormat="1" ht="11.25">
      <c r="B447" s="211"/>
      <c r="C447" s="212"/>
      <c r="D447" s="202" t="s">
        <v>140</v>
      </c>
      <c r="E447" s="213" t="s">
        <v>1</v>
      </c>
      <c r="F447" s="214" t="s">
        <v>419</v>
      </c>
      <c r="G447" s="212"/>
      <c r="H447" s="215">
        <v>86.763999999999996</v>
      </c>
      <c r="I447" s="216"/>
      <c r="J447" s="212"/>
      <c r="K447" s="212"/>
      <c r="L447" s="217"/>
      <c r="M447" s="218"/>
      <c r="N447" s="219"/>
      <c r="O447" s="219"/>
      <c r="P447" s="219"/>
      <c r="Q447" s="219"/>
      <c r="R447" s="219"/>
      <c r="S447" s="219"/>
      <c r="T447" s="220"/>
      <c r="AT447" s="221" t="s">
        <v>140</v>
      </c>
      <c r="AU447" s="221" t="s">
        <v>138</v>
      </c>
      <c r="AV447" s="14" t="s">
        <v>138</v>
      </c>
      <c r="AW447" s="14" t="s">
        <v>32</v>
      </c>
      <c r="AX447" s="14" t="s">
        <v>75</v>
      </c>
      <c r="AY447" s="221" t="s">
        <v>130</v>
      </c>
    </row>
    <row r="448" spans="2:51" s="14" customFormat="1" ht="11.25">
      <c r="B448" s="211"/>
      <c r="C448" s="212"/>
      <c r="D448" s="202" t="s">
        <v>140</v>
      </c>
      <c r="E448" s="213" t="s">
        <v>1</v>
      </c>
      <c r="F448" s="214" t="s">
        <v>420</v>
      </c>
      <c r="G448" s="212"/>
      <c r="H448" s="215">
        <v>37.792000000000002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140</v>
      </c>
      <c r="AU448" s="221" t="s">
        <v>138</v>
      </c>
      <c r="AV448" s="14" t="s">
        <v>138</v>
      </c>
      <c r="AW448" s="14" t="s">
        <v>32</v>
      </c>
      <c r="AX448" s="14" t="s">
        <v>75</v>
      </c>
      <c r="AY448" s="221" t="s">
        <v>130</v>
      </c>
    </row>
    <row r="449" spans="1:65" s="14" customFormat="1" ht="11.25">
      <c r="B449" s="211"/>
      <c r="C449" s="212"/>
      <c r="D449" s="202" t="s">
        <v>140</v>
      </c>
      <c r="E449" s="213" t="s">
        <v>1</v>
      </c>
      <c r="F449" s="214" t="s">
        <v>421</v>
      </c>
      <c r="G449" s="212"/>
      <c r="H449" s="215">
        <v>101.074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140</v>
      </c>
      <c r="AU449" s="221" t="s">
        <v>138</v>
      </c>
      <c r="AV449" s="14" t="s">
        <v>138</v>
      </c>
      <c r="AW449" s="14" t="s">
        <v>32</v>
      </c>
      <c r="AX449" s="14" t="s">
        <v>75</v>
      </c>
      <c r="AY449" s="221" t="s">
        <v>130</v>
      </c>
    </row>
    <row r="450" spans="1:65" s="13" customFormat="1" ht="11.25">
      <c r="B450" s="200"/>
      <c r="C450" s="201"/>
      <c r="D450" s="202" t="s">
        <v>140</v>
      </c>
      <c r="E450" s="203" t="s">
        <v>1</v>
      </c>
      <c r="F450" s="204" t="s">
        <v>422</v>
      </c>
      <c r="G450" s="201"/>
      <c r="H450" s="203" t="s">
        <v>1</v>
      </c>
      <c r="I450" s="205"/>
      <c r="J450" s="201"/>
      <c r="K450" s="201"/>
      <c r="L450" s="206"/>
      <c r="M450" s="207"/>
      <c r="N450" s="208"/>
      <c r="O450" s="208"/>
      <c r="P450" s="208"/>
      <c r="Q450" s="208"/>
      <c r="R450" s="208"/>
      <c r="S450" s="208"/>
      <c r="T450" s="209"/>
      <c r="AT450" s="210" t="s">
        <v>140</v>
      </c>
      <c r="AU450" s="210" t="s">
        <v>138</v>
      </c>
      <c r="AV450" s="13" t="s">
        <v>83</v>
      </c>
      <c r="AW450" s="13" t="s">
        <v>32</v>
      </c>
      <c r="AX450" s="13" t="s">
        <v>75</v>
      </c>
      <c r="AY450" s="210" t="s">
        <v>130</v>
      </c>
    </row>
    <row r="451" spans="1:65" s="14" customFormat="1" ht="11.25">
      <c r="B451" s="211"/>
      <c r="C451" s="212"/>
      <c r="D451" s="202" t="s">
        <v>140</v>
      </c>
      <c r="E451" s="213" t="s">
        <v>1</v>
      </c>
      <c r="F451" s="214" t="s">
        <v>423</v>
      </c>
      <c r="G451" s="212"/>
      <c r="H451" s="215">
        <v>41.68</v>
      </c>
      <c r="I451" s="216"/>
      <c r="J451" s="212"/>
      <c r="K451" s="212"/>
      <c r="L451" s="217"/>
      <c r="M451" s="218"/>
      <c r="N451" s="219"/>
      <c r="O451" s="219"/>
      <c r="P451" s="219"/>
      <c r="Q451" s="219"/>
      <c r="R451" s="219"/>
      <c r="S451" s="219"/>
      <c r="T451" s="220"/>
      <c r="AT451" s="221" t="s">
        <v>140</v>
      </c>
      <c r="AU451" s="221" t="s">
        <v>138</v>
      </c>
      <c r="AV451" s="14" t="s">
        <v>138</v>
      </c>
      <c r="AW451" s="14" t="s">
        <v>32</v>
      </c>
      <c r="AX451" s="14" t="s">
        <v>75</v>
      </c>
      <c r="AY451" s="221" t="s">
        <v>130</v>
      </c>
    </row>
    <row r="452" spans="1:65" s="16" customFormat="1" ht="11.25">
      <c r="B452" s="243"/>
      <c r="C452" s="244"/>
      <c r="D452" s="202" t="s">
        <v>140</v>
      </c>
      <c r="E452" s="245" t="s">
        <v>1</v>
      </c>
      <c r="F452" s="246" t="s">
        <v>319</v>
      </c>
      <c r="G452" s="244"/>
      <c r="H452" s="247">
        <v>541.59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AT452" s="253" t="s">
        <v>140</v>
      </c>
      <c r="AU452" s="253" t="s">
        <v>138</v>
      </c>
      <c r="AV452" s="16" t="s">
        <v>320</v>
      </c>
      <c r="AW452" s="16" t="s">
        <v>32</v>
      </c>
      <c r="AX452" s="16" t="s">
        <v>75</v>
      </c>
      <c r="AY452" s="253" t="s">
        <v>130</v>
      </c>
    </row>
    <row r="453" spans="1:65" s="13" customFormat="1" ht="11.25">
      <c r="B453" s="200"/>
      <c r="C453" s="201"/>
      <c r="D453" s="202" t="s">
        <v>140</v>
      </c>
      <c r="E453" s="203" t="s">
        <v>1</v>
      </c>
      <c r="F453" s="204" t="s">
        <v>431</v>
      </c>
      <c r="G453" s="201"/>
      <c r="H453" s="203" t="s">
        <v>1</v>
      </c>
      <c r="I453" s="205"/>
      <c r="J453" s="201"/>
      <c r="K453" s="201"/>
      <c r="L453" s="206"/>
      <c r="M453" s="207"/>
      <c r="N453" s="208"/>
      <c r="O453" s="208"/>
      <c r="P453" s="208"/>
      <c r="Q453" s="208"/>
      <c r="R453" s="208"/>
      <c r="S453" s="208"/>
      <c r="T453" s="209"/>
      <c r="AT453" s="210" t="s">
        <v>140</v>
      </c>
      <c r="AU453" s="210" t="s">
        <v>138</v>
      </c>
      <c r="AV453" s="13" t="s">
        <v>83</v>
      </c>
      <c r="AW453" s="13" t="s">
        <v>32</v>
      </c>
      <c r="AX453" s="13" t="s">
        <v>75</v>
      </c>
      <c r="AY453" s="210" t="s">
        <v>130</v>
      </c>
    </row>
    <row r="454" spans="1:65" s="14" customFormat="1" ht="11.25">
      <c r="B454" s="211"/>
      <c r="C454" s="212"/>
      <c r="D454" s="202" t="s">
        <v>140</v>
      </c>
      <c r="E454" s="213" t="s">
        <v>1</v>
      </c>
      <c r="F454" s="214" t="s">
        <v>429</v>
      </c>
      <c r="G454" s="212"/>
      <c r="H454" s="215">
        <v>260.43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140</v>
      </c>
      <c r="AU454" s="221" t="s">
        <v>138</v>
      </c>
      <c r="AV454" s="14" t="s">
        <v>138</v>
      </c>
      <c r="AW454" s="14" t="s">
        <v>32</v>
      </c>
      <c r="AX454" s="14" t="s">
        <v>75</v>
      </c>
      <c r="AY454" s="221" t="s">
        <v>130</v>
      </c>
    </row>
    <row r="455" spans="1:65" s="16" customFormat="1" ht="11.25">
      <c r="B455" s="243"/>
      <c r="C455" s="244"/>
      <c r="D455" s="202" t="s">
        <v>140</v>
      </c>
      <c r="E455" s="245" t="s">
        <v>1</v>
      </c>
      <c r="F455" s="246" t="s">
        <v>319</v>
      </c>
      <c r="G455" s="244"/>
      <c r="H455" s="247">
        <v>260.43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AT455" s="253" t="s">
        <v>140</v>
      </c>
      <c r="AU455" s="253" t="s">
        <v>138</v>
      </c>
      <c r="AV455" s="16" t="s">
        <v>320</v>
      </c>
      <c r="AW455" s="16" t="s">
        <v>32</v>
      </c>
      <c r="AX455" s="16" t="s">
        <v>75</v>
      </c>
      <c r="AY455" s="253" t="s">
        <v>130</v>
      </c>
    </row>
    <row r="456" spans="1:65" s="15" customFormat="1" ht="11.25">
      <c r="B456" s="222"/>
      <c r="C456" s="223"/>
      <c r="D456" s="202" t="s">
        <v>140</v>
      </c>
      <c r="E456" s="224" t="s">
        <v>1</v>
      </c>
      <c r="F456" s="225" t="s">
        <v>169</v>
      </c>
      <c r="G456" s="223"/>
      <c r="H456" s="226">
        <v>2374.61</v>
      </c>
      <c r="I456" s="227"/>
      <c r="J456" s="223"/>
      <c r="K456" s="223"/>
      <c r="L456" s="228"/>
      <c r="M456" s="229"/>
      <c r="N456" s="230"/>
      <c r="O456" s="230"/>
      <c r="P456" s="230"/>
      <c r="Q456" s="230"/>
      <c r="R456" s="230"/>
      <c r="S456" s="230"/>
      <c r="T456" s="231"/>
      <c r="AT456" s="232" t="s">
        <v>140</v>
      </c>
      <c r="AU456" s="232" t="s">
        <v>138</v>
      </c>
      <c r="AV456" s="15" t="s">
        <v>137</v>
      </c>
      <c r="AW456" s="15" t="s">
        <v>32</v>
      </c>
      <c r="AX456" s="15" t="s">
        <v>83</v>
      </c>
      <c r="AY456" s="232" t="s">
        <v>130</v>
      </c>
    </row>
    <row r="457" spans="1:65" s="2" customFormat="1" ht="21.75" customHeight="1">
      <c r="A457" s="35"/>
      <c r="B457" s="36"/>
      <c r="C457" s="233" t="s">
        <v>432</v>
      </c>
      <c r="D457" s="233" t="s">
        <v>175</v>
      </c>
      <c r="E457" s="234" t="s">
        <v>433</v>
      </c>
      <c r="F457" s="235" t="s">
        <v>434</v>
      </c>
      <c r="G457" s="236" t="s">
        <v>377</v>
      </c>
      <c r="H457" s="237">
        <v>1057.193</v>
      </c>
      <c r="I457" s="238"/>
      <c r="J457" s="239">
        <f>ROUND(I457*H457,2)</f>
        <v>0</v>
      </c>
      <c r="K457" s="235" t="s">
        <v>136</v>
      </c>
      <c r="L457" s="240"/>
      <c r="M457" s="241" t="s">
        <v>1</v>
      </c>
      <c r="N457" s="242" t="s">
        <v>41</v>
      </c>
      <c r="O457" s="72"/>
      <c r="P457" s="196">
        <f>O457*H457</f>
        <v>0</v>
      </c>
      <c r="Q457" s="196">
        <v>1E-4</v>
      </c>
      <c r="R457" s="196">
        <f>Q457*H457</f>
        <v>0.1057193</v>
      </c>
      <c r="S457" s="196">
        <v>0</v>
      </c>
      <c r="T457" s="197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8" t="s">
        <v>174</v>
      </c>
      <c r="AT457" s="198" t="s">
        <v>175</v>
      </c>
      <c r="AU457" s="198" t="s">
        <v>138</v>
      </c>
      <c r="AY457" s="18" t="s">
        <v>130</v>
      </c>
      <c r="BE457" s="199">
        <f>IF(N457="základní",J457,0)</f>
        <v>0</v>
      </c>
      <c r="BF457" s="199">
        <f>IF(N457="snížená",J457,0)</f>
        <v>0</v>
      </c>
      <c r="BG457" s="199">
        <f>IF(N457="zákl. přenesená",J457,0)</f>
        <v>0</v>
      </c>
      <c r="BH457" s="199">
        <f>IF(N457="sníž. přenesená",J457,0)</f>
        <v>0</v>
      </c>
      <c r="BI457" s="199">
        <f>IF(N457="nulová",J457,0)</f>
        <v>0</v>
      </c>
      <c r="BJ457" s="18" t="s">
        <v>138</v>
      </c>
      <c r="BK457" s="199">
        <f>ROUND(I457*H457,2)</f>
        <v>0</v>
      </c>
      <c r="BL457" s="18" t="s">
        <v>137</v>
      </c>
      <c r="BM457" s="198" t="s">
        <v>435</v>
      </c>
    </row>
    <row r="458" spans="1:65" s="14" customFormat="1" ht="11.25">
      <c r="B458" s="211"/>
      <c r="C458" s="212"/>
      <c r="D458" s="202" t="s">
        <v>140</v>
      </c>
      <c r="E458" s="212"/>
      <c r="F458" s="214" t="s">
        <v>436</v>
      </c>
      <c r="G458" s="212"/>
      <c r="H458" s="215">
        <v>1057.193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140</v>
      </c>
      <c r="AU458" s="221" t="s">
        <v>138</v>
      </c>
      <c r="AV458" s="14" t="s">
        <v>138</v>
      </c>
      <c r="AW458" s="14" t="s">
        <v>4</v>
      </c>
      <c r="AX458" s="14" t="s">
        <v>83</v>
      </c>
      <c r="AY458" s="221" t="s">
        <v>130</v>
      </c>
    </row>
    <row r="459" spans="1:65" s="2" customFormat="1" ht="24.2" customHeight="1">
      <c r="A459" s="35"/>
      <c r="B459" s="36"/>
      <c r="C459" s="233" t="s">
        <v>437</v>
      </c>
      <c r="D459" s="233" t="s">
        <v>175</v>
      </c>
      <c r="E459" s="234" t="s">
        <v>438</v>
      </c>
      <c r="F459" s="235" t="s">
        <v>439</v>
      </c>
      <c r="G459" s="236" t="s">
        <v>377</v>
      </c>
      <c r="H459" s="237">
        <v>594.02700000000004</v>
      </c>
      <c r="I459" s="238"/>
      <c r="J459" s="239">
        <f>ROUND(I459*H459,2)</f>
        <v>0</v>
      </c>
      <c r="K459" s="235" t="s">
        <v>136</v>
      </c>
      <c r="L459" s="240"/>
      <c r="M459" s="241" t="s">
        <v>1</v>
      </c>
      <c r="N459" s="242" t="s">
        <v>41</v>
      </c>
      <c r="O459" s="72"/>
      <c r="P459" s="196">
        <f>O459*H459</f>
        <v>0</v>
      </c>
      <c r="Q459" s="196">
        <v>4.0000000000000003E-5</v>
      </c>
      <c r="R459" s="196">
        <f>Q459*H459</f>
        <v>2.3761080000000004E-2</v>
      </c>
      <c r="S459" s="196">
        <v>0</v>
      </c>
      <c r="T459" s="19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8" t="s">
        <v>174</v>
      </c>
      <c r="AT459" s="198" t="s">
        <v>175</v>
      </c>
      <c r="AU459" s="198" t="s">
        <v>138</v>
      </c>
      <c r="AY459" s="18" t="s">
        <v>130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8" t="s">
        <v>138</v>
      </c>
      <c r="BK459" s="199">
        <f>ROUND(I459*H459,2)</f>
        <v>0</v>
      </c>
      <c r="BL459" s="18" t="s">
        <v>137</v>
      </c>
      <c r="BM459" s="198" t="s">
        <v>440</v>
      </c>
    </row>
    <row r="460" spans="1:65" s="14" customFormat="1" ht="11.25">
      <c r="B460" s="211"/>
      <c r="C460" s="212"/>
      <c r="D460" s="202" t="s">
        <v>140</v>
      </c>
      <c r="E460" s="212"/>
      <c r="F460" s="214" t="s">
        <v>441</v>
      </c>
      <c r="G460" s="212"/>
      <c r="H460" s="215">
        <v>594.02700000000004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140</v>
      </c>
      <c r="AU460" s="221" t="s">
        <v>138</v>
      </c>
      <c r="AV460" s="14" t="s">
        <v>138</v>
      </c>
      <c r="AW460" s="14" t="s">
        <v>4</v>
      </c>
      <c r="AX460" s="14" t="s">
        <v>83</v>
      </c>
      <c r="AY460" s="221" t="s">
        <v>130</v>
      </c>
    </row>
    <row r="461" spans="1:65" s="2" customFormat="1" ht="24.2" customHeight="1">
      <c r="A461" s="35"/>
      <c r="B461" s="36"/>
      <c r="C461" s="233" t="s">
        <v>442</v>
      </c>
      <c r="D461" s="233" t="s">
        <v>175</v>
      </c>
      <c r="E461" s="234" t="s">
        <v>443</v>
      </c>
      <c r="F461" s="235" t="s">
        <v>444</v>
      </c>
      <c r="G461" s="236" t="s">
        <v>377</v>
      </c>
      <c r="H461" s="237">
        <v>568.66999999999996</v>
      </c>
      <c r="I461" s="238"/>
      <c r="J461" s="239">
        <f>ROUND(I461*H461,2)</f>
        <v>0</v>
      </c>
      <c r="K461" s="235" t="s">
        <v>136</v>
      </c>
      <c r="L461" s="240"/>
      <c r="M461" s="241" t="s">
        <v>1</v>
      </c>
      <c r="N461" s="242" t="s">
        <v>41</v>
      </c>
      <c r="O461" s="72"/>
      <c r="P461" s="196">
        <f>O461*H461</f>
        <v>0</v>
      </c>
      <c r="Q461" s="196">
        <v>2.9999999999999997E-4</v>
      </c>
      <c r="R461" s="196">
        <f>Q461*H461</f>
        <v>0.17060099999999997</v>
      </c>
      <c r="S461" s="196">
        <v>0</v>
      </c>
      <c r="T461" s="197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8" t="s">
        <v>174</v>
      </c>
      <c r="AT461" s="198" t="s">
        <v>175</v>
      </c>
      <c r="AU461" s="198" t="s">
        <v>138</v>
      </c>
      <c r="AY461" s="18" t="s">
        <v>130</v>
      </c>
      <c r="BE461" s="199">
        <f>IF(N461="základní",J461,0)</f>
        <v>0</v>
      </c>
      <c r="BF461" s="199">
        <f>IF(N461="snížená",J461,0)</f>
        <v>0</v>
      </c>
      <c r="BG461" s="199">
        <f>IF(N461="zákl. přenesená",J461,0)</f>
        <v>0</v>
      </c>
      <c r="BH461" s="199">
        <f>IF(N461="sníž. přenesená",J461,0)</f>
        <v>0</v>
      </c>
      <c r="BI461" s="199">
        <f>IF(N461="nulová",J461,0)</f>
        <v>0</v>
      </c>
      <c r="BJ461" s="18" t="s">
        <v>138</v>
      </c>
      <c r="BK461" s="199">
        <f>ROUND(I461*H461,2)</f>
        <v>0</v>
      </c>
      <c r="BL461" s="18" t="s">
        <v>137</v>
      </c>
      <c r="BM461" s="198" t="s">
        <v>445</v>
      </c>
    </row>
    <row r="462" spans="1:65" s="14" customFormat="1" ht="11.25">
      <c r="B462" s="211"/>
      <c r="C462" s="212"/>
      <c r="D462" s="202" t="s">
        <v>140</v>
      </c>
      <c r="E462" s="212"/>
      <c r="F462" s="214" t="s">
        <v>446</v>
      </c>
      <c r="G462" s="212"/>
      <c r="H462" s="215">
        <v>568.66999999999996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140</v>
      </c>
      <c r="AU462" s="221" t="s">
        <v>138</v>
      </c>
      <c r="AV462" s="14" t="s">
        <v>138</v>
      </c>
      <c r="AW462" s="14" t="s">
        <v>4</v>
      </c>
      <c r="AX462" s="14" t="s">
        <v>83</v>
      </c>
      <c r="AY462" s="221" t="s">
        <v>130</v>
      </c>
    </row>
    <row r="463" spans="1:65" s="2" customFormat="1" ht="21.75" customHeight="1">
      <c r="A463" s="35"/>
      <c r="B463" s="36"/>
      <c r="C463" s="233" t="s">
        <v>447</v>
      </c>
      <c r="D463" s="233" t="s">
        <v>175</v>
      </c>
      <c r="E463" s="234" t="s">
        <v>448</v>
      </c>
      <c r="F463" s="235" t="s">
        <v>449</v>
      </c>
      <c r="G463" s="236" t="s">
        <v>377</v>
      </c>
      <c r="H463" s="237">
        <v>273.452</v>
      </c>
      <c r="I463" s="238"/>
      <c r="J463" s="239">
        <f>ROUND(I463*H463,2)</f>
        <v>0</v>
      </c>
      <c r="K463" s="235" t="s">
        <v>136</v>
      </c>
      <c r="L463" s="240"/>
      <c r="M463" s="241" t="s">
        <v>1</v>
      </c>
      <c r="N463" s="242" t="s">
        <v>41</v>
      </c>
      <c r="O463" s="72"/>
      <c r="P463" s="196">
        <f>O463*H463</f>
        <v>0</v>
      </c>
      <c r="Q463" s="196">
        <v>2.0000000000000001E-4</v>
      </c>
      <c r="R463" s="196">
        <f>Q463*H463</f>
        <v>5.46904E-2</v>
      </c>
      <c r="S463" s="196">
        <v>0</v>
      </c>
      <c r="T463" s="197">
        <f>S463*H463</f>
        <v>0</v>
      </c>
      <c r="U463" s="35"/>
      <c r="V463" s="35"/>
      <c r="W463" s="35"/>
      <c r="X463" s="35"/>
      <c r="Y463" s="35"/>
      <c r="Z463" s="35"/>
      <c r="AA463" s="35"/>
      <c r="AB463" s="35"/>
      <c r="AC463" s="35"/>
      <c r="AD463" s="35"/>
      <c r="AE463" s="35"/>
      <c r="AR463" s="198" t="s">
        <v>174</v>
      </c>
      <c r="AT463" s="198" t="s">
        <v>175</v>
      </c>
      <c r="AU463" s="198" t="s">
        <v>138</v>
      </c>
      <c r="AY463" s="18" t="s">
        <v>130</v>
      </c>
      <c r="BE463" s="199">
        <f>IF(N463="základní",J463,0)</f>
        <v>0</v>
      </c>
      <c r="BF463" s="199">
        <f>IF(N463="snížená",J463,0)</f>
        <v>0</v>
      </c>
      <c r="BG463" s="199">
        <f>IF(N463="zákl. přenesená",J463,0)</f>
        <v>0</v>
      </c>
      <c r="BH463" s="199">
        <f>IF(N463="sníž. přenesená",J463,0)</f>
        <v>0</v>
      </c>
      <c r="BI463" s="199">
        <f>IF(N463="nulová",J463,0)</f>
        <v>0</v>
      </c>
      <c r="BJ463" s="18" t="s">
        <v>138</v>
      </c>
      <c r="BK463" s="199">
        <f>ROUND(I463*H463,2)</f>
        <v>0</v>
      </c>
      <c r="BL463" s="18" t="s">
        <v>137</v>
      </c>
      <c r="BM463" s="198" t="s">
        <v>450</v>
      </c>
    </row>
    <row r="464" spans="1:65" s="14" customFormat="1" ht="11.25">
      <c r="B464" s="211"/>
      <c r="C464" s="212"/>
      <c r="D464" s="202" t="s">
        <v>140</v>
      </c>
      <c r="E464" s="212"/>
      <c r="F464" s="214" t="s">
        <v>451</v>
      </c>
      <c r="G464" s="212"/>
      <c r="H464" s="215">
        <v>273.452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140</v>
      </c>
      <c r="AU464" s="221" t="s">
        <v>138</v>
      </c>
      <c r="AV464" s="14" t="s">
        <v>138</v>
      </c>
      <c r="AW464" s="14" t="s">
        <v>4</v>
      </c>
      <c r="AX464" s="14" t="s">
        <v>83</v>
      </c>
      <c r="AY464" s="221" t="s">
        <v>130</v>
      </c>
    </row>
    <row r="465" spans="1:65" s="2" customFormat="1" ht="24.2" customHeight="1">
      <c r="A465" s="35"/>
      <c r="B465" s="36"/>
      <c r="C465" s="187" t="s">
        <v>452</v>
      </c>
      <c r="D465" s="187" t="s">
        <v>132</v>
      </c>
      <c r="E465" s="188" t="s">
        <v>453</v>
      </c>
      <c r="F465" s="189" t="s">
        <v>454</v>
      </c>
      <c r="G465" s="190" t="s">
        <v>135</v>
      </c>
      <c r="H465" s="191">
        <v>1203.4659999999999</v>
      </c>
      <c r="I465" s="192"/>
      <c r="J465" s="193">
        <f>ROUND(I465*H465,2)</f>
        <v>0</v>
      </c>
      <c r="K465" s="189" t="s">
        <v>136</v>
      </c>
      <c r="L465" s="40"/>
      <c r="M465" s="194" t="s">
        <v>1</v>
      </c>
      <c r="N465" s="195" t="s">
        <v>41</v>
      </c>
      <c r="O465" s="72"/>
      <c r="P465" s="196">
        <f>O465*H465</f>
        <v>0</v>
      </c>
      <c r="Q465" s="196">
        <v>3.3E-3</v>
      </c>
      <c r="R465" s="196">
        <f>Q465*H465</f>
        <v>3.9714377999999995</v>
      </c>
      <c r="S465" s="196">
        <v>0</v>
      </c>
      <c r="T465" s="197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8" t="s">
        <v>137</v>
      </c>
      <c r="AT465" s="198" t="s">
        <v>132</v>
      </c>
      <c r="AU465" s="198" t="s">
        <v>138</v>
      </c>
      <c r="AY465" s="18" t="s">
        <v>130</v>
      </c>
      <c r="BE465" s="199">
        <f>IF(N465="základní",J465,0)</f>
        <v>0</v>
      </c>
      <c r="BF465" s="199">
        <f>IF(N465="snížená",J465,0)</f>
        <v>0</v>
      </c>
      <c r="BG465" s="199">
        <f>IF(N465="zákl. přenesená",J465,0)</f>
        <v>0</v>
      </c>
      <c r="BH465" s="199">
        <f>IF(N465="sníž. přenesená",J465,0)</f>
        <v>0</v>
      </c>
      <c r="BI465" s="199">
        <f>IF(N465="nulová",J465,0)</f>
        <v>0</v>
      </c>
      <c r="BJ465" s="18" t="s">
        <v>138</v>
      </c>
      <c r="BK465" s="199">
        <f>ROUND(I465*H465,2)</f>
        <v>0</v>
      </c>
      <c r="BL465" s="18" t="s">
        <v>137</v>
      </c>
      <c r="BM465" s="198" t="s">
        <v>455</v>
      </c>
    </row>
    <row r="466" spans="1:65" s="13" customFormat="1" ht="11.25">
      <c r="B466" s="200"/>
      <c r="C466" s="201"/>
      <c r="D466" s="202" t="s">
        <v>140</v>
      </c>
      <c r="E466" s="203" t="s">
        <v>1</v>
      </c>
      <c r="F466" s="204" t="s">
        <v>456</v>
      </c>
      <c r="G466" s="201"/>
      <c r="H466" s="203" t="s">
        <v>1</v>
      </c>
      <c r="I466" s="205"/>
      <c r="J466" s="201"/>
      <c r="K466" s="201"/>
      <c r="L466" s="206"/>
      <c r="M466" s="207"/>
      <c r="N466" s="208"/>
      <c r="O466" s="208"/>
      <c r="P466" s="208"/>
      <c r="Q466" s="208"/>
      <c r="R466" s="208"/>
      <c r="S466" s="208"/>
      <c r="T466" s="209"/>
      <c r="AT466" s="210" t="s">
        <v>140</v>
      </c>
      <c r="AU466" s="210" t="s">
        <v>138</v>
      </c>
      <c r="AV466" s="13" t="s">
        <v>83</v>
      </c>
      <c r="AW466" s="13" t="s">
        <v>32</v>
      </c>
      <c r="AX466" s="13" t="s">
        <v>75</v>
      </c>
      <c r="AY466" s="210" t="s">
        <v>130</v>
      </c>
    </row>
    <row r="467" spans="1:65" s="14" customFormat="1" ht="11.25">
      <c r="B467" s="211"/>
      <c r="C467" s="212"/>
      <c r="D467" s="202" t="s">
        <v>140</v>
      </c>
      <c r="E467" s="213" t="s">
        <v>1</v>
      </c>
      <c r="F467" s="214" t="s">
        <v>457</v>
      </c>
      <c r="G467" s="212"/>
      <c r="H467" s="215">
        <v>1203.4659999999999</v>
      </c>
      <c r="I467" s="216"/>
      <c r="J467" s="212"/>
      <c r="K467" s="212"/>
      <c r="L467" s="217"/>
      <c r="M467" s="218"/>
      <c r="N467" s="219"/>
      <c r="O467" s="219"/>
      <c r="P467" s="219"/>
      <c r="Q467" s="219"/>
      <c r="R467" s="219"/>
      <c r="S467" s="219"/>
      <c r="T467" s="220"/>
      <c r="AT467" s="221" t="s">
        <v>140</v>
      </c>
      <c r="AU467" s="221" t="s">
        <v>138</v>
      </c>
      <c r="AV467" s="14" t="s">
        <v>138</v>
      </c>
      <c r="AW467" s="14" t="s">
        <v>32</v>
      </c>
      <c r="AX467" s="14" t="s">
        <v>83</v>
      </c>
      <c r="AY467" s="221" t="s">
        <v>130</v>
      </c>
    </row>
    <row r="468" spans="1:65" s="2" customFormat="1" ht="24.2" customHeight="1">
      <c r="A468" s="35"/>
      <c r="B468" s="36"/>
      <c r="C468" s="187" t="s">
        <v>458</v>
      </c>
      <c r="D468" s="187" t="s">
        <v>132</v>
      </c>
      <c r="E468" s="188" t="s">
        <v>459</v>
      </c>
      <c r="F468" s="189" t="s">
        <v>460</v>
      </c>
      <c r="G468" s="190" t="s">
        <v>135</v>
      </c>
      <c r="H468" s="191">
        <v>85.307000000000002</v>
      </c>
      <c r="I468" s="192"/>
      <c r="J468" s="193">
        <f>ROUND(I468*H468,2)</f>
        <v>0</v>
      </c>
      <c r="K468" s="189" t="s">
        <v>136</v>
      </c>
      <c r="L468" s="40"/>
      <c r="M468" s="194" t="s">
        <v>1</v>
      </c>
      <c r="N468" s="195" t="s">
        <v>41</v>
      </c>
      <c r="O468" s="72"/>
      <c r="P468" s="196">
        <f>O468*H468</f>
        <v>0</v>
      </c>
      <c r="Q468" s="196">
        <v>2.5999999999999998E-4</v>
      </c>
      <c r="R468" s="196">
        <f>Q468*H468</f>
        <v>2.2179819999999999E-2</v>
      </c>
      <c r="S468" s="196">
        <v>0</v>
      </c>
      <c r="T468" s="197">
        <f>S468*H468</f>
        <v>0</v>
      </c>
      <c r="U468" s="35"/>
      <c r="V468" s="35"/>
      <c r="W468" s="35"/>
      <c r="X468" s="35"/>
      <c r="Y468" s="35"/>
      <c r="Z468" s="35"/>
      <c r="AA468" s="35"/>
      <c r="AB468" s="35"/>
      <c r="AC468" s="35"/>
      <c r="AD468" s="35"/>
      <c r="AE468" s="35"/>
      <c r="AR468" s="198" t="s">
        <v>137</v>
      </c>
      <c r="AT468" s="198" t="s">
        <v>132</v>
      </c>
      <c r="AU468" s="198" t="s">
        <v>138</v>
      </c>
      <c r="AY468" s="18" t="s">
        <v>130</v>
      </c>
      <c r="BE468" s="199">
        <f>IF(N468="základní",J468,0)</f>
        <v>0</v>
      </c>
      <c r="BF468" s="199">
        <f>IF(N468="snížená",J468,0)</f>
        <v>0</v>
      </c>
      <c r="BG468" s="199">
        <f>IF(N468="zákl. přenesená",J468,0)</f>
        <v>0</v>
      </c>
      <c r="BH468" s="199">
        <f>IF(N468="sníž. přenesená",J468,0)</f>
        <v>0</v>
      </c>
      <c r="BI468" s="199">
        <f>IF(N468="nulová",J468,0)</f>
        <v>0</v>
      </c>
      <c r="BJ468" s="18" t="s">
        <v>138</v>
      </c>
      <c r="BK468" s="199">
        <f>ROUND(I468*H468,2)</f>
        <v>0</v>
      </c>
      <c r="BL468" s="18" t="s">
        <v>137</v>
      </c>
      <c r="BM468" s="198" t="s">
        <v>461</v>
      </c>
    </row>
    <row r="469" spans="1:65" s="13" customFormat="1" ht="11.25">
      <c r="B469" s="200"/>
      <c r="C469" s="201"/>
      <c r="D469" s="202" t="s">
        <v>140</v>
      </c>
      <c r="E469" s="203" t="s">
        <v>1</v>
      </c>
      <c r="F469" s="204" t="s">
        <v>462</v>
      </c>
      <c r="G469" s="201"/>
      <c r="H469" s="203" t="s">
        <v>1</v>
      </c>
      <c r="I469" s="205"/>
      <c r="J469" s="201"/>
      <c r="K469" s="201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140</v>
      </c>
      <c r="AU469" s="210" t="s">
        <v>138</v>
      </c>
      <c r="AV469" s="13" t="s">
        <v>83</v>
      </c>
      <c r="AW469" s="13" t="s">
        <v>32</v>
      </c>
      <c r="AX469" s="13" t="s">
        <v>75</v>
      </c>
      <c r="AY469" s="210" t="s">
        <v>130</v>
      </c>
    </row>
    <row r="470" spans="1:65" s="13" customFormat="1" ht="11.25">
      <c r="B470" s="200"/>
      <c r="C470" s="201"/>
      <c r="D470" s="202" t="s">
        <v>140</v>
      </c>
      <c r="E470" s="203" t="s">
        <v>1</v>
      </c>
      <c r="F470" s="204" t="s">
        <v>463</v>
      </c>
      <c r="G470" s="201"/>
      <c r="H470" s="203" t="s">
        <v>1</v>
      </c>
      <c r="I470" s="205"/>
      <c r="J470" s="201"/>
      <c r="K470" s="201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140</v>
      </c>
      <c r="AU470" s="210" t="s">
        <v>138</v>
      </c>
      <c r="AV470" s="13" t="s">
        <v>83</v>
      </c>
      <c r="AW470" s="13" t="s">
        <v>32</v>
      </c>
      <c r="AX470" s="13" t="s">
        <v>75</v>
      </c>
      <c r="AY470" s="210" t="s">
        <v>130</v>
      </c>
    </row>
    <row r="471" spans="1:65" s="13" customFormat="1" ht="11.25">
      <c r="B471" s="200"/>
      <c r="C471" s="201"/>
      <c r="D471" s="202" t="s">
        <v>140</v>
      </c>
      <c r="E471" s="203" t="s">
        <v>1</v>
      </c>
      <c r="F471" s="204" t="s">
        <v>204</v>
      </c>
      <c r="G471" s="201"/>
      <c r="H471" s="203" t="s">
        <v>1</v>
      </c>
      <c r="I471" s="205"/>
      <c r="J471" s="201"/>
      <c r="K471" s="201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140</v>
      </c>
      <c r="AU471" s="210" t="s">
        <v>138</v>
      </c>
      <c r="AV471" s="13" t="s">
        <v>83</v>
      </c>
      <c r="AW471" s="13" t="s">
        <v>32</v>
      </c>
      <c r="AX471" s="13" t="s">
        <v>75</v>
      </c>
      <c r="AY471" s="210" t="s">
        <v>130</v>
      </c>
    </row>
    <row r="472" spans="1:65" s="14" customFormat="1" ht="11.25">
      <c r="B472" s="211"/>
      <c r="C472" s="212"/>
      <c r="D472" s="202" t="s">
        <v>140</v>
      </c>
      <c r="E472" s="213" t="s">
        <v>1</v>
      </c>
      <c r="F472" s="214" t="s">
        <v>464</v>
      </c>
      <c r="G472" s="212"/>
      <c r="H472" s="215">
        <v>2.94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140</v>
      </c>
      <c r="AU472" s="221" t="s">
        <v>138</v>
      </c>
      <c r="AV472" s="14" t="s">
        <v>138</v>
      </c>
      <c r="AW472" s="14" t="s">
        <v>32</v>
      </c>
      <c r="AX472" s="14" t="s">
        <v>75</v>
      </c>
      <c r="AY472" s="221" t="s">
        <v>130</v>
      </c>
    </row>
    <row r="473" spans="1:65" s="14" customFormat="1" ht="11.25">
      <c r="B473" s="211"/>
      <c r="C473" s="212"/>
      <c r="D473" s="202" t="s">
        <v>140</v>
      </c>
      <c r="E473" s="213" t="s">
        <v>1</v>
      </c>
      <c r="F473" s="214" t="s">
        <v>465</v>
      </c>
      <c r="G473" s="212"/>
      <c r="H473" s="215">
        <v>0.39</v>
      </c>
      <c r="I473" s="216"/>
      <c r="J473" s="212"/>
      <c r="K473" s="212"/>
      <c r="L473" s="217"/>
      <c r="M473" s="218"/>
      <c r="N473" s="219"/>
      <c r="O473" s="219"/>
      <c r="P473" s="219"/>
      <c r="Q473" s="219"/>
      <c r="R473" s="219"/>
      <c r="S473" s="219"/>
      <c r="T473" s="220"/>
      <c r="AT473" s="221" t="s">
        <v>140</v>
      </c>
      <c r="AU473" s="221" t="s">
        <v>138</v>
      </c>
      <c r="AV473" s="14" t="s">
        <v>138</v>
      </c>
      <c r="AW473" s="14" t="s">
        <v>32</v>
      </c>
      <c r="AX473" s="14" t="s">
        <v>75</v>
      </c>
      <c r="AY473" s="221" t="s">
        <v>130</v>
      </c>
    </row>
    <row r="474" spans="1:65" s="14" customFormat="1" ht="11.25">
      <c r="B474" s="211"/>
      <c r="C474" s="212"/>
      <c r="D474" s="202" t="s">
        <v>140</v>
      </c>
      <c r="E474" s="213" t="s">
        <v>1</v>
      </c>
      <c r="F474" s="214" t="s">
        <v>466</v>
      </c>
      <c r="G474" s="212"/>
      <c r="H474" s="215">
        <v>0.33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140</v>
      </c>
      <c r="AU474" s="221" t="s">
        <v>138</v>
      </c>
      <c r="AV474" s="14" t="s">
        <v>138</v>
      </c>
      <c r="AW474" s="14" t="s">
        <v>32</v>
      </c>
      <c r="AX474" s="14" t="s">
        <v>75</v>
      </c>
      <c r="AY474" s="221" t="s">
        <v>130</v>
      </c>
    </row>
    <row r="475" spans="1:65" s="14" customFormat="1" ht="11.25">
      <c r="B475" s="211"/>
      <c r="C475" s="212"/>
      <c r="D475" s="202" t="s">
        <v>140</v>
      </c>
      <c r="E475" s="213" t="s">
        <v>1</v>
      </c>
      <c r="F475" s="214" t="s">
        <v>467</v>
      </c>
      <c r="G475" s="212"/>
      <c r="H475" s="215">
        <v>0.55000000000000004</v>
      </c>
      <c r="I475" s="216"/>
      <c r="J475" s="212"/>
      <c r="K475" s="212"/>
      <c r="L475" s="217"/>
      <c r="M475" s="218"/>
      <c r="N475" s="219"/>
      <c r="O475" s="219"/>
      <c r="P475" s="219"/>
      <c r="Q475" s="219"/>
      <c r="R475" s="219"/>
      <c r="S475" s="219"/>
      <c r="T475" s="220"/>
      <c r="AT475" s="221" t="s">
        <v>140</v>
      </c>
      <c r="AU475" s="221" t="s">
        <v>138</v>
      </c>
      <c r="AV475" s="14" t="s">
        <v>138</v>
      </c>
      <c r="AW475" s="14" t="s">
        <v>32</v>
      </c>
      <c r="AX475" s="14" t="s">
        <v>75</v>
      </c>
      <c r="AY475" s="221" t="s">
        <v>130</v>
      </c>
    </row>
    <row r="476" spans="1:65" s="14" customFormat="1" ht="11.25">
      <c r="B476" s="211"/>
      <c r="C476" s="212"/>
      <c r="D476" s="202" t="s">
        <v>140</v>
      </c>
      <c r="E476" s="213" t="s">
        <v>1</v>
      </c>
      <c r="F476" s="214" t="s">
        <v>468</v>
      </c>
      <c r="G476" s="212"/>
      <c r="H476" s="215">
        <v>0.50900000000000001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140</v>
      </c>
      <c r="AU476" s="221" t="s">
        <v>138</v>
      </c>
      <c r="AV476" s="14" t="s">
        <v>138</v>
      </c>
      <c r="AW476" s="14" t="s">
        <v>32</v>
      </c>
      <c r="AX476" s="14" t="s">
        <v>75</v>
      </c>
      <c r="AY476" s="221" t="s">
        <v>130</v>
      </c>
    </row>
    <row r="477" spans="1:65" s="13" customFormat="1" ht="11.25">
      <c r="B477" s="200"/>
      <c r="C477" s="201"/>
      <c r="D477" s="202" t="s">
        <v>140</v>
      </c>
      <c r="E477" s="203" t="s">
        <v>1</v>
      </c>
      <c r="F477" s="204" t="s">
        <v>218</v>
      </c>
      <c r="G477" s="201"/>
      <c r="H477" s="203" t="s">
        <v>1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140</v>
      </c>
      <c r="AU477" s="210" t="s">
        <v>138</v>
      </c>
      <c r="AV477" s="13" t="s">
        <v>83</v>
      </c>
      <c r="AW477" s="13" t="s">
        <v>32</v>
      </c>
      <c r="AX477" s="13" t="s">
        <v>75</v>
      </c>
      <c r="AY477" s="210" t="s">
        <v>130</v>
      </c>
    </row>
    <row r="478" spans="1:65" s="14" customFormat="1" ht="11.25">
      <c r="B478" s="211"/>
      <c r="C478" s="212"/>
      <c r="D478" s="202" t="s">
        <v>140</v>
      </c>
      <c r="E478" s="213" t="s">
        <v>1</v>
      </c>
      <c r="F478" s="214" t="s">
        <v>469</v>
      </c>
      <c r="G478" s="212"/>
      <c r="H478" s="215">
        <v>0.21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140</v>
      </c>
      <c r="AU478" s="221" t="s">
        <v>138</v>
      </c>
      <c r="AV478" s="14" t="s">
        <v>138</v>
      </c>
      <c r="AW478" s="14" t="s">
        <v>32</v>
      </c>
      <c r="AX478" s="14" t="s">
        <v>75</v>
      </c>
      <c r="AY478" s="221" t="s">
        <v>130</v>
      </c>
    </row>
    <row r="479" spans="1:65" s="14" customFormat="1" ht="11.25">
      <c r="B479" s="211"/>
      <c r="C479" s="212"/>
      <c r="D479" s="202" t="s">
        <v>140</v>
      </c>
      <c r="E479" s="213" t="s">
        <v>1</v>
      </c>
      <c r="F479" s="214" t="s">
        <v>470</v>
      </c>
      <c r="G479" s="212"/>
      <c r="H479" s="215">
        <v>0.49</v>
      </c>
      <c r="I479" s="216"/>
      <c r="J479" s="212"/>
      <c r="K479" s="212"/>
      <c r="L479" s="217"/>
      <c r="M479" s="218"/>
      <c r="N479" s="219"/>
      <c r="O479" s="219"/>
      <c r="P479" s="219"/>
      <c r="Q479" s="219"/>
      <c r="R479" s="219"/>
      <c r="S479" s="219"/>
      <c r="T479" s="220"/>
      <c r="AT479" s="221" t="s">
        <v>140</v>
      </c>
      <c r="AU479" s="221" t="s">
        <v>138</v>
      </c>
      <c r="AV479" s="14" t="s">
        <v>138</v>
      </c>
      <c r="AW479" s="14" t="s">
        <v>32</v>
      </c>
      <c r="AX479" s="14" t="s">
        <v>75</v>
      </c>
      <c r="AY479" s="221" t="s">
        <v>130</v>
      </c>
    </row>
    <row r="480" spans="1:65" s="13" customFormat="1" ht="11.25">
      <c r="B480" s="200"/>
      <c r="C480" s="201"/>
      <c r="D480" s="202" t="s">
        <v>140</v>
      </c>
      <c r="E480" s="203" t="s">
        <v>1</v>
      </c>
      <c r="F480" s="204" t="s">
        <v>206</v>
      </c>
      <c r="G480" s="201"/>
      <c r="H480" s="203" t="s">
        <v>1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140</v>
      </c>
      <c r="AU480" s="210" t="s">
        <v>138</v>
      </c>
      <c r="AV480" s="13" t="s">
        <v>83</v>
      </c>
      <c r="AW480" s="13" t="s">
        <v>32</v>
      </c>
      <c r="AX480" s="13" t="s">
        <v>75</v>
      </c>
      <c r="AY480" s="210" t="s">
        <v>130</v>
      </c>
    </row>
    <row r="481" spans="2:51" s="14" customFormat="1" ht="11.25">
      <c r="B481" s="211"/>
      <c r="C481" s="212"/>
      <c r="D481" s="202" t="s">
        <v>140</v>
      </c>
      <c r="E481" s="213" t="s">
        <v>1</v>
      </c>
      <c r="F481" s="214" t="s">
        <v>471</v>
      </c>
      <c r="G481" s="212"/>
      <c r="H481" s="215">
        <v>1.26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140</v>
      </c>
      <c r="AU481" s="221" t="s">
        <v>138</v>
      </c>
      <c r="AV481" s="14" t="s">
        <v>138</v>
      </c>
      <c r="AW481" s="14" t="s">
        <v>32</v>
      </c>
      <c r="AX481" s="14" t="s">
        <v>75</v>
      </c>
      <c r="AY481" s="221" t="s">
        <v>130</v>
      </c>
    </row>
    <row r="482" spans="2:51" s="14" customFormat="1" ht="11.25">
      <c r="B482" s="211"/>
      <c r="C482" s="212"/>
      <c r="D482" s="202" t="s">
        <v>140</v>
      </c>
      <c r="E482" s="213" t="s">
        <v>1</v>
      </c>
      <c r="F482" s="214" t="s">
        <v>472</v>
      </c>
      <c r="G482" s="212"/>
      <c r="H482" s="215">
        <v>1.44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140</v>
      </c>
      <c r="AU482" s="221" t="s">
        <v>138</v>
      </c>
      <c r="AV482" s="14" t="s">
        <v>138</v>
      </c>
      <c r="AW482" s="14" t="s">
        <v>32</v>
      </c>
      <c r="AX482" s="14" t="s">
        <v>75</v>
      </c>
      <c r="AY482" s="221" t="s">
        <v>130</v>
      </c>
    </row>
    <row r="483" spans="2:51" s="13" customFormat="1" ht="11.25">
      <c r="B483" s="200"/>
      <c r="C483" s="201"/>
      <c r="D483" s="202" t="s">
        <v>140</v>
      </c>
      <c r="E483" s="203" t="s">
        <v>1</v>
      </c>
      <c r="F483" s="204" t="s">
        <v>276</v>
      </c>
      <c r="G483" s="201"/>
      <c r="H483" s="203" t="s">
        <v>1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140</v>
      </c>
      <c r="AU483" s="210" t="s">
        <v>138</v>
      </c>
      <c r="AV483" s="13" t="s">
        <v>83</v>
      </c>
      <c r="AW483" s="13" t="s">
        <v>32</v>
      </c>
      <c r="AX483" s="13" t="s">
        <v>75</v>
      </c>
      <c r="AY483" s="210" t="s">
        <v>130</v>
      </c>
    </row>
    <row r="484" spans="2:51" s="13" customFormat="1" ht="11.25">
      <c r="B484" s="200"/>
      <c r="C484" s="201"/>
      <c r="D484" s="202" t="s">
        <v>140</v>
      </c>
      <c r="E484" s="203" t="s">
        <v>1</v>
      </c>
      <c r="F484" s="204" t="s">
        <v>204</v>
      </c>
      <c r="G484" s="201"/>
      <c r="H484" s="203" t="s">
        <v>1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140</v>
      </c>
      <c r="AU484" s="210" t="s">
        <v>138</v>
      </c>
      <c r="AV484" s="13" t="s">
        <v>83</v>
      </c>
      <c r="AW484" s="13" t="s">
        <v>32</v>
      </c>
      <c r="AX484" s="13" t="s">
        <v>75</v>
      </c>
      <c r="AY484" s="210" t="s">
        <v>130</v>
      </c>
    </row>
    <row r="485" spans="2:51" s="14" customFormat="1" ht="11.25">
      <c r="B485" s="211"/>
      <c r="C485" s="212"/>
      <c r="D485" s="202" t="s">
        <v>140</v>
      </c>
      <c r="E485" s="213" t="s">
        <v>1</v>
      </c>
      <c r="F485" s="214" t="s">
        <v>473</v>
      </c>
      <c r="G485" s="212"/>
      <c r="H485" s="215">
        <v>2.04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140</v>
      </c>
      <c r="AU485" s="221" t="s">
        <v>138</v>
      </c>
      <c r="AV485" s="14" t="s">
        <v>138</v>
      </c>
      <c r="AW485" s="14" t="s">
        <v>32</v>
      </c>
      <c r="AX485" s="14" t="s">
        <v>75</v>
      </c>
      <c r="AY485" s="221" t="s">
        <v>130</v>
      </c>
    </row>
    <row r="486" spans="2:51" s="14" customFormat="1" ht="11.25">
      <c r="B486" s="211"/>
      <c r="C486" s="212"/>
      <c r="D486" s="202" t="s">
        <v>140</v>
      </c>
      <c r="E486" s="213" t="s">
        <v>1</v>
      </c>
      <c r="F486" s="214" t="s">
        <v>474</v>
      </c>
      <c r="G486" s="212"/>
      <c r="H486" s="215">
        <v>1.8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140</v>
      </c>
      <c r="AU486" s="221" t="s">
        <v>138</v>
      </c>
      <c r="AV486" s="14" t="s">
        <v>138</v>
      </c>
      <c r="AW486" s="14" t="s">
        <v>32</v>
      </c>
      <c r="AX486" s="14" t="s">
        <v>75</v>
      </c>
      <c r="AY486" s="221" t="s">
        <v>130</v>
      </c>
    </row>
    <row r="487" spans="2:51" s="14" customFormat="1" ht="11.25">
      <c r="B487" s="211"/>
      <c r="C487" s="212"/>
      <c r="D487" s="202" t="s">
        <v>140</v>
      </c>
      <c r="E487" s="213" t="s">
        <v>1</v>
      </c>
      <c r="F487" s="214" t="s">
        <v>475</v>
      </c>
      <c r="G487" s="212"/>
      <c r="H487" s="215">
        <v>1.74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140</v>
      </c>
      <c r="AU487" s="221" t="s">
        <v>138</v>
      </c>
      <c r="AV487" s="14" t="s">
        <v>138</v>
      </c>
      <c r="AW487" s="14" t="s">
        <v>32</v>
      </c>
      <c r="AX487" s="14" t="s">
        <v>75</v>
      </c>
      <c r="AY487" s="221" t="s">
        <v>130</v>
      </c>
    </row>
    <row r="488" spans="2:51" s="14" customFormat="1" ht="11.25">
      <c r="B488" s="211"/>
      <c r="C488" s="212"/>
      <c r="D488" s="202" t="s">
        <v>140</v>
      </c>
      <c r="E488" s="213" t="s">
        <v>1</v>
      </c>
      <c r="F488" s="214" t="s">
        <v>476</v>
      </c>
      <c r="G488" s="212"/>
      <c r="H488" s="215">
        <v>2.64</v>
      </c>
      <c r="I488" s="216"/>
      <c r="J488" s="212"/>
      <c r="K488" s="212"/>
      <c r="L488" s="217"/>
      <c r="M488" s="218"/>
      <c r="N488" s="219"/>
      <c r="O488" s="219"/>
      <c r="P488" s="219"/>
      <c r="Q488" s="219"/>
      <c r="R488" s="219"/>
      <c r="S488" s="219"/>
      <c r="T488" s="220"/>
      <c r="AT488" s="221" t="s">
        <v>140</v>
      </c>
      <c r="AU488" s="221" t="s">
        <v>138</v>
      </c>
      <c r="AV488" s="14" t="s">
        <v>138</v>
      </c>
      <c r="AW488" s="14" t="s">
        <v>32</v>
      </c>
      <c r="AX488" s="14" t="s">
        <v>75</v>
      </c>
      <c r="AY488" s="221" t="s">
        <v>130</v>
      </c>
    </row>
    <row r="489" spans="2:51" s="14" customFormat="1" ht="11.25">
      <c r="B489" s="211"/>
      <c r="C489" s="212"/>
      <c r="D489" s="202" t="s">
        <v>140</v>
      </c>
      <c r="E489" s="213" t="s">
        <v>1</v>
      </c>
      <c r="F489" s="214" t="s">
        <v>477</v>
      </c>
      <c r="G489" s="212"/>
      <c r="H489" s="215">
        <v>1.18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140</v>
      </c>
      <c r="AU489" s="221" t="s">
        <v>138</v>
      </c>
      <c r="AV489" s="14" t="s">
        <v>138</v>
      </c>
      <c r="AW489" s="14" t="s">
        <v>32</v>
      </c>
      <c r="AX489" s="14" t="s">
        <v>75</v>
      </c>
      <c r="AY489" s="221" t="s">
        <v>130</v>
      </c>
    </row>
    <row r="490" spans="2:51" s="13" customFormat="1" ht="11.25">
      <c r="B490" s="200"/>
      <c r="C490" s="201"/>
      <c r="D490" s="202" t="s">
        <v>140</v>
      </c>
      <c r="E490" s="203" t="s">
        <v>1</v>
      </c>
      <c r="F490" s="204" t="s">
        <v>218</v>
      </c>
      <c r="G490" s="201"/>
      <c r="H490" s="203" t="s">
        <v>1</v>
      </c>
      <c r="I490" s="205"/>
      <c r="J490" s="201"/>
      <c r="K490" s="201"/>
      <c r="L490" s="206"/>
      <c r="M490" s="207"/>
      <c r="N490" s="208"/>
      <c r="O490" s="208"/>
      <c r="P490" s="208"/>
      <c r="Q490" s="208"/>
      <c r="R490" s="208"/>
      <c r="S490" s="208"/>
      <c r="T490" s="209"/>
      <c r="AT490" s="210" t="s">
        <v>140</v>
      </c>
      <c r="AU490" s="210" t="s">
        <v>138</v>
      </c>
      <c r="AV490" s="13" t="s">
        <v>83</v>
      </c>
      <c r="AW490" s="13" t="s">
        <v>32</v>
      </c>
      <c r="AX490" s="13" t="s">
        <v>75</v>
      </c>
      <c r="AY490" s="210" t="s">
        <v>130</v>
      </c>
    </row>
    <row r="491" spans="2:51" s="14" customFormat="1" ht="11.25">
      <c r="B491" s="211"/>
      <c r="C491" s="212"/>
      <c r="D491" s="202" t="s">
        <v>140</v>
      </c>
      <c r="E491" s="213" t="s">
        <v>1</v>
      </c>
      <c r="F491" s="214" t="s">
        <v>478</v>
      </c>
      <c r="G491" s="212"/>
      <c r="H491" s="215">
        <v>0.51</v>
      </c>
      <c r="I491" s="216"/>
      <c r="J491" s="212"/>
      <c r="K491" s="212"/>
      <c r="L491" s="217"/>
      <c r="M491" s="218"/>
      <c r="N491" s="219"/>
      <c r="O491" s="219"/>
      <c r="P491" s="219"/>
      <c r="Q491" s="219"/>
      <c r="R491" s="219"/>
      <c r="S491" s="219"/>
      <c r="T491" s="220"/>
      <c r="AT491" s="221" t="s">
        <v>140</v>
      </c>
      <c r="AU491" s="221" t="s">
        <v>138</v>
      </c>
      <c r="AV491" s="14" t="s">
        <v>138</v>
      </c>
      <c r="AW491" s="14" t="s">
        <v>32</v>
      </c>
      <c r="AX491" s="14" t="s">
        <v>75</v>
      </c>
      <c r="AY491" s="221" t="s">
        <v>130</v>
      </c>
    </row>
    <row r="492" spans="2:51" s="14" customFormat="1" ht="11.25">
      <c r="B492" s="211"/>
      <c r="C492" s="212"/>
      <c r="D492" s="202" t="s">
        <v>140</v>
      </c>
      <c r="E492" s="213" t="s">
        <v>1</v>
      </c>
      <c r="F492" s="214" t="s">
        <v>479</v>
      </c>
      <c r="G492" s="212"/>
      <c r="H492" s="215">
        <v>0.45</v>
      </c>
      <c r="I492" s="216"/>
      <c r="J492" s="212"/>
      <c r="K492" s="212"/>
      <c r="L492" s="217"/>
      <c r="M492" s="218"/>
      <c r="N492" s="219"/>
      <c r="O492" s="219"/>
      <c r="P492" s="219"/>
      <c r="Q492" s="219"/>
      <c r="R492" s="219"/>
      <c r="S492" s="219"/>
      <c r="T492" s="220"/>
      <c r="AT492" s="221" t="s">
        <v>140</v>
      </c>
      <c r="AU492" s="221" t="s">
        <v>138</v>
      </c>
      <c r="AV492" s="14" t="s">
        <v>138</v>
      </c>
      <c r="AW492" s="14" t="s">
        <v>32</v>
      </c>
      <c r="AX492" s="14" t="s">
        <v>75</v>
      </c>
      <c r="AY492" s="221" t="s">
        <v>130</v>
      </c>
    </row>
    <row r="493" spans="2:51" s="14" customFormat="1" ht="11.25">
      <c r="B493" s="211"/>
      <c r="C493" s="212"/>
      <c r="D493" s="202" t="s">
        <v>140</v>
      </c>
      <c r="E493" s="213" t="s">
        <v>1</v>
      </c>
      <c r="F493" s="214" t="s">
        <v>480</v>
      </c>
      <c r="G493" s="212"/>
      <c r="H493" s="215">
        <v>1.29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140</v>
      </c>
      <c r="AU493" s="221" t="s">
        <v>138</v>
      </c>
      <c r="AV493" s="14" t="s">
        <v>138</v>
      </c>
      <c r="AW493" s="14" t="s">
        <v>32</v>
      </c>
      <c r="AX493" s="14" t="s">
        <v>75</v>
      </c>
      <c r="AY493" s="221" t="s">
        <v>130</v>
      </c>
    </row>
    <row r="494" spans="2:51" s="14" customFormat="1" ht="11.25">
      <c r="B494" s="211"/>
      <c r="C494" s="212"/>
      <c r="D494" s="202" t="s">
        <v>140</v>
      </c>
      <c r="E494" s="213" t="s">
        <v>1</v>
      </c>
      <c r="F494" s="214" t="s">
        <v>481</v>
      </c>
      <c r="G494" s="212"/>
      <c r="H494" s="215">
        <v>0.435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140</v>
      </c>
      <c r="AU494" s="221" t="s">
        <v>138</v>
      </c>
      <c r="AV494" s="14" t="s">
        <v>138</v>
      </c>
      <c r="AW494" s="14" t="s">
        <v>32</v>
      </c>
      <c r="AX494" s="14" t="s">
        <v>75</v>
      </c>
      <c r="AY494" s="221" t="s">
        <v>130</v>
      </c>
    </row>
    <row r="495" spans="2:51" s="14" customFormat="1" ht="11.25">
      <c r="B495" s="211"/>
      <c r="C495" s="212"/>
      <c r="D495" s="202" t="s">
        <v>140</v>
      </c>
      <c r="E495" s="213" t="s">
        <v>1</v>
      </c>
      <c r="F495" s="214" t="s">
        <v>482</v>
      </c>
      <c r="G495" s="212"/>
      <c r="H495" s="215">
        <v>0.67</v>
      </c>
      <c r="I495" s="216"/>
      <c r="J495" s="212"/>
      <c r="K495" s="212"/>
      <c r="L495" s="217"/>
      <c r="M495" s="218"/>
      <c r="N495" s="219"/>
      <c r="O495" s="219"/>
      <c r="P495" s="219"/>
      <c r="Q495" s="219"/>
      <c r="R495" s="219"/>
      <c r="S495" s="219"/>
      <c r="T495" s="220"/>
      <c r="AT495" s="221" t="s">
        <v>140</v>
      </c>
      <c r="AU495" s="221" t="s">
        <v>138</v>
      </c>
      <c r="AV495" s="14" t="s">
        <v>138</v>
      </c>
      <c r="AW495" s="14" t="s">
        <v>32</v>
      </c>
      <c r="AX495" s="14" t="s">
        <v>75</v>
      </c>
      <c r="AY495" s="221" t="s">
        <v>130</v>
      </c>
    </row>
    <row r="496" spans="2:51" s="14" customFormat="1" ht="11.25">
      <c r="B496" s="211"/>
      <c r="C496" s="212"/>
      <c r="D496" s="202" t="s">
        <v>140</v>
      </c>
      <c r="E496" s="213" t="s">
        <v>1</v>
      </c>
      <c r="F496" s="214" t="s">
        <v>483</v>
      </c>
      <c r="G496" s="212"/>
      <c r="H496" s="215">
        <v>0.66</v>
      </c>
      <c r="I496" s="216"/>
      <c r="J496" s="212"/>
      <c r="K496" s="212"/>
      <c r="L496" s="217"/>
      <c r="M496" s="218"/>
      <c r="N496" s="219"/>
      <c r="O496" s="219"/>
      <c r="P496" s="219"/>
      <c r="Q496" s="219"/>
      <c r="R496" s="219"/>
      <c r="S496" s="219"/>
      <c r="T496" s="220"/>
      <c r="AT496" s="221" t="s">
        <v>140</v>
      </c>
      <c r="AU496" s="221" t="s">
        <v>138</v>
      </c>
      <c r="AV496" s="14" t="s">
        <v>138</v>
      </c>
      <c r="AW496" s="14" t="s">
        <v>32</v>
      </c>
      <c r="AX496" s="14" t="s">
        <v>75</v>
      </c>
      <c r="AY496" s="221" t="s">
        <v>130</v>
      </c>
    </row>
    <row r="497" spans="2:51" s="14" customFormat="1" ht="11.25">
      <c r="B497" s="211"/>
      <c r="C497" s="212"/>
      <c r="D497" s="202" t="s">
        <v>140</v>
      </c>
      <c r="E497" s="213" t="s">
        <v>1</v>
      </c>
      <c r="F497" s="214" t="s">
        <v>484</v>
      </c>
      <c r="G497" s="212"/>
      <c r="H497" s="215">
        <v>1.1479999999999999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140</v>
      </c>
      <c r="AU497" s="221" t="s">
        <v>138</v>
      </c>
      <c r="AV497" s="14" t="s">
        <v>138</v>
      </c>
      <c r="AW497" s="14" t="s">
        <v>32</v>
      </c>
      <c r="AX497" s="14" t="s">
        <v>75</v>
      </c>
      <c r="AY497" s="221" t="s">
        <v>130</v>
      </c>
    </row>
    <row r="498" spans="2:51" s="14" customFormat="1" ht="11.25">
      <c r="B498" s="211"/>
      <c r="C498" s="212"/>
      <c r="D498" s="202" t="s">
        <v>140</v>
      </c>
      <c r="E498" s="213" t="s">
        <v>1</v>
      </c>
      <c r="F498" s="214" t="s">
        <v>485</v>
      </c>
      <c r="G498" s="212"/>
      <c r="H498" s="215">
        <v>1.17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140</v>
      </c>
      <c r="AU498" s="221" t="s">
        <v>138</v>
      </c>
      <c r="AV498" s="14" t="s">
        <v>138</v>
      </c>
      <c r="AW498" s="14" t="s">
        <v>32</v>
      </c>
      <c r="AX498" s="14" t="s">
        <v>75</v>
      </c>
      <c r="AY498" s="221" t="s">
        <v>130</v>
      </c>
    </row>
    <row r="499" spans="2:51" s="14" customFormat="1" ht="11.25">
      <c r="B499" s="211"/>
      <c r="C499" s="212"/>
      <c r="D499" s="202" t="s">
        <v>140</v>
      </c>
      <c r="E499" s="213" t="s">
        <v>1</v>
      </c>
      <c r="F499" s="214" t="s">
        <v>486</v>
      </c>
      <c r="G499" s="212"/>
      <c r="H499" s="215">
        <v>0.59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140</v>
      </c>
      <c r="AU499" s="221" t="s">
        <v>138</v>
      </c>
      <c r="AV499" s="14" t="s">
        <v>138</v>
      </c>
      <c r="AW499" s="14" t="s">
        <v>32</v>
      </c>
      <c r="AX499" s="14" t="s">
        <v>75</v>
      </c>
      <c r="AY499" s="221" t="s">
        <v>130</v>
      </c>
    </row>
    <row r="500" spans="2:51" s="14" customFormat="1" ht="11.25">
      <c r="B500" s="211"/>
      <c r="C500" s="212"/>
      <c r="D500" s="202" t="s">
        <v>140</v>
      </c>
      <c r="E500" s="213" t="s">
        <v>1</v>
      </c>
      <c r="F500" s="214" t="s">
        <v>487</v>
      </c>
      <c r="G500" s="212"/>
      <c r="H500" s="215">
        <v>0.6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140</v>
      </c>
      <c r="AU500" s="221" t="s">
        <v>138</v>
      </c>
      <c r="AV500" s="14" t="s">
        <v>138</v>
      </c>
      <c r="AW500" s="14" t="s">
        <v>32</v>
      </c>
      <c r="AX500" s="14" t="s">
        <v>75</v>
      </c>
      <c r="AY500" s="221" t="s">
        <v>130</v>
      </c>
    </row>
    <row r="501" spans="2:51" s="13" customFormat="1" ht="11.25">
      <c r="B501" s="200"/>
      <c r="C501" s="201"/>
      <c r="D501" s="202" t="s">
        <v>140</v>
      </c>
      <c r="E501" s="203" t="s">
        <v>1</v>
      </c>
      <c r="F501" s="204" t="s">
        <v>206</v>
      </c>
      <c r="G501" s="201"/>
      <c r="H501" s="203" t="s">
        <v>1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140</v>
      </c>
      <c r="AU501" s="210" t="s">
        <v>138</v>
      </c>
      <c r="AV501" s="13" t="s">
        <v>83</v>
      </c>
      <c r="AW501" s="13" t="s">
        <v>32</v>
      </c>
      <c r="AX501" s="13" t="s">
        <v>75</v>
      </c>
      <c r="AY501" s="210" t="s">
        <v>130</v>
      </c>
    </row>
    <row r="502" spans="2:51" s="14" customFormat="1" ht="11.25">
      <c r="B502" s="211"/>
      <c r="C502" s="212"/>
      <c r="D502" s="202" t="s">
        <v>140</v>
      </c>
      <c r="E502" s="213" t="s">
        <v>1</v>
      </c>
      <c r="F502" s="214" t="s">
        <v>473</v>
      </c>
      <c r="G502" s="212"/>
      <c r="H502" s="215">
        <v>2.04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140</v>
      </c>
      <c r="AU502" s="221" t="s">
        <v>138</v>
      </c>
      <c r="AV502" s="14" t="s">
        <v>138</v>
      </c>
      <c r="AW502" s="14" t="s">
        <v>32</v>
      </c>
      <c r="AX502" s="14" t="s">
        <v>75</v>
      </c>
      <c r="AY502" s="221" t="s">
        <v>130</v>
      </c>
    </row>
    <row r="503" spans="2:51" s="14" customFormat="1" ht="11.25">
      <c r="B503" s="211"/>
      <c r="C503" s="212"/>
      <c r="D503" s="202" t="s">
        <v>140</v>
      </c>
      <c r="E503" s="213" t="s">
        <v>1</v>
      </c>
      <c r="F503" s="214" t="s">
        <v>488</v>
      </c>
      <c r="G503" s="212"/>
      <c r="H503" s="215">
        <v>3.6</v>
      </c>
      <c r="I503" s="216"/>
      <c r="J503" s="212"/>
      <c r="K503" s="212"/>
      <c r="L503" s="217"/>
      <c r="M503" s="218"/>
      <c r="N503" s="219"/>
      <c r="O503" s="219"/>
      <c r="P503" s="219"/>
      <c r="Q503" s="219"/>
      <c r="R503" s="219"/>
      <c r="S503" s="219"/>
      <c r="T503" s="220"/>
      <c r="AT503" s="221" t="s">
        <v>140</v>
      </c>
      <c r="AU503" s="221" t="s">
        <v>138</v>
      </c>
      <c r="AV503" s="14" t="s">
        <v>138</v>
      </c>
      <c r="AW503" s="14" t="s">
        <v>32</v>
      </c>
      <c r="AX503" s="14" t="s">
        <v>75</v>
      </c>
      <c r="AY503" s="221" t="s">
        <v>130</v>
      </c>
    </row>
    <row r="504" spans="2:51" s="14" customFormat="1" ht="11.25">
      <c r="B504" s="211"/>
      <c r="C504" s="212"/>
      <c r="D504" s="202" t="s">
        <v>140</v>
      </c>
      <c r="E504" s="213" t="s">
        <v>1</v>
      </c>
      <c r="F504" s="214" t="s">
        <v>489</v>
      </c>
      <c r="G504" s="212"/>
      <c r="H504" s="215">
        <v>1.3049999999999999</v>
      </c>
      <c r="I504" s="216"/>
      <c r="J504" s="212"/>
      <c r="K504" s="212"/>
      <c r="L504" s="217"/>
      <c r="M504" s="218"/>
      <c r="N504" s="219"/>
      <c r="O504" s="219"/>
      <c r="P504" s="219"/>
      <c r="Q504" s="219"/>
      <c r="R504" s="219"/>
      <c r="S504" s="219"/>
      <c r="T504" s="220"/>
      <c r="AT504" s="221" t="s">
        <v>140</v>
      </c>
      <c r="AU504" s="221" t="s">
        <v>138</v>
      </c>
      <c r="AV504" s="14" t="s">
        <v>138</v>
      </c>
      <c r="AW504" s="14" t="s">
        <v>32</v>
      </c>
      <c r="AX504" s="14" t="s">
        <v>75</v>
      </c>
      <c r="AY504" s="221" t="s">
        <v>130</v>
      </c>
    </row>
    <row r="505" spans="2:51" s="14" customFormat="1" ht="11.25">
      <c r="B505" s="211"/>
      <c r="C505" s="212"/>
      <c r="D505" s="202" t="s">
        <v>140</v>
      </c>
      <c r="E505" s="213" t="s">
        <v>1</v>
      </c>
      <c r="F505" s="214" t="s">
        <v>490</v>
      </c>
      <c r="G505" s="212"/>
      <c r="H505" s="215">
        <v>1.32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140</v>
      </c>
      <c r="AU505" s="221" t="s">
        <v>138</v>
      </c>
      <c r="AV505" s="14" t="s">
        <v>138</v>
      </c>
      <c r="AW505" s="14" t="s">
        <v>32</v>
      </c>
      <c r="AX505" s="14" t="s">
        <v>75</v>
      </c>
      <c r="AY505" s="221" t="s">
        <v>130</v>
      </c>
    </row>
    <row r="506" spans="2:51" s="14" customFormat="1" ht="11.25">
      <c r="B506" s="211"/>
      <c r="C506" s="212"/>
      <c r="D506" s="202" t="s">
        <v>140</v>
      </c>
      <c r="E506" s="213" t="s">
        <v>1</v>
      </c>
      <c r="F506" s="214" t="s">
        <v>477</v>
      </c>
      <c r="G506" s="212"/>
      <c r="H506" s="215">
        <v>1.18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140</v>
      </c>
      <c r="AU506" s="221" t="s">
        <v>138</v>
      </c>
      <c r="AV506" s="14" t="s">
        <v>138</v>
      </c>
      <c r="AW506" s="14" t="s">
        <v>32</v>
      </c>
      <c r="AX506" s="14" t="s">
        <v>75</v>
      </c>
      <c r="AY506" s="221" t="s">
        <v>130</v>
      </c>
    </row>
    <row r="507" spans="2:51" s="13" customFormat="1" ht="11.25">
      <c r="B507" s="200"/>
      <c r="C507" s="201"/>
      <c r="D507" s="202" t="s">
        <v>140</v>
      </c>
      <c r="E507" s="203" t="s">
        <v>1</v>
      </c>
      <c r="F507" s="204" t="s">
        <v>279</v>
      </c>
      <c r="G507" s="201"/>
      <c r="H507" s="203" t="s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140</v>
      </c>
      <c r="AU507" s="210" t="s">
        <v>138</v>
      </c>
      <c r="AV507" s="13" t="s">
        <v>83</v>
      </c>
      <c r="AW507" s="13" t="s">
        <v>32</v>
      </c>
      <c r="AX507" s="13" t="s">
        <v>75</v>
      </c>
      <c r="AY507" s="210" t="s">
        <v>130</v>
      </c>
    </row>
    <row r="508" spans="2:51" s="13" customFormat="1" ht="11.25">
      <c r="B508" s="200"/>
      <c r="C508" s="201"/>
      <c r="D508" s="202" t="s">
        <v>140</v>
      </c>
      <c r="E508" s="203" t="s">
        <v>1</v>
      </c>
      <c r="F508" s="204" t="s">
        <v>204</v>
      </c>
      <c r="G508" s="201"/>
      <c r="H508" s="203" t="s">
        <v>1</v>
      </c>
      <c r="I508" s="205"/>
      <c r="J508" s="201"/>
      <c r="K508" s="201"/>
      <c r="L508" s="206"/>
      <c r="M508" s="207"/>
      <c r="N508" s="208"/>
      <c r="O508" s="208"/>
      <c r="P508" s="208"/>
      <c r="Q508" s="208"/>
      <c r="R508" s="208"/>
      <c r="S508" s="208"/>
      <c r="T508" s="209"/>
      <c r="AT508" s="210" t="s">
        <v>140</v>
      </c>
      <c r="AU508" s="210" t="s">
        <v>138</v>
      </c>
      <c r="AV508" s="13" t="s">
        <v>83</v>
      </c>
      <c r="AW508" s="13" t="s">
        <v>32</v>
      </c>
      <c r="AX508" s="13" t="s">
        <v>75</v>
      </c>
      <c r="AY508" s="210" t="s">
        <v>130</v>
      </c>
    </row>
    <row r="509" spans="2:51" s="14" customFormat="1" ht="11.25">
      <c r="B509" s="211"/>
      <c r="C509" s="212"/>
      <c r="D509" s="202" t="s">
        <v>140</v>
      </c>
      <c r="E509" s="213" t="s">
        <v>1</v>
      </c>
      <c r="F509" s="214" t="s">
        <v>491</v>
      </c>
      <c r="G509" s="212"/>
      <c r="H509" s="215">
        <v>3.6</v>
      </c>
      <c r="I509" s="216"/>
      <c r="J509" s="212"/>
      <c r="K509" s="212"/>
      <c r="L509" s="217"/>
      <c r="M509" s="218"/>
      <c r="N509" s="219"/>
      <c r="O509" s="219"/>
      <c r="P509" s="219"/>
      <c r="Q509" s="219"/>
      <c r="R509" s="219"/>
      <c r="S509" s="219"/>
      <c r="T509" s="220"/>
      <c r="AT509" s="221" t="s">
        <v>140</v>
      </c>
      <c r="AU509" s="221" t="s">
        <v>138</v>
      </c>
      <c r="AV509" s="14" t="s">
        <v>138</v>
      </c>
      <c r="AW509" s="14" t="s">
        <v>32</v>
      </c>
      <c r="AX509" s="14" t="s">
        <v>75</v>
      </c>
      <c r="AY509" s="221" t="s">
        <v>130</v>
      </c>
    </row>
    <row r="510" spans="2:51" s="14" customFormat="1" ht="11.25">
      <c r="B510" s="211"/>
      <c r="C510" s="212"/>
      <c r="D510" s="202" t="s">
        <v>140</v>
      </c>
      <c r="E510" s="213" t="s">
        <v>1</v>
      </c>
      <c r="F510" s="214" t="s">
        <v>492</v>
      </c>
      <c r="G510" s="212"/>
      <c r="H510" s="215">
        <v>5.2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140</v>
      </c>
      <c r="AU510" s="221" t="s">
        <v>138</v>
      </c>
      <c r="AV510" s="14" t="s">
        <v>138</v>
      </c>
      <c r="AW510" s="14" t="s">
        <v>32</v>
      </c>
      <c r="AX510" s="14" t="s">
        <v>75</v>
      </c>
      <c r="AY510" s="221" t="s">
        <v>130</v>
      </c>
    </row>
    <row r="511" spans="2:51" s="14" customFormat="1" ht="11.25">
      <c r="B511" s="211"/>
      <c r="C511" s="212"/>
      <c r="D511" s="202" t="s">
        <v>140</v>
      </c>
      <c r="E511" s="213" t="s">
        <v>1</v>
      </c>
      <c r="F511" s="214" t="s">
        <v>493</v>
      </c>
      <c r="G511" s="212"/>
      <c r="H511" s="215">
        <v>5.22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140</v>
      </c>
      <c r="AU511" s="221" t="s">
        <v>138</v>
      </c>
      <c r="AV511" s="14" t="s">
        <v>138</v>
      </c>
      <c r="AW511" s="14" t="s">
        <v>32</v>
      </c>
      <c r="AX511" s="14" t="s">
        <v>75</v>
      </c>
      <c r="AY511" s="221" t="s">
        <v>130</v>
      </c>
    </row>
    <row r="512" spans="2:51" s="14" customFormat="1" ht="11.25">
      <c r="B512" s="211"/>
      <c r="C512" s="212"/>
      <c r="D512" s="202" t="s">
        <v>140</v>
      </c>
      <c r="E512" s="213" t="s">
        <v>1</v>
      </c>
      <c r="F512" s="214" t="s">
        <v>494</v>
      </c>
      <c r="G512" s="212"/>
      <c r="H512" s="215">
        <v>5.28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140</v>
      </c>
      <c r="AU512" s="221" t="s">
        <v>138</v>
      </c>
      <c r="AV512" s="14" t="s">
        <v>138</v>
      </c>
      <c r="AW512" s="14" t="s">
        <v>32</v>
      </c>
      <c r="AX512" s="14" t="s">
        <v>75</v>
      </c>
      <c r="AY512" s="221" t="s">
        <v>130</v>
      </c>
    </row>
    <row r="513" spans="1:65" s="13" customFormat="1" ht="11.25">
      <c r="B513" s="200"/>
      <c r="C513" s="201"/>
      <c r="D513" s="202" t="s">
        <v>140</v>
      </c>
      <c r="E513" s="203" t="s">
        <v>1</v>
      </c>
      <c r="F513" s="204" t="s">
        <v>218</v>
      </c>
      <c r="G513" s="201"/>
      <c r="H513" s="203" t="s">
        <v>1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140</v>
      </c>
      <c r="AU513" s="210" t="s">
        <v>138</v>
      </c>
      <c r="AV513" s="13" t="s">
        <v>83</v>
      </c>
      <c r="AW513" s="13" t="s">
        <v>32</v>
      </c>
      <c r="AX513" s="13" t="s">
        <v>75</v>
      </c>
      <c r="AY513" s="210" t="s">
        <v>130</v>
      </c>
    </row>
    <row r="514" spans="1:65" s="14" customFormat="1" ht="11.25">
      <c r="B514" s="211"/>
      <c r="C514" s="212"/>
      <c r="D514" s="202" t="s">
        <v>140</v>
      </c>
      <c r="E514" s="213" t="s">
        <v>1</v>
      </c>
      <c r="F514" s="214" t="s">
        <v>495</v>
      </c>
      <c r="G514" s="212"/>
      <c r="H514" s="215">
        <v>3.06</v>
      </c>
      <c r="I514" s="216"/>
      <c r="J514" s="212"/>
      <c r="K514" s="212"/>
      <c r="L514" s="217"/>
      <c r="M514" s="218"/>
      <c r="N514" s="219"/>
      <c r="O514" s="219"/>
      <c r="P514" s="219"/>
      <c r="Q514" s="219"/>
      <c r="R514" s="219"/>
      <c r="S514" s="219"/>
      <c r="T514" s="220"/>
      <c r="AT514" s="221" t="s">
        <v>140</v>
      </c>
      <c r="AU514" s="221" t="s">
        <v>138</v>
      </c>
      <c r="AV514" s="14" t="s">
        <v>138</v>
      </c>
      <c r="AW514" s="14" t="s">
        <v>32</v>
      </c>
      <c r="AX514" s="14" t="s">
        <v>75</v>
      </c>
      <c r="AY514" s="221" t="s">
        <v>130</v>
      </c>
    </row>
    <row r="515" spans="1:65" s="14" customFormat="1" ht="11.25">
      <c r="B515" s="211"/>
      <c r="C515" s="212"/>
      <c r="D515" s="202" t="s">
        <v>140</v>
      </c>
      <c r="E515" s="213" t="s">
        <v>1</v>
      </c>
      <c r="F515" s="214" t="s">
        <v>496</v>
      </c>
      <c r="G515" s="212"/>
      <c r="H515" s="215">
        <v>2.7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140</v>
      </c>
      <c r="AU515" s="221" t="s">
        <v>138</v>
      </c>
      <c r="AV515" s="14" t="s">
        <v>138</v>
      </c>
      <c r="AW515" s="14" t="s">
        <v>32</v>
      </c>
      <c r="AX515" s="14" t="s">
        <v>75</v>
      </c>
      <c r="AY515" s="221" t="s">
        <v>130</v>
      </c>
    </row>
    <row r="516" spans="1:65" s="14" customFormat="1" ht="11.25">
      <c r="B516" s="211"/>
      <c r="C516" s="212"/>
      <c r="D516" s="202" t="s">
        <v>140</v>
      </c>
      <c r="E516" s="213" t="s">
        <v>1</v>
      </c>
      <c r="F516" s="214" t="s">
        <v>497</v>
      </c>
      <c r="G516" s="212"/>
      <c r="H516" s="215">
        <v>1.72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140</v>
      </c>
      <c r="AU516" s="221" t="s">
        <v>138</v>
      </c>
      <c r="AV516" s="14" t="s">
        <v>138</v>
      </c>
      <c r="AW516" s="14" t="s">
        <v>32</v>
      </c>
      <c r="AX516" s="14" t="s">
        <v>75</v>
      </c>
      <c r="AY516" s="221" t="s">
        <v>130</v>
      </c>
    </row>
    <row r="517" spans="1:65" s="14" customFormat="1" ht="11.25">
      <c r="B517" s="211"/>
      <c r="C517" s="212"/>
      <c r="D517" s="202" t="s">
        <v>140</v>
      </c>
      <c r="E517" s="213" t="s">
        <v>1</v>
      </c>
      <c r="F517" s="214" t="s">
        <v>498</v>
      </c>
      <c r="G517" s="212"/>
      <c r="H517" s="215">
        <v>1.98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140</v>
      </c>
      <c r="AU517" s="221" t="s">
        <v>138</v>
      </c>
      <c r="AV517" s="14" t="s">
        <v>138</v>
      </c>
      <c r="AW517" s="14" t="s">
        <v>32</v>
      </c>
      <c r="AX517" s="14" t="s">
        <v>75</v>
      </c>
      <c r="AY517" s="221" t="s">
        <v>130</v>
      </c>
    </row>
    <row r="518" spans="1:65" s="14" customFormat="1" ht="11.25">
      <c r="B518" s="211"/>
      <c r="C518" s="212"/>
      <c r="D518" s="202" t="s">
        <v>140</v>
      </c>
      <c r="E518" s="213" t="s">
        <v>1</v>
      </c>
      <c r="F518" s="214" t="s">
        <v>499</v>
      </c>
      <c r="G518" s="212"/>
      <c r="H518" s="215">
        <v>1.3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140</v>
      </c>
      <c r="AU518" s="221" t="s">
        <v>138</v>
      </c>
      <c r="AV518" s="14" t="s">
        <v>138</v>
      </c>
      <c r="AW518" s="14" t="s">
        <v>32</v>
      </c>
      <c r="AX518" s="14" t="s">
        <v>75</v>
      </c>
      <c r="AY518" s="221" t="s">
        <v>130</v>
      </c>
    </row>
    <row r="519" spans="1:65" s="14" customFormat="1" ht="11.25">
      <c r="B519" s="211"/>
      <c r="C519" s="212"/>
      <c r="D519" s="202" t="s">
        <v>140</v>
      </c>
      <c r="E519" s="213" t="s">
        <v>1</v>
      </c>
      <c r="F519" s="214" t="s">
        <v>500</v>
      </c>
      <c r="G519" s="212"/>
      <c r="H519" s="215">
        <v>1.23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140</v>
      </c>
      <c r="AU519" s="221" t="s">
        <v>138</v>
      </c>
      <c r="AV519" s="14" t="s">
        <v>138</v>
      </c>
      <c r="AW519" s="14" t="s">
        <v>32</v>
      </c>
      <c r="AX519" s="14" t="s">
        <v>75</v>
      </c>
      <c r="AY519" s="221" t="s">
        <v>130</v>
      </c>
    </row>
    <row r="520" spans="1:65" s="13" customFormat="1" ht="11.25">
      <c r="B520" s="200"/>
      <c r="C520" s="201"/>
      <c r="D520" s="202" t="s">
        <v>140</v>
      </c>
      <c r="E520" s="203" t="s">
        <v>1</v>
      </c>
      <c r="F520" s="204" t="s">
        <v>206</v>
      </c>
      <c r="G520" s="201"/>
      <c r="H520" s="203" t="s">
        <v>1</v>
      </c>
      <c r="I520" s="205"/>
      <c r="J520" s="201"/>
      <c r="K520" s="201"/>
      <c r="L520" s="206"/>
      <c r="M520" s="207"/>
      <c r="N520" s="208"/>
      <c r="O520" s="208"/>
      <c r="P520" s="208"/>
      <c r="Q520" s="208"/>
      <c r="R520" s="208"/>
      <c r="S520" s="208"/>
      <c r="T520" s="209"/>
      <c r="AT520" s="210" t="s">
        <v>140</v>
      </c>
      <c r="AU520" s="210" t="s">
        <v>138</v>
      </c>
      <c r="AV520" s="13" t="s">
        <v>83</v>
      </c>
      <c r="AW520" s="13" t="s">
        <v>32</v>
      </c>
      <c r="AX520" s="13" t="s">
        <v>75</v>
      </c>
      <c r="AY520" s="210" t="s">
        <v>130</v>
      </c>
    </row>
    <row r="521" spans="1:65" s="14" customFormat="1" ht="11.25">
      <c r="B521" s="211"/>
      <c r="C521" s="212"/>
      <c r="D521" s="202" t="s">
        <v>140</v>
      </c>
      <c r="E521" s="213" t="s">
        <v>1</v>
      </c>
      <c r="F521" s="214" t="s">
        <v>501</v>
      </c>
      <c r="G521" s="212"/>
      <c r="H521" s="215">
        <v>1.02</v>
      </c>
      <c r="I521" s="216"/>
      <c r="J521" s="212"/>
      <c r="K521" s="212"/>
      <c r="L521" s="217"/>
      <c r="M521" s="218"/>
      <c r="N521" s="219"/>
      <c r="O521" s="219"/>
      <c r="P521" s="219"/>
      <c r="Q521" s="219"/>
      <c r="R521" s="219"/>
      <c r="S521" s="219"/>
      <c r="T521" s="220"/>
      <c r="AT521" s="221" t="s">
        <v>140</v>
      </c>
      <c r="AU521" s="221" t="s">
        <v>138</v>
      </c>
      <c r="AV521" s="14" t="s">
        <v>138</v>
      </c>
      <c r="AW521" s="14" t="s">
        <v>32</v>
      </c>
      <c r="AX521" s="14" t="s">
        <v>75</v>
      </c>
      <c r="AY521" s="221" t="s">
        <v>130</v>
      </c>
    </row>
    <row r="522" spans="1:65" s="14" customFormat="1" ht="11.25">
      <c r="B522" s="211"/>
      <c r="C522" s="212"/>
      <c r="D522" s="202" t="s">
        <v>140</v>
      </c>
      <c r="E522" s="213" t="s">
        <v>1</v>
      </c>
      <c r="F522" s="214" t="s">
        <v>502</v>
      </c>
      <c r="G522" s="212"/>
      <c r="H522" s="215">
        <v>3.9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140</v>
      </c>
      <c r="AU522" s="221" t="s">
        <v>138</v>
      </c>
      <c r="AV522" s="14" t="s">
        <v>138</v>
      </c>
      <c r="AW522" s="14" t="s">
        <v>32</v>
      </c>
      <c r="AX522" s="14" t="s">
        <v>75</v>
      </c>
      <c r="AY522" s="221" t="s">
        <v>130</v>
      </c>
    </row>
    <row r="523" spans="1:65" s="14" customFormat="1" ht="11.25">
      <c r="B523" s="211"/>
      <c r="C523" s="212"/>
      <c r="D523" s="202" t="s">
        <v>140</v>
      </c>
      <c r="E523" s="213" t="s">
        <v>1</v>
      </c>
      <c r="F523" s="214" t="s">
        <v>503</v>
      </c>
      <c r="G523" s="212"/>
      <c r="H523" s="215">
        <v>6.3</v>
      </c>
      <c r="I523" s="216"/>
      <c r="J523" s="212"/>
      <c r="K523" s="212"/>
      <c r="L523" s="217"/>
      <c r="M523" s="218"/>
      <c r="N523" s="219"/>
      <c r="O523" s="219"/>
      <c r="P523" s="219"/>
      <c r="Q523" s="219"/>
      <c r="R523" s="219"/>
      <c r="S523" s="219"/>
      <c r="T523" s="220"/>
      <c r="AT523" s="221" t="s">
        <v>140</v>
      </c>
      <c r="AU523" s="221" t="s">
        <v>138</v>
      </c>
      <c r="AV523" s="14" t="s">
        <v>138</v>
      </c>
      <c r="AW523" s="14" t="s">
        <v>32</v>
      </c>
      <c r="AX523" s="14" t="s">
        <v>75</v>
      </c>
      <c r="AY523" s="221" t="s">
        <v>130</v>
      </c>
    </row>
    <row r="524" spans="1:65" s="14" customFormat="1" ht="11.25">
      <c r="B524" s="211"/>
      <c r="C524" s="212"/>
      <c r="D524" s="202" t="s">
        <v>140</v>
      </c>
      <c r="E524" s="213" t="s">
        <v>1</v>
      </c>
      <c r="F524" s="214" t="s">
        <v>504</v>
      </c>
      <c r="G524" s="212"/>
      <c r="H524" s="215">
        <v>4.3499999999999996</v>
      </c>
      <c r="I524" s="216"/>
      <c r="J524" s="212"/>
      <c r="K524" s="212"/>
      <c r="L524" s="217"/>
      <c r="M524" s="218"/>
      <c r="N524" s="219"/>
      <c r="O524" s="219"/>
      <c r="P524" s="219"/>
      <c r="Q524" s="219"/>
      <c r="R524" s="219"/>
      <c r="S524" s="219"/>
      <c r="T524" s="220"/>
      <c r="AT524" s="221" t="s">
        <v>140</v>
      </c>
      <c r="AU524" s="221" t="s">
        <v>138</v>
      </c>
      <c r="AV524" s="14" t="s">
        <v>138</v>
      </c>
      <c r="AW524" s="14" t="s">
        <v>32</v>
      </c>
      <c r="AX524" s="14" t="s">
        <v>75</v>
      </c>
      <c r="AY524" s="221" t="s">
        <v>130</v>
      </c>
    </row>
    <row r="525" spans="1:65" s="14" customFormat="1" ht="11.25">
      <c r="B525" s="211"/>
      <c r="C525" s="212"/>
      <c r="D525" s="202" t="s">
        <v>140</v>
      </c>
      <c r="E525" s="213" t="s">
        <v>1</v>
      </c>
      <c r="F525" s="214" t="s">
        <v>505</v>
      </c>
      <c r="G525" s="212"/>
      <c r="H525" s="215">
        <v>3.96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140</v>
      </c>
      <c r="AU525" s="221" t="s">
        <v>138</v>
      </c>
      <c r="AV525" s="14" t="s">
        <v>138</v>
      </c>
      <c r="AW525" s="14" t="s">
        <v>32</v>
      </c>
      <c r="AX525" s="14" t="s">
        <v>75</v>
      </c>
      <c r="AY525" s="221" t="s">
        <v>130</v>
      </c>
    </row>
    <row r="526" spans="1:65" s="15" customFormat="1" ht="11.25">
      <c r="B526" s="222"/>
      <c r="C526" s="223"/>
      <c r="D526" s="202" t="s">
        <v>140</v>
      </c>
      <c r="E526" s="224" t="s">
        <v>1</v>
      </c>
      <c r="F526" s="225" t="s">
        <v>169</v>
      </c>
      <c r="G526" s="223"/>
      <c r="H526" s="226">
        <v>85.307000000000002</v>
      </c>
      <c r="I526" s="227"/>
      <c r="J526" s="223"/>
      <c r="K526" s="223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140</v>
      </c>
      <c r="AU526" s="232" t="s">
        <v>138</v>
      </c>
      <c r="AV526" s="15" t="s">
        <v>137</v>
      </c>
      <c r="AW526" s="15" t="s">
        <v>32</v>
      </c>
      <c r="AX526" s="15" t="s">
        <v>83</v>
      </c>
      <c r="AY526" s="232" t="s">
        <v>130</v>
      </c>
    </row>
    <row r="527" spans="1:65" s="2" customFormat="1" ht="24.2" customHeight="1">
      <c r="A527" s="35"/>
      <c r="B527" s="36"/>
      <c r="C527" s="187" t="s">
        <v>506</v>
      </c>
      <c r="D527" s="187" t="s">
        <v>132</v>
      </c>
      <c r="E527" s="188" t="s">
        <v>507</v>
      </c>
      <c r="F527" s="189" t="s">
        <v>508</v>
      </c>
      <c r="G527" s="190" t="s">
        <v>135</v>
      </c>
      <c r="H527" s="191">
        <v>16.238</v>
      </c>
      <c r="I527" s="192"/>
      <c r="J527" s="193">
        <f>ROUND(I527*H527,2)</f>
        <v>0</v>
      </c>
      <c r="K527" s="189" t="s">
        <v>136</v>
      </c>
      <c r="L527" s="40"/>
      <c r="M527" s="194" t="s">
        <v>1</v>
      </c>
      <c r="N527" s="195" t="s">
        <v>41</v>
      </c>
      <c r="O527" s="72"/>
      <c r="P527" s="196">
        <f>O527*H527</f>
        <v>0</v>
      </c>
      <c r="Q527" s="196">
        <v>1.8000000000000001E-4</v>
      </c>
      <c r="R527" s="196">
        <f>Q527*H527</f>
        <v>2.9228399999999999E-3</v>
      </c>
      <c r="S527" s="196">
        <v>0</v>
      </c>
      <c r="T527" s="19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8" t="s">
        <v>137</v>
      </c>
      <c r="AT527" s="198" t="s">
        <v>132</v>
      </c>
      <c r="AU527" s="198" t="s">
        <v>138</v>
      </c>
      <c r="AY527" s="18" t="s">
        <v>130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18" t="s">
        <v>138</v>
      </c>
      <c r="BK527" s="199">
        <f>ROUND(I527*H527,2)</f>
        <v>0</v>
      </c>
      <c r="BL527" s="18" t="s">
        <v>137</v>
      </c>
      <c r="BM527" s="198" t="s">
        <v>509</v>
      </c>
    </row>
    <row r="528" spans="1:65" s="13" customFormat="1" ht="11.25">
      <c r="B528" s="200"/>
      <c r="C528" s="201"/>
      <c r="D528" s="202" t="s">
        <v>140</v>
      </c>
      <c r="E528" s="203" t="s">
        <v>1</v>
      </c>
      <c r="F528" s="204" t="s">
        <v>462</v>
      </c>
      <c r="G528" s="201"/>
      <c r="H528" s="203" t="s">
        <v>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140</v>
      </c>
      <c r="AU528" s="210" t="s">
        <v>138</v>
      </c>
      <c r="AV528" s="13" t="s">
        <v>83</v>
      </c>
      <c r="AW528" s="13" t="s">
        <v>32</v>
      </c>
      <c r="AX528" s="13" t="s">
        <v>75</v>
      </c>
      <c r="AY528" s="210" t="s">
        <v>130</v>
      </c>
    </row>
    <row r="529" spans="1:65" s="13" customFormat="1" ht="11.25">
      <c r="B529" s="200"/>
      <c r="C529" s="201"/>
      <c r="D529" s="202" t="s">
        <v>140</v>
      </c>
      <c r="E529" s="203" t="s">
        <v>1</v>
      </c>
      <c r="F529" s="204" t="s">
        <v>463</v>
      </c>
      <c r="G529" s="201"/>
      <c r="H529" s="203" t="s">
        <v>1</v>
      </c>
      <c r="I529" s="205"/>
      <c r="J529" s="201"/>
      <c r="K529" s="201"/>
      <c r="L529" s="206"/>
      <c r="M529" s="207"/>
      <c r="N529" s="208"/>
      <c r="O529" s="208"/>
      <c r="P529" s="208"/>
      <c r="Q529" s="208"/>
      <c r="R529" s="208"/>
      <c r="S529" s="208"/>
      <c r="T529" s="209"/>
      <c r="AT529" s="210" t="s">
        <v>140</v>
      </c>
      <c r="AU529" s="210" t="s">
        <v>138</v>
      </c>
      <c r="AV529" s="13" t="s">
        <v>83</v>
      </c>
      <c r="AW529" s="13" t="s">
        <v>32</v>
      </c>
      <c r="AX529" s="13" t="s">
        <v>75</v>
      </c>
      <c r="AY529" s="210" t="s">
        <v>130</v>
      </c>
    </row>
    <row r="530" spans="1:65" s="13" customFormat="1" ht="11.25">
      <c r="B530" s="200"/>
      <c r="C530" s="201"/>
      <c r="D530" s="202" t="s">
        <v>140</v>
      </c>
      <c r="E530" s="203" t="s">
        <v>1</v>
      </c>
      <c r="F530" s="204" t="s">
        <v>204</v>
      </c>
      <c r="G530" s="201"/>
      <c r="H530" s="203" t="s">
        <v>1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140</v>
      </c>
      <c r="AU530" s="210" t="s">
        <v>138</v>
      </c>
      <c r="AV530" s="13" t="s">
        <v>83</v>
      </c>
      <c r="AW530" s="13" t="s">
        <v>32</v>
      </c>
      <c r="AX530" s="13" t="s">
        <v>75</v>
      </c>
      <c r="AY530" s="210" t="s">
        <v>130</v>
      </c>
    </row>
    <row r="531" spans="1:65" s="14" customFormat="1" ht="11.25">
      <c r="B531" s="211"/>
      <c r="C531" s="212"/>
      <c r="D531" s="202" t="s">
        <v>140</v>
      </c>
      <c r="E531" s="213" t="s">
        <v>1</v>
      </c>
      <c r="F531" s="214" t="s">
        <v>510</v>
      </c>
      <c r="G531" s="212"/>
      <c r="H531" s="215">
        <v>5.88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140</v>
      </c>
      <c r="AU531" s="221" t="s">
        <v>138</v>
      </c>
      <c r="AV531" s="14" t="s">
        <v>138</v>
      </c>
      <c r="AW531" s="14" t="s">
        <v>32</v>
      </c>
      <c r="AX531" s="14" t="s">
        <v>75</v>
      </c>
      <c r="AY531" s="221" t="s">
        <v>130</v>
      </c>
    </row>
    <row r="532" spans="1:65" s="14" customFormat="1" ht="11.25">
      <c r="B532" s="211"/>
      <c r="C532" s="212"/>
      <c r="D532" s="202" t="s">
        <v>140</v>
      </c>
      <c r="E532" s="213" t="s">
        <v>1</v>
      </c>
      <c r="F532" s="214" t="s">
        <v>511</v>
      </c>
      <c r="G532" s="212"/>
      <c r="H532" s="215">
        <v>0.78</v>
      </c>
      <c r="I532" s="216"/>
      <c r="J532" s="212"/>
      <c r="K532" s="212"/>
      <c r="L532" s="217"/>
      <c r="M532" s="218"/>
      <c r="N532" s="219"/>
      <c r="O532" s="219"/>
      <c r="P532" s="219"/>
      <c r="Q532" s="219"/>
      <c r="R532" s="219"/>
      <c r="S532" s="219"/>
      <c r="T532" s="220"/>
      <c r="AT532" s="221" t="s">
        <v>140</v>
      </c>
      <c r="AU532" s="221" t="s">
        <v>138</v>
      </c>
      <c r="AV532" s="14" t="s">
        <v>138</v>
      </c>
      <c r="AW532" s="14" t="s">
        <v>32</v>
      </c>
      <c r="AX532" s="14" t="s">
        <v>75</v>
      </c>
      <c r="AY532" s="221" t="s">
        <v>130</v>
      </c>
    </row>
    <row r="533" spans="1:65" s="14" customFormat="1" ht="11.25">
      <c r="B533" s="211"/>
      <c r="C533" s="212"/>
      <c r="D533" s="202" t="s">
        <v>140</v>
      </c>
      <c r="E533" s="213" t="s">
        <v>1</v>
      </c>
      <c r="F533" s="214" t="s">
        <v>512</v>
      </c>
      <c r="G533" s="212"/>
      <c r="H533" s="215">
        <v>0.66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140</v>
      </c>
      <c r="AU533" s="221" t="s">
        <v>138</v>
      </c>
      <c r="AV533" s="14" t="s">
        <v>138</v>
      </c>
      <c r="AW533" s="14" t="s">
        <v>32</v>
      </c>
      <c r="AX533" s="14" t="s">
        <v>75</v>
      </c>
      <c r="AY533" s="221" t="s">
        <v>130</v>
      </c>
    </row>
    <row r="534" spans="1:65" s="14" customFormat="1" ht="11.25">
      <c r="B534" s="211"/>
      <c r="C534" s="212"/>
      <c r="D534" s="202" t="s">
        <v>140</v>
      </c>
      <c r="E534" s="213" t="s">
        <v>1</v>
      </c>
      <c r="F534" s="214" t="s">
        <v>513</v>
      </c>
      <c r="G534" s="212"/>
      <c r="H534" s="215">
        <v>1.1000000000000001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140</v>
      </c>
      <c r="AU534" s="221" t="s">
        <v>138</v>
      </c>
      <c r="AV534" s="14" t="s">
        <v>138</v>
      </c>
      <c r="AW534" s="14" t="s">
        <v>32</v>
      </c>
      <c r="AX534" s="14" t="s">
        <v>75</v>
      </c>
      <c r="AY534" s="221" t="s">
        <v>130</v>
      </c>
    </row>
    <row r="535" spans="1:65" s="14" customFormat="1" ht="11.25">
      <c r="B535" s="211"/>
      <c r="C535" s="212"/>
      <c r="D535" s="202" t="s">
        <v>140</v>
      </c>
      <c r="E535" s="213" t="s">
        <v>1</v>
      </c>
      <c r="F535" s="214" t="s">
        <v>514</v>
      </c>
      <c r="G535" s="212"/>
      <c r="H535" s="215">
        <v>1.018</v>
      </c>
      <c r="I535" s="216"/>
      <c r="J535" s="212"/>
      <c r="K535" s="212"/>
      <c r="L535" s="217"/>
      <c r="M535" s="218"/>
      <c r="N535" s="219"/>
      <c r="O535" s="219"/>
      <c r="P535" s="219"/>
      <c r="Q535" s="219"/>
      <c r="R535" s="219"/>
      <c r="S535" s="219"/>
      <c r="T535" s="220"/>
      <c r="AT535" s="221" t="s">
        <v>140</v>
      </c>
      <c r="AU535" s="221" t="s">
        <v>138</v>
      </c>
      <c r="AV535" s="14" t="s">
        <v>138</v>
      </c>
      <c r="AW535" s="14" t="s">
        <v>32</v>
      </c>
      <c r="AX535" s="14" t="s">
        <v>75</v>
      </c>
      <c r="AY535" s="221" t="s">
        <v>130</v>
      </c>
    </row>
    <row r="536" spans="1:65" s="13" customFormat="1" ht="11.25">
      <c r="B536" s="200"/>
      <c r="C536" s="201"/>
      <c r="D536" s="202" t="s">
        <v>140</v>
      </c>
      <c r="E536" s="203" t="s">
        <v>1</v>
      </c>
      <c r="F536" s="204" t="s">
        <v>218</v>
      </c>
      <c r="G536" s="201"/>
      <c r="H536" s="203" t="s">
        <v>1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140</v>
      </c>
      <c r="AU536" s="210" t="s">
        <v>138</v>
      </c>
      <c r="AV536" s="13" t="s">
        <v>83</v>
      </c>
      <c r="AW536" s="13" t="s">
        <v>32</v>
      </c>
      <c r="AX536" s="13" t="s">
        <v>75</v>
      </c>
      <c r="AY536" s="210" t="s">
        <v>130</v>
      </c>
    </row>
    <row r="537" spans="1:65" s="14" customFormat="1" ht="11.25">
      <c r="B537" s="211"/>
      <c r="C537" s="212"/>
      <c r="D537" s="202" t="s">
        <v>140</v>
      </c>
      <c r="E537" s="213" t="s">
        <v>1</v>
      </c>
      <c r="F537" s="214" t="s">
        <v>515</v>
      </c>
      <c r="G537" s="212"/>
      <c r="H537" s="215">
        <v>0.42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140</v>
      </c>
      <c r="AU537" s="221" t="s">
        <v>138</v>
      </c>
      <c r="AV537" s="14" t="s">
        <v>138</v>
      </c>
      <c r="AW537" s="14" t="s">
        <v>32</v>
      </c>
      <c r="AX537" s="14" t="s">
        <v>75</v>
      </c>
      <c r="AY537" s="221" t="s">
        <v>130</v>
      </c>
    </row>
    <row r="538" spans="1:65" s="14" customFormat="1" ht="11.25">
      <c r="B538" s="211"/>
      <c r="C538" s="212"/>
      <c r="D538" s="202" t="s">
        <v>140</v>
      </c>
      <c r="E538" s="213" t="s">
        <v>1</v>
      </c>
      <c r="F538" s="214" t="s">
        <v>516</v>
      </c>
      <c r="G538" s="212"/>
      <c r="H538" s="215">
        <v>0.98</v>
      </c>
      <c r="I538" s="216"/>
      <c r="J538" s="212"/>
      <c r="K538" s="212"/>
      <c r="L538" s="217"/>
      <c r="M538" s="218"/>
      <c r="N538" s="219"/>
      <c r="O538" s="219"/>
      <c r="P538" s="219"/>
      <c r="Q538" s="219"/>
      <c r="R538" s="219"/>
      <c r="S538" s="219"/>
      <c r="T538" s="220"/>
      <c r="AT538" s="221" t="s">
        <v>140</v>
      </c>
      <c r="AU538" s="221" t="s">
        <v>138</v>
      </c>
      <c r="AV538" s="14" t="s">
        <v>138</v>
      </c>
      <c r="AW538" s="14" t="s">
        <v>32</v>
      </c>
      <c r="AX538" s="14" t="s">
        <v>75</v>
      </c>
      <c r="AY538" s="221" t="s">
        <v>130</v>
      </c>
    </row>
    <row r="539" spans="1:65" s="13" customFormat="1" ht="11.25">
      <c r="B539" s="200"/>
      <c r="C539" s="201"/>
      <c r="D539" s="202" t="s">
        <v>140</v>
      </c>
      <c r="E539" s="203" t="s">
        <v>1</v>
      </c>
      <c r="F539" s="204" t="s">
        <v>206</v>
      </c>
      <c r="G539" s="201"/>
      <c r="H539" s="203" t="s">
        <v>1</v>
      </c>
      <c r="I539" s="205"/>
      <c r="J539" s="201"/>
      <c r="K539" s="201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140</v>
      </c>
      <c r="AU539" s="210" t="s">
        <v>138</v>
      </c>
      <c r="AV539" s="13" t="s">
        <v>83</v>
      </c>
      <c r="AW539" s="13" t="s">
        <v>32</v>
      </c>
      <c r="AX539" s="13" t="s">
        <v>75</v>
      </c>
      <c r="AY539" s="210" t="s">
        <v>130</v>
      </c>
    </row>
    <row r="540" spans="1:65" s="14" customFormat="1" ht="11.25">
      <c r="B540" s="211"/>
      <c r="C540" s="212"/>
      <c r="D540" s="202" t="s">
        <v>140</v>
      </c>
      <c r="E540" s="213" t="s">
        <v>1</v>
      </c>
      <c r="F540" s="214" t="s">
        <v>517</v>
      </c>
      <c r="G540" s="212"/>
      <c r="H540" s="215">
        <v>2.52</v>
      </c>
      <c r="I540" s="216"/>
      <c r="J540" s="212"/>
      <c r="K540" s="212"/>
      <c r="L540" s="217"/>
      <c r="M540" s="218"/>
      <c r="N540" s="219"/>
      <c r="O540" s="219"/>
      <c r="P540" s="219"/>
      <c r="Q540" s="219"/>
      <c r="R540" s="219"/>
      <c r="S540" s="219"/>
      <c r="T540" s="220"/>
      <c r="AT540" s="221" t="s">
        <v>140</v>
      </c>
      <c r="AU540" s="221" t="s">
        <v>138</v>
      </c>
      <c r="AV540" s="14" t="s">
        <v>138</v>
      </c>
      <c r="AW540" s="14" t="s">
        <v>32</v>
      </c>
      <c r="AX540" s="14" t="s">
        <v>75</v>
      </c>
      <c r="AY540" s="221" t="s">
        <v>130</v>
      </c>
    </row>
    <row r="541" spans="1:65" s="14" customFormat="1" ht="11.25">
      <c r="B541" s="211"/>
      <c r="C541" s="212"/>
      <c r="D541" s="202" t="s">
        <v>140</v>
      </c>
      <c r="E541" s="213" t="s">
        <v>1</v>
      </c>
      <c r="F541" s="214" t="s">
        <v>518</v>
      </c>
      <c r="G541" s="212"/>
      <c r="H541" s="215">
        <v>2.88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140</v>
      </c>
      <c r="AU541" s="221" t="s">
        <v>138</v>
      </c>
      <c r="AV541" s="14" t="s">
        <v>138</v>
      </c>
      <c r="AW541" s="14" t="s">
        <v>32</v>
      </c>
      <c r="AX541" s="14" t="s">
        <v>75</v>
      </c>
      <c r="AY541" s="221" t="s">
        <v>130</v>
      </c>
    </row>
    <row r="542" spans="1:65" s="15" customFormat="1" ht="11.25">
      <c r="B542" s="222"/>
      <c r="C542" s="223"/>
      <c r="D542" s="202" t="s">
        <v>140</v>
      </c>
      <c r="E542" s="224" t="s">
        <v>1</v>
      </c>
      <c r="F542" s="225" t="s">
        <v>169</v>
      </c>
      <c r="G542" s="223"/>
      <c r="H542" s="226">
        <v>16.238</v>
      </c>
      <c r="I542" s="227"/>
      <c r="J542" s="223"/>
      <c r="K542" s="223"/>
      <c r="L542" s="228"/>
      <c r="M542" s="229"/>
      <c r="N542" s="230"/>
      <c r="O542" s="230"/>
      <c r="P542" s="230"/>
      <c r="Q542" s="230"/>
      <c r="R542" s="230"/>
      <c r="S542" s="230"/>
      <c r="T542" s="231"/>
      <c r="AT542" s="232" t="s">
        <v>140</v>
      </c>
      <c r="AU542" s="232" t="s">
        <v>138</v>
      </c>
      <c r="AV542" s="15" t="s">
        <v>137</v>
      </c>
      <c r="AW542" s="15" t="s">
        <v>32</v>
      </c>
      <c r="AX542" s="15" t="s">
        <v>83</v>
      </c>
      <c r="AY542" s="232" t="s">
        <v>130</v>
      </c>
    </row>
    <row r="543" spans="1:65" s="2" customFormat="1" ht="24.2" customHeight="1">
      <c r="A543" s="35"/>
      <c r="B543" s="36"/>
      <c r="C543" s="187" t="s">
        <v>519</v>
      </c>
      <c r="D543" s="187" t="s">
        <v>132</v>
      </c>
      <c r="E543" s="188" t="s">
        <v>520</v>
      </c>
      <c r="F543" s="189" t="s">
        <v>521</v>
      </c>
      <c r="G543" s="190" t="s">
        <v>135</v>
      </c>
      <c r="H543" s="191">
        <v>192.971</v>
      </c>
      <c r="I543" s="192"/>
      <c r="J543" s="193">
        <f>ROUND(I543*H543,2)</f>
        <v>0</v>
      </c>
      <c r="K543" s="189" t="s">
        <v>136</v>
      </c>
      <c r="L543" s="40"/>
      <c r="M543" s="194" t="s">
        <v>1</v>
      </c>
      <c r="N543" s="195" t="s">
        <v>41</v>
      </c>
      <c r="O543" s="72"/>
      <c r="P543" s="196">
        <f>O543*H543</f>
        <v>0</v>
      </c>
      <c r="Q543" s="196">
        <v>1.3999999999999999E-4</v>
      </c>
      <c r="R543" s="196">
        <f>Q543*H543</f>
        <v>2.7015939999999999E-2</v>
      </c>
      <c r="S543" s="196">
        <v>0</v>
      </c>
      <c r="T543" s="197">
        <f>S543*H543</f>
        <v>0</v>
      </c>
      <c r="U543" s="35"/>
      <c r="V543" s="35"/>
      <c r="W543" s="35"/>
      <c r="X543" s="35"/>
      <c r="Y543" s="35"/>
      <c r="Z543" s="35"/>
      <c r="AA543" s="35"/>
      <c r="AB543" s="35"/>
      <c r="AC543" s="35"/>
      <c r="AD543" s="35"/>
      <c r="AE543" s="35"/>
      <c r="AR543" s="198" t="s">
        <v>137</v>
      </c>
      <c r="AT543" s="198" t="s">
        <v>132</v>
      </c>
      <c r="AU543" s="198" t="s">
        <v>138</v>
      </c>
      <c r="AY543" s="18" t="s">
        <v>130</v>
      </c>
      <c r="BE543" s="199">
        <f>IF(N543="základní",J543,0)</f>
        <v>0</v>
      </c>
      <c r="BF543" s="199">
        <f>IF(N543="snížená",J543,0)</f>
        <v>0</v>
      </c>
      <c r="BG543" s="199">
        <f>IF(N543="zákl. přenesená",J543,0)</f>
        <v>0</v>
      </c>
      <c r="BH543" s="199">
        <f>IF(N543="sníž. přenesená",J543,0)</f>
        <v>0</v>
      </c>
      <c r="BI543" s="199">
        <f>IF(N543="nulová",J543,0)</f>
        <v>0</v>
      </c>
      <c r="BJ543" s="18" t="s">
        <v>138</v>
      </c>
      <c r="BK543" s="199">
        <f>ROUND(I543*H543,2)</f>
        <v>0</v>
      </c>
      <c r="BL543" s="18" t="s">
        <v>137</v>
      </c>
      <c r="BM543" s="198" t="s">
        <v>522</v>
      </c>
    </row>
    <row r="544" spans="1:65" s="13" customFormat="1" ht="11.25">
      <c r="B544" s="200"/>
      <c r="C544" s="201"/>
      <c r="D544" s="202" t="s">
        <v>140</v>
      </c>
      <c r="E544" s="203" t="s">
        <v>1</v>
      </c>
      <c r="F544" s="204" t="s">
        <v>462</v>
      </c>
      <c r="G544" s="201"/>
      <c r="H544" s="203" t="s">
        <v>1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140</v>
      </c>
      <c r="AU544" s="210" t="s">
        <v>138</v>
      </c>
      <c r="AV544" s="13" t="s">
        <v>83</v>
      </c>
      <c r="AW544" s="13" t="s">
        <v>32</v>
      </c>
      <c r="AX544" s="13" t="s">
        <v>75</v>
      </c>
      <c r="AY544" s="210" t="s">
        <v>130</v>
      </c>
    </row>
    <row r="545" spans="2:51" s="13" customFormat="1" ht="11.25">
      <c r="B545" s="200"/>
      <c r="C545" s="201"/>
      <c r="D545" s="202" t="s">
        <v>140</v>
      </c>
      <c r="E545" s="203" t="s">
        <v>1</v>
      </c>
      <c r="F545" s="204" t="s">
        <v>276</v>
      </c>
      <c r="G545" s="201"/>
      <c r="H545" s="203" t="s">
        <v>1</v>
      </c>
      <c r="I545" s="205"/>
      <c r="J545" s="201"/>
      <c r="K545" s="201"/>
      <c r="L545" s="206"/>
      <c r="M545" s="207"/>
      <c r="N545" s="208"/>
      <c r="O545" s="208"/>
      <c r="P545" s="208"/>
      <c r="Q545" s="208"/>
      <c r="R545" s="208"/>
      <c r="S545" s="208"/>
      <c r="T545" s="209"/>
      <c r="AT545" s="210" t="s">
        <v>140</v>
      </c>
      <c r="AU545" s="210" t="s">
        <v>138</v>
      </c>
      <c r="AV545" s="13" t="s">
        <v>83</v>
      </c>
      <c r="AW545" s="13" t="s">
        <v>32</v>
      </c>
      <c r="AX545" s="13" t="s">
        <v>75</v>
      </c>
      <c r="AY545" s="210" t="s">
        <v>130</v>
      </c>
    </row>
    <row r="546" spans="2:51" s="13" customFormat="1" ht="11.25">
      <c r="B546" s="200"/>
      <c r="C546" s="201"/>
      <c r="D546" s="202" t="s">
        <v>140</v>
      </c>
      <c r="E546" s="203" t="s">
        <v>1</v>
      </c>
      <c r="F546" s="204" t="s">
        <v>204</v>
      </c>
      <c r="G546" s="201"/>
      <c r="H546" s="203" t="s">
        <v>1</v>
      </c>
      <c r="I546" s="205"/>
      <c r="J546" s="201"/>
      <c r="K546" s="201"/>
      <c r="L546" s="206"/>
      <c r="M546" s="207"/>
      <c r="N546" s="208"/>
      <c r="O546" s="208"/>
      <c r="P546" s="208"/>
      <c r="Q546" s="208"/>
      <c r="R546" s="208"/>
      <c r="S546" s="208"/>
      <c r="T546" s="209"/>
      <c r="AT546" s="210" t="s">
        <v>140</v>
      </c>
      <c r="AU546" s="210" t="s">
        <v>138</v>
      </c>
      <c r="AV546" s="13" t="s">
        <v>83</v>
      </c>
      <c r="AW546" s="13" t="s">
        <v>32</v>
      </c>
      <c r="AX546" s="13" t="s">
        <v>75</v>
      </c>
      <c r="AY546" s="210" t="s">
        <v>130</v>
      </c>
    </row>
    <row r="547" spans="2:51" s="14" customFormat="1" ht="11.25">
      <c r="B547" s="211"/>
      <c r="C547" s="212"/>
      <c r="D547" s="202" t="s">
        <v>140</v>
      </c>
      <c r="E547" s="213" t="s">
        <v>1</v>
      </c>
      <c r="F547" s="214" t="s">
        <v>523</v>
      </c>
      <c r="G547" s="212"/>
      <c r="H547" s="215">
        <v>5.0999999999999996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140</v>
      </c>
      <c r="AU547" s="221" t="s">
        <v>138</v>
      </c>
      <c r="AV547" s="14" t="s">
        <v>138</v>
      </c>
      <c r="AW547" s="14" t="s">
        <v>32</v>
      </c>
      <c r="AX547" s="14" t="s">
        <v>75</v>
      </c>
      <c r="AY547" s="221" t="s">
        <v>130</v>
      </c>
    </row>
    <row r="548" spans="2:51" s="14" customFormat="1" ht="11.25">
      <c r="B548" s="211"/>
      <c r="C548" s="212"/>
      <c r="D548" s="202" t="s">
        <v>140</v>
      </c>
      <c r="E548" s="213" t="s">
        <v>1</v>
      </c>
      <c r="F548" s="214" t="s">
        <v>524</v>
      </c>
      <c r="G548" s="212"/>
      <c r="H548" s="215">
        <v>4.5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140</v>
      </c>
      <c r="AU548" s="221" t="s">
        <v>138</v>
      </c>
      <c r="AV548" s="14" t="s">
        <v>138</v>
      </c>
      <c r="AW548" s="14" t="s">
        <v>32</v>
      </c>
      <c r="AX548" s="14" t="s">
        <v>75</v>
      </c>
      <c r="AY548" s="221" t="s">
        <v>130</v>
      </c>
    </row>
    <row r="549" spans="2:51" s="14" customFormat="1" ht="11.25">
      <c r="B549" s="211"/>
      <c r="C549" s="212"/>
      <c r="D549" s="202" t="s">
        <v>140</v>
      </c>
      <c r="E549" s="213" t="s">
        <v>1</v>
      </c>
      <c r="F549" s="214" t="s">
        <v>525</v>
      </c>
      <c r="G549" s="212"/>
      <c r="H549" s="215">
        <v>4.3499999999999996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140</v>
      </c>
      <c r="AU549" s="221" t="s">
        <v>138</v>
      </c>
      <c r="AV549" s="14" t="s">
        <v>138</v>
      </c>
      <c r="AW549" s="14" t="s">
        <v>32</v>
      </c>
      <c r="AX549" s="14" t="s">
        <v>75</v>
      </c>
      <c r="AY549" s="221" t="s">
        <v>130</v>
      </c>
    </row>
    <row r="550" spans="2:51" s="14" customFormat="1" ht="11.25">
      <c r="B550" s="211"/>
      <c r="C550" s="212"/>
      <c r="D550" s="202" t="s">
        <v>140</v>
      </c>
      <c r="E550" s="213" t="s">
        <v>1</v>
      </c>
      <c r="F550" s="214" t="s">
        <v>526</v>
      </c>
      <c r="G550" s="212"/>
      <c r="H550" s="215">
        <v>6.6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140</v>
      </c>
      <c r="AU550" s="221" t="s">
        <v>138</v>
      </c>
      <c r="AV550" s="14" t="s">
        <v>138</v>
      </c>
      <c r="AW550" s="14" t="s">
        <v>32</v>
      </c>
      <c r="AX550" s="14" t="s">
        <v>75</v>
      </c>
      <c r="AY550" s="221" t="s">
        <v>130</v>
      </c>
    </row>
    <row r="551" spans="2:51" s="14" customFormat="1" ht="11.25">
      <c r="B551" s="211"/>
      <c r="C551" s="212"/>
      <c r="D551" s="202" t="s">
        <v>140</v>
      </c>
      <c r="E551" s="213" t="s">
        <v>1</v>
      </c>
      <c r="F551" s="214" t="s">
        <v>527</v>
      </c>
      <c r="G551" s="212"/>
      <c r="H551" s="215">
        <v>2.95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140</v>
      </c>
      <c r="AU551" s="221" t="s">
        <v>138</v>
      </c>
      <c r="AV551" s="14" t="s">
        <v>138</v>
      </c>
      <c r="AW551" s="14" t="s">
        <v>32</v>
      </c>
      <c r="AX551" s="14" t="s">
        <v>75</v>
      </c>
      <c r="AY551" s="221" t="s">
        <v>130</v>
      </c>
    </row>
    <row r="552" spans="2:51" s="13" customFormat="1" ht="11.25">
      <c r="B552" s="200"/>
      <c r="C552" s="201"/>
      <c r="D552" s="202" t="s">
        <v>140</v>
      </c>
      <c r="E552" s="203" t="s">
        <v>1</v>
      </c>
      <c r="F552" s="204" t="s">
        <v>218</v>
      </c>
      <c r="G552" s="201"/>
      <c r="H552" s="203" t="s">
        <v>1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140</v>
      </c>
      <c r="AU552" s="210" t="s">
        <v>138</v>
      </c>
      <c r="AV552" s="13" t="s">
        <v>83</v>
      </c>
      <c r="AW552" s="13" t="s">
        <v>32</v>
      </c>
      <c r="AX552" s="13" t="s">
        <v>75</v>
      </c>
      <c r="AY552" s="210" t="s">
        <v>130</v>
      </c>
    </row>
    <row r="553" spans="2:51" s="14" customFormat="1" ht="11.25">
      <c r="B553" s="211"/>
      <c r="C553" s="212"/>
      <c r="D553" s="202" t="s">
        <v>140</v>
      </c>
      <c r="E553" s="213" t="s">
        <v>1</v>
      </c>
      <c r="F553" s="214" t="s">
        <v>528</v>
      </c>
      <c r="G553" s="212"/>
      <c r="H553" s="215">
        <v>1.2749999999999999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140</v>
      </c>
      <c r="AU553" s="221" t="s">
        <v>138</v>
      </c>
      <c r="AV553" s="14" t="s">
        <v>138</v>
      </c>
      <c r="AW553" s="14" t="s">
        <v>32</v>
      </c>
      <c r="AX553" s="14" t="s">
        <v>75</v>
      </c>
      <c r="AY553" s="221" t="s">
        <v>130</v>
      </c>
    </row>
    <row r="554" spans="2:51" s="14" customFormat="1" ht="11.25">
      <c r="B554" s="211"/>
      <c r="C554" s="212"/>
      <c r="D554" s="202" t="s">
        <v>140</v>
      </c>
      <c r="E554" s="213" t="s">
        <v>1</v>
      </c>
      <c r="F554" s="214" t="s">
        <v>529</v>
      </c>
      <c r="G554" s="212"/>
      <c r="H554" s="215">
        <v>1.125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140</v>
      </c>
      <c r="AU554" s="221" t="s">
        <v>138</v>
      </c>
      <c r="AV554" s="14" t="s">
        <v>138</v>
      </c>
      <c r="AW554" s="14" t="s">
        <v>32</v>
      </c>
      <c r="AX554" s="14" t="s">
        <v>75</v>
      </c>
      <c r="AY554" s="221" t="s">
        <v>130</v>
      </c>
    </row>
    <row r="555" spans="2:51" s="14" customFormat="1" ht="11.25">
      <c r="B555" s="211"/>
      <c r="C555" s="212"/>
      <c r="D555" s="202" t="s">
        <v>140</v>
      </c>
      <c r="E555" s="213" t="s">
        <v>1</v>
      </c>
      <c r="F555" s="214" t="s">
        <v>530</v>
      </c>
      <c r="G555" s="212"/>
      <c r="H555" s="215">
        <v>3.2250000000000001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140</v>
      </c>
      <c r="AU555" s="221" t="s">
        <v>138</v>
      </c>
      <c r="AV555" s="14" t="s">
        <v>138</v>
      </c>
      <c r="AW555" s="14" t="s">
        <v>32</v>
      </c>
      <c r="AX555" s="14" t="s">
        <v>75</v>
      </c>
      <c r="AY555" s="221" t="s">
        <v>130</v>
      </c>
    </row>
    <row r="556" spans="2:51" s="14" customFormat="1" ht="11.25">
      <c r="B556" s="211"/>
      <c r="C556" s="212"/>
      <c r="D556" s="202" t="s">
        <v>140</v>
      </c>
      <c r="E556" s="213" t="s">
        <v>1</v>
      </c>
      <c r="F556" s="214" t="s">
        <v>531</v>
      </c>
      <c r="G556" s="212"/>
      <c r="H556" s="215">
        <v>1.0880000000000001</v>
      </c>
      <c r="I556" s="216"/>
      <c r="J556" s="212"/>
      <c r="K556" s="212"/>
      <c r="L556" s="217"/>
      <c r="M556" s="218"/>
      <c r="N556" s="219"/>
      <c r="O556" s="219"/>
      <c r="P556" s="219"/>
      <c r="Q556" s="219"/>
      <c r="R556" s="219"/>
      <c r="S556" s="219"/>
      <c r="T556" s="220"/>
      <c r="AT556" s="221" t="s">
        <v>140</v>
      </c>
      <c r="AU556" s="221" t="s">
        <v>138</v>
      </c>
      <c r="AV556" s="14" t="s">
        <v>138</v>
      </c>
      <c r="AW556" s="14" t="s">
        <v>32</v>
      </c>
      <c r="AX556" s="14" t="s">
        <v>75</v>
      </c>
      <c r="AY556" s="221" t="s">
        <v>130</v>
      </c>
    </row>
    <row r="557" spans="2:51" s="14" customFormat="1" ht="11.25">
      <c r="B557" s="211"/>
      <c r="C557" s="212"/>
      <c r="D557" s="202" t="s">
        <v>140</v>
      </c>
      <c r="E557" s="213" t="s">
        <v>1</v>
      </c>
      <c r="F557" s="214" t="s">
        <v>532</v>
      </c>
      <c r="G557" s="212"/>
      <c r="H557" s="215">
        <v>1.675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140</v>
      </c>
      <c r="AU557" s="221" t="s">
        <v>138</v>
      </c>
      <c r="AV557" s="14" t="s">
        <v>138</v>
      </c>
      <c r="AW557" s="14" t="s">
        <v>32</v>
      </c>
      <c r="AX557" s="14" t="s">
        <v>75</v>
      </c>
      <c r="AY557" s="221" t="s">
        <v>130</v>
      </c>
    </row>
    <row r="558" spans="2:51" s="14" customFormat="1" ht="11.25">
      <c r="B558" s="211"/>
      <c r="C558" s="212"/>
      <c r="D558" s="202" t="s">
        <v>140</v>
      </c>
      <c r="E558" s="213" t="s">
        <v>1</v>
      </c>
      <c r="F558" s="214" t="s">
        <v>533</v>
      </c>
      <c r="G558" s="212"/>
      <c r="H558" s="215">
        <v>1.65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140</v>
      </c>
      <c r="AU558" s="221" t="s">
        <v>138</v>
      </c>
      <c r="AV558" s="14" t="s">
        <v>138</v>
      </c>
      <c r="AW558" s="14" t="s">
        <v>32</v>
      </c>
      <c r="AX558" s="14" t="s">
        <v>75</v>
      </c>
      <c r="AY558" s="221" t="s">
        <v>130</v>
      </c>
    </row>
    <row r="559" spans="2:51" s="14" customFormat="1" ht="11.25">
      <c r="B559" s="211"/>
      <c r="C559" s="212"/>
      <c r="D559" s="202" t="s">
        <v>140</v>
      </c>
      <c r="E559" s="213" t="s">
        <v>1</v>
      </c>
      <c r="F559" s="214" t="s">
        <v>534</v>
      </c>
      <c r="G559" s="212"/>
      <c r="H559" s="215">
        <v>2.87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140</v>
      </c>
      <c r="AU559" s="221" t="s">
        <v>138</v>
      </c>
      <c r="AV559" s="14" t="s">
        <v>138</v>
      </c>
      <c r="AW559" s="14" t="s">
        <v>32</v>
      </c>
      <c r="AX559" s="14" t="s">
        <v>75</v>
      </c>
      <c r="AY559" s="221" t="s">
        <v>130</v>
      </c>
    </row>
    <row r="560" spans="2:51" s="14" customFormat="1" ht="11.25">
      <c r="B560" s="211"/>
      <c r="C560" s="212"/>
      <c r="D560" s="202" t="s">
        <v>140</v>
      </c>
      <c r="E560" s="213" t="s">
        <v>1</v>
      </c>
      <c r="F560" s="214" t="s">
        <v>535</v>
      </c>
      <c r="G560" s="212"/>
      <c r="H560" s="215">
        <v>2.9249999999999998</v>
      </c>
      <c r="I560" s="216"/>
      <c r="J560" s="212"/>
      <c r="K560" s="212"/>
      <c r="L560" s="217"/>
      <c r="M560" s="218"/>
      <c r="N560" s="219"/>
      <c r="O560" s="219"/>
      <c r="P560" s="219"/>
      <c r="Q560" s="219"/>
      <c r="R560" s="219"/>
      <c r="S560" s="219"/>
      <c r="T560" s="220"/>
      <c r="AT560" s="221" t="s">
        <v>140</v>
      </c>
      <c r="AU560" s="221" t="s">
        <v>138</v>
      </c>
      <c r="AV560" s="14" t="s">
        <v>138</v>
      </c>
      <c r="AW560" s="14" t="s">
        <v>32</v>
      </c>
      <c r="AX560" s="14" t="s">
        <v>75</v>
      </c>
      <c r="AY560" s="221" t="s">
        <v>130</v>
      </c>
    </row>
    <row r="561" spans="2:51" s="14" customFormat="1" ht="11.25">
      <c r="B561" s="211"/>
      <c r="C561" s="212"/>
      <c r="D561" s="202" t="s">
        <v>140</v>
      </c>
      <c r="E561" s="213" t="s">
        <v>1</v>
      </c>
      <c r="F561" s="214" t="s">
        <v>536</v>
      </c>
      <c r="G561" s="212"/>
      <c r="H561" s="215">
        <v>1.4750000000000001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140</v>
      </c>
      <c r="AU561" s="221" t="s">
        <v>138</v>
      </c>
      <c r="AV561" s="14" t="s">
        <v>138</v>
      </c>
      <c r="AW561" s="14" t="s">
        <v>32</v>
      </c>
      <c r="AX561" s="14" t="s">
        <v>75</v>
      </c>
      <c r="AY561" s="221" t="s">
        <v>130</v>
      </c>
    </row>
    <row r="562" spans="2:51" s="14" customFormat="1" ht="11.25">
      <c r="B562" s="211"/>
      <c r="C562" s="212"/>
      <c r="D562" s="202" t="s">
        <v>140</v>
      </c>
      <c r="E562" s="213" t="s">
        <v>1</v>
      </c>
      <c r="F562" s="214" t="s">
        <v>537</v>
      </c>
      <c r="G562" s="212"/>
      <c r="H562" s="215">
        <v>1.5</v>
      </c>
      <c r="I562" s="216"/>
      <c r="J562" s="212"/>
      <c r="K562" s="212"/>
      <c r="L562" s="217"/>
      <c r="M562" s="218"/>
      <c r="N562" s="219"/>
      <c r="O562" s="219"/>
      <c r="P562" s="219"/>
      <c r="Q562" s="219"/>
      <c r="R562" s="219"/>
      <c r="S562" s="219"/>
      <c r="T562" s="220"/>
      <c r="AT562" s="221" t="s">
        <v>140</v>
      </c>
      <c r="AU562" s="221" t="s">
        <v>138</v>
      </c>
      <c r="AV562" s="14" t="s">
        <v>138</v>
      </c>
      <c r="AW562" s="14" t="s">
        <v>32</v>
      </c>
      <c r="AX562" s="14" t="s">
        <v>75</v>
      </c>
      <c r="AY562" s="221" t="s">
        <v>130</v>
      </c>
    </row>
    <row r="563" spans="2:51" s="13" customFormat="1" ht="11.25">
      <c r="B563" s="200"/>
      <c r="C563" s="201"/>
      <c r="D563" s="202" t="s">
        <v>140</v>
      </c>
      <c r="E563" s="203" t="s">
        <v>1</v>
      </c>
      <c r="F563" s="204" t="s">
        <v>206</v>
      </c>
      <c r="G563" s="201"/>
      <c r="H563" s="203" t="s">
        <v>1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140</v>
      </c>
      <c r="AU563" s="210" t="s">
        <v>138</v>
      </c>
      <c r="AV563" s="13" t="s">
        <v>83</v>
      </c>
      <c r="AW563" s="13" t="s">
        <v>32</v>
      </c>
      <c r="AX563" s="13" t="s">
        <v>75</v>
      </c>
      <c r="AY563" s="210" t="s">
        <v>130</v>
      </c>
    </row>
    <row r="564" spans="2:51" s="14" customFormat="1" ht="11.25">
      <c r="B564" s="211"/>
      <c r="C564" s="212"/>
      <c r="D564" s="202" t="s">
        <v>140</v>
      </c>
      <c r="E564" s="213" t="s">
        <v>1</v>
      </c>
      <c r="F564" s="214" t="s">
        <v>523</v>
      </c>
      <c r="G564" s="212"/>
      <c r="H564" s="215">
        <v>5.0999999999999996</v>
      </c>
      <c r="I564" s="216"/>
      <c r="J564" s="212"/>
      <c r="K564" s="212"/>
      <c r="L564" s="217"/>
      <c r="M564" s="218"/>
      <c r="N564" s="219"/>
      <c r="O564" s="219"/>
      <c r="P564" s="219"/>
      <c r="Q564" s="219"/>
      <c r="R564" s="219"/>
      <c r="S564" s="219"/>
      <c r="T564" s="220"/>
      <c r="AT564" s="221" t="s">
        <v>140</v>
      </c>
      <c r="AU564" s="221" t="s">
        <v>138</v>
      </c>
      <c r="AV564" s="14" t="s">
        <v>138</v>
      </c>
      <c r="AW564" s="14" t="s">
        <v>32</v>
      </c>
      <c r="AX564" s="14" t="s">
        <v>75</v>
      </c>
      <c r="AY564" s="221" t="s">
        <v>130</v>
      </c>
    </row>
    <row r="565" spans="2:51" s="14" customFormat="1" ht="11.25">
      <c r="B565" s="211"/>
      <c r="C565" s="212"/>
      <c r="D565" s="202" t="s">
        <v>140</v>
      </c>
      <c r="E565" s="213" t="s">
        <v>1</v>
      </c>
      <c r="F565" s="214" t="s">
        <v>538</v>
      </c>
      <c r="G565" s="212"/>
      <c r="H565" s="215">
        <v>9</v>
      </c>
      <c r="I565" s="216"/>
      <c r="J565" s="212"/>
      <c r="K565" s="212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140</v>
      </c>
      <c r="AU565" s="221" t="s">
        <v>138</v>
      </c>
      <c r="AV565" s="14" t="s">
        <v>138</v>
      </c>
      <c r="AW565" s="14" t="s">
        <v>32</v>
      </c>
      <c r="AX565" s="14" t="s">
        <v>75</v>
      </c>
      <c r="AY565" s="221" t="s">
        <v>130</v>
      </c>
    </row>
    <row r="566" spans="2:51" s="14" customFormat="1" ht="11.25">
      <c r="B566" s="211"/>
      <c r="C566" s="212"/>
      <c r="D566" s="202" t="s">
        <v>140</v>
      </c>
      <c r="E566" s="213" t="s">
        <v>1</v>
      </c>
      <c r="F566" s="214" t="s">
        <v>539</v>
      </c>
      <c r="G566" s="212"/>
      <c r="H566" s="215">
        <v>3.2629999999999999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140</v>
      </c>
      <c r="AU566" s="221" t="s">
        <v>138</v>
      </c>
      <c r="AV566" s="14" t="s">
        <v>138</v>
      </c>
      <c r="AW566" s="14" t="s">
        <v>32</v>
      </c>
      <c r="AX566" s="14" t="s">
        <v>75</v>
      </c>
      <c r="AY566" s="221" t="s">
        <v>130</v>
      </c>
    </row>
    <row r="567" spans="2:51" s="14" customFormat="1" ht="11.25">
      <c r="B567" s="211"/>
      <c r="C567" s="212"/>
      <c r="D567" s="202" t="s">
        <v>140</v>
      </c>
      <c r="E567" s="213" t="s">
        <v>1</v>
      </c>
      <c r="F567" s="214" t="s">
        <v>540</v>
      </c>
      <c r="G567" s="212"/>
      <c r="H567" s="215">
        <v>3.3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140</v>
      </c>
      <c r="AU567" s="221" t="s">
        <v>138</v>
      </c>
      <c r="AV567" s="14" t="s">
        <v>138</v>
      </c>
      <c r="AW567" s="14" t="s">
        <v>32</v>
      </c>
      <c r="AX567" s="14" t="s">
        <v>75</v>
      </c>
      <c r="AY567" s="221" t="s">
        <v>130</v>
      </c>
    </row>
    <row r="568" spans="2:51" s="14" customFormat="1" ht="11.25">
      <c r="B568" s="211"/>
      <c r="C568" s="212"/>
      <c r="D568" s="202" t="s">
        <v>140</v>
      </c>
      <c r="E568" s="213" t="s">
        <v>1</v>
      </c>
      <c r="F568" s="214" t="s">
        <v>527</v>
      </c>
      <c r="G568" s="212"/>
      <c r="H568" s="215">
        <v>2.95</v>
      </c>
      <c r="I568" s="216"/>
      <c r="J568" s="212"/>
      <c r="K568" s="212"/>
      <c r="L568" s="217"/>
      <c r="M568" s="218"/>
      <c r="N568" s="219"/>
      <c r="O568" s="219"/>
      <c r="P568" s="219"/>
      <c r="Q568" s="219"/>
      <c r="R568" s="219"/>
      <c r="S568" s="219"/>
      <c r="T568" s="220"/>
      <c r="AT568" s="221" t="s">
        <v>140</v>
      </c>
      <c r="AU568" s="221" t="s">
        <v>138</v>
      </c>
      <c r="AV568" s="14" t="s">
        <v>138</v>
      </c>
      <c r="AW568" s="14" t="s">
        <v>32</v>
      </c>
      <c r="AX568" s="14" t="s">
        <v>75</v>
      </c>
      <c r="AY568" s="221" t="s">
        <v>130</v>
      </c>
    </row>
    <row r="569" spans="2:51" s="13" customFormat="1" ht="11.25">
      <c r="B569" s="200"/>
      <c r="C569" s="201"/>
      <c r="D569" s="202" t="s">
        <v>140</v>
      </c>
      <c r="E569" s="203" t="s">
        <v>1</v>
      </c>
      <c r="F569" s="204" t="s">
        <v>279</v>
      </c>
      <c r="G569" s="201"/>
      <c r="H569" s="203" t="s">
        <v>1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140</v>
      </c>
      <c r="AU569" s="210" t="s">
        <v>138</v>
      </c>
      <c r="AV569" s="13" t="s">
        <v>83</v>
      </c>
      <c r="AW569" s="13" t="s">
        <v>32</v>
      </c>
      <c r="AX569" s="13" t="s">
        <v>75</v>
      </c>
      <c r="AY569" s="210" t="s">
        <v>130</v>
      </c>
    </row>
    <row r="570" spans="2:51" s="13" customFormat="1" ht="11.25">
      <c r="B570" s="200"/>
      <c r="C570" s="201"/>
      <c r="D570" s="202" t="s">
        <v>140</v>
      </c>
      <c r="E570" s="203" t="s">
        <v>1</v>
      </c>
      <c r="F570" s="204" t="s">
        <v>204</v>
      </c>
      <c r="G570" s="201"/>
      <c r="H570" s="203" t="s">
        <v>1</v>
      </c>
      <c r="I570" s="205"/>
      <c r="J570" s="201"/>
      <c r="K570" s="201"/>
      <c r="L570" s="206"/>
      <c r="M570" s="207"/>
      <c r="N570" s="208"/>
      <c r="O570" s="208"/>
      <c r="P570" s="208"/>
      <c r="Q570" s="208"/>
      <c r="R570" s="208"/>
      <c r="S570" s="208"/>
      <c r="T570" s="209"/>
      <c r="AT570" s="210" t="s">
        <v>140</v>
      </c>
      <c r="AU570" s="210" t="s">
        <v>138</v>
      </c>
      <c r="AV570" s="13" t="s">
        <v>83</v>
      </c>
      <c r="AW570" s="13" t="s">
        <v>32</v>
      </c>
      <c r="AX570" s="13" t="s">
        <v>75</v>
      </c>
      <c r="AY570" s="210" t="s">
        <v>130</v>
      </c>
    </row>
    <row r="571" spans="2:51" s="14" customFormat="1" ht="11.25">
      <c r="B571" s="211"/>
      <c r="C571" s="212"/>
      <c r="D571" s="202" t="s">
        <v>140</v>
      </c>
      <c r="E571" s="213" t="s">
        <v>1</v>
      </c>
      <c r="F571" s="214" t="s">
        <v>541</v>
      </c>
      <c r="G571" s="212"/>
      <c r="H571" s="215">
        <v>9</v>
      </c>
      <c r="I571" s="216"/>
      <c r="J571" s="212"/>
      <c r="K571" s="212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140</v>
      </c>
      <c r="AU571" s="221" t="s">
        <v>138</v>
      </c>
      <c r="AV571" s="14" t="s">
        <v>138</v>
      </c>
      <c r="AW571" s="14" t="s">
        <v>32</v>
      </c>
      <c r="AX571" s="14" t="s">
        <v>75</v>
      </c>
      <c r="AY571" s="221" t="s">
        <v>130</v>
      </c>
    </row>
    <row r="572" spans="2:51" s="14" customFormat="1" ht="11.25">
      <c r="B572" s="211"/>
      <c r="C572" s="212"/>
      <c r="D572" s="202" t="s">
        <v>140</v>
      </c>
      <c r="E572" s="213" t="s">
        <v>1</v>
      </c>
      <c r="F572" s="214" t="s">
        <v>542</v>
      </c>
      <c r="G572" s="212"/>
      <c r="H572" s="215">
        <v>13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140</v>
      </c>
      <c r="AU572" s="221" t="s">
        <v>138</v>
      </c>
      <c r="AV572" s="14" t="s">
        <v>138</v>
      </c>
      <c r="AW572" s="14" t="s">
        <v>32</v>
      </c>
      <c r="AX572" s="14" t="s">
        <v>75</v>
      </c>
      <c r="AY572" s="221" t="s">
        <v>130</v>
      </c>
    </row>
    <row r="573" spans="2:51" s="14" customFormat="1" ht="11.25">
      <c r="B573" s="211"/>
      <c r="C573" s="212"/>
      <c r="D573" s="202" t="s">
        <v>140</v>
      </c>
      <c r="E573" s="213" t="s">
        <v>1</v>
      </c>
      <c r="F573" s="214" t="s">
        <v>543</v>
      </c>
      <c r="G573" s="212"/>
      <c r="H573" s="215">
        <v>13.05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140</v>
      </c>
      <c r="AU573" s="221" t="s">
        <v>138</v>
      </c>
      <c r="AV573" s="14" t="s">
        <v>138</v>
      </c>
      <c r="AW573" s="14" t="s">
        <v>32</v>
      </c>
      <c r="AX573" s="14" t="s">
        <v>75</v>
      </c>
      <c r="AY573" s="221" t="s">
        <v>130</v>
      </c>
    </row>
    <row r="574" spans="2:51" s="14" customFormat="1" ht="11.25">
      <c r="B574" s="211"/>
      <c r="C574" s="212"/>
      <c r="D574" s="202" t="s">
        <v>140</v>
      </c>
      <c r="E574" s="213" t="s">
        <v>1</v>
      </c>
      <c r="F574" s="214" t="s">
        <v>544</v>
      </c>
      <c r="G574" s="212"/>
      <c r="H574" s="215">
        <v>13.2</v>
      </c>
      <c r="I574" s="216"/>
      <c r="J574" s="212"/>
      <c r="K574" s="212"/>
      <c r="L574" s="217"/>
      <c r="M574" s="218"/>
      <c r="N574" s="219"/>
      <c r="O574" s="219"/>
      <c r="P574" s="219"/>
      <c r="Q574" s="219"/>
      <c r="R574" s="219"/>
      <c r="S574" s="219"/>
      <c r="T574" s="220"/>
      <c r="AT574" s="221" t="s">
        <v>140</v>
      </c>
      <c r="AU574" s="221" t="s">
        <v>138</v>
      </c>
      <c r="AV574" s="14" t="s">
        <v>138</v>
      </c>
      <c r="AW574" s="14" t="s">
        <v>32</v>
      </c>
      <c r="AX574" s="14" t="s">
        <v>75</v>
      </c>
      <c r="AY574" s="221" t="s">
        <v>130</v>
      </c>
    </row>
    <row r="575" spans="2:51" s="13" customFormat="1" ht="11.25">
      <c r="B575" s="200"/>
      <c r="C575" s="201"/>
      <c r="D575" s="202" t="s">
        <v>140</v>
      </c>
      <c r="E575" s="203" t="s">
        <v>1</v>
      </c>
      <c r="F575" s="204" t="s">
        <v>218</v>
      </c>
      <c r="G575" s="201"/>
      <c r="H575" s="203" t="s">
        <v>1</v>
      </c>
      <c r="I575" s="205"/>
      <c r="J575" s="201"/>
      <c r="K575" s="201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140</v>
      </c>
      <c r="AU575" s="210" t="s">
        <v>138</v>
      </c>
      <c r="AV575" s="13" t="s">
        <v>83</v>
      </c>
      <c r="AW575" s="13" t="s">
        <v>32</v>
      </c>
      <c r="AX575" s="13" t="s">
        <v>75</v>
      </c>
      <c r="AY575" s="210" t="s">
        <v>130</v>
      </c>
    </row>
    <row r="576" spans="2:51" s="14" customFormat="1" ht="11.25">
      <c r="B576" s="211"/>
      <c r="C576" s="212"/>
      <c r="D576" s="202" t="s">
        <v>140</v>
      </c>
      <c r="E576" s="213" t="s">
        <v>1</v>
      </c>
      <c r="F576" s="214" t="s">
        <v>545</v>
      </c>
      <c r="G576" s="212"/>
      <c r="H576" s="215">
        <v>7.65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140</v>
      </c>
      <c r="AU576" s="221" t="s">
        <v>138</v>
      </c>
      <c r="AV576" s="14" t="s">
        <v>138</v>
      </c>
      <c r="AW576" s="14" t="s">
        <v>32</v>
      </c>
      <c r="AX576" s="14" t="s">
        <v>75</v>
      </c>
      <c r="AY576" s="221" t="s">
        <v>130</v>
      </c>
    </row>
    <row r="577" spans="1:65" s="14" customFormat="1" ht="11.25">
      <c r="B577" s="211"/>
      <c r="C577" s="212"/>
      <c r="D577" s="202" t="s">
        <v>140</v>
      </c>
      <c r="E577" s="213" t="s">
        <v>1</v>
      </c>
      <c r="F577" s="214" t="s">
        <v>546</v>
      </c>
      <c r="G577" s="212"/>
      <c r="H577" s="215">
        <v>6.75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140</v>
      </c>
      <c r="AU577" s="221" t="s">
        <v>138</v>
      </c>
      <c r="AV577" s="14" t="s">
        <v>138</v>
      </c>
      <c r="AW577" s="14" t="s">
        <v>32</v>
      </c>
      <c r="AX577" s="14" t="s">
        <v>75</v>
      </c>
      <c r="AY577" s="221" t="s">
        <v>130</v>
      </c>
    </row>
    <row r="578" spans="1:65" s="14" customFormat="1" ht="11.25">
      <c r="B578" s="211"/>
      <c r="C578" s="212"/>
      <c r="D578" s="202" t="s">
        <v>140</v>
      </c>
      <c r="E578" s="213" t="s">
        <v>1</v>
      </c>
      <c r="F578" s="214" t="s">
        <v>547</v>
      </c>
      <c r="G578" s="212"/>
      <c r="H578" s="215">
        <v>4.3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140</v>
      </c>
      <c r="AU578" s="221" t="s">
        <v>138</v>
      </c>
      <c r="AV578" s="14" t="s">
        <v>138</v>
      </c>
      <c r="AW578" s="14" t="s">
        <v>32</v>
      </c>
      <c r="AX578" s="14" t="s">
        <v>75</v>
      </c>
      <c r="AY578" s="221" t="s">
        <v>130</v>
      </c>
    </row>
    <row r="579" spans="1:65" s="14" customFormat="1" ht="11.25">
      <c r="B579" s="211"/>
      <c r="C579" s="212"/>
      <c r="D579" s="202" t="s">
        <v>140</v>
      </c>
      <c r="E579" s="213" t="s">
        <v>1</v>
      </c>
      <c r="F579" s="214" t="s">
        <v>548</v>
      </c>
      <c r="G579" s="212"/>
      <c r="H579" s="215">
        <v>4.95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140</v>
      </c>
      <c r="AU579" s="221" t="s">
        <v>138</v>
      </c>
      <c r="AV579" s="14" t="s">
        <v>138</v>
      </c>
      <c r="AW579" s="14" t="s">
        <v>32</v>
      </c>
      <c r="AX579" s="14" t="s">
        <v>75</v>
      </c>
      <c r="AY579" s="221" t="s">
        <v>130</v>
      </c>
    </row>
    <row r="580" spans="1:65" s="14" customFormat="1" ht="11.25">
      <c r="B580" s="211"/>
      <c r="C580" s="212"/>
      <c r="D580" s="202" t="s">
        <v>140</v>
      </c>
      <c r="E580" s="213" t="s">
        <v>1</v>
      </c>
      <c r="F580" s="214" t="s">
        <v>549</v>
      </c>
      <c r="G580" s="212"/>
      <c r="H580" s="215">
        <v>3.25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140</v>
      </c>
      <c r="AU580" s="221" t="s">
        <v>138</v>
      </c>
      <c r="AV580" s="14" t="s">
        <v>138</v>
      </c>
      <c r="AW580" s="14" t="s">
        <v>32</v>
      </c>
      <c r="AX580" s="14" t="s">
        <v>75</v>
      </c>
      <c r="AY580" s="221" t="s">
        <v>130</v>
      </c>
    </row>
    <row r="581" spans="1:65" s="14" customFormat="1" ht="11.25">
      <c r="B581" s="211"/>
      <c r="C581" s="212"/>
      <c r="D581" s="202" t="s">
        <v>140</v>
      </c>
      <c r="E581" s="213" t="s">
        <v>1</v>
      </c>
      <c r="F581" s="214" t="s">
        <v>550</v>
      </c>
      <c r="G581" s="212"/>
      <c r="H581" s="215">
        <v>3.0750000000000002</v>
      </c>
      <c r="I581" s="216"/>
      <c r="J581" s="212"/>
      <c r="K581" s="212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140</v>
      </c>
      <c r="AU581" s="221" t="s">
        <v>138</v>
      </c>
      <c r="AV581" s="14" t="s">
        <v>138</v>
      </c>
      <c r="AW581" s="14" t="s">
        <v>32</v>
      </c>
      <c r="AX581" s="14" t="s">
        <v>75</v>
      </c>
      <c r="AY581" s="221" t="s">
        <v>130</v>
      </c>
    </row>
    <row r="582" spans="1:65" s="13" customFormat="1" ht="11.25">
      <c r="B582" s="200"/>
      <c r="C582" s="201"/>
      <c r="D582" s="202" t="s">
        <v>140</v>
      </c>
      <c r="E582" s="203" t="s">
        <v>1</v>
      </c>
      <c r="F582" s="204" t="s">
        <v>206</v>
      </c>
      <c r="G582" s="201"/>
      <c r="H582" s="203" t="s">
        <v>1</v>
      </c>
      <c r="I582" s="205"/>
      <c r="J582" s="201"/>
      <c r="K582" s="201"/>
      <c r="L582" s="206"/>
      <c r="M582" s="207"/>
      <c r="N582" s="208"/>
      <c r="O582" s="208"/>
      <c r="P582" s="208"/>
      <c r="Q582" s="208"/>
      <c r="R582" s="208"/>
      <c r="S582" s="208"/>
      <c r="T582" s="209"/>
      <c r="AT582" s="210" t="s">
        <v>140</v>
      </c>
      <c r="AU582" s="210" t="s">
        <v>138</v>
      </c>
      <c r="AV582" s="13" t="s">
        <v>83</v>
      </c>
      <c r="AW582" s="13" t="s">
        <v>32</v>
      </c>
      <c r="AX582" s="13" t="s">
        <v>75</v>
      </c>
      <c r="AY582" s="210" t="s">
        <v>130</v>
      </c>
    </row>
    <row r="583" spans="1:65" s="14" customFormat="1" ht="11.25">
      <c r="B583" s="211"/>
      <c r="C583" s="212"/>
      <c r="D583" s="202" t="s">
        <v>140</v>
      </c>
      <c r="E583" s="213" t="s">
        <v>1</v>
      </c>
      <c r="F583" s="214" t="s">
        <v>551</v>
      </c>
      <c r="G583" s="212"/>
      <c r="H583" s="215">
        <v>2.5499999999999998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140</v>
      </c>
      <c r="AU583" s="221" t="s">
        <v>138</v>
      </c>
      <c r="AV583" s="14" t="s">
        <v>138</v>
      </c>
      <c r="AW583" s="14" t="s">
        <v>32</v>
      </c>
      <c r="AX583" s="14" t="s">
        <v>75</v>
      </c>
      <c r="AY583" s="221" t="s">
        <v>130</v>
      </c>
    </row>
    <row r="584" spans="1:65" s="14" customFormat="1" ht="11.25">
      <c r="B584" s="211"/>
      <c r="C584" s="212"/>
      <c r="D584" s="202" t="s">
        <v>140</v>
      </c>
      <c r="E584" s="213" t="s">
        <v>1</v>
      </c>
      <c r="F584" s="214" t="s">
        <v>552</v>
      </c>
      <c r="G584" s="212"/>
      <c r="H584" s="215">
        <v>9.75</v>
      </c>
      <c r="I584" s="216"/>
      <c r="J584" s="212"/>
      <c r="K584" s="212"/>
      <c r="L584" s="217"/>
      <c r="M584" s="218"/>
      <c r="N584" s="219"/>
      <c r="O584" s="219"/>
      <c r="P584" s="219"/>
      <c r="Q584" s="219"/>
      <c r="R584" s="219"/>
      <c r="S584" s="219"/>
      <c r="T584" s="220"/>
      <c r="AT584" s="221" t="s">
        <v>140</v>
      </c>
      <c r="AU584" s="221" t="s">
        <v>138</v>
      </c>
      <c r="AV584" s="14" t="s">
        <v>138</v>
      </c>
      <c r="AW584" s="14" t="s">
        <v>32</v>
      </c>
      <c r="AX584" s="14" t="s">
        <v>75</v>
      </c>
      <c r="AY584" s="221" t="s">
        <v>130</v>
      </c>
    </row>
    <row r="585" spans="1:65" s="14" customFormat="1" ht="11.25">
      <c r="B585" s="211"/>
      <c r="C585" s="212"/>
      <c r="D585" s="202" t="s">
        <v>140</v>
      </c>
      <c r="E585" s="213" t="s">
        <v>1</v>
      </c>
      <c r="F585" s="214" t="s">
        <v>553</v>
      </c>
      <c r="G585" s="212"/>
      <c r="H585" s="215">
        <v>15.75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140</v>
      </c>
      <c r="AU585" s="221" t="s">
        <v>138</v>
      </c>
      <c r="AV585" s="14" t="s">
        <v>138</v>
      </c>
      <c r="AW585" s="14" t="s">
        <v>32</v>
      </c>
      <c r="AX585" s="14" t="s">
        <v>75</v>
      </c>
      <c r="AY585" s="221" t="s">
        <v>130</v>
      </c>
    </row>
    <row r="586" spans="1:65" s="14" customFormat="1" ht="11.25">
      <c r="B586" s="211"/>
      <c r="C586" s="212"/>
      <c r="D586" s="202" t="s">
        <v>140</v>
      </c>
      <c r="E586" s="213" t="s">
        <v>1</v>
      </c>
      <c r="F586" s="214" t="s">
        <v>554</v>
      </c>
      <c r="G586" s="212"/>
      <c r="H586" s="215">
        <v>10.875</v>
      </c>
      <c r="I586" s="216"/>
      <c r="J586" s="212"/>
      <c r="K586" s="212"/>
      <c r="L586" s="217"/>
      <c r="M586" s="218"/>
      <c r="N586" s="219"/>
      <c r="O586" s="219"/>
      <c r="P586" s="219"/>
      <c r="Q586" s="219"/>
      <c r="R586" s="219"/>
      <c r="S586" s="219"/>
      <c r="T586" s="220"/>
      <c r="AT586" s="221" t="s">
        <v>140</v>
      </c>
      <c r="AU586" s="221" t="s">
        <v>138</v>
      </c>
      <c r="AV586" s="14" t="s">
        <v>138</v>
      </c>
      <c r="AW586" s="14" t="s">
        <v>32</v>
      </c>
      <c r="AX586" s="14" t="s">
        <v>75</v>
      </c>
      <c r="AY586" s="221" t="s">
        <v>130</v>
      </c>
    </row>
    <row r="587" spans="1:65" s="14" customFormat="1" ht="11.25">
      <c r="B587" s="211"/>
      <c r="C587" s="212"/>
      <c r="D587" s="202" t="s">
        <v>140</v>
      </c>
      <c r="E587" s="213" t="s">
        <v>1</v>
      </c>
      <c r="F587" s="214" t="s">
        <v>555</v>
      </c>
      <c r="G587" s="212"/>
      <c r="H587" s="215">
        <v>9.9</v>
      </c>
      <c r="I587" s="216"/>
      <c r="J587" s="212"/>
      <c r="K587" s="212"/>
      <c r="L587" s="217"/>
      <c r="M587" s="218"/>
      <c r="N587" s="219"/>
      <c r="O587" s="219"/>
      <c r="P587" s="219"/>
      <c r="Q587" s="219"/>
      <c r="R587" s="219"/>
      <c r="S587" s="219"/>
      <c r="T587" s="220"/>
      <c r="AT587" s="221" t="s">
        <v>140</v>
      </c>
      <c r="AU587" s="221" t="s">
        <v>138</v>
      </c>
      <c r="AV587" s="14" t="s">
        <v>138</v>
      </c>
      <c r="AW587" s="14" t="s">
        <v>32</v>
      </c>
      <c r="AX587" s="14" t="s">
        <v>75</v>
      </c>
      <c r="AY587" s="221" t="s">
        <v>130</v>
      </c>
    </row>
    <row r="588" spans="1:65" s="15" customFormat="1" ht="11.25">
      <c r="B588" s="222"/>
      <c r="C588" s="223"/>
      <c r="D588" s="202" t="s">
        <v>140</v>
      </c>
      <c r="E588" s="224" t="s">
        <v>1</v>
      </c>
      <c r="F588" s="225" t="s">
        <v>169</v>
      </c>
      <c r="G588" s="223"/>
      <c r="H588" s="226">
        <v>192.971</v>
      </c>
      <c r="I588" s="227"/>
      <c r="J588" s="223"/>
      <c r="K588" s="223"/>
      <c r="L588" s="228"/>
      <c r="M588" s="229"/>
      <c r="N588" s="230"/>
      <c r="O588" s="230"/>
      <c r="P588" s="230"/>
      <c r="Q588" s="230"/>
      <c r="R588" s="230"/>
      <c r="S588" s="230"/>
      <c r="T588" s="231"/>
      <c r="AT588" s="232" t="s">
        <v>140</v>
      </c>
      <c r="AU588" s="232" t="s">
        <v>138</v>
      </c>
      <c r="AV588" s="15" t="s">
        <v>137</v>
      </c>
      <c r="AW588" s="15" t="s">
        <v>32</v>
      </c>
      <c r="AX588" s="15" t="s">
        <v>83</v>
      </c>
      <c r="AY588" s="232" t="s">
        <v>130</v>
      </c>
    </row>
    <row r="589" spans="1:65" s="2" customFormat="1" ht="24.2" customHeight="1">
      <c r="A589" s="35"/>
      <c r="B589" s="36"/>
      <c r="C589" s="187" t="s">
        <v>556</v>
      </c>
      <c r="D589" s="187" t="s">
        <v>132</v>
      </c>
      <c r="E589" s="188" t="s">
        <v>557</v>
      </c>
      <c r="F589" s="189" t="s">
        <v>558</v>
      </c>
      <c r="G589" s="190" t="s">
        <v>135</v>
      </c>
      <c r="H589" s="191">
        <v>16.238</v>
      </c>
      <c r="I589" s="192"/>
      <c r="J589" s="193">
        <f>ROUND(I589*H589,2)</f>
        <v>0</v>
      </c>
      <c r="K589" s="189" t="s">
        <v>136</v>
      </c>
      <c r="L589" s="40"/>
      <c r="M589" s="194" t="s">
        <v>1</v>
      </c>
      <c r="N589" s="195" t="s">
        <v>41</v>
      </c>
      <c r="O589" s="72"/>
      <c r="P589" s="196">
        <f>O589*H589</f>
        <v>0</v>
      </c>
      <c r="Q589" s="196">
        <v>5.7000000000000002E-3</v>
      </c>
      <c r="R589" s="196">
        <f>Q589*H589</f>
        <v>9.2556600000000003E-2</v>
      </c>
      <c r="S589" s="196">
        <v>0</v>
      </c>
      <c r="T589" s="197">
        <f>S589*H589</f>
        <v>0</v>
      </c>
      <c r="U589" s="35"/>
      <c r="V589" s="35"/>
      <c r="W589" s="35"/>
      <c r="X589" s="35"/>
      <c r="Y589" s="35"/>
      <c r="Z589" s="35"/>
      <c r="AA589" s="35"/>
      <c r="AB589" s="35"/>
      <c r="AC589" s="35"/>
      <c r="AD589" s="35"/>
      <c r="AE589" s="35"/>
      <c r="AR589" s="198" t="s">
        <v>137</v>
      </c>
      <c r="AT589" s="198" t="s">
        <v>132</v>
      </c>
      <c r="AU589" s="198" t="s">
        <v>138</v>
      </c>
      <c r="AY589" s="18" t="s">
        <v>130</v>
      </c>
      <c r="BE589" s="199">
        <f>IF(N589="základní",J589,0)</f>
        <v>0</v>
      </c>
      <c r="BF589" s="199">
        <f>IF(N589="snížená",J589,0)</f>
        <v>0</v>
      </c>
      <c r="BG589" s="199">
        <f>IF(N589="zákl. přenesená",J589,0)</f>
        <v>0</v>
      </c>
      <c r="BH589" s="199">
        <f>IF(N589="sníž. přenesená",J589,0)</f>
        <v>0</v>
      </c>
      <c r="BI589" s="199">
        <f>IF(N589="nulová",J589,0)</f>
        <v>0</v>
      </c>
      <c r="BJ589" s="18" t="s">
        <v>138</v>
      </c>
      <c r="BK589" s="199">
        <f>ROUND(I589*H589,2)</f>
        <v>0</v>
      </c>
      <c r="BL589" s="18" t="s">
        <v>137</v>
      </c>
      <c r="BM589" s="198" t="s">
        <v>559</v>
      </c>
    </row>
    <row r="590" spans="1:65" s="13" customFormat="1" ht="11.25">
      <c r="B590" s="200"/>
      <c r="C590" s="201"/>
      <c r="D590" s="202" t="s">
        <v>140</v>
      </c>
      <c r="E590" s="203" t="s">
        <v>1</v>
      </c>
      <c r="F590" s="204" t="s">
        <v>462</v>
      </c>
      <c r="G590" s="201"/>
      <c r="H590" s="203" t="s">
        <v>1</v>
      </c>
      <c r="I590" s="205"/>
      <c r="J590" s="201"/>
      <c r="K590" s="201"/>
      <c r="L590" s="206"/>
      <c r="M590" s="207"/>
      <c r="N590" s="208"/>
      <c r="O590" s="208"/>
      <c r="P590" s="208"/>
      <c r="Q590" s="208"/>
      <c r="R590" s="208"/>
      <c r="S590" s="208"/>
      <c r="T590" s="209"/>
      <c r="AT590" s="210" t="s">
        <v>140</v>
      </c>
      <c r="AU590" s="210" t="s">
        <v>138</v>
      </c>
      <c r="AV590" s="13" t="s">
        <v>83</v>
      </c>
      <c r="AW590" s="13" t="s">
        <v>32</v>
      </c>
      <c r="AX590" s="13" t="s">
        <v>75</v>
      </c>
      <c r="AY590" s="210" t="s">
        <v>130</v>
      </c>
    </row>
    <row r="591" spans="1:65" s="13" customFormat="1" ht="11.25">
      <c r="B591" s="200"/>
      <c r="C591" s="201"/>
      <c r="D591" s="202" t="s">
        <v>140</v>
      </c>
      <c r="E591" s="203" t="s">
        <v>1</v>
      </c>
      <c r="F591" s="204" t="s">
        <v>463</v>
      </c>
      <c r="G591" s="201"/>
      <c r="H591" s="203" t="s">
        <v>1</v>
      </c>
      <c r="I591" s="205"/>
      <c r="J591" s="201"/>
      <c r="K591" s="201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140</v>
      </c>
      <c r="AU591" s="210" t="s">
        <v>138</v>
      </c>
      <c r="AV591" s="13" t="s">
        <v>83</v>
      </c>
      <c r="AW591" s="13" t="s">
        <v>32</v>
      </c>
      <c r="AX591" s="13" t="s">
        <v>75</v>
      </c>
      <c r="AY591" s="210" t="s">
        <v>130</v>
      </c>
    </row>
    <row r="592" spans="1:65" s="13" customFormat="1" ht="11.25">
      <c r="B592" s="200"/>
      <c r="C592" s="201"/>
      <c r="D592" s="202" t="s">
        <v>140</v>
      </c>
      <c r="E592" s="203" t="s">
        <v>1</v>
      </c>
      <c r="F592" s="204" t="s">
        <v>204</v>
      </c>
      <c r="G592" s="201"/>
      <c r="H592" s="203" t="s">
        <v>1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140</v>
      </c>
      <c r="AU592" s="210" t="s">
        <v>138</v>
      </c>
      <c r="AV592" s="13" t="s">
        <v>83</v>
      </c>
      <c r="AW592" s="13" t="s">
        <v>32</v>
      </c>
      <c r="AX592" s="13" t="s">
        <v>75</v>
      </c>
      <c r="AY592" s="210" t="s">
        <v>130</v>
      </c>
    </row>
    <row r="593" spans="1:65" s="14" customFormat="1" ht="11.25">
      <c r="B593" s="211"/>
      <c r="C593" s="212"/>
      <c r="D593" s="202" t="s">
        <v>140</v>
      </c>
      <c r="E593" s="213" t="s">
        <v>1</v>
      </c>
      <c r="F593" s="214" t="s">
        <v>510</v>
      </c>
      <c r="G593" s="212"/>
      <c r="H593" s="215">
        <v>5.88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140</v>
      </c>
      <c r="AU593" s="221" t="s">
        <v>138</v>
      </c>
      <c r="AV593" s="14" t="s">
        <v>138</v>
      </c>
      <c r="AW593" s="14" t="s">
        <v>32</v>
      </c>
      <c r="AX593" s="14" t="s">
        <v>75</v>
      </c>
      <c r="AY593" s="221" t="s">
        <v>130</v>
      </c>
    </row>
    <row r="594" spans="1:65" s="14" customFormat="1" ht="11.25">
      <c r="B594" s="211"/>
      <c r="C594" s="212"/>
      <c r="D594" s="202" t="s">
        <v>140</v>
      </c>
      <c r="E594" s="213" t="s">
        <v>1</v>
      </c>
      <c r="F594" s="214" t="s">
        <v>511</v>
      </c>
      <c r="G594" s="212"/>
      <c r="H594" s="215">
        <v>0.78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140</v>
      </c>
      <c r="AU594" s="221" t="s">
        <v>138</v>
      </c>
      <c r="AV594" s="14" t="s">
        <v>138</v>
      </c>
      <c r="AW594" s="14" t="s">
        <v>32</v>
      </c>
      <c r="AX594" s="14" t="s">
        <v>75</v>
      </c>
      <c r="AY594" s="221" t="s">
        <v>130</v>
      </c>
    </row>
    <row r="595" spans="1:65" s="14" customFormat="1" ht="11.25">
      <c r="B595" s="211"/>
      <c r="C595" s="212"/>
      <c r="D595" s="202" t="s">
        <v>140</v>
      </c>
      <c r="E595" s="213" t="s">
        <v>1</v>
      </c>
      <c r="F595" s="214" t="s">
        <v>512</v>
      </c>
      <c r="G595" s="212"/>
      <c r="H595" s="215">
        <v>0.66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140</v>
      </c>
      <c r="AU595" s="221" t="s">
        <v>138</v>
      </c>
      <c r="AV595" s="14" t="s">
        <v>138</v>
      </c>
      <c r="AW595" s="14" t="s">
        <v>32</v>
      </c>
      <c r="AX595" s="14" t="s">
        <v>75</v>
      </c>
      <c r="AY595" s="221" t="s">
        <v>130</v>
      </c>
    </row>
    <row r="596" spans="1:65" s="14" customFormat="1" ht="11.25">
      <c r="B596" s="211"/>
      <c r="C596" s="212"/>
      <c r="D596" s="202" t="s">
        <v>140</v>
      </c>
      <c r="E596" s="213" t="s">
        <v>1</v>
      </c>
      <c r="F596" s="214" t="s">
        <v>513</v>
      </c>
      <c r="G596" s="212"/>
      <c r="H596" s="215">
        <v>1.1000000000000001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140</v>
      </c>
      <c r="AU596" s="221" t="s">
        <v>138</v>
      </c>
      <c r="AV596" s="14" t="s">
        <v>138</v>
      </c>
      <c r="AW596" s="14" t="s">
        <v>32</v>
      </c>
      <c r="AX596" s="14" t="s">
        <v>75</v>
      </c>
      <c r="AY596" s="221" t="s">
        <v>130</v>
      </c>
    </row>
    <row r="597" spans="1:65" s="14" customFormat="1" ht="11.25">
      <c r="B597" s="211"/>
      <c r="C597" s="212"/>
      <c r="D597" s="202" t="s">
        <v>140</v>
      </c>
      <c r="E597" s="213" t="s">
        <v>1</v>
      </c>
      <c r="F597" s="214" t="s">
        <v>514</v>
      </c>
      <c r="G597" s="212"/>
      <c r="H597" s="215">
        <v>1.018</v>
      </c>
      <c r="I597" s="216"/>
      <c r="J597" s="212"/>
      <c r="K597" s="212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140</v>
      </c>
      <c r="AU597" s="221" t="s">
        <v>138</v>
      </c>
      <c r="AV597" s="14" t="s">
        <v>138</v>
      </c>
      <c r="AW597" s="14" t="s">
        <v>32</v>
      </c>
      <c r="AX597" s="14" t="s">
        <v>75</v>
      </c>
      <c r="AY597" s="221" t="s">
        <v>130</v>
      </c>
    </row>
    <row r="598" spans="1:65" s="13" customFormat="1" ht="11.25">
      <c r="B598" s="200"/>
      <c r="C598" s="201"/>
      <c r="D598" s="202" t="s">
        <v>140</v>
      </c>
      <c r="E598" s="203" t="s">
        <v>1</v>
      </c>
      <c r="F598" s="204" t="s">
        <v>218</v>
      </c>
      <c r="G598" s="201"/>
      <c r="H598" s="203" t="s">
        <v>1</v>
      </c>
      <c r="I598" s="205"/>
      <c r="J598" s="201"/>
      <c r="K598" s="201"/>
      <c r="L598" s="206"/>
      <c r="M598" s="207"/>
      <c r="N598" s="208"/>
      <c r="O598" s="208"/>
      <c r="P598" s="208"/>
      <c r="Q598" s="208"/>
      <c r="R598" s="208"/>
      <c r="S598" s="208"/>
      <c r="T598" s="209"/>
      <c r="AT598" s="210" t="s">
        <v>140</v>
      </c>
      <c r="AU598" s="210" t="s">
        <v>138</v>
      </c>
      <c r="AV598" s="13" t="s">
        <v>83</v>
      </c>
      <c r="AW598" s="13" t="s">
        <v>32</v>
      </c>
      <c r="AX598" s="13" t="s">
        <v>75</v>
      </c>
      <c r="AY598" s="210" t="s">
        <v>130</v>
      </c>
    </row>
    <row r="599" spans="1:65" s="14" customFormat="1" ht="11.25">
      <c r="B599" s="211"/>
      <c r="C599" s="212"/>
      <c r="D599" s="202" t="s">
        <v>140</v>
      </c>
      <c r="E599" s="213" t="s">
        <v>1</v>
      </c>
      <c r="F599" s="214" t="s">
        <v>515</v>
      </c>
      <c r="G599" s="212"/>
      <c r="H599" s="215">
        <v>0.42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140</v>
      </c>
      <c r="AU599" s="221" t="s">
        <v>138</v>
      </c>
      <c r="AV599" s="14" t="s">
        <v>138</v>
      </c>
      <c r="AW599" s="14" t="s">
        <v>32</v>
      </c>
      <c r="AX599" s="14" t="s">
        <v>75</v>
      </c>
      <c r="AY599" s="221" t="s">
        <v>130</v>
      </c>
    </row>
    <row r="600" spans="1:65" s="14" customFormat="1" ht="11.25">
      <c r="B600" s="211"/>
      <c r="C600" s="212"/>
      <c r="D600" s="202" t="s">
        <v>140</v>
      </c>
      <c r="E600" s="213" t="s">
        <v>1</v>
      </c>
      <c r="F600" s="214" t="s">
        <v>516</v>
      </c>
      <c r="G600" s="212"/>
      <c r="H600" s="215">
        <v>0.98</v>
      </c>
      <c r="I600" s="216"/>
      <c r="J600" s="212"/>
      <c r="K600" s="212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140</v>
      </c>
      <c r="AU600" s="221" t="s">
        <v>138</v>
      </c>
      <c r="AV600" s="14" t="s">
        <v>138</v>
      </c>
      <c r="AW600" s="14" t="s">
        <v>32</v>
      </c>
      <c r="AX600" s="14" t="s">
        <v>75</v>
      </c>
      <c r="AY600" s="221" t="s">
        <v>130</v>
      </c>
    </row>
    <row r="601" spans="1:65" s="13" customFormat="1" ht="11.25">
      <c r="B601" s="200"/>
      <c r="C601" s="201"/>
      <c r="D601" s="202" t="s">
        <v>140</v>
      </c>
      <c r="E601" s="203" t="s">
        <v>1</v>
      </c>
      <c r="F601" s="204" t="s">
        <v>206</v>
      </c>
      <c r="G601" s="201"/>
      <c r="H601" s="203" t="s">
        <v>1</v>
      </c>
      <c r="I601" s="205"/>
      <c r="J601" s="201"/>
      <c r="K601" s="201"/>
      <c r="L601" s="206"/>
      <c r="M601" s="207"/>
      <c r="N601" s="208"/>
      <c r="O601" s="208"/>
      <c r="P601" s="208"/>
      <c r="Q601" s="208"/>
      <c r="R601" s="208"/>
      <c r="S601" s="208"/>
      <c r="T601" s="209"/>
      <c r="AT601" s="210" t="s">
        <v>140</v>
      </c>
      <c r="AU601" s="210" t="s">
        <v>138</v>
      </c>
      <c r="AV601" s="13" t="s">
        <v>83</v>
      </c>
      <c r="AW601" s="13" t="s">
        <v>32</v>
      </c>
      <c r="AX601" s="13" t="s">
        <v>75</v>
      </c>
      <c r="AY601" s="210" t="s">
        <v>130</v>
      </c>
    </row>
    <row r="602" spans="1:65" s="14" customFormat="1" ht="11.25">
      <c r="B602" s="211"/>
      <c r="C602" s="212"/>
      <c r="D602" s="202" t="s">
        <v>140</v>
      </c>
      <c r="E602" s="213" t="s">
        <v>1</v>
      </c>
      <c r="F602" s="214" t="s">
        <v>517</v>
      </c>
      <c r="G602" s="212"/>
      <c r="H602" s="215">
        <v>2.52</v>
      </c>
      <c r="I602" s="216"/>
      <c r="J602" s="212"/>
      <c r="K602" s="212"/>
      <c r="L602" s="217"/>
      <c r="M602" s="218"/>
      <c r="N602" s="219"/>
      <c r="O602" s="219"/>
      <c r="P602" s="219"/>
      <c r="Q602" s="219"/>
      <c r="R602" s="219"/>
      <c r="S602" s="219"/>
      <c r="T602" s="220"/>
      <c r="AT602" s="221" t="s">
        <v>140</v>
      </c>
      <c r="AU602" s="221" t="s">
        <v>138</v>
      </c>
      <c r="AV602" s="14" t="s">
        <v>138</v>
      </c>
      <c r="AW602" s="14" t="s">
        <v>32</v>
      </c>
      <c r="AX602" s="14" t="s">
        <v>75</v>
      </c>
      <c r="AY602" s="221" t="s">
        <v>130</v>
      </c>
    </row>
    <row r="603" spans="1:65" s="14" customFormat="1" ht="11.25">
      <c r="B603" s="211"/>
      <c r="C603" s="212"/>
      <c r="D603" s="202" t="s">
        <v>140</v>
      </c>
      <c r="E603" s="213" t="s">
        <v>1</v>
      </c>
      <c r="F603" s="214" t="s">
        <v>518</v>
      </c>
      <c r="G603" s="212"/>
      <c r="H603" s="215">
        <v>2.88</v>
      </c>
      <c r="I603" s="216"/>
      <c r="J603" s="212"/>
      <c r="K603" s="212"/>
      <c r="L603" s="217"/>
      <c r="M603" s="218"/>
      <c r="N603" s="219"/>
      <c r="O603" s="219"/>
      <c r="P603" s="219"/>
      <c r="Q603" s="219"/>
      <c r="R603" s="219"/>
      <c r="S603" s="219"/>
      <c r="T603" s="220"/>
      <c r="AT603" s="221" t="s">
        <v>140</v>
      </c>
      <c r="AU603" s="221" t="s">
        <v>138</v>
      </c>
      <c r="AV603" s="14" t="s">
        <v>138</v>
      </c>
      <c r="AW603" s="14" t="s">
        <v>32</v>
      </c>
      <c r="AX603" s="14" t="s">
        <v>75</v>
      </c>
      <c r="AY603" s="221" t="s">
        <v>130</v>
      </c>
    </row>
    <row r="604" spans="1:65" s="15" customFormat="1" ht="11.25">
      <c r="B604" s="222"/>
      <c r="C604" s="223"/>
      <c r="D604" s="202" t="s">
        <v>140</v>
      </c>
      <c r="E604" s="224" t="s">
        <v>1</v>
      </c>
      <c r="F604" s="225" t="s">
        <v>169</v>
      </c>
      <c r="G604" s="223"/>
      <c r="H604" s="226">
        <v>16.238</v>
      </c>
      <c r="I604" s="227"/>
      <c r="J604" s="223"/>
      <c r="K604" s="223"/>
      <c r="L604" s="228"/>
      <c r="M604" s="229"/>
      <c r="N604" s="230"/>
      <c r="O604" s="230"/>
      <c r="P604" s="230"/>
      <c r="Q604" s="230"/>
      <c r="R604" s="230"/>
      <c r="S604" s="230"/>
      <c r="T604" s="231"/>
      <c r="AT604" s="232" t="s">
        <v>140</v>
      </c>
      <c r="AU604" s="232" t="s">
        <v>138</v>
      </c>
      <c r="AV604" s="15" t="s">
        <v>137</v>
      </c>
      <c r="AW604" s="15" t="s">
        <v>32</v>
      </c>
      <c r="AX604" s="15" t="s">
        <v>83</v>
      </c>
      <c r="AY604" s="232" t="s">
        <v>130</v>
      </c>
    </row>
    <row r="605" spans="1:65" s="2" customFormat="1" ht="24.2" customHeight="1">
      <c r="A605" s="35"/>
      <c r="B605" s="36"/>
      <c r="C605" s="187" t="s">
        <v>560</v>
      </c>
      <c r="D605" s="187" t="s">
        <v>132</v>
      </c>
      <c r="E605" s="188" t="s">
        <v>561</v>
      </c>
      <c r="F605" s="189" t="s">
        <v>562</v>
      </c>
      <c r="G605" s="190" t="s">
        <v>135</v>
      </c>
      <c r="H605" s="191">
        <v>192.971</v>
      </c>
      <c r="I605" s="192"/>
      <c r="J605" s="193">
        <f>ROUND(I605*H605,2)</f>
        <v>0</v>
      </c>
      <c r="K605" s="189" t="s">
        <v>136</v>
      </c>
      <c r="L605" s="40"/>
      <c r="M605" s="194" t="s">
        <v>1</v>
      </c>
      <c r="N605" s="195" t="s">
        <v>41</v>
      </c>
      <c r="O605" s="72"/>
      <c r="P605" s="196">
        <f>O605*H605</f>
        <v>0</v>
      </c>
      <c r="Q605" s="196">
        <v>3.3600000000000001E-3</v>
      </c>
      <c r="R605" s="196">
        <f>Q605*H605</f>
        <v>0.64838256000000005</v>
      </c>
      <c r="S605" s="196">
        <v>0</v>
      </c>
      <c r="T605" s="197">
        <f>S605*H605</f>
        <v>0</v>
      </c>
      <c r="U605" s="35"/>
      <c r="V605" s="35"/>
      <c r="W605" s="35"/>
      <c r="X605" s="35"/>
      <c r="Y605" s="35"/>
      <c r="Z605" s="35"/>
      <c r="AA605" s="35"/>
      <c r="AB605" s="35"/>
      <c r="AC605" s="35"/>
      <c r="AD605" s="35"/>
      <c r="AE605" s="35"/>
      <c r="AR605" s="198" t="s">
        <v>137</v>
      </c>
      <c r="AT605" s="198" t="s">
        <v>132</v>
      </c>
      <c r="AU605" s="198" t="s">
        <v>138</v>
      </c>
      <c r="AY605" s="18" t="s">
        <v>130</v>
      </c>
      <c r="BE605" s="199">
        <f>IF(N605="základní",J605,0)</f>
        <v>0</v>
      </c>
      <c r="BF605" s="199">
        <f>IF(N605="snížená",J605,0)</f>
        <v>0</v>
      </c>
      <c r="BG605" s="199">
        <f>IF(N605="zákl. přenesená",J605,0)</f>
        <v>0</v>
      </c>
      <c r="BH605" s="199">
        <f>IF(N605="sníž. přenesená",J605,0)</f>
        <v>0</v>
      </c>
      <c r="BI605" s="199">
        <f>IF(N605="nulová",J605,0)</f>
        <v>0</v>
      </c>
      <c r="BJ605" s="18" t="s">
        <v>138</v>
      </c>
      <c r="BK605" s="199">
        <f>ROUND(I605*H605,2)</f>
        <v>0</v>
      </c>
      <c r="BL605" s="18" t="s">
        <v>137</v>
      </c>
      <c r="BM605" s="198" t="s">
        <v>563</v>
      </c>
    </row>
    <row r="606" spans="1:65" s="13" customFormat="1" ht="11.25">
      <c r="B606" s="200"/>
      <c r="C606" s="201"/>
      <c r="D606" s="202" t="s">
        <v>140</v>
      </c>
      <c r="E606" s="203" t="s">
        <v>1</v>
      </c>
      <c r="F606" s="204" t="s">
        <v>462</v>
      </c>
      <c r="G606" s="201"/>
      <c r="H606" s="203" t="s">
        <v>1</v>
      </c>
      <c r="I606" s="205"/>
      <c r="J606" s="201"/>
      <c r="K606" s="201"/>
      <c r="L606" s="206"/>
      <c r="M606" s="207"/>
      <c r="N606" s="208"/>
      <c r="O606" s="208"/>
      <c r="P606" s="208"/>
      <c r="Q606" s="208"/>
      <c r="R606" s="208"/>
      <c r="S606" s="208"/>
      <c r="T606" s="209"/>
      <c r="AT606" s="210" t="s">
        <v>140</v>
      </c>
      <c r="AU606" s="210" t="s">
        <v>138</v>
      </c>
      <c r="AV606" s="13" t="s">
        <v>83</v>
      </c>
      <c r="AW606" s="13" t="s">
        <v>32</v>
      </c>
      <c r="AX606" s="13" t="s">
        <v>75</v>
      </c>
      <c r="AY606" s="210" t="s">
        <v>130</v>
      </c>
    </row>
    <row r="607" spans="1:65" s="13" customFormat="1" ht="11.25">
      <c r="B607" s="200"/>
      <c r="C607" s="201"/>
      <c r="D607" s="202" t="s">
        <v>140</v>
      </c>
      <c r="E607" s="203" t="s">
        <v>1</v>
      </c>
      <c r="F607" s="204" t="s">
        <v>276</v>
      </c>
      <c r="G607" s="201"/>
      <c r="H607" s="203" t="s">
        <v>1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140</v>
      </c>
      <c r="AU607" s="210" t="s">
        <v>138</v>
      </c>
      <c r="AV607" s="13" t="s">
        <v>83</v>
      </c>
      <c r="AW607" s="13" t="s">
        <v>32</v>
      </c>
      <c r="AX607" s="13" t="s">
        <v>75</v>
      </c>
      <c r="AY607" s="210" t="s">
        <v>130</v>
      </c>
    </row>
    <row r="608" spans="1:65" s="13" customFormat="1" ht="11.25">
      <c r="B608" s="200"/>
      <c r="C608" s="201"/>
      <c r="D608" s="202" t="s">
        <v>140</v>
      </c>
      <c r="E608" s="203" t="s">
        <v>1</v>
      </c>
      <c r="F608" s="204" t="s">
        <v>204</v>
      </c>
      <c r="G608" s="201"/>
      <c r="H608" s="203" t="s">
        <v>1</v>
      </c>
      <c r="I608" s="205"/>
      <c r="J608" s="201"/>
      <c r="K608" s="201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140</v>
      </c>
      <c r="AU608" s="210" t="s">
        <v>138</v>
      </c>
      <c r="AV608" s="13" t="s">
        <v>83</v>
      </c>
      <c r="AW608" s="13" t="s">
        <v>32</v>
      </c>
      <c r="AX608" s="13" t="s">
        <v>75</v>
      </c>
      <c r="AY608" s="210" t="s">
        <v>130</v>
      </c>
    </row>
    <row r="609" spans="2:51" s="14" customFormat="1" ht="11.25">
      <c r="B609" s="211"/>
      <c r="C609" s="212"/>
      <c r="D609" s="202" t="s">
        <v>140</v>
      </c>
      <c r="E609" s="213" t="s">
        <v>1</v>
      </c>
      <c r="F609" s="214" t="s">
        <v>523</v>
      </c>
      <c r="G609" s="212"/>
      <c r="H609" s="215">
        <v>5.0999999999999996</v>
      </c>
      <c r="I609" s="216"/>
      <c r="J609" s="212"/>
      <c r="K609" s="212"/>
      <c r="L609" s="217"/>
      <c r="M609" s="218"/>
      <c r="N609" s="219"/>
      <c r="O609" s="219"/>
      <c r="P609" s="219"/>
      <c r="Q609" s="219"/>
      <c r="R609" s="219"/>
      <c r="S609" s="219"/>
      <c r="T609" s="220"/>
      <c r="AT609" s="221" t="s">
        <v>140</v>
      </c>
      <c r="AU609" s="221" t="s">
        <v>138</v>
      </c>
      <c r="AV609" s="14" t="s">
        <v>138</v>
      </c>
      <c r="AW609" s="14" t="s">
        <v>32</v>
      </c>
      <c r="AX609" s="14" t="s">
        <v>75</v>
      </c>
      <c r="AY609" s="221" t="s">
        <v>130</v>
      </c>
    </row>
    <row r="610" spans="2:51" s="14" customFormat="1" ht="11.25">
      <c r="B610" s="211"/>
      <c r="C610" s="212"/>
      <c r="D610" s="202" t="s">
        <v>140</v>
      </c>
      <c r="E610" s="213" t="s">
        <v>1</v>
      </c>
      <c r="F610" s="214" t="s">
        <v>524</v>
      </c>
      <c r="G610" s="212"/>
      <c r="H610" s="215">
        <v>4.5</v>
      </c>
      <c r="I610" s="216"/>
      <c r="J610" s="212"/>
      <c r="K610" s="212"/>
      <c r="L610" s="217"/>
      <c r="M610" s="218"/>
      <c r="N610" s="219"/>
      <c r="O610" s="219"/>
      <c r="P610" s="219"/>
      <c r="Q610" s="219"/>
      <c r="R610" s="219"/>
      <c r="S610" s="219"/>
      <c r="T610" s="220"/>
      <c r="AT610" s="221" t="s">
        <v>140</v>
      </c>
      <c r="AU610" s="221" t="s">
        <v>138</v>
      </c>
      <c r="AV610" s="14" t="s">
        <v>138</v>
      </c>
      <c r="AW610" s="14" t="s">
        <v>32</v>
      </c>
      <c r="AX610" s="14" t="s">
        <v>75</v>
      </c>
      <c r="AY610" s="221" t="s">
        <v>130</v>
      </c>
    </row>
    <row r="611" spans="2:51" s="14" customFormat="1" ht="11.25">
      <c r="B611" s="211"/>
      <c r="C611" s="212"/>
      <c r="D611" s="202" t="s">
        <v>140</v>
      </c>
      <c r="E611" s="213" t="s">
        <v>1</v>
      </c>
      <c r="F611" s="214" t="s">
        <v>525</v>
      </c>
      <c r="G611" s="212"/>
      <c r="H611" s="215">
        <v>4.3499999999999996</v>
      </c>
      <c r="I611" s="216"/>
      <c r="J611" s="212"/>
      <c r="K611" s="212"/>
      <c r="L611" s="217"/>
      <c r="M611" s="218"/>
      <c r="N611" s="219"/>
      <c r="O611" s="219"/>
      <c r="P611" s="219"/>
      <c r="Q611" s="219"/>
      <c r="R611" s="219"/>
      <c r="S611" s="219"/>
      <c r="T611" s="220"/>
      <c r="AT611" s="221" t="s">
        <v>140</v>
      </c>
      <c r="AU611" s="221" t="s">
        <v>138</v>
      </c>
      <c r="AV611" s="14" t="s">
        <v>138</v>
      </c>
      <c r="AW611" s="14" t="s">
        <v>32</v>
      </c>
      <c r="AX611" s="14" t="s">
        <v>75</v>
      </c>
      <c r="AY611" s="221" t="s">
        <v>130</v>
      </c>
    </row>
    <row r="612" spans="2:51" s="14" customFormat="1" ht="11.25">
      <c r="B612" s="211"/>
      <c r="C612" s="212"/>
      <c r="D612" s="202" t="s">
        <v>140</v>
      </c>
      <c r="E612" s="213" t="s">
        <v>1</v>
      </c>
      <c r="F612" s="214" t="s">
        <v>526</v>
      </c>
      <c r="G612" s="212"/>
      <c r="H612" s="215">
        <v>6.6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140</v>
      </c>
      <c r="AU612" s="221" t="s">
        <v>138</v>
      </c>
      <c r="AV612" s="14" t="s">
        <v>138</v>
      </c>
      <c r="AW612" s="14" t="s">
        <v>32</v>
      </c>
      <c r="AX612" s="14" t="s">
        <v>75</v>
      </c>
      <c r="AY612" s="221" t="s">
        <v>130</v>
      </c>
    </row>
    <row r="613" spans="2:51" s="14" customFormat="1" ht="11.25">
      <c r="B613" s="211"/>
      <c r="C613" s="212"/>
      <c r="D613" s="202" t="s">
        <v>140</v>
      </c>
      <c r="E613" s="213" t="s">
        <v>1</v>
      </c>
      <c r="F613" s="214" t="s">
        <v>527</v>
      </c>
      <c r="G613" s="212"/>
      <c r="H613" s="215">
        <v>2.95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140</v>
      </c>
      <c r="AU613" s="221" t="s">
        <v>138</v>
      </c>
      <c r="AV613" s="14" t="s">
        <v>138</v>
      </c>
      <c r="AW613" s="14" t="s">
        <v>32</v>
      </c>
      <c r="AX613" s="14" t="s">
        <v>75</v>
      </c>
      <c r="AY613" s="221" t="s">
        <v>130</v>
      </c>
    </row>
    <row r="614" spans="2:51" s="13" customFormat="1" ht="11.25">
      <c r="B614" s="200"/>
      <c r="C614" s="201"/>
      <c r="D614" s="202" t="s">
        <v>140</v>
      </c>
      <c r="E614" s="203" t="s">
        <v>1</v>
      </c>
      <c r="F614" s="204" t="s">
        <v>218</v>
      </c>
      <c r="G614" s="201"/>
      <c r="H614" s="203" t="s">
        <v>1</v>
      </c>
      <c r="I614" s="205"/>
      <c r="J614" s="201"/>
      <c r="K614" s="201"/>
      <c r="L614" s="206"/>
      <c r="M614" s="207"/>
      <c r="N614" s="208"/>
      <c r="O614" s="208"/>
      <c r="P614" s="208"/>
      <c r="Q614" s="208"/>
      <c r="R614" s="208"/>
      <c r="S614" s="208"/>
      <c r="T614" s="209"/>
      <c r="AT614" s="210" t="s">
        <v>140</v>
      </c>
      <c r="AU614" s="210" t="s">
        <v>138</v>
      </c>
      <c r="AV614" s="13" t="s">
        <v>83</v>
      </c>
      <c r="AW614" s="13" t="s">
        <v>32</v>
      </c>
      <c r="AX614" s="13" t="s">
        <v>75</v>
      </c>
      <c r="AY614" s="210" t="s">
        <v>130</v>
      </c>
    </row>
    <row r="615" spans="2:51" s="14" customFormat="1" ht="11.25">
      <c r="B615" s="211"/>
      <c r="C615" s="212"/>
      <c r="D615" s="202" t="s">
        <v>140</v>
      </c>
      <c r="E615" s="213" t="s">
        <v>1</v>
      </c>
      <c r="F615" s="214" t="s">
        <v>528</v>
      </c>
      <c r="G615" s="212"/>
      <c r="H615" s="215">
        <v>1.2749999999999999</v>
      </c>
      <c r="I615" s="216"/>
      <c r="J615" s="212"/>
      <c r="K615" s="212"/>
      <c r="L615" s="217"/>
      <c r="M615" s="218"/>
      <c r="N615" s="219"/>
      <c r="O615" s="219"/>
      <c r="P615" s="219"/>
      <c r="Q615" s="219"/>
      <c r="R615" s="219"/>
      <c r="S615" s="219"/>
      <c r="T615" s="220"/>
      <c r="AT615" s="221" t="s">
        <v>140</v>
      </c>
      <c r="AU615" s="221" t="s">
        <v>138</v>
      </c>
      <c r="AV615" s="14" t="s">
        <v>138</v>
      </c>
      <c r="AW615" s="14" t="s">
        <v>32</v>
      </c>
      <c r="AX615" s="14" t="s">
        <v>75</v>
      </c>
      <c r="AY615" s="221" t="s">
        <v>130</v>
      </c>
    </row>
    <row r="616" spans="2:51" s="14" customFormat="1" ht="11.25">
      <c r="B616" s="211"/>
      <c r="C616" s="212"/>
      <c r="D616" s="202" t="s">
        <v>140</v>
      </c>
      <c r="E616" s="213" t="s">
        <v>1</v>
      </c>
      <c r="F616" s="214" t="s">
        <v>529</v>
      </c>
      <c r="G616" s="212"/>
      <c r="H616" s="215">
        <v>1.125</v>
      </c>
      <c r="I616" s="216"/>
      <c r="J616" s="212"/>
      <c r="K616" s="212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140</v>
      </c>
      <c r="AU616" s="221" t="s">
        <v>138</v>
      </c>
      <c r="AV616" s="14" t="s">
        <v>138</v>
      </c>
      <c r="AW616" s="14" t="s">
        <v>32</v>
      </c>
      <c r="AX616" s="14" t="s">
        <v>75</v>
      </c>
      <c r="AY616" s="221" t="s">
        <v>130</v>
      </c>
    </row>
    <row r="617" spans="2:51" s="14" customFormat="1" ht="11.25">
      <c r="B617" s="211"/>
      <c r="C617" s="212"/>
      <c r="D617" s="202" t="s">
        <v>140</v>
      </c>
      <c r="E617" s="213" t="s">
        <v>1</v>
      </c>
      <c r="F617" s="214" t="s">
        <v>530</v>
      </c>
      <c r="G617" s="212"/>
      <c r="H617" s="215">
        <v>3.2250000000000001</v>
      </c>
      <c r="I617" s="216"/>
      <c r="J617" s="212"/>
      <c r="K617" s="212"/>
      <c r="L617" s="217"/>
      <c r="M617" s="218"/>
      <c r="N617" s="219"/>
      <c r="O617" s="219"/>
      <c r="P617" s="219"/>
      <c r="Q617" s="219"/>
      <c r="R617" s="219"/>
      <c r="S617" s="219"/>
      <c r="T617" s="220"/>
      <c r="AT617" s="221" t="s">
        <v>140</v>
      </c>
      <c r="AU617" s="221" t="s">
        <v>138</v>
      </c>
      <c r="AV617" s="14" t="s">
        <v>138</v>
      </c>
      <c r="AW617" s="14" t="s">
        <v>32</v>
      </c>
      <c r="AX617" s="14" t="s">
        <v>75</v>
      </c>
      <c r="AY617" s="221" t="s">
        <v>130</v>
      </c>
    </row>
    <row r="618" spans="2:51" s="14" customFormat="1" ht="11.25">
      <c r="B618" s="211"/>
      <c r="C618" s="212"/>
      <c r="D618" s="202" t="s">
        <v>140</v>
      </c>
      <c r="E618" s="213" t="s">
        <v>1</v>
      </c>
      <c r="F618" s="214" t="s">
        <v>531</v>
      </c>
      <c r="G618" s="212"/>
      <c r="H618" s="215">
        <v>1.0880000000000001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140</v>
      </c>
      <c r="AU618" s="221" t="s">
        <v>138</v>
      </c>
      <c r="AV618" s="14" t="s">
        <v>138</v>
      </c>
      <c r="AW618" s="14" t="s">
        <v>32</v>
      </c>
      <c r="AX618" s="14" t="s">
        <v>75</v>
      </c>
      <c r="AY618" s="221" t="s">
        <v>130</v>
      </c>
    </row>
    <row r="619" spans="2:51" s="14" customFormat="1" ht="11.25">
      <c r="B619" s="211"/>
      <c r="C619" s="212"/>
      <c r="D619" s="202" t="s">
        <v>140</v>
      </c>
      <c r="E619" s="213" t="s">
        <v>1</v>
      </c>
      <c r="F619" s="214" t="s">
        <v>532</v>
      </c>
      <c r="G619" s="212"/>
      <c r="H619" s="215">
        <v>1.675</v>
      </c>
      <c r="I619" s="216"/>
      <c r="J619" s="212"/>
      <c r="K619" s="212"/>
      <c r="L619" s="217"/>
      <c r="M619" s="218"/>
      <c r="N619" s="219"/>
      <c r="O619" s="219"/>
      <c r="P619" s="219"/>
      <c r="Q619" s="219"/>
      <c r="R619" s="219"/>
      <c r="S619" s="219"/>
      <c r="T619" s="220"/>
      <c r="AT619" s="221" t="s">
        <v>140</v>
      </c>
      <c r="AU619" s="221" t="s">
        <v>138</v>
      </c>
      <c r="AV619" s="14" t="s">
        <v>138</v>
      </c>
      <c r="AW619" s="14" t="s">
        <v>32</v>
      </c>
      <c r="AX619" s="14" t="s">
        <v>75</v>
      </c>
      <c r="AY619" s="221" t="s">
        <v>130</v>
      </c>
    </row>
    <row r="620" spans="2:51" s="14" customFormat="1" ht="11.25">
      <c r="B620" s="211"/>
      <c r="C620" s="212"/>
      <c r="D620" s="202" t="s">
        <v>140</v>
      </c>
      <c r="E620" s="213" t="s">
        <v>1</v>
      </c>
      <c r="F620" s="214" t="s">
        <v>533</v>
      </c>
      <c r="G620" s="212"/>
      <c r="H620" s="215">
        <v>1.65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140</v>
      </c>
      <c r="AU620" s="221" t="s">
        <v>138</v>
      </c>
      <c r="AV620" s="14" t="s">
        <v>138</v>
      </c>
      <c r="AW620" s="14" t="s">
        <v>32</v>
      </c>
      <c r="AX620" s="14" t="s">
        <v>75</v>
      </c>
      <c r="AY620" s="221" t="s">
        <v>130</v>
      </c>
    </row>
    <row r="621" spans="2:51" s="14" customFormat="1" ht="11.25">
      <c r="B621" s="211"/>
      <c r="C621" s="212"/>
      <c r="D621" s="202" t="s">
        <v>140</v>
      </c>
      <c r="E621" s="213" t="s">
        <v>1</v>
      </c>
      <c r="F621" s="214" t="s">
        <v>534</v>
      </c>
      <c r="G621" s="212"/>
      <c r="H621" s="215">
        <v>2.87</v>
      </c>
      <c r="I621" s="216"/>
      <c r="J621" s="212"/>
      <c r="K621" s="212"/>
      <c r="L621" s="217"/>
      <c r="M621" s="218"/>
      <c r="N621" s="219"/>
      <c r="O621" s="219"/>
      <c r="P621" s="219"/>
      <c r="Q621" s="219"/>
      <c r="R621" s="219"/>
      <c r="S621" s="219"/>
      <c r="T621" s="220"/>
      <c r="AT621" s="221" t="s">
        <v>140</v>
      </c>
      <c r="AU621" s="221" t="s">
        <v>138</v>
      </c>
      <c r="AV621" s="14" t="s">
        <v>138</v>
      </c>
      <c r="AW621" s="14" t="s">
        <v>32</v>
      </c>
      <c r="AX621" s="14" t="s">
        <v>75</v>
      </c>
      <c r="AY621" s="221" t="s">
        <v>130</v>
      </c>
    </row>
    <row r="622" spans="2:51" s="14" customFormat="1" ht="11.25">
      <c r="B622" s="211"/>
      <c r="C622" s="212"/>
      <c r="D622" s="202" t="s">
        <v>140</v>
      </c>
      <c r="E622" s="213" t="s">
        <v>1</v>
      </c>
      <c r="F622" s="214" t="s">
        <v>535</v>
      </c>
      <c r="G622" s="212"/>
      <c r="H622" s="215">
        <v>2.9249999999999998</v>
      </c>
      <c r="I622" s="216"/>
      <c r="J622" s="212"/>
      <c r="K622" s="212"/>
      <c r="L622" s="217"/>
      <c r="M622" s="218"/>
      <c r="N622" s="219"/>
      <c r="O622" s="219"/>
      <c r="P622" s="219"/>
      <c r="Q622" s="219"/>
      <c r="R622" s="219"/>
      <c r="S622" s="219"/>
      <c r="T622" s="220"/>
      <c r="AT622" s="221" t="s">
        <v>140</v>
      </c>
      <c r="AU622" s="221" t="s">
        <v>138</v>
      </c>
      <c r="AV622" s="14" t="s">
        <v>138</v>
      </c>
      <c r="AW622" s="14" t="s">
        <v>32</v>
      </c>
      <c r="AX622" s="14" t="s">
        <v>75</v>
      </c>
      <c r="AY622" s="221" t="s">
        <v>130</v>
      </c>
    </row>
    <row r="623" spans="2:51" s="14" customFormat="1" ht="11.25">
      <c r="B623" s="211"/>
      <c r="C623" s="212"/>
      <c r="D623" s="202" t="s">
        <v>140</v>
      </c>
      <c r="E623" s="213" t="s">
        <v>1</v>
      </c>
      <c r="F623" s="214" t="s">
        <v>536</v>
      </c>
      <c r="G623" s="212"/>
      <c r="H623" s="215">
        <v>1.4750000000000001</v>
      </c>
      <c r="I623" s="216"/>
      <c r="J623" s="212"/>
      <c r="K623" s="212"/>
      <c r="L623" s="217"/>
      <c r="M623" s="218"/>
      <c r="N623" s="219"/>
      <c r="O623" s="219"/>
      <c r="P623" s="219"/>
      <c r="Q623" s="219"/>
      <c r="R623" s="219"/>
      <c r="S623" s="219"/>
      <c r="T623" s="220"/>
      <c r="AT623" s="221" t="s">
        <v>140</v>
      </c>
      <c r="AU623" s="221" t="s">
        <v>138</v>
      </c>
      <c r="AV623" s="14" t="s">
        <v>138</v>
      </c>
      <c r="AW623" s="14" t="s">
        <v>32</v>
      </c>
      <c r="AX623" s="14" t="s">
        <v>75</v>
      </c>
      <c r="AY623" s="221" t="s">
        <v>130</v>
      </c>
    </row>
    <row r="624" spans="2:51" s="14" customFormat="1" ht="11.25">
      <c r="B624" s="211"/>
      <c r="C624" s="212"/>
      <c r="D624" s="202" t="s">
        <v>140</v>
      </c>
      <c r="E624" s="213" t="s">
        <v>1</v>
      </c>
      <c r="F624" s="214" t="s">
        <v>537</v>
      </c>
      <c r="G624" s="212"/>
      <c r="H624" s="215">
        <v>1.5</v>
      </c>
      <c r="I624" s="216"/>
      <c r="J624" s="212"/>
      <c r="K624" s="212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140</v>
      </c>
      <c r="AU624" s="221" t="s">
        <v>138</v>
      </c>
      <c r="AV624" s="14" t="s">
        <v>138</v>
      </c>
      <c r="AW624" s="14" t="s">
        <v>32</v>
      </c>
      <c r="AX624" s="14" t="s">
        <v>75</v>
      </c>
      <c r="AY624" s="221" t="s">
        <v>130</v>
      </c>
    </row>
    <row r="625" spans="2:51" s="13" customFormat="1" ht="11.25">
      <c r="B625" s="200"/>
      <c r="C625" s="201"/>
      <c r="D625" s="202" t="s">
        <v>140</v>
      </c>
      <c r="E625" s="203" t="s">
        <v>1</v>
      </c>
      <c r="F625" s="204" t="s">
        <v>206</v>
      </c>
      <c r="G625" s="201"/>
      <c r="H625" s="203" t="s">
        <v>1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140</v>
      </c>
      <c r="AU625" s="210" t="s">
        <v>138</v>
      </c>
      <c r="AV625" s="13" t="s">
        <v>83</v>
      </c>
      <c r="AW625" s="13" t="s">
        <v>32</v>
      </c>
      <c r="AX625" s="13" t="s">
        <v>75</v>
      </c>
      <c r="AY625" s="210" t="s">
        <v>130</v>
      </c>
    </row>
    <row r="626" spans="2:51" s="14" customFormat="1" ht="11.25">
      <c r="B626" s="211"/>
      <c r="C626" s="212"/>
      <c r="D626" s="202" t="s">
        <v>140</v>
      </c>
      <c r="E626" s="213" t="s">
        <v>1</v>
      </c>
      <c r="F626" s="214" t="s">
        <v>523</v>
      </c>
      <c r="G626" s="212"/>
      <c r="H626" s="215">
        <v>5.0999999999999996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140</v>
      </c>
      <c r="AU626" s="221" t="s">
        <v>138</v>
      </c>
      <c r="AV626" s="14" t="s">
        <v>138</v>
      </c>
      <c r="AW626" s="14" t="s">
        <v>32</v>
      </c>
      <c r="AX626" s="14" t="s">
        <v>75</v>
      </c>
      <c r="AY626" s="221" t="s">
        <v>130</v>
      </c>
    </row>
    <row r="627" spans="2:51" s="14" customFormat="1" ht="11.25">
      <c r="B627" s="211"/>
      <c r="C627" s="212"/>
      <c r="D627" s="202" t="s">
        <v>140</v>
      </c>
      <c r="E627" s="213" t="s">
        <v>1</v>
      </c>
      <c r="F627" s="214" t="s">
        <v>538</v>
      </c>
      <c r="G627" s="212"/>
      <c r="H627" s="215">
        <v>9</v>
      </c>
      <c r="I627" s="216"/>
      <c r="J627" s="212"/>
      <c r="K627" s="212"/>
      <c r="L627" s="217"/>
      <c r="M627" s="218"/>
      <c r="N627" s="219"/>
      <c r="O627" s="219"/>
      <c r="P627" s="219"/>
      <c r="Q627" s="219"/>
      <c r="R627" s="219"/>
      <c r="S627" s="219"/>
      <c r="T627" s="220"/>
      <c r="AT627" s="221" t="s">
        <v>140</v>
      </c>
      <c r="AU627" s="221" t="s">
        <v>138</v>
      </c>
      <c r="AV627" s="14" t="s">
        <v>138</v>
      </c>
      <c r="AW627" s="14" t="s">
        <v>32</v>
      </c>
      <c r="AX627" s="14" t="s">
        <v>75</v>
      </c>
      <c r="AY627" s="221" t="s">
        <v>130</v>
      </c>
    </row>
    <row r="628" spans="2:51" s="14" customFormat="1" ht="11.25">
      <c r="B628" s="211"/>
      <c r="C628" s="212"/>
      <c r="D628" s="202" t="s">
        <v>140</v>
      </c>
      <c r="E628" s="213" t="s">
        <v>1</v>
      </c>
      <c r="F628" s="214" t="s">
        <v>539</v>
      </c>
      <c r="G628" s="212"/>
      <c r="H628" s="215">
        <v>3.2629999999999999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140</v>
      </c>
      <c r="AU628" s="221" t="s">
        <v>138</v>
      </c>
      <c r="AV628" s="14" t="s">
        <v>138</v>
      </c>
      <c r="AW628" s="14" t="s">
        <v>32</v>
      </c>
      <c r="AX628" s="14" t="s">
        <v>75</v>
      </c>
      <c r="AY628" s="221" t="s">
        <v>130</v>
      </c>
    </row>
    <row r="629" spans="2:51" s="14" customFormat="1" ht="11.25">
      <c r="B629" s="211"/>
      <c r="C629" s="212"/>
      <c r="D629" s="202" t="s">
        <v>140</v>
      </c>
      <c r="E629" s="213" t="s">
        <v>1</v>
      </c>
      <c r="F629" s="214" t="s">
        <v>540</v>
      </c>
      <c r="G629" s="212"/>
      <c r="H629" s="215">
        <v>3.3</v>
      </c>
      <c r="I629" s="216"/>
      <c r="J629" s="212"/>
      <c r="K629" s="212"/>
      <c r="L629" s="217"/>
      <c r="M629" s="218"/>
      <c r="N629" s="219"/>
      <c r="O629" s="219"/>
      <c r="P629" s="219"/>
      <c r="Q629" s="219"/>
      <c r="R629" s="219"/>
      <c r="S629" s="219"/>
      <c r="T629" s="220"/>
      <c r="AT629" s="221" t="s">
        <v>140</v>
      </c>
      <c r="AU629" s="221" t="s">
        <v>138</v>
      </c>
      <c r="AV629" s="14" t="s">
        <v>138</v>
      </c>
      <c r="AW629" s="14" t="s">
        <v>32</v>
      </c>
      <c r="AX629" s="14" t="s">
        <v>75</v>
      </c>
      <c r="AY629" s="221" t="s">
        <v>130</v>
      </c>
    </row>
    <row r="630" spans="2:51" s="14" customFormat="1" ht="11.25">
      <c r="B630" s="211"/>
      <c r="C630" s="212"/>
      <c r="D630" s="202" t="s">
        <v>140</v>
      </c>
      <c r="E630" s="213" t="s">
        <v>1</v>
      </c>
      <c r="F630" s="214" t="s">
        <v>527</v>
      </c>
      <c r="G630" s="212"/>
      <c r="H630" s="215">
        <v>2.95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140</v>
      </c>
      <c r="AU630" s="221" t="s">
        <v>138</v>
      </c>
      <c r="AV630" s="14" t="s">
        <v>138</v>
      </c>
      <c r="AW630" s="14" t="s">
        <v>32</v>
      </c>
      <c r="AX630" s="14" t="s">
        <v>75</v>
      </c>
      <c r="AY630" s="221" t="s">
        <v>130</v>
      </c>
    </row>
    <row r="631" spans="2:51" s="13" customFormat="1" ht="11.25">
      <c r="B631" s="200"/>
      <c r="C631" s="201"/>
      <c r="D631" s="202" t="s">
        <v>140</v>
      </c>
      <c r="E631" s="203" t="s">
        <v>1</v>
      </c>
      <c r="F631" s="204" t="s">
        <v>279</v>
      </c>
      <c r="G631" s="201"/>
      <c r="H631" s="203" t="s">
        <v>1</v>
      </c>
      <c r="I631" s="205"/>
      <c r="J631" s="201"/>
      <c r="K631" s="201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140</v>
      </c>
      <c r="AU631" s="210" t="s">
        <v>138</v>
      </c>
      <c r="AV631" s="13" t="s">
        <v>83</v>
      </c>
      <c r="AW631" s="13" t="s">
        <v>32</v>
      </c>
      <c r="AX631" s="13" t="s">
        <v>75</v>
      </c>
      <c r="AY631" s="210" t="s">
        <v>130</v>
      </c>
    </row>
    <row r="632" spans="2:51" s="13" customFormat="1" ht="11.25">
      <c r="B632" s="200"/>
      <c r="C632" s="201"/>
      <c r="D632" s="202" t="s">
        <v>140</v>
      </c>
      <c r="E632" s="203" t="s">
        <v>1</v>
      </c>
      <c r="F632" s="204" t="s">
        <v>204</v>
      </c>
      <c r="G632" s="201"/>
      <c r="H632" s="203" t="s">
        <v>1</v>
      </c>
      <c r="I632" s="205"/>
      <c r="J632" s="201"/>
      <c r="K632" s="201"/>
      <c r="L632" s="206"/>
      <c r="M632" s="207"/>
      <c r="N632" s="208"/>
      <c r="O632" s="208"/>
      <c r="P632" s="208"/>
      <c r="Q632" s="208"/>
      <c r="R632" s="208"/>
      <c r="S632" s="208"/>
      <c r="T632" s="209"/>
      <c r="AT632" s="210" t="s">
        <v>140</v>
      </c>
      <c r="AU632" s="210" t="s">
        <v>138</v>
      </c>
      <c r="AV632" s="13" t="s">
        <v>83</v>
      </c>
      <c r="AW632" s="13" t="s">
        <v>32</v>
      </c>
      <c r="AX632" s="13" t="s">
        <v>75</v>
      </c>
      <c r="AY632" s="210" t="s">
        <v>130</v>
      </c>
    </row>
    <row r="633" spans="2:51" s="14" customFormat="1" ht="11.25">
      <c r="B633" s="211"/>
      <c r="C633" s="212"/>
      <c r="D633" s="202" t="s">
        <v>140</v>
      </c>
      <c r="E633" s="213" t="s">
        <v>1</v>
      </c>
      <c r="F633" s="214" t="s">
        <v>541</v>
      </c>
      <c r="G633" s="212"/>
      <c r="H633" s="215">
        <v>9</v>
      </c>
      <c r="I633" s="216"/>
      <c r="J633" s="212"/>
      <c r="K633" s="212"/>
      <c r="L633" s="217"/>
      <c r="M633" s="218"/>
      <c r="N633" s="219"/>
      <c r="O633" s="219"/>
      <c r="P633" s="219"/>
      <c r="Q633" s="219"/>
      <c r="R633" s="219"/>
      <c r="S633" s="219"/>
      <c r="T633" s="220"/>
      <c r="AT633" s="221" t="s">
        <v>140</v>
      </c>
      <c r="AU633" s="221" t="s">
        <v>138</v>
      </c>
      <c r="AV633" s="14" t="s">
        <v>138</v>
      </c>
      <c r="AW633" s="14" t="s">
        <v>32</v>
      </c>
      <c r="AX633" s="14" t="s">
        <v>75</v>
      </c>
      <c r="AY633" s="221" t="s">
        <v>130</v>
      </c>
    </row>
    <row r="634" spans="2:51" s="14" customFormat="1" ht="11.25">
      <c r="B634" s="211"/>
      <c r="C634" s="212"/>
      <c r="D634" s="202" t="s">
        <v>140</v>
      </c>
      <c r="E634" s="213" t="s">
        <v>1</v>
      </c>
      <c r="F634" s="214" t="s">
        <v>542</v>
      </c>
      <c r="G634" s="212"/>
      <c r="H634" s="215">
        <v>13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140</v>
      </c>
      <c r="AU634" s="221" t="s">
        <v>138</v>
      </c>
      <c r="AV634" s="14" t="s">
        <v>138</v>
      </c>
      <c r="AW634" s="14" t="s">
        <v>32</v>
      </c>
      <c r="AX634" s="14" t="s">
        <v>75</v>
      </c>
      <c r="AY634" s="221" t="s">
        <v>130</v>
      </c>
    </row>
    <row r="635" spans="2:51" s="14" customFormat="1" ht="11.25">
      <c r="B635" s="211"/>
      <c r="C635" s="212"/>
      <c r="D635" s="202" t="s">
        <v>140</v>
      </c>
      <c r="E635" s="213" t="s">
        <v>1</v>
      </c>
      <c r="F635" s="214" t="s">
        <v>543</v>
      </c>
      <c r="G635" s="212"/>
      <c r="H635" s="215">
        <v>13.05</v>
      </c>
      <c r="I635" s="216"/>
      <c r="J635" s="212"/>
      <c r="K635" s="212"/>
      <c r="L635" s="217"/>
      <c r="M635" s="218"/>
      <c r="N635" s="219"/>
      <c r="O635" s="219"/>
      <c r="P635" s="219"/>
      <c r="Q635" s="219"/>
      <c r="R635" s="219"/>
      <c r="S635" s="219"/>
      <c r="T635" s="220"/>
      <c r="AT635" s="221" t="s">
        <v>140</v>
      </c>
      <c r="AU635" s="221" t="s">
        <v>138</v>
      </c>
      <c r="AV635" s="14" t="s">
        <v>138</v>
      </c>
      <c r="AW635" s="14" t="s">
        <v>32</v>
      </c>
      <c r="AX635" s="14" t="s">
        <v>75</v>
      </c>
      <c r="AY635" s="221" t="s">
        <v>130</v>
      </c>
    </row>
    <row r="636" spans="2:51" s="14" customFormat="1" ht="11.25">
      <c r="B636" s="211"/>
      <c r="C636" s="212"/>
      <c r="D636" s="202" t="s">
        <v>140</v>
      </c>
      <c r="E636" s="213" t="s">
        <v>1</v>
      </c>
      <c r="F636" s="214" t="s">
        <v>544</v>
      </c>
      <c r="G636" s="212"/>
      <c r="H636" s="215">
        <v>13.2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140</v>
      </c>
      <c r="AU636" s="221" t="s">
        <v>138</v>
      </c>
      <c r="AV636" s="14" t="s">
        <v>138</v>
      </c>
      <c r="AW636" s="14" t="s">
        <v>32</v>
      </c>
      <c r="AX636" s="14" t="s">
        <v>75</v>
      </c>
      <c r="AY636" s="221" t="s">
        <v>130</v>
      </c>
    </row>
    <row r="637" spans="2:51" s="13" customFormat="1" ht="11.25">
      <c r="B637" s="200"/>
      <c r="C637" s="201"/>
      <c r="D637" s="202" t="s">
        <v>140</v>
      </c>
      <c r="E637" s="203" t="s">
        <v>1</v>
      </c>
      <c r="F637" s="204" t="s">
        <v>218</v>
      </c>
      <c r="G637" s="201"/>
      <c r="H637" s="203" t="s">
        <v>1</v>
      </c>
      <c r="I637" s="205"/>
      <c r="J637" s="201"/>
      <c r="K637" s="201"/>
      <c r="L637" s="206"/>
      <c r="M637" s="207"/>
      <c r="N637" s="208"/>
      <c r="O637" s="208"/>
      <c r="P637" s="208"/>
      <c r="Q637" s="208"/>
      <c r="R637" s="208"/>
      <c r="S637" s="208"/>
      <c r="T637" s="209"/>
      <c r="AT637" s="210" t="s">
        <v>140</v>
      </c>
      <c r="AU637" s="210" t="s">
        <v>138</v>
      </c>
      <c r="AV637" s="13" t="s">
        <v>83</v>
      </c>
      <c r="AW637" s="13" t="s">
        <v>32</v>
      </c>
      <c r="AX637" s="13" t="s">
        <v>75</v>
      </c>
      <c r="AY637" s="210" t="s">
        <v>130</v>
      </c>
    </row>
    <row r="638" spans="2:51" s="14" customFormat="1" ht="11.25">
      <c r="B638" s="211"/>
      <c r="C638" s="212"/>
      <c r="D638" s="202" t="s">
        <v>140</v>
      </c>
      <c r="E638" s="213" t="s">
        <v>1</v>
      </c>
      <c r="F638" s="214" t="s">
        <v>545</v>
      </c>
      <c r="G638" s="212"/>
      <c r="H638" s="215">
        <v>7.65</v>
      </c>
      <c r="I638" s="216"/>
      <c r="J638" s="212"/>
      <c r="K638" s="212"/>
      <c r="L638" s="217"/>
      <c r="M638" s="218"/>
      <c r="N638" s="219"/>
      <c r="O638" s="219"/>
      <c r="P638" s="219"/>
      <c r="Q638" s="219"/>
      <c r="R638" s="219"/>
      <c r="S638" s="219"/>
      <c r="T638" s="220"/>
      <c r="AT638" s="221" t="s">
        <v>140</v>
      </c>
      <c r="AU638" s="221" t="s">
        <v>138</v>
      </c>
      <c r="AV638" s="14" t="s">
        <v>138</v>
      </c>
      <c r="AW638" s="14" t="s">
        <v>32</v>
      </c>
      <c r="AX638" s="14" t="s">
        <v>75</v>
      </c>
      <c r="AY638" s="221" t="s">
        <v>130</v>
      </c>
    </row>
    <row r="639" spans="2:51" s="14" customFormat="1" ht="11.25">
      <c r="B639" s="211"/>
      <c r="C639" s="212"/>
      <c r="D639" s="202" t="s">
        <v>140</v>
      </c>
      <c r="E639" s="213" t="s">
        <v>1</v>
      </c>
      <c r="F639" s="214" t="s">
        <v>546</v>
      </c>
      <c r="G639" s="212"/>
      <c r="H639" s="215">
        <v>6.75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140</v>
      </c>
      <c r="AU639" s="221" t="s">
        <v>138</v>
      </c>
      <c r="AV639" s="14" t="s">
        <v>138</v>
      </c>
      <c r="AW639" s="14" t="s">
        <v>32</v>
      </c>
      <c r="AX639" s="14" t="s">
        <v>75</v>
      </c>
      <c r="AY639" s="221" t="s">
        <v>130</v>
      </c>
    </row>
    <row r="640" spans="2:51" s="14" customFormat="1" ht="11.25">
      <c r="B640" s="211"/>
      <c r="C640" s="212"/>
      <c r="D640" s="202" t="s">
        <v>140</v>
      </c>
      <c r="E640" s="213" t="s">
        <v>1</v>
      </c>
      <c r="F640" s="214" t="s">
        <v>547</v>
      </c>
      <c r="G640" s="212"/>
      <c r="H640" s="215">
        <v>4.3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140</v>
      </c>
      <c r="AU640" s="221" t="s">
        <v>138</v>
      </c>
      <c r="AV640" s="14" t="s">
        <v>138</v>
      </c>
      <c r="AW640" s="14" t="s">
        <v>32</v>
      </c>
      <c r="AX640" s="14" t="s">
        <v>75</v>
      </c>
      <c r="AY640" s="221" t="s">
        <v>130</v>
      </c>
    </row>
    <row r="641" spans="1:65" s="14" customFormat="1" ht="11.25">
      <c r="B641" s="211"/>
      <c r="C641" s="212"/>
      <c r="D641" s="202" t="s">
        <v>140</v>
      </c>
      <c r="E641" s="213" t="s">
        <v>1</v>
      </c>
      <c r="F641" s="214" t="s">
        <v>548</v>
      </c>
      <c r="G641" s="212"/>
      <c r="H641" s="215">
        <v>4.95</v>
      </c>
      <c r="I641" s="216"/>
      <c r="J641" s="212"/>
      <c r="K641" s="212"/>
      <c r="L641" s="217"/>
      <c r="M641" s="218"/>
      <c r="N641" s="219"/>
      <c r="O641" s="219"/>
      <c r="P641" s="219"/>
      <c r="Q641" s="219"/>
      <c r="R641" s="219"/>
      <c r="S641" s="219"/>
      <c r="T641" s="220"/>
      <c r="AT641" s="221" t="s">
        <v>140</v>
      </c>
      <c r="AU641" s="221" t="s">
        <v>138</v>
      </c>
      <c r="AV641" s="14" t="s">
        <v>138</v>
      </c>
      <c r="AW641" s="14" t="s">
        <v>32</v>
      </c>
      <c r="AX641" s="14" t="s">
        <v>75</v>
      </c>
      <c r="AY641" s="221" t="s">
        <v>130</v>
      </c>
    </row>
    <row r="642" spans="1:65" s="14" customFormat="1" ht="11.25">
      <c r="B642" s="211"/>
      <c r="C642" s="212"/>
      <c r="D642" s="202" t="s">
        <v>140</v>
      </c>
      <c r="E642" s="213" t="s">
        <v>1</v>
      </c>
      <c r="F642" s="214" t="s">
        <v>549</v>
      </c>
      <c r="G642" s="212"/>
      <c r="H642" s="215">
        <v>3.25</v>
      </c>
      <c r="I642" s="216"/>
      <c r="J642" s="212"/>
      <c r="K642" s="212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140</v>
      </c>
      <c r="AU642" s="221" t="s">
        <v>138</v>
      </c>
      <c r="AV642" s="14" t="s">
        <v>138</v>
      </c>
      <c r="AW642" s="14" t="s">
        <v>32</v>
      </c>
      <c r="AX642" s="14" t="s">
        <v>75</v>
      </c>
      <c r="AY642" s="221" t="s">
        <v>130</v>
      </c>
    </row>
    <row r="643" spans="1:65" s="14" customFormat="1" ht="11.25">
      <c r="B643" s="211"/>
      <c r="C643" s="212"/>
      <c r="D643" s="202" t="s">
        <v>140</v>
      </c>
      <c r="E643" s="213" t="s">
        <v>1</v>
      </c>
      <c r="F643" s="214" t="s">
        <v>550</v>
      </c>
      <c r="G643" s="212"/>
      <c r="H643" s="215">
        <v>3.0750000000000002</v>
      </c>
      <c r="I643" s="216"/>
      <c r="J643" s="212"/>
      <c r="K643" s="212"/>
      <c r="L643" s="217"/>
      <c r="M643" s="218"/>
      <c r="N643" s="219"/>
      <c r="O643" s="219"/>
      <c r="P643" s="219"/>
      <c r="Q643" s="219"/>
      <c r="R643" s="219"/>
      <c r="S643" s="219"/>
      <c r="T643" s="220"/>
      <c r="AT643" s="221" t="s">
        <v>140</v>
      </c>
      <c r="AU643" s="221" t="s">
        <v>138</v>
      </c>
      <c r="AV643" s="14" t="s">
        <v>138</v>
      </c>
      <c r="AW643" s="14" t="s">
        <v>32</v>
      </c>
      <c r="AX643" s="14" t="s">
        <v>75</v>
      </c>
      <c r="AY643" s="221" t="s">
        <v>130</v>
      </c>
    </row>
    <row r="644" spans="1:65" s="13" customFormat="1" ht="11.25">
      <c r="B644" s="200"/>
      <c r="C644" s="201"/>
      <c r="D644" s="202" t="s">
        <v>140</v>
      </c>
      <c r="E644" s="203" t="s">
        <v>1</v>
      </c>
      <c r="F644" s="204" t="s">
        <v>206</v>
      </c>
      <c r="G644" s="201"/>
      <c r="H644" s="203" t="s">
        <v>1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140</v>
      </c>
      <c r="AU644" s="210" t="s">
        <v>138</v>
      </c>
      <c r="AV644" s="13" t="s">
        <v>83</v>
      </c>
      <c r="AW644" s="13" t="s">
        <v>32</v>
      </c>
      <c r="AX644" s="13" t="s">
        <v>75</v>
      </c>
      <c r="AY644" s="210" t="s">
        <v>130</v>
      </c>
    </row>
    <row r="645" spans="1:65" s="14" customFormat="1" ht="11.25">
      <c r="B645" s="211"/>
      <c r="C645" s="212"/>
      <c r="D645" s="202" t="s">
        <v>140</v>
      </c>
      <c r="E645" s="213" t="s">
        <v>1</v>
      </c>
      <c r="F645" s="214" t="s">
        <v>551</v>
      </c>
      <c r="G645" s="212"/>
      <c r="H645" s="215">
        <v>2.5499999999999998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140</v>
      </c>
      <c r="AU645" s="221" t="s">
        <v>138</v>
      </c>
      <c r="AV645" s="14" t="s">
        <v>138</v>
      </c>
      <c r="AW645" s="14" t="s">
        <v>32</v>
      </c>
      <c r="AX645" s="14" t="s">
        <v>75</v>
      </c>
      <c r="AY645" s="221" t="s">
        <v>130</v>
      </c>
    </row>
    <row r="646" spans="1:65" s="14" customFormat="1" ht="11.25">
      <c r="B646" s="211"/>
      <c r="C646" s="212"/>
      <c r="D646" s="202" t="s">
        <v>140</v>
      </c>
      <c r="E646" s="213" t="s">
        <v>1</v>
      </c>
      <c r="F646" s="214" t="s">
        <v>552</v>
      </c>
      <c r="G646" s="212"/>
      <c r="H646" s="215">
        <v>9.75</v>
      </c>
      <c r="I646" s="216"/>
      <c r="J646" s="212"/>
      <c r="K646" s="212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140</v>
      </c>
      <c r="AU646" s="221" t="s">
        <v>138</v>
      </c>
      <c r="AV646" s="14" t="s">
        <v>138</v>
      </c>
      <c r="AW646" s="14" t="s">
        <v>32</v>
      </c>
      <c r="AX646" s="14" t="s">
        <v>75</v>
      </c>
      <c r="AY646" s="221" t="s">
        <v>130</v>
      </c>
    </row>
    <row r="647" spans="1:65" s="14" customFormat="1" ht="11.25">
      <c r="B647" s="211"/>
      <c r="C647" s="212"/>
      <c r="D647" s="202" t="s">
        <v>140</v>
      </c>
      <c r="E647" s="213" t="s">
        <v>1</v>
      </c>
      <c r="F647" s="214" t="s">
        <v>553</v>
      </c>
      <c r="G647" s="212"/>
      <c r="H647" s="215">
        <v>15.75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140</v>
      </c>
      <c r="AU647" s="221" t="s">
        <v>138</v>
      </c>
      <c r="AV647" s="14" t="s">
        <v>138</v>
      </c>
      <c r="AW647" s="14" t="s">
        <v>32</v>
      </c>
      <c r="AX647" s="14" t="s">
        <v>75</v>
      </c>
      <c r="AY647" s="221" t="s">
        <v>130</v>
      </c>
    </row>
    <row r="648" spans="1:65" s="14" customFormat="1" ht="11.25">
      <c r="B648" s="211"/>
      <c r="C648" s="212"/>
      <c r="D648" s="202" t="s">
        <v>140</v>
      </c>
      <c r="E648" s="213" t="s">
        <v>1</v>
      </c>
      <c r="F648" s="214" t="s">
        <v>554</v>
      </c>
      <c r="G648" s="212"/>
      <c r="H648" s="215">
        <v>10.875</v>
      </c>
      <c r="I648" s="216"/>
      <c r="J648" s="212"/>
      <c r="K648" s="212"/>
      <c r="L648" s="217"/>
      <c r="M648" s="218"/>
      <c r="N648" s="219"/>
      <c r="O648" s="219"/>
      <c r="P648" s="219"/>
      <c r="Q648" s="219"/>
      <c r="R648" s="219"/>
      <c r="S648" s="219"/>
      <c r="T648" s="220"/>
      <c r="AT648" s="221" t="s">
        <v>140</v>
      </c>
      <c r="AU648" s="221" t="s">
        <v>138</v>
      </c>
      <c r="AV648" s="14" t="s">
        <v>138</v>
      </c>
      <c r="AW648" s="14" t="s">
        <v>32</v>
      </c>
      <c r="AX648" s="14" t="s">
        <v>75</v>
      </c>
      <c r="AY648" s="221" t="s">
        <v>130</v>
      </c>
    </row>
    <row r="649" spans="1:65" s="14" customFormat="1" ht="11.25">
      <c r="B649" s="211"/>
      <c r="C649" s="212"/>
      <c r="D649" s="202" t="s">
        <v>140</v>
      </c>
      <c r="E649" s="213" t="s">
        <v>1</v>
      </c>
      <c r="F649" s="214" t="s">
        <v>555</v>
      </c>
      <c r="G649" s="212"/>
      <c r="H649" s="215">
        <v>9.9</v>
      </c>
      <c r="I649" s="216"/>
      <c r="J649" s="212"/>
      <c r="K649" s="212"/>
      <c r="L649" s="217"/>
      <c r="M649" s="218"/>
      <c r="N649" s="219"/>
      <c r="O649" s="219"/>
      <c r="P649" s="219"/>
      <c r="Q649" s="219"/>
      <c r="R649" s="219"/>
      <c r="S649" s="219"/>
      <c r="T649" s="220"/>
      <c r="AT649" s="221" t="s">
        <v>140</v>
      </c>
      <c r="AU649" s="221" t="s">
        <v>138</v>
      </c>
      <c r="AV649" s="14" t="s">
        <v>138</v>
      </c>
      <c r="AW649" s="14" t="s">
        <v>32</v>
      </c>
      <c r="AX649" s="14" t="s">
        <v>75</v>
      </c>
      <c r="AY649" s="221" t="s">
        <v>130</v>
      </c>
    </row>
    <row r="650" spans="1:65" s="15" customFormat="1" ht="11.25">
      <c r="B650" s="222"/>
      <c r="C650" s="223"/>
      <c r="D650" s="202" t="s">
        <v>140</v>
      </c>
      <c r="E650" s="224" t="s">
        <v>1</v>
      </c>
      <c r="F650" s="225" t="s">
        <v>169</v>
      </c>
      <c r="G650" s="223"/>
      <c r="H650" s="226">
        <v>192.971</v>
      </c>
      <c r="I650" s="227"/>
      <c r="J650" s="223"/>
      <c r="K650" s="223"/>
      <c r="L650" s="228"/>
      <c r="M650" s="229"/>
      <c r="N650" s="230"/>
      <c r="O650" s="230"/>
      <c r="P650" s="230"/>
      <c r="Q650" s="230"/>
      <c r="R650" s="230"/>
      <c r="S650" s="230"/>
      <c r="T650" s="231"/>
      <c r="AT650" s="232" t="s">
        <v>140</v>
      </c>
      <c r="AU650" s="232" t="s">
        <v>138</v>
      </c>
      <c r="AV650" s="15" t="s">
        <v>137</v>
      </c>
      <c r="AW650" s="15" t="s">
        <v>32</v>
      </c>
      <c r="AX650" s="15" t="s">
        <v>83</v>
      </c>
      <c r="AY650" s="232" t="s">
        <v>130</v>
      </c>
    </row>
    <row r="651" spans="1:65" s="2" customFormat="1" ht="24.2" customHeight="1">
      <c r="A651" s="35"/>
      <c r="B651" s="36"/>
      <c r="C651" s="187" t="s">
        <v>564</v>
      </c>
      <c r="D651" s="187" t="s">
        <v>132</v>
      </c>
      <c r="E651" s="188" t="s">
        <v>565</v>
      </c>
      <c r="F651" s="189" t="s">
        <v>566</v>
      </c>
      <c r="G651" s="190" t="s">
        <v>135</v>
      </c>
      <c r="H651" s="191">
        <v>1905.8209999999999</v>
      </c>
      <c r="I651" s="192"/>
      <c r="J651" s="193">
        <f>ROUND(I651*H651,2)</f>
        <v>0</v>
      </c>
      <c r="K651" s="189" t="s">
        <v>136</v>
      </c>
      <c r="L651" s="40"/>
      <c r="M651" s="194" t="s">
        <v>1</v>
      </c>
      <c r="N651" s="195" t="s">
        <v>41</v>
      </c>
      <c r="O651" s="72"/>
      <c r="P651" s="196">
        <f>O651*H651</f>
        <v>0</v>
      </c>
      <c r="Q651" s="196">
        <v>2.1000000000000001E-4</v>
      </c>
      <c r="R651" s="196">
        <f>Q651*H651</f>
        <v>0.40022240999999997</v>
      </c>
      <c r="S651" s="196">
        <v>0</v>
      </c>
      <c r="T651" s="197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8" t="s">
        <v>137</v>
      </c>
      <c r="AT651" s="198" t="s">
        <v>132</v>
      </c>
      <c r="AU651" s="198" t="s">
        <v>138</v>
      </c>
      <c r="AY651" s="18" t="s">
        <v>130</v>
      </c>
      <c r="BE651" s="199">
        <f>IF(N651="základní",J651,0)</f>
        <v>0</v>
      </c>
      <c r="BF651" s="199">
        <f>IF(N651="snížená",J651,0)</f>
        <v>0</v>
      </c>
      <c r="BG651" s="199">
        <f>IF(N651="zákl. přenesená",J651,0)</f>
        <v>0</v>
      </c>
      <c r="BH651" s="199">
        <f>IF(N651="sníž. přenesená",J651,0)</f>
        <v>0</v>
      </c>
      <c r="BI651" s="199">
        <f>IF(N651="nulová",J651,0)</f>
        <v>0</v>
      </c>
      <c r="BJ651" s="18" t="s">
        <v>138</v>
      </c>
      <c r="BK651" s="199">
        <f>ROUND(I651*H651,2)</f>
        <v>0</v>
      </c>
      <c r="BL651" s="18" t="s">
        <v>137</v>
      </c>
      <c r="BM651" s="198" t="s">
        <v>567</v>
      </c>
    </row>
    <row r="652" spans="1:65" s="13" customFormat="1" ht="11.25">
      <c r="B652" s="200"/>
      <c r="C652" s="201"/>
      <c r="D652" s="202" t="s">
        <v>140</v>
      </c>
      <c r="E652" s="203" t="s">
        <v>1</v>
      </c>
      <c r="F652" s="204" t="s">
        <v>568</v>
      </c>
      <c r="G652" s="201"/>
      <c r="H652" s="203" t="s">
        <v>1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140</v>
      </c>
      <c r="AU652" s="210" t="s">
        <v>138</v>
      </c>
      <c r="AV652" s="13" t="s">
        <v>83</v>
      </c>
      <c r="AW652" s="13" t="s">
        <v>32</v>
      </c>
      <c r="AX652" s="13" t="s">
        <v>75</v>
      </c>
      <c r="AY652" s="210" t="s">
        <v>130</v>
      </c>
    </row>
    <row r="653" spans="1:65" s="13" customFormat="1" ht="11.25">
      <c r="B653" s="200"/>
      <c r="C653" s="201"/>
      <c r="D653" s="202" t="s">
        <v>140</v>
      </c>
      <c r="E653" s="203" t="s">
        <v>1</v>
      </c>
      <c r="F653" s="204" t="s">
        <v>231</v>
      </c>
      <c r="G653" s="201"/>
      <c r="H653" s="203" t="s">
        <v>1</v>
      </c>
      <c r="I653" s="205"/>
      <c r="J653" s="201"/>
      <c r="K653" s="201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140</v>
      </c>
      <c r="AU653" s="210" t="s">
        <v>138</v>
      </c>
      <c r="AV653" s="13" t="s">
        <v>83</v>
      </c>
      <c r="AW653" s="13" t="s">
        <v>32</v>
      </c>
      <c r="AX653" s="13" t="s">
        <v>75</v>
      </c>
      <c r="AY653" s="210" t="s">
        <v>130</v>
      </c>
    </row>
    <row r="654" spans="1:65" s="14" customFormat="1" ht="11.25">
      <c r="B654" s="211"/>
      <c r="C654" s="212"/>
      <c r="D654" s="202" t="s">
        <v>140</v>
      </c>
      <c r="E654" s="213" t="s">
        <v>1</v>
      </c>
      <c r="F654" s="214" t="s">
        <v>232</v>
      </c>
      <c r="G654" s="212"/>
      <c r="H654" s="215">
        <v>129.268</v>
      </c>
      <c r="I654" s="216"/>
      <c r="J654" s="212"/>
      <c r="K654" s="212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140</v>
      </c>
      <c r="AU654" s="221" t="s">
        <v>138</v>
      </c>
      <c r="AV654" s="14" t="s">
        <v>138</v>
      </c>
      <c r="AW654" s="14" t="s">
        <v>32</v>
      </c>
      <c r="AX654" s="14" t="s">
        <v>75</v>
      </c>
      <c r="AY654" s="221" t="s">
        <v>130</v>
      </c>
    </row>
    <row r="655" spans="1:65" s="13" customFormat="1" ht="11.25">
      <c r="B655" s="200"/>
      <c r="C655" s="201"/>
      <c r="D655" s="202" t="s">
        <v>140</v>
      </c>
      <c r="E655" s="203" t="s">
        <v>1</v>
      </c>
      <c r="F655" s="204" t="s">
        <v>364</v>
      </c>
      <c r="G655" s="201"/>
      <c r="H655" s="203" t="s">
        <v>1</v>
      </c>
      <c r="I655" s="205"/>
      <c r="J655" s="201"/>
      <c r="K655" s="201"/>
      <c r="L655" s="206"/>
      <c r="M655" s="207"/>
      <c r="N655" s="208"/>
      <c r="O655" s="208"/>
      <c r="P655" s="208"/>
      <c r="Q655" s="208"/>
      <c r="R655" s="208"/>
      <c r="S655" s="208"/>
      <c r="T655" s="209"/>
      <c r="AT655" s="210" t="s">
        <v>140</v>
      </c>
      <c r="AU655" s="210" t="s">
        <v>138</v>
      </c>
      <c r="AV655" s="13" t="s">
        <v>83</v>
      </c>
      <c r="AW655" s="13" t="s">
        <v>32</v>
      </c>
      <c r="AX655" s="13" t="s">
        <v>75</v>
      </c>
      <c r="AY655" s="210" t="s">
        <v>130</v>
      </c>
    </row>
    <row r="656" spans="1:65" s="14" customFormat="1" ht="11.25">
      <c r="B656" s="211"/>
      <c r="C656" s="212"/>
      <c r="D656" s="202" t="s">
        <v>140</v>
      </c>
      <c r="E656" s="213" t="s">
        <v>1</v>
      </c>
      <c r="F656" s="214" t="s">
        <v>569</v>
      </c>
      <c r="G656" s="212"/>
      <c r="H656" s="215">
        <v>1776.5530000000001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140</v>
      </c>
      <c r="AU656" s="221" t="s">
        <v>138</v>
      </c>
      <c r="AV656" s="14" t="s">
        <v>138</v>
      </c>
      <c r="AW656" s="14" t="s">
        <v>32</v>
      </c>
      <c r="AX656" s="14" t="s">
        <v>75</v>
      </c>
      <c r="AY656" s="221" t="s">
        <v>130</v>
      </c>
    </row>
    <row r="657" spans="1:65" s="15" customFormat="1" ht="11.25">
      <c r="B657" s="222"/>
      <c r="C657" s="223"/>
      <c r="D657" s="202" t="s">
        <v>140</v>
      </c>
      <c r="E657" s="224" t="s">
        <v>1</v>
      </c>
      <c r="F657" s="225" t="s">
        <v>169</v>
      </c>
      <c r="G657" s="223"/>
      <c r="H657" s="226">
        <v>1905.8209999999999</v>
      </c>
      <c r="I657" s="227"/>
      <c r="J657" s="223"/>
      <c r="K657" s="223"/>
      <c r="L657" s="228"/>
      <c r="M657" s="229"/>
      <c r="N657" s="230"/>
      <c r="O657" s="230"/>
      <c r="P657" s="230"/>
      <c r="Q657" s="230"/>
      <c r="R657" s="230"/>
      <c r="S657" s="230"/>
      <c r="T657" s="231"/>
      <c r="AT657" s="232" t="s">
        <v>140</v>
      </c>
      <c r="AU657" s="232" t="s">
        <v>138</v>
      </c>
      <c r="AV657" s="15" t="s">
        <v>137</v>
      </c>
      <c r="AW657" s="15" t="s">
        <v>32</v>
      </c>
      <c r="AX657" s="15" t="s">
        <v>83</v>
      </c>
      <c r="AY657" s="232" t="s">
        <v>130</v>
      </c>
    </row>
    <row r="658" spans="1:65" s="2" customFormat="1" ht="24.2" customHeight="1">
      <c r="A658" s="35"/>
      <c r="B658" s="36"/>
      <c r="C658" s="187" t="s">
        <v>570</v>
      </c>
      <c r="D658" s="187" t="s">
        <v>132</v>
      </c>
      <c r="E658" s="188" t="s">
        <v>571</v>
      </c>
      <c r="F658" s="189" t="s">
        <v>572</v>
      </c>
      <c r="G658" s="190" t="s">
        <v>135</v>
      </c>
      <c r="H658" s="191">
        <v>68.209999999999994</v>
      </c>
      <c r="I658" s="192"/>
      <c r="J658" s="193">
        <f>ROUND(I658*H658,2)</f>
        <v>0</v>
      </c>
      <c r="K658" s="189" t="s">
        <v>136</v>
      </c>
      <c r="L658" s="40"/>
      <c r="M658" s="194" t="s">
        <v>1</v>
      </c>
      <c r="N658" s="195" t="s">
        <v>41</v>
      </c>
      <c r="O658" s="72"/>
      <c r="P658" s="196">
        <f>O658*H658</f>
        <v>0</v>
      </c>
      <c r="Q658" s="196">
        <v>0.18048</v>
      </c>
      <c r="R658" s="196">
        <f>Q658*H658</f>
        <v>12.310540799999998</v>
      </c>
      <c r="S658" s="196">
        <v>0</v>
      </c>
      <c r="T658" s="197">
        <f>S658*H658</f>
        <v>0</v>
      </c>
      <c r="U658" s="35"/>
      <c r="V658" s="35"/>
      <c r="W658" s="35"/>
      <c r="X658" s="35"/>
      <c r="Y658" s="35"/>
      <c r="Z658" s="35"/>
      <c r="AA658" s="35"/>
      <c r="AB658" s="35"/>
      <c r="AC658" s="35"/>
      <c r="AD658" s="35"/>
      <c r="AE658" s="35"/>
      <c r="AR658" s="198" t="s">
        <v>137</v>
      </c>
      <c r="AT658" s="198" t="s">
        <v>132</v>
      </c>
      <c r="AU658" s="198" t="s">
        <v>138</v>
      </c>
      <c r="AY658" s="18" t="s">
        <v>130</v>
      </c>
      <c r="BE658" s="199">
        <f>IF(N658="základní",J658,0)</f>
        <v>0</v>
      </c>
      <c r="BF658" s="199">
        <f>IF(N658="snížená",J658,0)</f>
        <v>0</v>
      </c>
      <c r="BG658" s="199">
        <f>IF(N658="zákl. přenesená",J658,0)</f>
        <v>0</v>
      </c>
      <c r="BH658" s="199">
        <f>IF(N658="sníž. přenesená",J658,0)</f>
        <v>0</v>
      </c>
      <c r="BI658" s="199">
        <f>IF(N658="nulová",J658,0)</f>
        <v>0</v>
      </c>
      <c r="BJ658" s="18" t="s">
        <v>138</v>
      </c>
      <c r="BK658" s="199">
        <f>ROUND(I658*H658,2)</f>
        <v>0</v>
      </c>
      <c r="BL658" s="18" t="s">
        <v>137</v>
      </c>
      <c r="BM658" s="198" t="s">
        <v>573</v>
      </c>
    </row>
    <row r="659" spans="1:65" s="13" customFormat="1" ht="11.25">
      <c r="B659" s="200"/>
      <c r="C659" s="201"/>
      <c r="D659" s="202" t="s">
        <v>140</v>
      </c>
      <c r="E659" s="203" t="s">
        <v>1</v>
      </c>
      <c r="F659" s="204" t="s">
        <v>167</v>
      </c>
      <c r="G659" s="201"/>
      <c r="H659" s="203" t="s">
        <v>1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140</v>
      </c>
      <c r="AU659" s="210" t="s">
        <v>138</v>
      </c>
      <c r="AV659" s="13" t="s">
        <v>83</v>
      </c>
      <c r="AW659" s="13" t="s">
        <v>32</v>
      </c>
      <c r="AX659" s="13" t="s">
        <v>75</v>
      </c>
      <c r="AY659" s="210" t="s">
        <v>130</v>
      </c>
    </row>
    <row r="660" spans="1:65" s="13" customFormat="1" ht="11.25">
      <c r="B660" s="200"/>
      <c r="C660" s="201"/>
      <c r="D660" s="202" t="s">
        <v>140</v>
      </c>
      <c r="E660" s="203" t="s">
        <v>1</v>
      </c>
      <c r="F660" s="204" t="s">
        <v>141</v>
      </c>
      <c r="G660" s="201"/>
      <c r="H660" s="203" t="s">
        <v>1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140</v>
      </c>
      <c r="AU660" s="210" t="s">
        <v>138</v>
      </c>
      <c r="AV660" s="13" t="s">
        <v>83</v>
      </c>
      <c r="AW660" s="13" t="s">
        <v>32</v>
      </c>
      <c r="AX660" s="13" t="s">
        <v>75</v>
      </c>
      <c r="AY660" s="210" t="s">
        <v>130</v>
      </c>
    </row>
    <row r="661" spans="1:65" s="14" customFormat="1" ht="11.25">
      <c r="B661" s="211"/>
      <c r="C661" s="212"/>
      <c r="D661" s="202" t="s">
        <v>140</v>
      </c>
      <c r="E661" s="213" t="s">
        <v>1</v>
      </c>
      <c r="F661" s="214" t="s">
        <v>142</v>
      </c>
      <c r="G661" s="212"/>
      <c r="H661" s="215">
        <v>68.209999999999994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140</v>
      </c>
      <c r="AU661" s="221" t="s">
        <v>138</v>
      </c>
      <c r="AV661" s="14" t="s">
        <v>138</v>
      </c>
      <c r="AW661" s="14" t="s">
        <v>32</v>
      </c>
      <c r="AX661" s="14" t="s">
        <v>83</v>
      </c>
      <c r="AY661" s="221" t="s">
        <v>130</v>
      </c>
    </row>
    <row r="662" spans="1:65" s="2" customFormat="1" ht="24.2" customHeight="1">
      <c r="A662" s="35"/>
      <c r="B662" s="36"/>
      <c r="C662" s="187" t="s">
        <v>574</v>
      </c>
      <c r="D662" s="187" t="s">
        <v>132</v>
      </c>
      <c r="E662" s="188" t="s">
        <v>575</v>
      </c>
      <c r="F662" s="189" t="s">
        <v>576</v>
      </c>
      <c r="G662" s="190" t="s">
        <v>377</v>
      </c>
      <c r="H662" s="191">
        <v>136.523</v>
      </c>
      <c r="I662" s="192"/>
      <c r="J662" s="193">
        <f>ROUND(I662*H662,2)</f>
        <v>0</v>
      </c>
      <c r="K662" s="189" t="s">
        <v>136</v>
      </c>
      <c r="L662" s="40"/>
      <c r="M662" s="194" t="s">
        <v>1</v>
      </c>
      <c r="N662" s="195" t="s">
        <v>41</v>
      </c>
      <c r="O662" s="72"/>
      <c r="P662" s="196">
        <f>O662*H662</f>
        <v>0</v>
      </c>
      <c r="Q662" s="196">
        <v>0.19663</v>
      </c>
      <c r="R662" s="196">
        <f>Q662*H662</f>
        <v>26.844517489999998</v>
      </c>
      <c r="S662" s="196">
        <v>0</v>
      </c>
      <c r="T662" s="197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8" t="s">
        <v>137</v>
      </c>
      <c r="AT662" s="198" t="s">
        <v>132</v>
      </c>
      <c r="AU662" s="198" t="s">
        <v>138</v>
      </c>
      <c r="AY662" s="18" t="s">
        <v>130</v>
      </c>
      <c r="BE662" s="199">
        <f>IF(N662="základní",J662,0)</f>
        <v>0</v>
      </c>
      <c r="BF662" s="199">
        <f>IF(N662="snížená",J662,0)</f>
        <v>0</v>
      </c>
      <c r="BG662" s="199">
        <f>IF(N662="zákl. přenesená",J662,0)</f>
        <v>0</v>
      </c>
      <c r="BH662" s="199">
        <f>IF(N662="sníž. přenesená",J662,0)</f>
        <v>0</v>
      </c>
      <c r="BI662" s="199">
        <f>IF(N662="nulová",J662,0)</f>
        <v>0</v>
      </c>
      <c r="BJ662" s="18" t="s">
        <v>138</v>
      </c>
      <c r="BK662" s="199">
        <f>ROUND(I662*H662,2)</f>
        <v>0</v>
      </c>
      <c r="BL662" s="18" t="s">
        <v>137</v>
      </c>
      <c r="BM662" s="198" t="s">
        <v>577</v>
      </c>
    </row>
    <row r="663" spans="1:65" s="13" customFormat="1" ht="11.25">
      <c r="B663" s="200"/>
      <c r="C663" s="201"/>
      <c r="D663" s="202" t="s">
        <v>140</v>
      </c>
      <c r="E663" s="203" t="s">
        <v>1</v>
      </c>
      <c r="F663" s="204" t="s">
        <v>167</v>
      </c>
      <c r="G663" s="201"/>
      <c r="H663" s="203" t="s">
        <v>1</v>
      </c>
      <c r="I663" s="205"/>
      <c r="J663" s="201"/>
      <c r="K663" s="201"/>
      <c r="L663" s="206"/>
      <c r="M663" s="207"/>
      <c r="N663" s="208"/>
      <c r="O663" s="208"/>
      <c r="P663" s="208"/>
      <c r="Q663" s="208"/>
      <c r="R663" s="208"/>
      <c r="S663" s="208"/>
      <c r="T663" s="209"/>
      <c r="AT663" s="210" t="s">
        <v>140</v>
      </c>
      <c r="AU663" s="210" t="s">
        <v>138</v>
      </c>
      <c r="AV663" s="13" t="s">
        <v>83</v>
      </c>
      <c r="AW663" s="13" t="s">
        <v>32</v>
      </c>
      <c r="AX663" s="13" t="s">
        <v>75</v>
      </c>
      <c r="AY663" s="210" t="s">
        <v>130</v>
      </c>
    </row>
    <row r="664" spans="1:65" s="13" customFormat="1" ht="11.25">
      <c r="B664" s="200"/>
      <c r="C664" s="201"/>
      <c r="D664" s="202" t="s">
        <v>140</v>
      </c>
      <c r="E664" s="203" t="s">
        <v>1</v>
      </c>
      <c r="F664" s="204" t="s">
        <v>141</v>
      </c>
      <c r="G664" s="201"/>
      <c r="H664" s="203" t="s">
        <v>1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140</v>
      </c>
      <c r="AU664" s="210" t="s">
        <v>138</v>
      </c>
      <c r="AV664" s="13" t="s">
        <v>83</v>
      </c>
      <c r="AW664" s="13" t="s">
        <v>32</v>
      </c>
      <c r="AX664" s="13" t="s">
        <v>75</v>
      </c>
      <c r="AY664" s="210" t="s">
        <v>130</v>
      </c>
    </row>
    <row r="665" spans="1:65" s="13" customFormat="1" ht="11.25">
      <c r="B665" s="200"/>
      <c r="C665" s="201"/>
      <c r="D665" s="202" t="s">
        <v>140</v>
      </c>
      <c r="E665" s="203" t="s">
        <v>1</v>
      </c>
      <c r="F665" s="204" t="s">
        <v>204</v>
      </c>
      <c r="G665" s="201"/>
      <c r="H665" s="203" t="s">
        <v>1</v>
      </c>
      <c r="I665" s="205"/>
      <c r="J665" s="201"/>
      <c r="K665" s="201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140</v>
      </c>
      <c r="AU665" s="210" t="s">
        <v>138</v>
      </c>
      <c r="AV665" s="13" t="s">
        <v>83</v>
      </c>
      <c r="AW665" s="13" t="s">
        <v>32</v>
      </c>
      <c r="AX665" s="13" t="s">
        <v>75</v>
      </c>
      <c r="AY665" s="210" t="s">
        <v>130</v>
      </c>
    </row>
    <row r="666" spans="1:65" s="14" customFormat="1" ht="11.25">
      <c r="B666" s="211"/>
      <c r="C666" s="212"/>
      <c r="D666" s="202" t="s">
        <v>140</v>
      </c>
      <c r="E666" s="213" t="s">
        <v>1</v>
      </c>
      <c r="F666" s="214" t="s">
        <v>578</v>
      </c>
      <c r="G666" s="212"/>
      <c r="H666" s="215">
        <v>68.125</v>
      </c>
      <c r="I666" s="216"/>
      <c r="J666" s="212"/>
      <c r="K666" s="212"/>
      <c r="L666" s="217"/>
      <c r="M666" s="218"/>
      <c r="N666" s="219"/>
      <c r="O666" s="219"/>
      <c r="P666" s="219"/>
      <c r="Q666" s="219"/>
      <c r="R666" s="219"/>
      <c r="S666" s="219"/>
      <c r="T666" s="220"/>
      <c r="AT666" s="221" t="s">
        <v>140</v>
      </c>
      <c r="AU666" s="221" t="s">
        <v>138</v>
      </c>
      <c r="AV666" s="14" t="s">
        <v>138</v>
      </c>
      <c r="AW666" s="14" t="s">
        <v>32</v>
      </c>
      <c r="AX666" s="14" t="s">
        <v>75</v>
      </c>
      <c r="AY666" s="221" t="s">
        <v>130</v>
      </c>
    </row>
    <row r="667" spans="1:65" s="13" customFormat="1" ht="11.25">
      <c r="B667" s="200"/>
      <c r="C667" s="201"/>
      <c r="D667" s="202" t="s">
        <v>140</v>
      </c>
      <c r="E667" s="203" t="s">
        <v>1</v>
      </c>
      <c r="F667" s="204" t="s">
        <v>218</v>
      </c>
      <c r="G667" s="201"/>
      <c r="H667" s="203" t="s">
        <v>1</v>
      </c>
      <c r="I667" s="205"/>
      <c r="J667" s="201"/>
      <c r="K667" s="201"/>
      <c r="L667" s="206"/>
      <c r="M667" s="207"/>
      <c r="N667" s="208"/>
      <c r="O667" s="208"/>
      <c r="P667" s="208"/>
      <c r="Q667" s="208"/>
      <c r="R667" s="208"/>
      <c r="S667" s="208"/>
      <c r="T667" s="209"/>
      <c r="AT667" s="210" t="s">
        <v>140</v>
      </c>
      <c r="AU667" s="210" t="s">
        <v>138</v>
      </c>
      <c r="AV667" s="13" t="s">
        <v>83</v>
      </c>
      <c r="AW667" s="13" t="s">
        <v>32</v>
      </c>
      <c r="AX667" s="13" t="s">
        <v>75</v>
      </c>
      <c r="AY667" s="210" t="s">
        <v>130</v>
      </c>
    </row>
    <row r="668" spans="1:65" s="14" customFormat="1" ht="11.25">
      <c r="B668" s="211"/>
      <c r="C668" s="212"/>
      <c r="D668" s="202" t="s">
        <v>140</v>
      </c>
      <c r="E668" s="213" t="s">
        <v>1</v>
      </c>
      <c r="F668" s="214" t="s">
        <v>579</v>
      </c>
      <c r="G668" s="212"/>
      <c r="H668" s="215">
        <v>20.774999999999999</v>
      </c>
      <c r="I668" s="216"/>
      <c r="J668" s="212"/>
      <c r="K668" s="212"/>
      <c r="L668" s="217"/>
      <c r="M668" s="218"/>
      <c r="N668" s="219"/>
      <c r="O668" s="219"/>
      <c r="P668" s="219"/>
      <c r="Q668" s="219"/>
      <c r="R668" s="219"/>
      <c r="S668" s="219"/>
      <c r="T668" s="220"/>
      <c r="AT668" s="221" t="s">
        <v>140</v>
      </c>
      <c r="AU668" s="221" t="s">
        <v>138</v>
      </c>
      <c r="AV668" s="14" t="s">
        <v>138</v>
      </c>
      <c r="AW668" s="14" t="s">
        <v>32</v>
      </c>
      <c r="AX668" s="14" t="s">
        <v>75</v>
      </c>
      <c r="AY668" s="221" t="s">
        <v>130</v>
      </c>
    </row>
    <row r="669" spans="1:65" s="13" customFormat="1" ht="11.25">
      <c r="B669" s="200"/>
      <c r="C669" s="201"/>
      <c r="D669" s="202" t="s">
        <v>140</v>
      </c>
      <c r="E669" s="203" t="s">
        <v>1</v>
      </c>
      <c r="F669" s="204" t="s">
        <v>206</v>
      </c>
      <c r="G669" s="201"/>
      <c r="H669" s="203" t="s">
        <v>1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140</v>
      </c>
      <c r="AU669" s="210" t="s">
        <v>138</v>
      </c>
      <c r="AV669" s="13" t="s">
        <v>83</v>
      </c>
      <c r="AW669" s="13" t="s">
        <v>32</v>
      </c>
      <c r="AX669" s="13" t="s">
        <v>75</v>
      </c>
      <c r="AY669" s="210" t="s">
        <v>130</v>
      </c>
    </row>
    <row r="670" spans="1:65" s="14" customFormat="1" ht="11.25">
      <c r="B670" s="211"/>
      <c r="C670" s="212"/>
      <c r="D670" s="202" t="s">
        <v>140</v>
      </c>
      <c r="E670" s="213" t="s">
        <v>1</v>
      </c>
      <c r="F670" s="214" t="s">
        <v>580</v>
      </c>
      <c r="G670" s="212"/>
      <c r="H670" s="215">
        <v>47.622999999999998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140</v>
      </c>
      <c r="AU670" s="221" t="s">
        <v>138</v>
      </c>
      <c r="AV670" s="14" t="s">
        <v>138</v>
      </c>
      <c r="AW670" s="14" t="s">
        <v>32</v>
      </c>
      <c r="AX670" s="14" t="s">
        <v>75</v>
      </c>
      <c r="AY670" s="221" t="s">
        <v>130</v>
      </c>
    </row>
    <row r="671" spans="1:65" s="15" customFormat="1" ht="11.25">
      <c r="B671" s="222"/>
      <c r="C671" s="223"/>
      <c r="D671" s="202" t="s">
        <v>140</v>
      </c>
      <c r="E671" s="224" t="s">
        <v>1</v>
      </c>
      <c r="F671" s="225" t="s">
        <v>169</v>
      </c>
      <c r="G671" s="223"/>
      <c r="H671" s="226">
        <v>136.523</v>
      </c>
      <c r="I671" s="227"/>
      <c r="J671" s="223"/>
      <c r="K671" s="223"/>
      <c r="L671" s="228"/>
      <c r="M671" s="229"/>
      <c r="N671" s="230"/>
      <c r="O671" s="230"/>
      <c r="P671" s="230"/>
      <c r="Q671" s="230"/>
      <c r="R671" s="230"/>
      <c r="S671" s="230"/>
      <c r="T671" s="231"/>
      <c r="AT671" s="232" t="s">
        <v>140</v>
      </c>
      <c r="AU671" s="232" t="s">
        <v>138</v>
      </c>
      <c r="AV671" s="15" t="s">
        <v>137</v>
      </c>
      <c r="AW671" s="15" t="s">
        <v>32</v>
      </c>
      <c r="AX671" s="15" t="s">
        <v>83</v>
      </c>
      <c r="AY671" s="232" t="s">
        <v>130</v>
      </c>
    </row>
    <row r="672" spans="1:65" s="2" customFormat="1" ht="24.2" customHeight="1">
      <c r="A672" s="35"/>
      <c r="B672" s="36"/>
      <c r="C672" s="187" t="s">
        <v>581</v>
      </c>
      <c r="D672" s="187" t="s">
        <v>132</v>
      </c>
      <c r="E672" s="188" t="s">
        <v>582</v>
      </c>
      <c r="F672" s="189" t="s">
        <v>583</v>
      </c>
      <c r="G672" s="190" t="s">
        <v>584</v>
      </c>
      <c r="H672" s="191">
        <v>60</v>
      </c>
      <c r="I672" s="192"/>
      <c r="J672" s="193">
        <f>ROUND(I672*H672,2)</f>
        <v>0</v>
      </c>
      <c r="K672" s="189" t="s">
        <v>136</v>
      </c>
      <c r="L672" s="40"/>
      <c r="M672" s="194" t="s">
        <v>1</v>
      </c>
      <c r="N672" s="195" t="s">
        <v>41</v>
      </c>
      <c r="O672" s="72"/>
      <c r="P672" s="196">
        <f>O672*H672</f>
        <v>0</v>
      </c>
      <c r="Q672" s="196">
        <v>0</v>
      </c>
      <c r="R672" s="196">
        <f>Q672*H672</f>
        <v>0</v>
      </c>
      <c r="S672" s="196">
        <v>0</v>
      </c>
      <c r="T672" s="197">
        <f>S672*H672</f>
        <v>0</v>
      </c>
      <c r="U672" s="35"/>
      <c r="V672" s="35"/>
      <c r="W672" s="35"/>
      <c r="X672" s="35"/>
      <c r="Y672" s="35"/>
      <c r="Z672" s="35"/>
      <c r="AA672" s="35"/>
      <c r="AB672" s="35"/>
      <c r="AC672" s="35"/>
      <c r="AD672" s="35"/>
      <c r="AE672" s="35"/>
      <c r="AR672" s="198" t="s">
        <v>137</v>
      </c>
      <c r="AT672" s="198" t="s">
        <v>132</v>
      </c>
      <c r="AU672" s="198" t="s">
        <v>138</v>
      </c>
      <c r="AY672" s="18" t="s">
        <v>130</v>
      </c>
      <c r="BE672" s="199">
        <f>IF(N672="základní",J672,0)</f>
        <v>0</v>
      </c>
      <c r="BF672" s="199">
        <f>IF(N672="snížená",J672,0)</f>
        <v>0</v>
      </c>
      <c r="BG672" s="199">
        <f>IF(N672="zákl. přenesená",J672,0)</f>
        <v>0</v>
      </c>
      <c r="BH672" s="199">
        <f>IF(N672="sníž. přenesená",J672,0)</f>
        <v>0</v>
      </c>
      <c r="BI672" s="199">
        <f>IF(N672="nulová",J672,0)</f>
        <v>0</v>
      </c>
      <c r="BJ672" s="18" t="s">
        <v>138</v>
      </c>
      <c r="BK672" s="199">
        <f>ROUND(I672*H672,2)</f>
        <v>0</v>
      </c>
      <c r="BL672" s="18" t="s">
        <v>137</v>
      </c>
      <c r="BM672" s="198" t="s">
        <v>585</v>
      </c>
    </row>
    <row r="673" spans="1:65" s="13" customFormat="1" ht="11.25">
      <c r="B673" s="200"/>
      <c r="C673" s="201"/>
      <c r="D673" s="202" t="s">
        <v>140</v>
      </c>
      <c r="E673" s="203" t="s">
        <v>1</v>
      </c>
      <c r="F673" s="204" t="s">
        <v>204</v>
      </c>
      <c r="G673" s="201"/>
      <c r="H673" s="203" t="s">
        <v>1</v>
      </c>
      <c r="I673" s="205"/>
      <c r="J673" s="201"/>
      <c r="K673" s="201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140</v>
      </c>
      <c r="AU673" s="210" t="s">
        <v>138</v>
      </c>
      <c r="AV673" s="13" t="s">
        <v>83</v>
      </c>
      <c r="AW673" s="13" t="s">
        <v>32</v>
      </c>
      <c r="AX673" s="13" t="s">
        <v>75</v>
      </c>
      <c r="AY673" s="210" t="s">
        <v>130</v>
      </c>
    </row>
    <row r="674" spans="1:65" s="14" customFormat="1" ht="11.25">
      <c r="B674" s="211"/>
      <c r="C674" s="212"/>
      <c r="D674" s="202" t="s">
        <v>140</v>
      </c>
      <c r="E674" s="213" t="s">
        <v>1</v>
      </c>
      <c r="F674" s="214" t="s">
        <v>325</v>
      </c>
      <c r="G674" s="212"/>
      <c r="H674" s="215">
        <v>24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140</v>
      </c>
      <c r="AU674" s="221" t="s">
        <v>138</v>
      </c>
      <c r="AV674" s="14" t="s">
        <v>138</v>
      </c>
      <c r="AW674" s="14" t="s">
        <v>32</v>
      </c>
      <c r="AX674" s="14" t="s">
        <v>75</v>
      </c>
      <c r="AY674" s="221" t="s">
        <v>130</v>
      </c>
    </row>
    <row r="675" spans="1:65" s="13" customFormat="1" ht="11.25">
      <c r="B675" s="200"/>
      <c r="C675" s="201"/>
      <c r="D675" s="202" t="s">
        <v>140</v>
      </c>
      <c r="E675" s="203" t="s">
        <v>1</v>
      </c>
      <c r="F675" s="204" t="s">
        <v>218</v>
      </c>
      <c r="G675" s="201"/>
      <c r="H675" s="203" t="s">
        <v>1</v>
      </c>
      <c r="I675" s="205"/>
      <c r="J675" s="201"/>
      <c r="K675" s="201"/>
      <c r="L675" s="206"/>
      <c r="M675" s="207"/>
      <c r="N675" s="208"/>
      <c r="O675" s="208"/>
      <c r="P675" s="208"/>
      <c r="Q675" s="208"/>
      <c r="R675" s="208"/>
      <c r="S675" s="208"/>
      <c r="T675" s="209"/>
      <c r="AT675" s="210" t="s">
        <v>140</v>
      </c>
      <c r="AU675" s="210" t="s">
        <v>138</v>
      </c>
      <c r="AV675" s="13" t="s">
        <v>83</v>
      </c>
      <c r="AW675" s="13" t="s">
        <v>32</v>
      </c>
      <c r="AX675" s="13" t="s">
        <v>75</v>
      </c>
      <c r="AY675" s="210" t="s">
        <v>130</v>
      </c>
    </row>
    <row r="676" spans="1:65" s="14" customFormat="1" ht="11.25">
      <c r="B676" s="211"/>
      <c r="C676" s="212"/>
      <c r="D676" s="202" t="s">
        <v>140</v>
      </c>
      <c r="E676" s="213" t="s">
        <v>1</v>
      </c>
      <c r="F676" s="214" t="s">
        <v>586</v>
      </c>
      <c r="G676" s="212"/>
      <c r="H676" s="215">
        <v>14</v>
      </c>
      <c r="I676" s="216"/>
      <c r="J676" s="212"/>
      <c r="K676" s="212"/>
      <c r="L676" s="217"/>
      <c r="M676" s="218"/>
      <c r="N676" s="219"/>
      <c r="O676" s="219"/>
      <c r="P676" s="219"/>
      <c r="Q676" s="219"/>
      <c r="R676" s="219"/>
      <c r="S676" s="219"/>
      <c r="T676" s="220"/>
      <c r="AT676" s="221" t="s">
        <v>140</v>
      </c>
      <c r="AU676" s="221" t="s">
        <v>138</v>
      </c>
      <c r="AV676" s="14" t="s">
        <v>138</v>
      </c>
      <c r="AW676" s="14" t="s">
        <v>32</v>
      </c>
      <c r="AX676" s="14" t="s">
        <v>75</v>
      </c>
      <c r="AY676" s="221" t="s">
        <v>130</v>
      </c>
    </row>
    <row r="677" spans="1:65" s="13" customFormat="1" ht="11.25">
      <c r="B677" s="200"/>
      <c r="C677" s="201"/>
      <c r="D677" s="202" t="s">
        <v>140</v>
      </c>
      <c r="E677" s="203" t="s">
        <v>1</v>
      </c>
      <c r="F677" s="204" t="s">
        <v>206</v>
      </c>
      <c r="G677" s="201"/>
      <c r="H677" s="203" t="s">
        <v>1</v>
      </c>
      <c r="I677" s="205"/>
      <c r="J677" s="201"/>
      <c r="K677" s="201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140</v>
      </c>
      <c r="AU677" s="210" t="s">
        <v>138</v>
      </c>
      <c r="AV677" s="13" t="s">
        <v>83</v>
      </c>
      <c r="AW677" s="13" t="s">
        <v>32</v>
      </c>
      <c r="AX677" s="13" t="s">
        <v>75</v>
      </c>
      <c r="AY677" s="210" t="s">
        <v>130</v>
      </c>
    </row>
    <row r="678" spans="1:65" s="14" customFormat="1" ht="11.25">
      <c r="B678" s="211"/>
      <c r="C678" s="212"/>
      <c r="D678" s="202" t="s">
        <v>140</v>
      </c>
      <c r="E678" s="213" t="s">
        <v>1</v>
      </c>
      <c r="F678" s="214" t="s">
        <v>281</v>
      </c>
      <c r="G678" s="212"/>
      <c r="H678" s="215">
        <v>22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140</v>
      </c>
      <c r="AU678" s="221" t="s">
        <v>138</v>
      </c>
      <c r="AV678" s="14" t="s">
        <v>138</v>
      </c>
      <c r="AW678" s="14" t="s">
        <v>32</v>
      </c>
      <c r="AX678" s="14" t="s">
        <v>75</v>
      </c>
      <c r="AY678" s="221" t="s">
        <v>130</v>
      </c>
    </row>
    <row r="679" spans="1:65" s="15" customFormat="1" ht="11.25">
      <c r="B679" s="222"/>
      <c r="C679" s="223"/>
      <c r="D679" s="202" t="s">
        <v>140</v>
      </c>
      <c r="E679" s="224" t="s">
        <v>1</v>
      </c>
      <c r="F679" s="225" t="s">
        <v>169</v>
      </c>
      <c r="G679" s="223"/>
      <c r="H679" s="226">
        <v>60</v>
      </c>
      <c r="I679" s="227"/>
      <c r="J679" s="223"/>
      <c r="K679" s="223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140</v>
      </c>
      <c r="AU679" s="232" t="s">
        <v>138</v>
      </c>
      <c r="AV679" s="15" t="s">
        <v>137</v>
      </c>
      <c r="AW679" s="15" t="s">
        <v>32</v>
      </c>
      <c r="AX679" s="15" t="s">
        <v>83</v>
      </c>
      <c r="AY679" s="232" t="s">
        <v>130</v>
      </c>
    </row>
    <row r="680" spans="1:65" s="2" customFormat="1" ht="21.75" customHeight="1">
      <c r="A680" s="35"/>
      <c r="B680" s="36"/>
      <c r="C680" s="233" t="s">
        <v>587</v>
      </c>
      <c r="D680" s="233" t="s">
        <v>175</v>
      </c>
      <c r="E680" s="234" t="s">
        <v>588</v>
      </c>
      <c r="F680" s="235" t="s">
        <v>589</v>
      </c>
      <c r="G680" s="236" t="s">
        <v>584</v>
      </c>
      <c r="H680" s="237">
        <v>60</v>
      </c>
      <c r="I680" s="238"/>
      <c r="J680" s="239">
        <f>ROUND(I680*H680,2)</f>
        <v>0</v>
      </c>
      <c r="K680" s="235" t="s">
        <v>136</v>
      </c>
      <c r="L680" s="240"/>
      <c r="M680" s="241" t="s">
        <v>1</v>
      </c>
      <c r="N680" s="242" t="s">
        <v>41</v>
      </c>
      <c r="O680" s="72"/>
      <c r="P680" s="196">
        <f>O680*H680</f>
        <v>0</v>
      </c>
      <c r="Q680" s="196">
        <v>4.0000000000000003E-5</v>
      </c>
      <c r="R680" s="196">
        <f>Q680*H680</f>
        <v>2.4000000000000002E-3</v>
      </c>
      <c r="S680" s="196">
        <v>0</v>
      </c>
      <c r="T680" s="197">
        <f>S680*H680</f>
        <v>0</v>
      </c>
      <c r="U680" s="35"/>
      <c r="V680" s="35"/>
      <c r="W680" s="35"/>
      <c r="X680" s="35"/>
      <c r="Y680" s="35"/>
      <c r="Z680" s="35"/>
      <c r="AA680" s="35"/>
      <c r="AB680" s="35"/>
      <c r="AC680" s="35"/>
      <c r="AD680" s="35"/>
      <c r="AE680" s="35"/>
      <c r="AR680" s="198" t="s">
        <v>174</v>
      </c>
      <c r="AT680" s="198" t="s">
        <v>175</v>
      </c>
      <c r="AU680" s="198" t="s">
        <v>138</v>
      </c>
      <c r="AY680" s="18" t="s">
        <v>130</v>
      </c>
      <c r="BE680" s="199">
        <f>IF(N680="základní",J680,0)</f>
        <v>0</v>
      </c>
      <c r="BF680" s="199">
        <f>IF(N680="snížená",J680,0)</f>
        <v>0</v>
      </c>
      <c r="BG680" s="199">
        <f>IF(N680="zákl. přenesená",J680,0)</f>
        <v>0</v>
      </c>
      <c r="BH680" s="199">
        <f>IF(N680="sníž. přenesená",J680,0)</f>
        <v>0</v>
      </c>
      <c r="BI680" s="199">
        <f>IF(N680="nulová",J680,0)</f>
        <v>0</v>
      </c>
      <c r="BJ680" s="18" t="s">
        <v>138</v>
      </c>
      <c r="BK680" s="199">
        <f>ROUND(I680*H680,2)</f>
        <v>0</v>
      </c>
      <c r="BL680" s="18" t="s">
        <v>137</v>
      </c>
      <c r="BM680" s="198" t="s">
        <v>590</v>
      </c>
    </row>
    <row r="681" spans="1:65" s="2" customFormat="1" ht="24.2" customHeight="1">
      <c r="A681" s="35"/>
      <c r="B681" s="36"/>
      <c r="C681" s="187" t="s">
        <v>591</v>
      </c>
      <c r="D681" s="187" t="s">
        <v>132</v>
      </c>
      <c r="E681" s="188" t="s">
        <v>592</v>
      </c>
      <c r="F681" s="189" t="s">
        <v>593</v>
      </c>
      <c r="G681" s="190" t="s">
        <v>584</v>
      </c>
      <c r="H681" s="191">
        <v>60</v>
      </c>
      <c r="I681" s="192"/>
      <c r="J681" s="193">
        <f>ROUND(I681*H681,2)</f>
        <v>0</v>
      </c>
      <c r="K681" s="189" t="s">
        <v>136</v>
      </c>
      <c r="L681" s="40"/>
      <c r="M681" s="194" t="s">
        <v>1</v>
      </c>
      <c r="N681" s="195" t="s">
        <v>41</v>
      </c>
      <c r="O681" s="72"/>
      <c r="P681" s="196">
        <f>O681*H681</f>
        <v>0</v>
      </c>
      <c r="Q681" s="196">
        <v>0</v>
      </c>
      <c r="R681" s="196">
        <f>Q681*H681</f>
        <v>0</v>
      </c>
      <c r="S681" s="196">
        <v>0</v>
      </c>
      <c r="T681" s="19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8" t="s">
        <v>137</v>
      </c>
      <c r="AT681" s="198" t="s">
        <v>132</v>
      </c>
      <c r="AU681" s="198" t="s">
        <v>138</v>
      </c>
      <c r="AY681" s="18" t="s">
        <v>130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8" t="s">
        <v>138</v>
      </c>
      <c r="BK681" s="199">
        <f>ROUND(I681*H681,2)</f>
        <v>0</v>
      </c>
      <c r="BL681" s="18" t="s">
        <v>137</v>
      </c>
      <c r="BM681" s="198" t="s">
        <v>594</v>
      </c>
    </row>
    <row r="682" spans="1:65" s="2" customFormat="1" ht="16.5" customHeight="1">
      <c r="A682" s="35"/>
      <c r="B682" s="36"/>
      <c r="C682" s="233" t="s">
        <v>595</v>
      </c>
      <c r="D682" s="233" t="s">
        <v>175</v>
      </c>
      <c r="E682" s="234" t="s">
        <v>596</v>
      </c>
      <c r="F682" s="235" t="s">
        <v>597</v>
      </c>
      <c r="G682" s="236" t="s">
        <v>377</v>
      </c>
      <c r="H682" s="237">
        <v>36</v>
      </c>
      <c r="I682" s="238"/>
      <c r="J682" s="239">
        <f>ROUND(I682*H682,2)</f>
        <v>0</v>
      </c>
      <c r="K682" s="235" t="s">
        <v>136</v>
      </c>
      <c r="L682" s="240"/>
      <c r="M682" s="241" t="s">
        <v>1</v>
      </c>
      <c r="N682" s="242" t="s">
        <v>41</v>
      </c>
      <c r="O682" s="72"/>
      <c r="P682" s="196">
        <f>O682*H682</f>
        <v>0</v>
      </c>
      <c r="Q682" s="196">
        <v>6.9999999999999999E-4</v>
      </c>
      <c r="R682" s="196">
        <f>Q682*H682</f>
        <v>2.52E-2</v>
      </c>
      <c r="S682" s="196">
        <v>0</v>
      </c>
      <c r="T682" s="197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8" t="s">
        <v>174</v>
      </c>
      <c r="AT682" s="198" t="s">
        <v>175</v>
      </c>
      <c r="AU682" s="198" t="s">
        <v>138</v>
      </c>
      <c r="AY682" s="18" t="s">
        <v>130</v>
      </c>
      <c r="BE682" s="199">
        <f>IF(N682="základní",J682,0)</f>
        <v>0</v>
      </c>
      <c r="BF682" s="199">
        <f>IF(N682="snížená",J682,0)</f>
        <v>0</v>
      </c>
      <c r="BG682" s="199">
        <f>IF(N682="zákl. přenesená",J682,0)</f>
        <v>0</v>
      </c>
      <c r="BH682" s="199">
        <f>IF(N682="sníž. přenesená",J682,0)</f>
        <v>0</v>
      </c>
      <c r="BI682" s="199">
        <f>IF(N682="nulová",J682,0)</f>
        <v>0</v>
      </c>
      <c r="BJ682" s="18" t="s">
        <v>138</v>
      </c>
      <c r="BK682" s="199">
        <f>ROUND(I682*H682,2)</f>
        <v>0</v>
      </c>
      <c r="BL682" s="18" t="s">
        <v>137</v>
      </c>
      <c r="BM682" s="198" t="s">
        <v>598</v>
      </c>
    </row>
    <row r="683" spans="1:65" s="14" customFormat="1" ht="11.25">
      <c r="B683" s="211"/>
      <c r="C683" s="212"/>
      <c r="D683" s="202" t="s">
        <v>140</v>
      </c>
      <c r="E683" s="213" t="s">
        <v>1</v>
      </c>
      <c r="F683" s="214" t="s">
        <v>599</v>
      </c>
      <c r="G683" s="212"/>
      <c r="H683" s="215">
        <v>36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140</v>
      </c>
      <c r="AU683" s="221" t="s">
        <v>138</v>
      </c>
      <c r="AV683" s="14" t="s">
        <v>138</v>
      </c>
      <c r="AW683" s="14" t="s">
        <v>32</v>
      </c>
      <c r="AX683" s="14" t="s">
        <v>83</v>
      </c>
      <c r="AY683" s="221" t="s">
        <v>130</v>
      </c>
    </row>
    <row r="684" spans="1:65" s="12" customFormat="1" ht="22.9" customHeight="1">
      <c r="B684" s="171"/>
      <c r="C684" s="172"/>
      <c r="D684" s="173" t="s">
        <v>74</v>
      </c>
      <c r="E684" s="185" t="s">
        <v>182</v>
      </c>
      <c r="F684" s="185" t="s">
        <v>600</v>
      </c>
      <c r="G684" s="172"/>
      <c r="H684" s="172"/>
      <c r="I684" s="175"/>
      <c r="J684" s="186">
        <f>BK684</f>
        <v>0</v>
      </c>
      <c r="K684" s="172"/>
      <c r="L684" s="177"/>
      <c r="M684" s="178"/>
      <c r="N684" s="179"/>
      <c r="O684" s="179"/>
      <c r="P684" s="180">
        <f>SUM(P685:P724)</f>
        <v>0</v>
      </c>
      <c r="Q684" s="179"/>
      <c r="R684" s="180">
        <f>SUM(R685:R724)</f>
        <v>0</v>
      </c>
      <c r="S684" s="179"/>
      <c r="T684" s="181">
        <f>SUM(T685:T724)</f>
        <v>5.460659999999999</v>
      </c>
      <c r="AR684" s="182" t="s">
        <v>83</v>
      </c>
      <c r="AT684" s="183" t="s">
        <v>74</v>
      </c>
      <c r="AU684" s="183" t="s">
        <v>83</v>
      </c>
      <c r="AY684" s="182" t="s">
        <v>130</v>
      </c>
      <c r="BK684" s="184">
        <f>SUM(BK685:BK724)</f>
        <v>0</v>
      </c>
    </row>
    <row r="685" spans="1:65" s="2" customFormat="1" ht="37.9" customHeight="1">
      <c r="A685" s="35"/>
      <c r="B685" s="36"/>
      <c r="C685" s="187" t="s">
        <v>601</v>
      </c>
      <c r="D685" s="187" t="s">
        <v>132</v>
      </c>
      <c r="E685" s="188" t="s">
        <v>602</v>
      </c>
      <c r="F685" s="189" t="s">
        <v>603</v>
      </c>
      <c r="G685" s="190" t="s">
        <v>135</v>
      </c>
      <c r="H685" s="191">
        <v>2262.7249999999999</v>
      </c>
      <c r="I685" s="192"/>
      <c r="J685" s="193">
        <f>ROUND(I685*H685,2)</f>
        <v>0</v>
      </c>
      <c r="K685" s="189" t="s">
        <v>136</v>
      </c>
      <c r="L685" s="40"/>
      <c r="M685" s="194" t="s">
        <v>1</v>
      </c>
      <c r="N685" s="195" t="s">
        <v>41</v>
      </c>
      <c r="O685" s="72"/>
      <c r="P685" s="196">
        <f>O685*H685</f>
        <v>0</v>
      </c>
      <c r="Q685" s="196">
        <v>0</v>
      </c>
      <c r="R685" s="196">
        <f>Q685*H685</f>
        <v>0</v>
      </c>
      <c r="S685" s="196">
        <v>0</v>
      </c>
      <c r="T685" s="197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8" t="s">
        <v>137</v>
      </c>
      <c r="AT685" s="198" t="s">
        <v>132</v>
      </c>
      <c r="AU685" s="198" t="s">
        <v>138</v>
      </c>
      <c r="AY685" s="18" t="s">
        <v>130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8" t="s">
        <v>138</v>
      </c>
      <c r="BK685" s="199">
        <f>ROUND(I685*H685,2)</f>
        <v>0</v>
      </c>
      <c r="BL685" s="18" t="s">
        <v>137</v>
      </c>
      <c r="BM685" s="198" t="s">
        <v>604</v>
      </c>
    </row>
    <row r="686" spans="1:65" s="13" customFormat="1" ht="11.25">
      <c r="B686" s="200"/>
      <c r="C686" s="201"/>
      <c r="D686" s="202" t="s">
        <v>140</v>
      </c>
      <c r="E686" s="203" t="s">
        <v>1</v>
      </c>
      <c r="F686" s="204" t="s">
        <v>605</v>
      </c>
      <c r="G686" s="201"/>
      <c r="H686" s="203" t="s">
        <v>1</v>
      </c>
      <c r="I686" s="205"/>
      <c r="J686" s="201"/>
      <c r="K686" s="201"/>
      <c r="L686" s="206"/>
      <c r="M686" s="207"/>
      <c r="N686" s="208"/>
      <c r="O686" s="208"/>
      <c r="P686" s="208"/>
      <c r="Q686" s="208"/>
      <c r="R686" s="208"/>
      <c r="S686" s="208"/>
      <c r="T686" s="209"/>
      <c r="AT686" s="210" t="s">
        <v>140</v>
      </c>
      <c r="AU686" s="210" t="s">
        <v>138</v>
      </c>
      <c r="AV686" s="13" t="s">
        <v>83</v>
      </c>
      <c r="AW686" s="13" t="s">
        <v>32</v>
      </c>
      <c r="AX686" s="13" t="s">
        <v>75</v>
      </c>
      <c r="AY686" s="210" t="s">
        <v>130</v>
      </c>
    </row>
    <row r="687" spans="1:65" s="14" customFormat="1" ht="11.25">
      <c r="B687" s="211"/>
      <c r="C687" s="212"/>
      <c r="D687" s="202" t="s">
        <v>140</v>
      </c>
      <c r="E687" s="213" t="s">
        <v>1</v>
      </c>
      <c r="F687" s="214" t="s">
        <v>606</v>
      </c>
      <c r="G687" s="212"/>
      <c r="H687" s="215">
        <v>2377.5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140</v>
      </c>
      <c r="AU687" s="221" t="s">
        <v>138</v>
      </c>
      <c r="AV687" s="14" t="s">
        <v>138</v>
      </c>
      <c r="AW687" s="14" t="s">
        <v>32</v>
      </c>
      <c r="AX687" s="14" t="s">
        <v>75</v>
      </c>
      <c r="AY687" s="221" t="s">
        <v>130</v>
      </c>
    </row>
    <row r="688" spans="1:65" s="14" customFormat="1" ht="11.25">
      <c r="B688" s="211"/>
      <c r="C688" s="212"/>
      <c r="D688" s="202" t="s">
        <v>140</v>
      </c>
      <c r="E688" s="213" t="s">
        <v>1</v>
      </c>
      <c r="F688" s="214" t="s">
        <v>607</v>
      </c>
      <c r="G688" s="212"/>
      <c r="H688" s="215">
        <v>-120</v>
      </c>
      <c r="I688" s="216"/>
      <c r="J688" s="212"/>
      <c r="K688" s="212"/>
      <c r="L688" s="217"/>
      <c r="M688" s="218"/>
      <c r="N688" s="219"/>
      <c r="O688" s="219"/>
      <c r="P688" s="219"/>
      <c r="Q688" s="219"/>
      <c r="R688" s="219"/>
      <c r="S688" s="219"/>
      <c r="T688" s="220"/>
      <c r="AT688" s="221" t="s">
        <v>140</v>
      </c>
      <c r="AU688" s="221" t="s">
        <v>138</v>
      </c>
      <c r="AV688" s="14" t="s">
        <v>138</v>
      </c>
      <c r="AW688" s="14" t="s">
        <v>32</v>
      </c>
      <c r="AX688" s="14" t="s">
        <v>75</v>
      </c>
      <c r="AY688" s="221" t="s">
        <v>130</v>
      </c>
    </row>
    <row r="689" spans="1:65" s="13" customFormat="1" ht="11.25">
      <c r="B689" s="200"/>
      <c r="C689" s="201"/>
      <c r="D689" s="202" t="s">
        <v>140</v>
      </c>
      <c r="E689" s="203" t="s">
        <v>1</v>
      </c>
      <c r="F689" s="204" t="s">
        <v>608</v>
      </c>
      <c r="G689" s="201"/>
      <c r="H689" s="203" t="s">
        <v>1</v>
      </c>
      <c r="I689" s="205"/>
      <c r="J689" s="201"/>
      <c r="K689" s="201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140</v>
      </c>
      <c r="AU689" s="210" t="s">
        <v>138</v>
      </c>
      <c r="AV689" s="13" t="s">
        <v>83</v>
      </c>
      <c r="AW689" s="13" t="s">
        <v>32</v>
      </c>
      <c r="AX689" s="13" t="s">
        <v>75</v>
      </c>
      <c r="AY689" s="210" t="s">
        <v>130</v>
      </c>
    </row>
    <row r="690" spans="1:65" s="14" customFormat="1" ht="11.25">
      <c r="B690" s="211"/>
      <c r="C690" s="212"/>
      <c r="D690" s="202" t="s">
        <v>140</v>
      </c>
      <c r="E690" s="213" t="s">
        <v>1</v>
      </c>
      <c r="F690" s="214" t="s">
        <v>609</v>
      </c>
      <c r="G690" s="212"/>
      <c r="H690" s="215">
        <v>2.42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140</v>
      </c>
      <c r="AU690" s="221" t="s">
        <v>138</v>
      </c>
      <c r="AV690" s="14" t="s">
        <v>138</v>
      </c>
      <c r="AW690" s="14" t="s">
        <v>32</v>
      </c>
      <c r="AX690" s="14" t="s">
        <v>75</v>
      </c>
      <c r="AY690" s="221" t="s">
        <v>130</v>
      </c>
    </row>
    <row r="691" spans="1:65" s="14" customFormat="1" ht="11.25">
      <c r="B691" s="211"/>
      <c r="C691" s="212"/>
      <c r="D691" s="202" t="s">
        <v>140</v>
      </c>
      <c r="E691" s="213" t="s">
        <v>1</v>
      </c>
      <c r="F691" s="214" t="s">
        <v>610</v>
      </c>
      <c r="G691" s="212"/>
      <c r="H691" s="215">
        <v>2.8050000000000002</v>
      </c>
      <c r="I691" s="216"/>
      <c r="J691" s="212"/>
      <c r="K691" s="212"/>
      <c r="L691" s="217"/>
      <c r="M691" s="218"/>
      <c r="N691" s="219"/>
      <c r="O691" s="219"/>
      <c r="P691" s="219"/>
      <c r="Q691" s="219"/>
      <c r="R691" s="219"/>
      <c r="S691" s="219"/>
      <c r="T691" s="220"/>
      <c r="AT691" s="221" t="s">
        <v>140</v>
      </c>
      <c r="AU691" s="221" t="s">
        <v>138</v>
      </c>
      <c r="AV691" s="14" t="s">
        <v>138</v>
      </c>
      <c r="AW691" s="14" t="s">
        <v>32</v>
      </c>
      <c r="AX691" s="14" t="s">
        <v>75</v>
      </c>
      <c r="AY691" s="221" t="s">
        <v>130</v>
      </c>
    </row>
    <row r="692" spans="1:65" s="15" customFormat="1" ht="11.25">
      <c r="B692" s="222"/>
      <c r="C692" s="223"/>
      <c r="D692" s="202" t="s">
        <v>140</v>
      </c>
      <c r="E692" s="224" t="s">
        <v>1</v>
      </c>
      <c r="F692" s="225" t="s">
        <v>169</v>
      </c>
      <c r="G692" s="223"/>
      <c r="H692" s="226">
        <v>2262.7249999999999</v>
      </c>
      <c r="I692" s="227"/>
      <c r="J692" s="223"/>
      <c r="K692" s="223"/>
      <c r="L692" s="228"/>
      <c r="M692" s="229"/>
      <c r="N692" s="230"/>
      <c r="O692" s="230"/>
      <c r="P692" s="230"/>
      <c r="Q692" s="230"/>
      <c r="R692" s="230"/>
      <c r="S692" s="230"/>
      <c r="T692" s="231"/>
      <c r="AT692" s="232" t="s">
        <v>140</v>
      </c>
      <c r="AU692" s="232" t="s">
        <v>138</v>
      </c>
      <c r="AV692" s="15" t="s">
        <v>137</v>
      </c>
      <c r="AW692" s="15" t="s">
        <v>32</v>
      </c>
      <c r="AX692" s="15" t="s">
        <v>83</v>
      </c>
      <c r="AY692" s="232" t="s">
        <v>130</v>
      </c>
    </row>
    <row r="693" spans="1:65" s="2" customFormat="1" ht="37.9" customHeight="1">
      <c r="A693" s="35"/>
      <c r="B693" s="36"/>
      <c r="C693" s="187" t="s">
        <v>611</v>
      </c>
      <c r="D693" s="187" t="s">
        <v>132</v>
      </c>
      <c r="E693" s="188" t="s">
        <v>612</v>
      </c>
      <c r="F693" s="189" t="s">
        <v>613</v>
      </c>
      <c r="G693" s="190" t="s">
        <v>135</v>
      </c>
      <c r="H693" s="191">
        <v>271527</v>
      </c>
      <c r="I693" s="192"/>
      <c r="J693" s="193">
        <f>ROUND(I693*H693,2)</f>
        <v>0</v>
      </c>
      <c r="K693" s="189" t="s">
        <v>136</v>
      </c>
      <c r="L693" s="40"/>
      <c r="M693" s="194" t="s">
        <v>1</v>
      </c>
      <c r="N693" s="195" t="s">
        <v>41</v>
      </c>
      <c r="O693" s="72"/>
      <c r="P693" s="196">
        <f>O693*H693</f>
        <v>0</v>
      </c>
      <c r="Q693" s="196">
        <v>0</v>
      </c>
      <c r="R693" s="196">
        <f>Q693*H693</f>
        <v>0</v>
      </c>
      <c r="S693" s="196">
        <v>0</v>
      </c>
      <c r="T693" s="19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8" t="s">
        <v>137</v>
      </c>
      <c r="AT693" s="198" t="s">
        <v>132</v>
      </c>
      <c r="AU693" s="198" t="s">
        <v>138</v>
      </c>
      <c r="AY693" s="18" t="s">
        <v>130</v>
      </c>
      <c r="BE693" s="199">
        <f>IF(N693="základní",J693,0)</f>
        <v>0</v>
      </c>
      <c r="BF693" s="199">
        <f>IF(N693="snížená",J693,0)</f>
        <v>0</v>
      </c>
      <c r="BG693" s="199">
        <f>IF(N693="zákl. přenesená",J693,0)</f>
        <v>0</v>
      </c>
      <c r="BH693" s="199">
        <f>IF(N693="sníž. přenesená",J693,0)</f>
        <v>0</v>
      </c>
      <c r="BI693" s="199">
        <f>IF(N693="nulová",J693,0)</f>
        <v>0</v>
      </c>
      <c r="BJ693" s="18" t="s">
        <v>138</v>
      </c>
      <c r="BK693" s="199">
        <f>ROUND(I693*H693,2)</f>
        <v>0</v>
      </c>
      <c r="BL693" s="18" t="s">
        <v>137</v>
      </c>
      <c r="BM693" s="198" t="s">
        <v>614</v>
      </c>
    </row>
    <row r="694" spans="1:65" s="14" customFormat="1" ht="11.25">
      <c r="B694" s="211"/>
      <c r="C694" s="212"/>
      <c r="D694" s="202" t="s">
        <v>140</v>
      </c>
      <c r="E694" s="212"/>
      <c r="F694" s="214" t="s">
        <v>615</v>
      </c>
      <c r="G694" s="212"/>
      <c r="H694" s="215">
        <v>271527</v>
      </c>
      <c r="I694" s="216"/>
      <c r="J694" s="212"/>
      <c r="K694" s="212"/>
      <c r="L694" s="217"/>
      <c r="M694" s="218"/>
      <c r="N694" s="219"/>
      <c r="O694" s="219"/>
      <c r="P694" s="219"/>
      <c r="Q694" s="219"/>
      <c r="R694" s="219"/>
      <c r="S694" s="219"/>
      <c r="T694" s="220"/>
      <c r="AT694" s="221" t="s">
        <v>140</v>
      </c>
      <c r="AU694" s="221" t="s">
        <v>138</v>
      </c>
      <c r="AV694" s="14" t="s">
        <v>138</v>
      </c>
      <c r="AW694" s="14" t="s">
        <v>4</v>
      </c>
      <c r="AX694" s="14" t="s">
        <v>83</v>
      </c>
      <c r="AY694" s="221" t="s">
        <v>130</v>
      </c>
    </row>
    <row r="695" spans="1:65" s="2" customFormat="1" ht="37.9" customHeight="1">
      <c r="A695" s="35"/>
      <c r="B695" s="36"/>
      <c r="C695" s="187" t="s">
        <v>616</v>
      </c>
      <c r="D695" s="187" t="s">
        <v>132</v>
      </c>
      <c r="E695" s="188" t="s">
        <v>617</v>
      </c>
      <c r="F695" s="189" t="s">
        <v>618</v>
      </c>
      <c r="G695" s="190" t="s">
        <v>135</v>
      </c>
      <c r="H695" s="191">
        <v>2262.7249999999999</v>
      </c>
      <c r="I695" s="192"/>
      <c r="J695" s="193">
        <f>ROUND(I695*H695,2)</f>
        <v>0</v>
      </c>
      <c r="K695" s="189" t="s">
        <v>136</v>
      </c>
      <c r="L695" s="40"/>
      <c r="M695" s="194" t="s">
        <v>1</v>
      </c>
      <c r="N695" s="195" t="s">
        <v>41</v>
      </c>
      <c r="O695" s="72"/>
      <c r="P695" s="196">
        <f>O695*H695</f>
        <v>0</v>
      </c>
      <c r="Q695" s="196">
        <v>0</v>
      </c>
      <c r="R695" s="196">
        <f>Q695*H695</f>
        <v>0</v>
      </c>
      <c r="S695" s="196">
        <v>0</v>
      </c>
      <c r="T695" s="197">
        <f>S695*H695</f>
        <v>0</v>
      </c>
      <c r="U695" s="35"/>
      <c r="V695" s="35"/>
      <c r="W695" s="35"/>
      <c r="X695" s="35"/>
      <c r="Y695" s="35"/>
      <c r="Z695" s="35"/>
      <c r="AA695" s="35"/>
      <c r="AB695" s="35"/>
      <c r="AC695" s="35"/>
      <c r="AD695" s="35"/>
      <c r="AE695" s="35"/>
      <c r="AR695" s="198" t="s">
        <v>137</v>
      </c>
      <c r="AT695" s="198" t="s">
        <v>132</v>
      </c>
      <c r="AU695" s="198" t="s">
        <v>138</v>
      </c>
      <c r="AY695" s="18" t="s">
        <v>130</v>
      </c>
      <c r="BE695" s="199">
        <f>IF(N695="základní",J695,0)</f>
        <v>0</v>
      </c>
      <c r="BF695" s="199">
        <f>IF(N695="snížená",J695,0)</f>
        <v>0</v>
      </c>
      <c r="BG695" s="199">
        <f>IF(N695="zákl. přenesená",J695,0)</f>
        <v>0</v>
      </c>
      <c r="BH695" s="199">
        <f>IF(N695="sníž. přenesená",J695,0)</f>
        <v>0</v>
      </c>
      <c r="BI695" s="199">
        <f>IF(N695="nulová",J695,0)</f>
        <v>0</v>
      </c>
      <c r="BJ695" s="18" t="s">
        <v>138</v>
      </c>
      <c r="BK695" s="199">
        <f>ROUND(I695*H695,2)</f>
        <v>0</v>
      </c>
      <c r="BL695" s="18" t="s">
        <v>137</v>
      </c>
      <c r="BM695" s="198" t="s">
        <v>619</v>
      </c>
    </row>
    <row r="696" spans="1:65" s="2" customFormat="1" ht="16.5" customHeight="1">
      <c r="A696" s="35"/>
      <c r="B696" s="36"/>
      <c r="C696" s="187" t="s">
        <v>620</v>
      </c>
      <c r="D696" s="187" t="s">
        <v>132</v>
      </c>
      <c r="E696" s="188" t="s">
        <v>621</v>
      </c>
      <c r="F696" s="189" t="s">
        <v>622</v>
      </c>
      <c r="G696" s="190" t="s">
        <v>135</v>
      </c>
      <c r="H696" s="191">
        <v>2262.7249999999999</v>
      </c>
      <c r="I696" s="192"/>
      <c r="J696" s="193">
        <f>ROUND(I696*H696,2)</f>
        <v>0</v>
      </c>
      <c r="K696" s="189" t="s">
        <v>136</v>
      </c>
      <c r="L696" s="40"/>
      <c r="M696" s="194" t="s">
        <v>1</v>
      </c>
      <c r="N696" s="195" t="s">
        <v>41</v>
      </c>
      <c r="O696" s="72"/>
      <c r="P696" s="196">
        <f>O696*H696</f>
        <v>0</v>
      </c>
      <c r="Q696" s="196">
        <v>0</v>
      </c>
      <c r="R696" s="196">
        <f>Q696*H696</f>
        <v>0</v>
      </c>
      <c r="S696" s="196">
        <v>0</v>
      </c>
      <c r="T696" s="197">
        <f>S696*H696</f>
        <v>0</v>
      </c>
      <c r="U696" s="35"/>
      <c r="V696" s="35"/>
      <c r="W696" s="35"/>
      <c r="X696" s="35"/>
      <c r="Y696" s="35"/>
      <c r="Z696" s="35"/>
      <c r="AA696" s="35"/>
      <c r="AB696" s="35"/>
      <c r="AC696" s="35"/>
      <c r="AD696" s="35"/>
      <c r="AE696" s="35"/>
      <c r="AR696" s="198" t="s">
        <v>137</v>
      </c>
      <c r="AT696" s="198" t="s">
        <v>132</v>
      </c>
      <c r="AU696" s="198" t="s">
        <v>138</v>
      </c>
      <c r="AY696" s="18" t="s">
        <v>130</v>
      </c>
      <c r="BE696" s="199">
        <f>IF(N696="základní",J696,0)</f>
        <v>0</v>
      </c>
      <c r="BF696" s="199">
        <f>IF(N696="snížená",J696,0)</f>
        <v>0</v>
      </c>
      <c r="BG696" s="199">
        <f>IF(N696="zákl. přenesená",J696,0)</f>
        <v>0</v>
      </c>
      <c r="BH696" s="199">
        <f>IF(N696="sníž. přenesená",J696,0)</f>
        <v>0</v>
      </c>
      <c r="BI696" s="199">
        <f>IF(N696="nulová",J696,0)</f>
        <v>0</v>
      </c>
      <c r="BJ696" s="18" t="s">
        <v>138</v>
      </c>
      <c r="BK696" s="199">
        <f>ROUND(I696*H696,2)</f>
        <v>0</v>
      </c>
      <c r="BL696" s="18" t="s">
        <v>137</v>
      </c>
      <c r="BM696" s="198" t="s">
        <v>623</v>
      </c>
    </row>
    <row r="697" spans="1:65" s="2" customFormat="1" ht="16.5" customHeight="1">
      <c r="A697" s="35"/>
      <c r="B697" s="36"/>
      <c r="C697" s="187" t="s">
        <v>624</v>
      </c>
      <c r="D697" s="187" t="s">
        <v>132</v>
      </c>
      <c r="E697" s="188" t="s">
        <v>625</v>
      </c>
      <c r="F697" s="189" t="s">
        <v>626</v>
      </c>
      <c r="G697" s="190" t="s">
        <v>135</v>
      </c>
      <c r="H697" s="191">
        <v>271527</v>
      </c>
      <c r="I697" s="192"/>
      <c r="J697" s="193">
        <f>ROUND(I697*H697,2)</f>
        <v>0</v>
      </c>
      <c r="K697" s="189" t="s">
        <v>136</v>
      </c>
      <c r="L697" s="40"/>
      <c r="M697" s="194" t="s">
        <v>1</v>
      </c>
      <c r="N697" s="195" t="s">
        <v>41</v>
      </c>
      <c r="O697" s="72"/>
      <c r="P697" s="196">
        <f>O697*H697</f>
        <v>0</v>
      </c>
      <c r="Q697" s="196">
        <v>0</v>
      </c>
      <c r="R697" s="196">
        <f>Q697*H697</f>
        <v>0</v>
      </c>
      <c r="S697" s="196">
        <v>0</v>
      </c>
      <c r="T697" s="197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8" t="s">
        <v>137</v>
      </c>
      <c r="AT697" s="198" t="s">
        <v>132</v>
      </c>
      <c r="AU697" s="198" t="s">
        <v>138</v>
      </c>
      <c r="AY697" s="18" t="s">
        <v>130</v>
      </c>
      <c r="BE697" s="199">
        <f>IF(N697="základní",J697,0)</f>
        <v>0</v>
      </c>
      <c r="BF697" s="199">
        <f>IF(N697="snížená",J697,0)</f>
        <v>0</v>
      </c>
      <c r="BG697" s="199">
        <f>IF(N697="zákl. přenesená",J697,0)</f>
        <v>0</v>
      </c>
      <c r="BH697" s="199">
        <f>IF(N697="sníž. přenesená",J697,0)</f>
        <v>0</v>
      </c>
      <c r="BI697" s="199">
        <f>IF(N697="nulová",J697,0)</f>
        <v>0</v>
      </c>
      <c r="BJ697" s="18" t="s">
        <v>138</v>
      </c>
      <c r="BK697" s="199">
        <f>ROUND(I697*H697,2)</f>
        <v>0</v>
      </c>
      <c r="BL697" s="18" t="s">
        <v>137</v>
      </c>
      <c r="BM697" s="198" t="s">
        <v>627</v>
      </c>
    </row>
    <row r="698" spans="1:65" s="14" customFormat="1" ht="11.25">
      <c r="B698" s="211"/>
      <c r="C698" s="212"/>
      <c r="D698" s="202" t="s">
        <v>140</v>
      </c>
      <c r="E698" s="212"/>
      <c r="F698" s="214" t="s">
        <v>615</v>
      </c>
      <c r="G698" s="212"/>
      <c r="H698" s="215">
        <v>271527</v>
      </c>
      <c r="I698" s="216"/>
      <c r="J698" s="212"/>
      <c r="K698" s="212"/>
      <c r="L698" s="217"/>
      <c r="M698" s="218"/>
      <c r="N698" s="219"/>
      <c r="O698" s="219"/>
      <c r="P698" s="219"/>
      <c r="Q698" s="219"/>
      <c r="R698" s="219"/>
      <c r="S698" s="219"/>
      <c r="T698" s="220"/>
      <c r="AT698" s="221" t="s">
        <v>140</v>
      </c>
      <c r="AU698" s="221" t="s">
        <v>138</v>
      </c>
      <c r="AV698" s="14" t="s">
        <v>138</v>
      </c>
      <c r="AW698" s="14" t="s">
        <v>4</v>
      </c>
      <c r="AX698" s="14" t="s">
        <v>83</v>
      </c>
      <c r="AY698" s="221" t="s">
        <v>130</v>
      </c>
    </row>
    <row r="699" spans="1:65" s="2" customFormat="1" ht="21.75" customHeight="1">
      <c r="A699" s="35"/>
      <c r="B699" s="36"/>
      <c r="C699" s="187" t="s">
        <v>628</v>
      </c>
      <c r="D699" s="187" t="s">
        <v>132</v>
      </c>
      <c r="E699" s="188" t="s">
        <v>629</v>
      </c>
      <c r="F699" s="189" t="s">
        <v>630</v>
      </c>
      <c r="G699" s="190" t="s">
        <v>135</v>
      </c>
      <c r="H699" s="191">
        <v>2262.7249999999999</v>
      </c>
      <c r="I699" s="192"/>
      <c r="J699" s="193">
        <f>ROUND(I699*H699,2)</f>
        <v>0</v>
      </c>
      <c r="K699" s="189" t="s">
        <v>136</v>
      </c>
      <c r="L699" s="40"/>
      <c r="M699" s="194" t="s">
        <v>1</v>
      </c>
      <c r="N699" s="195" t="s">
        <v>41</v>
      </c>
      <c r="O699" s="72"/>
      <c r="P699" s="196">
        <f>O699*H699</f>
        <v>0</v>
      </c>
      <c r="Q699" s="196">
        <v>0</v>
      </c>
      <c r="R699" s="196">
        <f>Q699*H699</f>
        <v>0</v>
      </c>
      <c r="S699" s="196">
        <v>0</v>
      </c>
      <c r="T699" s="197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98" t="s">
        <v>137</v>
      </c>
      <c r="AT699" s="198" t="s">
        <v>132</v>
      </c>
      <c r="AU699" s="198" t="s">
        <v>138</v>
      </c>
      <c r="AY699" s="18" t="s">
        <v>130</v>
      </c>
      <c r="BE699" s="199">
        <f>IF(N699="základní",J699,0)</f>
        <v>0</v>
      </c>
      <c r="BF699" s="199">
        <f>IF(N699="snížená",J699,0)</f>
        <v>0</v>
      </c>
      <c r="BG699" s="199">
        <f>IF(N699="zákl. přenesená",J699,0)</f>
        <v>0</v>
      </c>
      <c r="BH699" s="199">
        <f>IF(N699="sníž. přenesená",J699,0)</f>
        <v>0</v>
      </c>
      <c r="BI699" s="199">
        <f>IF(N699="nulová",J699,0)</f>
        <v>0</v>
      </c>
      <c r="BJ699" s="18" t="s">
        <v>138</v>
      </c>
      <c r="BK699" s="199">
        <f>ROUND(I699*H699,2)</f>
        <v>0</v>
      </c>
      <c r="BL699" s="18" t="s">
        <v>137</v>
      </c>
      <c r="BM699" s="198" t="s">
        <v>631</v>
      </c>
    </row>
    <row r="700" spans="1:65" s="2" customFormat="1" ht="16.5" customHeight="1">
      <c r="A700" s="35"/>
      <c r="B700" s="36"/>
      <c r="C700" s="187" t="s">
        <v>632</v>
      </c>
      <c r="D700" s="187" t="s">
        <v>132</v>
      </c>
      <c r="E700" s="188" t="s">
        <v>633</v>
      </c>
      <c r="F700" s="189" t="s">
        <v>634</v>
      </c>
      <c r="G700" s="190" t="s">
        <v>377</v>
      </c>
      <c r="H700" s="191">
        <v>15</v>
      </c>
      <c r="I700" s="192"/>
      <c r="J700" s="193">
        <f>ROUND(I700*H700,2)</f>
        <v>0</v>
      </c>
      <c r="K700" s="189" t="s">
        <v>136</v>
      </c>
      <c r="L700" s="40"/>
      <c r="M700" s="194" t="s">
        <v>1</v>
      </c>
      <c r="N700" s="195" t="s">
        <v>41</v>
      </c>
      <c r="O700" s="72"/>
      <c r="P700" s="196">
        <f>O700*H700</f>
        <v>0</v>
      </c>
      <c r="Q700" s="196">
        <v>0</v>
      </c>
      <c r="R700" s="196">
        <f>Q700*H700</f>
        <v>0</v>
      </c>
      <c r="S700" s="196">
        <v>0</v>
      </c>
      <c r="T700" s="197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8" t="s">
        <v>137</v>
      </c>
      <c r="AT700" s="198" t="s">
        <v>132</v>
      </c>
      <c r="AU700" s="198" t="s">
        <v>138</v>
      </c>
      <c r="AY700" s="18" t="s">
        <v>130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18" t="s">
        <v>138</v>
      </c>
      <c r="BK700" s="199">
        <f>ROUND(I700*H700,2)</f>
        <v>0</v>
      </c>
      <c r="BL700" s="18" t="s">
        <v>137</v>
      </c>
      <c r="BM700" s="198" t="s">
        <v>635</v>
      </c>
    </row>
    <row r="701" spans="1:65" s="14" customFormat="1" ht="11.25">
      <c r="B701" s="211"/>
      <c r="C701" s="212"/>
      <c r="D701" s="202" t="s">
        <v>140</v>
      </c>
      <c r="E701" s="213" t="s">
        <v>1</v>
      </c>
      <c r="F701" s="214" t="s">
        <v>636</v>
      </c>
      <c r="G701" s="212"/>
      <c r="H701" s="215">
        <v>15</v>
      </c>
      <c r="I701" s="216"/>
      <c r="J701" s="212"/>
      <c r="K701" s="212"/>
      <c r="L701" s="217"/>
      <c r="M701" s="218"/>
      <c r="N701" s="219"/>
      <c r="O701" s="219"/>
      <c r="P701" s="219"/>
      <c r="Q701" s="219"/>
      <c r="R701" s="219"/>
      <c r="S701" s="219"/>
      <c r="T701" s="220"/>
      <c r="AT701" s="221" t="s">
        <v>140</v>
      </c>
      <c r="AU701" s="221" t="s">
        <v>138</v>
      </c>
      <c r="AV701" s="14" t="s">
        <v>138</v>
      </c>
      <c r="AW701" s="14" t="s">
        <v>32</v>
      </c>
      <c r="AX701" s="14" t="s">
        <v>83</v>
      </c>
      <c r="AY701" s="221" t="s">
        <v>130</v>
      </c>
    </row>
    <row r="702" spans="1:65" s="2" customFormat="1" ht="24.2" customHeight="1">
      <c r="A702" s="35"/>
      <c r="B702" s="36"/>
      <c r="C702" s="187" t="s">
        <v>637</v>
      </c>
      <c r="D702" s="187" t="s">
        <v>132</v>
      </c>
      <c r="E702" s="188" t="s">
        <v>638</v>
      </c>
      <c r="F702" s="189" t="s">
        <v>639</v>
      </c>
      <c r="G702" s="190" t="s">
        <v>377</v>
      </c>
      <c r="H702" s="191">
        <v>1800</v>
      </c>
      <c r="I702" s="192"/>
      <c r="J702" s="193">
        <f>ROUND(I702*H702,2)</f>
        <v>0</v>
      </c>
      <c r="K702" s="189" t="s">
        <v>136</v>
      </c>
      <c r="L702" s="40"/>
      <c r="M702" s="194" t="s">
        <v>1</v>
      </c>
      <c r="N702" s="195" t="s">
        <v>41</v>
      </c>
      <c r="O702" s="72"/>
      <c r="P702" s="196">
        <f>O702*H702</f>
        <v>0</v>
      </c>
      <c r="Q702" s="196">
        <v>0</v>
      </c>
      <c r="R702" s="196">
        <f>Q702*H702</f>
        <v>0</v>
      </c>
      <c r="S702" s="196">
        <v>0</v>
      </c>
      <c r="T702" s="197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98" t="s">
        <v>137</v>
      </c>
      <c r="AT702" s="198" t="s">
        <v>132</v>
      </c>
      <c r="AU702" s="198" t="s">
        <v>138</v>
      </c>
      <c r="AY702" s="18" t="s">
        <v>130</v>
      </c>
      <c r="BE702" s="199">
        <f>IF(N702="základní",J702,0)</f>
        <v>0</v>
      </c>
      <c r="BF702" s="199">
        <f>IF(N702="snížená",J702,0)</f>
        <v>0</v>
      </c>
      <c r="BG702" s="199">
        <f>IF(N702="zákl. přenesená",J702,0)</f>
        <v>0</v>
      </c>
      <c r="BH702" s="199">
        <f>IF(N702="sníž. přenesená",J702,0)</f>
        <v>0</v>
      </c>
      <c r="BI702" s="199">
        <f>IF(N702="nulová",J702,0)</f>
        <v>0</v>
      </c>
      <c r="BJ702" s="18" t="s">
        <v>138</v>
      </c>
      <c r="BK702" s="199">
        <f>ROUND(I702*H702,2)</f>
        <v>0</v>
      </c>
      <c r="BL702" s="18" t="s">
        <v>137</v>
      </c>
      <c r="BM702" s="198" t="s">
        <v>640</v>
      </c>
    </row>
    <row r="703" spans="1:65" s="14" customFormat="1" ht="11.25">
      <c r="B703" s="211"/>
      <c r="C703" s="212"/>
      <c r="D703" s="202" t="s">
        <v>140</v>
      </c>
      <c r="E703" s="212"/>
      <c r="F703" s="214" t="s">
        <v>641</v>
      </c>
      <c r="G703" s="212"/>
      <c r="H703" s="215">
        <v>1800</v>
      </c>
      <c r="I703" s="216"/>
      <c r="J703" s="212"/>
      <c r="K703" s="212"/>
      <c r="L703" s="217"/>
      <c r="M703" s="218"/>
      <c r="N703" s="219"/>
      <c r="O703" s="219"/>
      <c r="P703" s="219"/>
      <c r="Q703" s="219"/>
      <c r="R703" s="219"/>
      <c r="S703" s="219"/>
      <c r="T703" s="220"/>
      <c r="AT703" s="221" t="s">
        <v>140</v>
      </c>
      <c r="AU703" s="221" t="s">
        <v>138</v>
      </c>
      <c r="AV703" s="14" t="s">
        <v>138</v>
      </c>
      <c r="AW703" s="14" t="s">
        <v>4</v>
      </c>
      <c r="AX703" s="14" t="s">
        <v>83</v>
      </c>
      <c r="AY703" s="221" t="s">
        <v>130</v>
      </c>
    </row>
    <row r="704" spans="1:65" s="2" customFormat="1" ht="16.5" customHeight="1">
      <c r="A704" s="35"/>
      <c r="B704" s="36"/>
      <c r="C704" s="187" t="s">
        <v>642</v>
      </c>
      <c r="D704" s="187" t="s">
        <v>132</v>
      </c>
      <c r="E704" s="188" t="s">
        <v>643</v>
      </c>
      <c r="F704" s="189" t="s">
        <v>644</v>
      </c>
      <c r="G704" s="190" t="s">
        <v>377</v>
      </c>
      <c r="H704" s="191">
        <v>15</v>
      </c>
      <c r="I704" s="192"/>
      <c r="J704" s="193">
        <f>ROUND(I704*H704,2)</f>
        <v>0</v>
      </c>
      <c r="K704" s="189" t="s">
        <v>136</v>
      </c>
      <c r="L704" s="40"/>
      <c r="M704" s="194" t="s">
        <v>1</v>
      </c>
      <c r="N704" s="195" t="s">
        <v>41</v>
      </c>
      <c r="O704" s="72"/>
      <c r="P704" s="196">
        <f>O704*H704</f>
        <v>0</v>
      </c>
      <c r="Q704" s="196">
        <v>0</v>
      </c>
      <c r="R704" s="196">
        <f>Q704*H704</f>
        <v>0</v>
      </c>
      <c r="S704" s="196">
        <v>0</v>
      </c>
      <c r="T704" s="197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8" t="s">
        <v>137</v>
      </c>
      <c r="AT704" s="198" t="s">
        <v>132</v>
      </c>
      <c r="AU704" s="198" t="s">
        <v>138</v>
      </c>
      <c r="AY704" s="18" t="s">
        <v>130</v>
      </c>
      <c r="BE704" s="199">
        <f>IF(N704="základní",J704,0)</f>
        <v>0</v>
      </c>
      <c r="BF704" s="199">
        <f>IF(N704="snížená",J704,0)</f>
        <v>0</v>
      </c>
      <c r="BG704" s="199">
        <f>IF(N704="zákl. přenesená",J704,0)</f>
        <v>0</v>
      </c>
      <c r="BH704" s="199">
        <f>IF(N704="sníž. přenesená",J704,0)</f>
        <v>0</v>
      </c>
      <c r="BI704" s="199">
        <f>IF(N704="nulová",J704,0)</f>
        <v>0</v>
      </c>
      <c r="BJ704" s="18" t="s">
        <v>138</v>
      </c>
      <c r="BK704" s="199">
        <f>ROUND(I704*H704,2)</f>
        <v>0</v>
      </c>
      <c r="BL704" s="18" t="s">
        <v>137</v>
      </c>
      <c r="BM704" s="198" t="s">
        <v>645</v>
      </c>
    </row>
    <row r="705" spans="1:65" s="2" customFormat="1" ht="24.2" customHeight="1">
      <c r="A705" s="35"/>
      <c r="B705" s="36"/>
      <c r="C705" s="187" t="s">
        <v>646</v>
      </c>
      <c r="D705" s="187" t="s">
        <v>132</v>
      </c>
      <c r="E705" s="188" t="s">
        <v>647</v>
      </c>
      <c r="F705" s="189" t="s">
        <v>648</v>
      </c>
      <c r="G705" s="190" t="s">
        <v>649</v>
      </c>
      <c r="H705" s="191">
        <v>1.125</v>
      </c>
      <c r="I705" s="192"/>
      <c r="J705" s="193">
        <f>ROUND(I705*H705,2)</f>
        <v>0</v>
      </c>
      <c r="K705" s="189" t="s">
        <v>136</v>
      </c>
      <c r="L705" s="40"/>
      <c r="M705" s="194" t="s">
        <v>1</v>
      </c>
      <c r="N705" s="195" t="s">
        <v>41</v>
      </c>
      <c r="O705" s="72"/>
      <c r="P705" s="196">
        <f>O705*H705</f>
        <v>0</v>
      </c>
      <c r="Q705" s="196">
        <v>0</v>
      </c>
      <c r="R705" s="196">
        <f>Q705*H705</f>
        <v>0</v>
      </c>
      <c r="S705" s="196">
        <v>1.8</v>
      </c>
      <c r="T705" s="197">
        <f>S705*H705</f>
        <v>2.0249999999999999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98" t="s">
        <v>137</v>
      </c>
      <c r="AT705" s="198" t="s">
        <v>132</v>
      </c>
      <c r="AU705" s="198" t="s">
        <v>138</v>
      </c>
      <c r="AY705" s="18" t="s">
        <v>130</v>
      </c>
      <c r="BE705" s="199">
        <f>IF(N705="základní",J705,0)</f>
        <v>0</v>
      </c>
      <c r="BF705" s="199">
        <f>IF(N705="snížená",J705,0)</f>
        <v>0</v>
      </c>
      <c r="BG705" s="199">
        <f>IF(N705="zákl. přenesená",J705,0)</f>
        <v>0</v>
      </c>
      <c r="BH705" s="199">
        <f>IF(N705="sníž. přenesená",J705,0)</f>
        <v>0</v>
      </c>
      <c r="BI705" s="199">
        <f>IF(N705="nulová",J705,0)</f>
        <v>0</v>
      </c>
      <c r="BJ705" s="18" t="s">
        <v>138</v>
      </c>
      <c r="BK705" s="199">
        <f>ROUND(I705*H705,2)</f>
        <v>0</v>
      </c>
      <c r="BL705" s="18" t="s">
        <v>137</v>
      </c>
      <c r="BM705" s="198" t="s">
        <v>650</v>
      </c>
    </row>
    <row r="706" spans="1:65" s="13" customFormat="1" ht="11.25">
      <c r="B706" s="200"/>
      <c r="C706" s="201"/>
      <c r="D706" s="202" t="s">
        <v>140</v>
      </c>
      <c r="E706" s="203" t="s">
        <v>1</v>
      </c>
      <c r="F706" s="204" t="s">
        <v>651</v>
      </c>
      <c r="G706" s="201"/>
      <c r="H706" s="203" t="s">
        <v>1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140</v>
      </c>
      <c r="AU706" s="210" t="s">
        <v>138</v>
      </c>
      <c r="AV706" s="13" t="s">
        <v>83</v>
      </c>
      <c r="AW706" s="13" t="s">
        <v>32</v>
      </c>
      <c r="AX706" s="13" t="s">
        <v>75</v>
      </c>
      <c r="AY706" s="210" t="s">
        <v>130</v>
      </c>
    </row>
    <row r="707" spans="1:65" s="14" customFormat="1" ht="11.25">
      <c r="B707" s="211"/>
      <c r="C707" s="212"/>
      <c r="D707" s="202" t="s">
        <v>140</v>
      </c>
      <c r="E707" s="213" t="s">
        <v>1</v>
      </c>
      <c r="F707" s="214" t="s">
        <v>652</v>
      </c>
      <c r="G707" s="212"/>
      <c r="H707" s="215">
        <v>1.125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140</v>
      </c>
      <c r="AU707" s="221" t="s">
        <v>138</v>
      </c>
      <c r="AV707" s="14" t="s">
        <v>138</v>
      </c>
      <c r="AW707" s="14" t="s">
        <v>32</v>
      </c>
      <c r="AX707" s="14" t="s">
        <v>83</v>
      </c>
      <c r="AY707" s="221" t="s">
        <v>130</v>
      </c>
    </row>
    <row r="708" spans="1:65" s="2" customFormat="1" ht="24.2" customHeight="1">
      <c r="A708" s="35"/>
      <c r="B708" s="36"/>
      <c r="C708" s="187" t="s">
        <v>653</v>
      </c>
      <c r="D708" s="187" t="s">
        <v>132</v>
      </c>
      <c r="E708" s="188" t="s">
        <v>654</v>
      </c>
      <c r="F708" s="189" t="s">
        <v>655</v>
      </c>
      <c r="G708" s="190" t="s">
        <v>649</v>
      </c>
      <c r="H708" s="191">
        <v>1.125</v>
      </c>
      <c r="I708" s="192"/>
      <c r="J708" s="193">
        <f>ROUND(I708*H708,2)</f>
        <v>0</v>
      </c>
      <c r="K708" s="189" t="s">
        <v>136</v>
      </c>
      <c r="L708" s="40"/>
      <c r="M708" s="194" t="s">
        <v>1</v>
      </c>
      <c r="N708" s="195" t="s">
        <v>41</v>
      </c>
      <c r="O708" s="72"/>
      <c r="P708" s="196">
        <f>O708*H708</f>
        <v>0</v>
      </c>
      <c r="Q708" s="196">
        <v>0</v>
      </c>
      <c r="R708" s="196">
        <f>Q708*H708</f>
        <v>0</v>
      </c>
      <c r="S708" s="196">
        <v>0</v>
      </c>
      <c r="T708" s="197">
        <f>S708*H708</f>
        <v>0</v>
      </c>
      <c r="U708" s="35"/>
      <c r="V708" s="35"/>
      <c r="W708" s="35"/>
      <c r="X708" s="35"/>
      <c r="Y708" s="35"/>
      <c r="Z708" s="35"/>
      <c r="AA708" s="35"/>
      <c r="AB708" s="35"/>
      <c r="AC708" s="35"/>
      <c r="AD708" s="35"/>
      <c r="AE708" s="35"/>
      <c r="AR708" s="198" t="s">
        <v>137</v>
      </c>
      <c r="AT708" s="198" t="s">
        <v>132</v>
      </c>
      <c r="AU708" s="198" t="s">
        <v>138</v>
      </c>
      <c r="AY708" s="18" t="s">
        <v>130</v>
      </c>
      <c r="BE708" s="199">
        <f>IF(N708="základní",J708,0)</f>
        <v>0</v>
      </c>
      <c r="BF708" s="199">
        <f>IF(N708="snížená",J708,0)</f>
        <v>0</v>
      </c>
      <c r="BG708" s="199">
        <f>IF(N708="zákl. přenesená",J708,0)</f>
        <v>0</v>
      </c>
      <c r="BH708" s="199">
        <f>IF(N708="sníž. přenesená",J708,0)</f>
        <v>0</v>
      </c>
      <c r="BI708" s="199">
        <f>IF(N708="nulová",J708,0)</f>
        <v>0</v>
      </c>
      <c r="BJ708" s="18" t="s">
        <v>138</v>
      </c>
      <c r="BK708" s="199">
        <f>ROUND(I708*H708,2)</f>
        <v>0</v>
      </c>
      <c r="BL708" s="18" t="s">
        <v>137</v>
      </c>
      <c r="BM708" s="198" t="s">
        <v>656</v>
      </c>
    </row>
    <row r="709" spans="1:65" s="13" customFormat="1" ht="11.25">
      <c r="B709" s="200"/>
      <c r="C709" s="201"/>
      <c r="D709" s="202" t="s">
        <v>140</v>
      </c>
      <c r="E709" s="203" t="s">
        <v>1</v>
      </c>
      <c r="F709" s="204" t="s">
        <v>651</v>
      </c>
      <c r="G709" s="201"/>
      <c r="H709" s="203" t="s">
        <v>1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140</v>
      </c>
      <c r="AU709" s="210" t="s">
        <v>138</v>
      </c>
      <c r="AV709" s="13" t="s">
        <v>83</v>
      </c>
      <c r="AW709" s="13" t="s">
        <v>32</v>
      </c>
      <c r="AX709" s="13" t="s">
        <v>75</v>
      </c>
      <c r="AY709" s="210" t="s">
        <v>130</v>
      </c>
    </row>
    <row r="710" spans="1:65" s="14" customFormat="1" ht="11.25">
      <c r="B710" s="211"/>
      <c r="C710" s="212"/>
      <c r="D710" s="202" t="s">
        <v>140</v>
      </c>
      <c r="E710" s="213" t="s">
        <v>1</v>
      </c>
      <c r="F710" s="214" t="s">
        <v>652</v>
      </c>
      <c r="G710" s="212"/>
      <c r="H710" s="215">
        <v>1.125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140</v>
      </c>
      <c r="AU710" s="221" t="s">
        <v>138</v>
      </c>
      <c r="AV710" s="14" t="s">
        <v>138</v>
      </c>
      <c r="AW710" s="14" t="s">
        <v>32</v>
      </c>
      <c r="AX710" s="14" t="s">
        <v>83</v>
      </c>
      <c r="AY710" s="221" t="s">
        <v>130</v>
      </c>
    </row>
    <row r="711" spans="1:65" s="2" customFormat="1" ht="24.2" customHeight="1">
      <c r="A711" s="35"/>
      <c r="B711" s="36"/>
      <c r="C711" s="187" t="s">
        <v>657</v>
      </c>
      <c r="D711" s="187" t="s">
        <v>132</v>
      </c>
      <c r="E711" s="188" t="s">
        <v>658</v>
      </c>
      <c r="F711" s="189" t="s">
        <v>659</v>
      </c>
      <c r="G711" s="190" t="s">
        <v>584</v>
      </c>
      <c r="H711" s="191">
        <v>3</v>
      </c>
      <c r="I711" s="192"/>
      <c r="J711" s="193">
        <f>ROUND(I711*H711,2)</f>
        <v>0</v>
      </c>
      <c r="K711" s="189" t="s">
        <v>136</v>
      </c>
      <c r="L711" s="40"/>
      <c r="M711" s="194" t="s">
        <v>1</v>
      </c>
      <c r="N711" s="195" t="s">
        <v>41</v>
      </c>
      <c r="O711" s="72"/>
      <c r="P711" s="196">
        <f>O711*H711</f>
        <v>0</v>
      </c>
      <c r="Q711" s="196">
        <v>0</v>
      </c>
      <c r="R711" s="196">
        <f>Q711*H711</f>
        <v>0</v>
      </c>
      <c r="S711" s="196">
        <v>8.9999999999999993E-3</v>
      </c>
      <c r="T711" s="197">
        <f>S711*H711</f>
        <v>2.6999999999999996E-2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8" t="s">
        <v>137</v>
      </c>
      <c r="AT711" s="198" t="s">
        <v>132</v>
      </c>
      <c r="AU711" s="198" t="s">
        <v>138</v>
      </c>
      <c r="AY711" s="18" t="s">
        <v>130</v>
      </c>
      <c r="BE711" s="199">
        <f>IF(N711="základní",J711,0)</f>
        <v>0</v>
      </c>
      <c r="BF711" s="199">
        <f>IF(N711="snížená",J711,0)</f>
        <v>0</v>
      </c>
      <c r="BG711" s="199">
        <f>IF(N711="zákl. přenesená",J711,0)</f>
        <v>0</v>
      </c>
      <c r="BH711" s="199">
        <f>IF(N711="sníž. přenesená",J711,0)</f>
        <v>0</v>
      </c>
      <c r="BI711" s="199">
        <f>IF(N711="nulová",J711,0)</f>
        <v>0</v>
      </c>
      <c r="BJ711" s="18" t="s">
        <v>138</v>
      </c>
      <c r="BK711" s="199">
        <f>ROUND(I711*H711,2)</f>
        <v>0</v>
      </c>
      <c r="BL711" s="18" t="s">
        <v>137</v>
      </c>
      <c r="BM711" s="198" t="s">
        <v>660</v>
      </c>
    </row>
    <row r="712" spans="1:65" s="13" customFormat="1" ht="11.25">
      <c r="B712" s="200"/>
      <c r="C712" s="201"/>
      <c r="D712" s="202" t="s">
        <v>140</v>
      </c>
      <c r="E712" s="203" t="s">
        <v>1</v>
      </c>
      <c r="F712" s="204" t="s">
        <v>661</v>
      </c>
      <c r="G712" s="201"/>
      <c r="H712" s="203" t="s">
        <v>1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140</v>
      </c>
      <c r="AU712" s="210" t="s">
        <v>138</v>
      </c>
      <c r="AV712" s="13" t="s">
        <v>83</v>
      </c>
      <c r="AW712" s="13" t="s">
        <v>32</v>
      </c>
      <c r="AX712" s="13" t="s">
        <v>75</v>
      </c>
      <c r="AY712" s="210" t="s">
        <v>130</v>
      </c>
    </row>
    <row r="713" spans="1:65" s="14" customFormat="1" ht="11.25">
      <c r="B713" s="211"/>
      <c r="C713" s="212"/>
      <c r="D713" s="202" t="s">
        <v>140</v>
      </c>
      <c r="E713" s="213" t="s">
        <v>1</v>
      </c>
      <c r="F713" s="214" t="s">
        <v>320</v>
      </c>
      <c r="G713" s="212"/>
      <c r="H713" s="215">
        <v>3</v>
      </c>
      <c r="I713" s="216"/>
      <c r="J713" s="212"/>
      <c r="K713" s="212"/>
      <c r="L713" s="217"/>
      <c r="M713" s="218"/>
      <c r="N713" s="219"/>
      <c r="O713" s="219"/>
      <c r="P713" s="219"/>
      <c r="Q713" s="219"/>
      <c r="R713" s="219"/>
      <c r="S713" s="219"/>
      <c r="T713" s="220"/>
      <c r="AT713" s="221" t="s">
        <v>140</v>
      </c>
      <c r="AU713" s="221" t="s">
        <v>138</v>
      </c>
      <c r="AV713" s="14" t="s">
        <v>138</v>
      </c>
      <c r="AW713" s="14" t="s">
        <v>32</v>
      </c>
      <c r="AX713" s="14" t="s">
        <v>83</v>
      </c>
      <c r="AY713" s="221" t="s">
        <v>130</v>
      </c>
    </row>
    <row r="714" spans="1:65" s="2" customFormat="1" ht="24.2" customHeight="1">
      <c r="A714" s="35"/>
      <c r="B714" s="36"/>
      <c r="C714" s="187" t="s">
        <v>662</v>
      </c>
      <c r="D714" s="187" t="s">
        <v>132</v>
      </c>
      <c r="E714" s="188" t="s">
        <v>663</v>
      </c>
      <c r="F714" s="189" t="s">
        <v>664</v>
      </c>
      <c r="G714" s="190" t="s">
        <v>665</v>
      </c>
      <c r="H714" s="191">
        <v>1</v>
      </c>
      <c r="I714" s="192"/>
      <c r="J714" s="193">
        <f>ROUND(I714*H714,2)</f>
        <v>0</v>
      </c>
      <c r="K714" s="189" t="s">
        <v>1</v>
      </c>
      <c r="L714" s="40"/>
      <c r="M714" s="194" t="s">
        <v>1</v>
      </c>
      <c r="N714" s="195" t="s">
        <v>41</v>
      </c>
      <c r="O714" s="72"/>
      <c r="P714" s="196">
        <f>O714*H714</f>
        <v>0</v>
      </c>
      <c r="Q714" s="196">
        <v>0</v>
      </c>
      <c r="R714" s="196">
        <f>Q714*H714</f>
        <v>0</v>
      </c>
      <c r="S714" s="196">
        <v>8.9999999999999993E-3</v>
      </c>
      <c r="T714" s="197">
        <f>S714*H714</f>
        <v>8.9999999999999993E-3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8" t="s">
        <v>137</v>
      </c>
      <c r="AT714" s="198" t="s">
        <v>132</v>
      </c>
      <c r="AU714" s="198" t="s">
        <v>138</v>
      </c>
      <c r="AY714" s="18" t="s">
        <v>130</v>
      </c>
      <c r="BE714" s="199">
        <f>IF(N714="základní",J714,0)</f>
        <v>0</v>
      </c>
      <c r="BF714" s="199">
        <f>IF(N714="snížená",J714,0)</f>
        <v>0</v>
      </c>
      <c r="BG714" s="199">
        <f>IF(N714="zákl. přenesená",J714,0)</f>
        <v>0</v>
      </c>
      <c r="BH714" s="199">
        <f>IF(N714="sníž. přenesená",J714,0)</f>
        <v>0</v>
      </c>
      <c r="BI714" s="199">
        <f>IF(N714="nulová",J714,0)</f>
        <v>0</v>
      </c>
      <c r="BJ714" s="18" t="s">
        <v>138</v>
      </c>
      <c r="BK714" s="199">
        <f>ROUND(I714*H714,2)</f>
        <v>0</v>
      </c>
      <c r="BL714" s="18" t="s">
        <v>137</v>
      </c>
      <c r="BM714" s="198" t="s">
        <v>666</v>
      </c>
    </row>
    <row r="715" spans="1:65" s="2" customFormat="1" ht="33" customHeight="1">
      <c r="A715" s="35"/>
      <c r="B715" s="36"/>
      <c r="C715" s="187" t="s">
        <v>667</v>
      </c>
      <c r="D715" s="187" t="s">
        <v>132</v>
      </c>
      <c r="E715" s="188" t="s">
        <v>668</v>
      </c>
      <c r="F715" s="189" t="s">
        <v>669</v>
      </c>
      <c r="G715" s="190" t="s">
        <v>135</v>
      </c>
      <c r="H715" s="191">
        <v>33.33</v>
      </c>
      <c r="I715" s="192"/>
      <c r="J715" s="193">
        <f>ROUND(I715*H715,2)</f>
        <v>0</v>
      </c>
      <c r="K715" s="189" t="s">
        <v>136</v>
      </c>
      <c r="L715" s="40"/>
      <c r="M715" s="194" t="s">
        <v>1</v>
      </c>
      <c r="N715" s="195" t="s">
        <v>41</v>
      </c>
      <c r="O715" s="72"/>
      <c r="P715" s="196">
        <f>O715*H715</f>
        <v>0</v>
      </c>
      <c r="Q715" s="196">
        <v>0</v>
      </c>
      <c r="R715" s="196">
        <f>Q715*H715</f>
        <v>0</v>
      </c>
      <c r="S715" s="196">
        <v>0.10199999999999999</v>
      </c>
      <c r="T715" s="197">
        <f>S715*H715</f>
        <v>3.3996599999999995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98" t="s">
        <v>137</v>
      </c>
      <c r="AT715" s="198" t="s">
        <v>132</v>
      </c>
      <c r="AU715" s="198" t="s">
        <v>138</v>
      </c>
      <c r="AY715" s="18" t="s">
        <v>130</v>
      </c>
      <c r="BE715" s="199">
        <f>IF(N715="základní",J715,0)</f>
        <v>0</v>
      </c>
      <c r="BF715" s="199">
        <f>IF(N715="snížená",J715,0)</f>
        <v>0</v>
      </c>
      <c r="BG715" s="199">
        <f>IF(N715="zákl. přenesená",J715,0)</f>
        <v>0</v>
      </c>
      <c r="BH715" s="199">
        <f>IF(N715="sníž. přenesená",J715,0)</f>
        <v>0</v>
      </c>
      <c r="BI715" s="199">
        <f>IF(N715="nulová",J715,0)</f>
        <v>0</v>
      </c>
      <c r="BJ715" s="18" t="s">
        <v>138</v>
      </c>
      <c r="BK715" s="199">
        <f>ROUND(I715*H715,2)</f>
        <v>0</v>
      </c>
      <c r="BL715" s="18" t="s">
        <v>137</v>
      </c>
      <c r="BM715" s="198" t="s">
        <v>670</v>
      </c>
    </row>
    <row r="716" spans="1:65" s="13" customFormat="1" ht="11.25">
      <c r="B716" s="200"/>
      <c r="C716" s="201"/>
      <c r="D716" s="202" t="s">
        <v>140</v>
      </c>
      <c r="E716" s="203" t="s">
        <v>1</v>
      </c>
      <c r="F716" s="204" t="s">
        <v>671</v>
      </c>
      <c r="G716" s="201"/>
      <c r="H716" s="203" t="s">
        <v>1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140</v>
      </c>
      <c r="AU716" s="210" t="s">
        <v>138</v>
      </c>
      <c r="AV716" s="13" t="s">
        <v>83</v>
      </c>
      <c r="AW716" s="13" t="s">
        <v>32</v>
      </c>
      <c r="AX716" s="13" t="s">
        <v>75</v>
      </c>
      <c r="AY716" s="210" t="s">
        <v>130</v>
      </c>
    </row>
    <row r="717" spans="1:65" s="14" customFormat="1" ht="11.25">
      <c r="B717" s="211"/>
      <c r="C717" s="212"/>
      <c r="D717" s="202" t="s">
        <v>140</v>
      </c>
      <c r="E717" s="213" t="s">
        <v>1</v>
      </c>
      <c r="F717" s="214" t="s">
        <v>672</v>
      </c>
      <c r="G717" s="212"/>
      <c r="H717" s="215">
        <v>10.25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140</v>
      </c>
      <c r="AU717" s="221" t="s">
        <v>138</v>
      </c>
      <c r="AV717" s="14" t="s">
        <v>138</v>
      </c>
      <c r="AW717" s="14" t="s">
        <v>32</v>
      </c>
      <c r="AX717" s="14" t="s">
        <v>75</v>
      </c>
      <c r="AY717" s="221" t="s">
        <v>130</v>
      </c>
    </row>
    <row r="718" spans="1:65" s="14" customFormat="1" ht="11.25">
      <c r="B718" s="211"/>
      <c r="C718" s="212"/>
      <c r="D718" s="202" t="s">
        <v>140</v>
      </c>
      <c r="E718" s="213" t="s">
        <v>1</v>
      </c>
      <c r="F718" s="214" t="s">
        <v>673</v>
      </c>
      <c r="G718" s="212"/>
      <c r="H718" s="215">
        <v>10.23</v>
      </c>
      <c r="I718" s="216"/>
      <c r="J718" s="212"/>
      <c r="K718" s="212"/>
      <c r="L718" s="217"/>
      <c r="M718" s="218"/>
      <c r="N718" s="219"/>
      <c r="O718" s="219"/>
      <c r="P718" s="219"/>
      <c r="Q718" s="219"/>
      <c r="R718" s="219"/>
      <c r="S718" s="219"/>
      <c r="T718" s="220"/>
      <c r="AT718" s="221" t="s">
        <v>140</v>
      </c>
      <c r="AU718" s="221" t="s">
        <v>138</v>
      </c>
      <c r="AV718" s="14" t="s">
        <v>138</v>
      </c>
      <c r="AW718" s="14" t="s">
        <v>32</v>
      </c>
      <c r="AX718" s="14" t="s">
        <v>75</v>
      </c>
      <c r="AY718" s="221" t="s">
        <v>130</v>
      </c>
    </row>
    <row r="719" spans="1:65" s="14" customFormat="1" ht="11.25">
      <c r="B719" s="211"/>
      <c r="C719" s="212"/>
      <c r="D719" s="202" t="s">
        <v>140</v>
      </c>
      <c r="E719" s="213" t="s">
        <v>1</v>
      </c>
      <c r="F719" s="214" t="s">
        <v>674</v>
      </c>
      <c r="G719" s="212"/>
      <c r="H719" s="215">
        <v>5.8</v>
      </c>
      <c r="I719" s="216"/>
      <c r="J719" s="212"/>
      <c r="K719" s="212"/>
      <c r="L719" s="217"/>
      <c r="M719" s="218"/>
      <c r="N719" s="219"/>
      <c r="O719" s="219"/>
      <c r="P719" s="219"/>
      <c r="Q719" s="219"/>
      <c r="R719" s="219"/>
      <c r="S719" s="219"/>
      <c r="T719" s="220"/>
      <c r="AT719" s="221" t="s">
        <v>140</v>
      </c>
      <c r="AU719" s="221" t="s">
        <v>138</v>
      </c>
      <c r="AV719" s="14" t="s">
        <v>138</v>
      </c>
      <c r="AW719" s="14" t="s">
        <v>32</v>
      </c>
      <c r="AX719" s="14" t="s">
        <v>75</v>
      </c>
      <c r="AY719" s="221" t="s">
        <v>130</v>
      </c>
    </row>
    <row r="720" spans="1:65" s="14" customFormat="1" ht="11.25">
      <c r="B720" s="211"/>
      <c r="C720" s="212"/>
      <c r="D720" s="202" t="s">
        <v>140</v>
      </c>
      <c r="E720" s="213" t="s">
        <v>1</v>
      </c>
      <c r="F720" s="214" t="s">
        <v>675</v>
      </c>
      <c r="G720" s="212"/>
      <c r="H720" s="215">
        <v>7.05</v>
      </c>
      <c r="I720" s="216"/>
      <c r="J720" s="212"/>
      <c r="K720" s="212"/>
      <c r="L720" s="217"/>
      <c r="M720" s="218"/>
      <c r="N720" s="219"/>
      <c r="O720" s="219"/>
      <c r="P720" s="219"/>
      <c r="Q720" s="219"/>
      <c r="R720" s="219"/>
      <c r="S720" s="219"/>
      <c r="T720" s="220"/>
      <c r="AT720" s="221" t="s">
        <v>140</v>
      </c>
      <c r="AU720" s="221" t="s">
        <v>138</v>
      </c>
      <c r="AV720" s="14" t="s">
        <v>138</v>
      </c>
      <c r="AW720" s="14" t="s">
        <v>32</v>
      </c>
      <c r="AX720" s="14" t="s">
        <v>75</v>
      </c>
      <c r="AY720" s="221" t="s">
        <v>130</v>
      </c>
    </row>
    <row r="721" spans="1:65" s="15" customFormat="1" ht="11.25">
      <c r="B721" s="222"/>
      <c r="C721" s="223"/>
      <c r="D721" s="202" t="s">
        <v>140</v>
      </c>
      <c r="E721" s="224" t="s">
        <v>1</v>
      </c>
      <c r="F721" s="225" t="s">
        <v>169</v>
      </c>
      <c r="G721" s="223"/>
      <c r="H721" s="226">
        <v>33.33</v>
      </c>
      <c r="I721" s="227"/>
      <c r="J721" s="223"/>
      <c r="K721" s="223"/>
      <c r="L721" s="228"/>
      <c r="M721" s="229"/>
      <c r="N721" s="230"/>
      <c r="O721" s="230"/>
      <c r="P721" s="230"/>
      <c r="Q721" s="230"/>
      <c r="R721" s="230"/>
      <c r="S721" s="230"/>
      <c r="T721" s="231"/>
      <c r="AT721" s="232" t="s">
        <v>140</v>
      </c>
      <c r="AU721" s="232" t="s">
        <v>138</v>
      </c>
      <c r="AV721" s="15" t="s">
        <v>137</v>
      </c>
      <c r="AW721" s="15" t="s">
        <v>32</v>
      </c>
      <c r="AX721" s="15" t="s">
        <v>83</v>
      </c>
      <c r="AY721" s="232" t="s">
        <v>130</v>
      </c>
    </row>
    <row r="722" spans="1:65" s="2" customFormat="1" ht="24.2" customHeight="1">
      <c r="A722" s="35"/>
      <c r="B722" s="36"/>
      <c r="C722" s="187" t="s">
        <v>676</v>
      </c>
      <c r="D722" s="187" t="s">
        <v>132</v>
      </c>
      <c r="E722" s="188" t="s">
        <v>677</v>
      </c>
      <c r="F722" s="189" t="s">
        <v>678</v>
      </c>
      <c r="G722" s="190" t="s">
        <v>135</v>
      </c>
      <c r="H722" s="191">
        <v>45.4</v>
      </c>
      <c r="I722" s="192"/>
      <c r="J722" s="193">
        <f>ROUND(I722*H722,2)</f>
        <v>0</v>
      </c>
      <c r="K722" s="189" t="s">
        <v>136</v>
      </c>
      <c r="L722" s="40"/>
      <c r="M722" s="194" t="s">
        <v>1</v>
      </c>
      <c r="N722" s="195" t="s">
        <v>41</v>
      </c>
      <c r="O722" s="72"/>
      <c r="P722" s="196">
        <f>O722*H722</f>
        <v>0</v>
      </c>
      <c r="Q722" s="196">
        <v>0</v>
      </c>
      <c r="R722" s="196">
        <f>Q722*H722</f>
        <v>0</v>
      </c>
      <c r="S722" s="196">
        <v>0</v>
      </c>
      <c r="T722" s="197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8" t="s">
        <v>137</v>
      </c>
      <c r="AT722" s="198" t="s">
        <v>132</v>
      </c>
      <c r="AU722" s="198" t="s">
        <v>138</v>
      </c>
      <c r="AY722" s="18" t="s">
        <v>130</v>
      </c>
      <c r="BE722" s="199">
        <f>IF(N722="základní",J722,0)</f>
        <v>0</v>
      </c>
      <c r="BF722" s="199">
        <f>IF(N722="snížená",J722,0)</f>
        <v>0</v>
      </c>
      <c r="BG722" s="199">
        <f>IF(N722="zákl. přenesená",J722,0)</f>
        <v>0</v>
      </c>
      <c r="BH722" s="199">
        <f>IF(N722="sníž. přenesená",J722,0)</f>
        <v>0</v>
      </c>
      <c r="BI722" s="199">
        <f>IF(N722="nulová",J722,0)</f>
        <v>0</v>
      </c>
      <c r="BJ722" s="18" t="s">
        <v>138</v>
      </c>
      <c r="BK722" s="199">
        <f>ROUND(I722*H722,2)</f>
        <v>0</v>
      </c>
      <c r="BL722" s="18" t="s">
        <v>137</v>
      </c>
      <c r="BM722" s="198" t="s">
        <v>679</v>
      </c>
    </row>
    <row r="723" spans="1:65" s="13" customFormat="1" ht="11.25">
      <c r="B723" s="200"/>
      <c r="C723" s="201"/>
      <c r="D723" s="202" t="s">
        <v>140</v>
      </c>
      <c r="E723" s="203" t="s">
        <v>1</v>
      </c>
      <c r="F723" s="204" t="s">
        <v>146</v>
      </c>
      <c r="G723" s="201"/>
      <c r="H723" s="203" t="s">
        <v>1</v>
      </c>
      <c r="I723" s="205"/>
      <c r="J723" s="201"/>
      <c r="K723" s="201"/>
      <c r="L723" s="206"/>
      <c r="M723" s="207"/>
      <c r="N723" s="208"/>
      <c r="O723" s="208"/>
      <c r="P723" s="208"/>
      <c r="Q723" s="208"/>
      <c r="R723" s="208"/>
      <c r="S723" s="208"/>
      <c r="T723" s="209"/>
      <c r="AT723" s="210" t="s">
        <v>140</v>
      </c>
      <c r="AU723" s="210" t="s">
        <v>138</v>
      </c>
      <c r="AV723" s="13" t="s">
        <v>83</v>
      </c>
      <c r="AW723" s="13" t="s">
        <v>32</v>
      </c>
      <c r="AX723" s="13" t="s">
        <v>75</v>
      </c>
      <c r="AY723" s="210" t="s">
        <v>130</v>
      </c>
    </row>
    <row r="724" spans="1:65" s="14" customFormat="1" ht="11.25">
      <c r="B724" s="211"/>
      <c r="C724" s="212"/>
      <c r="D724" s="202" t="s">
        <v>140</v>
      </c>
      <c r="E724" s="213" t="s">
        <v>1</v>
      </c>
      <c r="F724" s="214" t="s">
        <v>147</v>
      </c>
      <c r="G724" s="212"/>
      <c r="H724" s="215">
        <v>45.4</v>
      </c>
      <c r="I724" s="216"/>
      <c r="J724" s="212"/>
      <c r="K724" s="212"/>
      <c r="L724" s="217"/>
      <c r="M724" s="218"/>
      <c r="N724" s="219"/>
      <c r="O724" s="219"/>
      <c r="P724" s="219"/>
      <c r="Q724" s="219"/>
      <c r="R724" s="219"/>
      <c r="S724" s="219"/>
      <c r="T724" s="220"/>
      <c r="AT724" s="221" t="s">
        <v>140</v>
      </c>
      <c r="AU724" s="221" t="s">
        <v>138</v>
      </c>
      <c r="AV724" s="14" t="s">
        <v>138</v>
      </c>
      <c r="AW724" s="14" t="s">
        <v>32</v>
      </c>
      <c r="AX724" s="14" t="s">
        <v>83</v>
      </c>
      <c r="AY724" s="221" t="s">
        <v>130</v>
      </c>
    </row>
    <row r="725" spans="1:65" s="12" customFormat="1" ht="22.9" customHeight="1">
      <c r="B725" s="171"/>
      <c r="C725" s="172"/>
      <c r="D725" s="173" t="s">
        <v>74</v>
      </c>
      <c r="E725" s="185" t="s">
        <v>680</v>
      </c>
      <c r="F725" s="185" t="s">
        <v>681</v>
      </c>
      <c r="G725" s="172"/>
      <c r="H725" s="172"/>
      <c r="I725" s="175"/>
      <c r="J725" s="186">
        <f>BK725</f>
        <v>0</v>
      </c>
      <c r="K725" s="172"/>
      <c r="L725" s="177"/>
      <c r="M725" s="178"/>
      <c r="N725" s="179"/>
      <c r="O725" s="179"/>
      <c r="P725" s="180">
        <f>SUM(P726:P730)</f>
        <v>0</v>
      </c>
      <c r="Q725" s="179"/>
      <c r="R725" s="180">
        <f>SUM(R726:R730)</f>
        <v>0</v>
      </c>
      <c r="S725" s="179"/>
      <c r="T725" s="181">
        <f>SUM(T726:T730)</f>
        <v>0</v>
      </c>
      <c r="AR725" s="182" t="s">
        <v>83</v>
      </c>
      <c r="AT725" s="183" t="s">
        <v>74</v>
      </c>
      <c r="AU725" s="183" t="s">
        <v>83</v>
      </c>
      <c r="AY725" s="182" t="s">
        <v>130</v>
      </c>
      <c r="BK725" s="184">
        <f>SUM(BK726:BK730)</f>
        <v>0</v>
      </c>
    </row>
    <row r="726" spans="1:65" s="2" customFormat="1" ht="24.2" customHeight="1">
      <c r="A726" s="35"/>
      <c r="B726" s="36"/>
      <c r="C726" s="187" t="s">
        <v>682</v>
      </c>
      <c r="D726" s="187" t="s">
        <v>132</v>
      </c>
      <c r="E726" s="188" t="s">
        <v>683</v>
      </c>
      <c r="F726" s="189" t="s">
        <v>684</v>
      </c>
      <c r="G726" s="190" t="s">
        <v>685</v>
      </c>
      <c r="H726" s="191">
        <v>87.718999999999994</v>
      </c>
      <c r="I726" s="192"/>
      <c r="J726" s="193">
        <f>ROUND(I726*H726,2)</f>
        <v>0</v>
      </c>
      <c r="K726" s="189" t="s">
        <v>136</v>
      </c>
      <c r="L726" s="40"/>
      <c r="M726" s="194" t="s">
        <v>1</v>
      </c>
      <c r="N726" s="195" t="s">
        <v>41</v>
      </c>
      <c r="O726" s="72"/>
      <c r="P726" s="196">
        <f>O726*H726</f>
        <v>0</v>
      </c>
      <c r="Q726" s="196">
        <v>0</v>
      </c>
      <c r="R726" s="196">
        <f>Q726*H726</f>
        <v>0</v>
      </c>
      <c r="S726" s="196">
        <v>0</v>
      </c>
      <c r="T726" s="197">
        <f>S726*H726</f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8" t="s">
        <v>137</v>
      </c>
      <c r="AT726" s="198" t="s">
        <v>132</v>
      </c>
      <c r="AU726" s="198" t="s">
        <v>138</v>
      </c>
      <c r="AY726" s="18" t="s">
        <v>130</v>
      </c>
      <c r="BE726" s="199">
        <f>IF(N726="základní",J726,0)</f>
        <v>0</v>
      </c>
      <c r="BF726" s="199">
        <f>IF(N726="snížená",J726,0)</f>
        <v>0</v>
      </c>
      <c r="BG726" s="199">
        <f>IF(N726="zákl. přenesená",J726,0)</f>
        <v>0</v>
      </c>
      <c r="BH726" s="199">
        <f>IF(N726="sníž. přenesená",J726,0)</f>
        <v>0</v>
      </c>
      <c r="BI726" s="199">
        <f>IF(N726="nulová",J726,0)</f>
        <v>0</v>
      </c>
      <c r="BJ726" s="18" t="s">
        <v>138</v>
      </c>
      <c r="BK726" s="199">
        <f>ROUND(I726*H726,2)</f>
        <v>0</v>
      </c>
      <c r="BL726" s="18" t="s">
        <v>137</v>
      </c>
      <c r="BM726" s="198" t="s">
        <v>686</v>
      </c>
    </row>
    <row r="727" spans="1:65" s="2" customFormat="1" ht="24.2" customHeight="1">
      <c r="A727" s="35"/>
      <c r="B727" s="36"/>
      <c r="C727" s="187" t="s">
        <v>687</v>
      </c>
      <c r="D727" s="187" t="s">
        <v>132</v>
      </c>
      <c r="E727" s="188" t="s">
        <v>688</v>
      </c>
      <c r="F727" s="189" t="s">
        <v>689</v>
      </c>
      <c r="G727" s="190" t="s">
        <v>685</v>
      </c>
      <c r="H727" s="191">
        <v>87.718999999999994</v>
      </c>
      <c r="I727" s="192"/>
      <c r="J727" s="193">
        <f>ROUND(I727*H727,2)</f>
        <v>0</v>
      </c>
      <c r="K727" s="189" t="s">
        <v>136</v>
      </c>
      <c r="L727" s="40"/>
      <c r="M727" s="194" t="s">
        <v>1</v>
      </c>
      <c r="N727" s="195" t="s">
        <v>41</v>
      </c>
      <c r="O727" s="72"/>
      <c r="P727" s="196">
        <f>O727*H727</f>
        <v>0</v>
      </c>
      <c r="Q727" s="196">
        <v>0</v>
      </c>
      <c r="R727" s="196">
        <f>Q727*H727</f>
        <v>0</v>
      </c>
      <c r="S727" s="196">
        <v>0</v>
      </c>
      <c r="T727" s="197">
        <f>S727*H727</f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8" t="s">
        <v>137</v>
      </c>
      <c r="AT727" s="198" t="s">
        <v>132</v>
      </c>
      <c r="AU727" s="198" t="s">
        <v>138</v>
      </c>
      <c r="AY727" s="18" t="s">
        <v>130</v>
      </c>
      <c r="BE727" s="199">
        <f>IF(N727="základní",J727,0)</f>
        <v>0</v>
      </c>
      <c r="BF727" s="199">
        <f>IF(N727="snížená",J727,0)</f>
        <v>0</v>
      </c>
      <c r="BG727" s="199">
        <f>IF(N727="zákl. přenesená",J727,0)</f>
        <v>0</v>
      </c>
      <c r="BH727" s="199">
        <f>IF(N727="sníž. přenesená",J727,0)</f>
        <v>0</v>
      </c>
      <c r="BI727" s="199">
        <f>IF(N727="nulová",J727,0)</f>
        <v>0</v>
      </c>
      <c r="BJ727" s="18" t="s">
        <v>138</v>
      </c>
      <c r="BK727" s="199">
        <f>ROUND(I727*H727,2)</f>
        <v>0</v>
      </c>
      <c r="BL727" s="18" t="s">
        <v>137</v>
      </c>
      <c r="BM727" s="198" t="s">
        <v>690</v>
      </c>
    </row>
    <row r="728" spans="1:65" s="2" customFormat="1" ht="24.2" customHeight="1">
      <c r="A728" s="35"/>
      <c r="B728" s="36"/>
      <c r="C728" s="187" t="s">
        <v>691</v>
      </c>
      <c r="D728" s="187" t="s">
        <v>132</v>
      </c>
      <c r="E728" s="188" t="s">
        <v>692</v>
      </c>
      <c r="F728" s="189" t="s">
        <v>693</v>
      </c>
      <c r="G728" s="190" t="s">
        <v>685</v>
      </c>
      <c r="H728" s="191">
        <v>1228.066</v>
      </c>
      <c r="I728" s="192"/>
      <c r="J728" s="193">
        <f>ROUND(I728*H728,2)</f>
        <v>0</v>
      </c>
      <c r="K728" s="189" t="s">
        <v>136</v>
      </c>
      <c r="L728" s="40"/>
      <c r="M728" s="194" t="s">
        <v>1</v>
      </c>
      <c r="N728" s="195" t="s">
        <v>41</v>
      </c>
      <c r="O728" s="72"/>
      <c r="P728" s="196">
        <f>O728*H728</f>
        <v>0</v>
      </c>
      <c r="Q728" s="196">
        <v>0</v>
      </c>
      <c r="R728" s="196">
        <f>Q728*H728</f>
        <v>0</v>
      </c>
      <c r="S728" s="196">
        <v>0</v>
      </c>
      <c r="T728" s="197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98" t="s">
        <v>137</v>
      </c>
      <c r="AT728" s="198" t="s">
        <v>132</v>
      </c>
      <c r="AU728" s="198" t="s">
        <v>138</v>
      </c>
      <c r="AY728" s="18" t="s">
        <v>130</v>
      </c>
      <c r="BE728" s="199">
        <f>IF(N728="základní",J728,0)</f>
        <v>0</v>
      </c>
      <c r="BF728" s="199">
        <f>IF(N728="snížená",J728,0)</f>
        <v>0</v>
      </c>
      <c r="BG728" s="199">
        <f>IF(N728="zákl. přenesená",J728,0)</f>
        <v>0</v>
      </c>
      <c r="BH728" s="199">
        <f>IF(N728="sníž. přenesená",J728,0)</f>
        <v>0</v>
      </c>
      <c r="BI728" s="199">
        <f>IF(N728="nulová",J728,0)</f>
        <v>0</v>
      </c>
      <c r="BJ728" s="18" t="s">
        <v>138</v>
      </c>
      <c r="BK728" s="199">
        <f>ROUND(I728*H728,2)</f>
        <v>0</v>
      </c>
      <c r="BL728" s="18" t="s">
        <v>137</v>
      </c>
      <c r="BM728" s="198" t="s">
        <v>694</v>
      </c>
    </row>
    <row r="729" spans="1:65" s="14" customFormat="1" ht="11.25">
      <c r="B729" s="211"/>
      <c r="C729" s="212"/>
      <c r="D729" s="202" t="s">
        <v>140</v>
      </c>
      <c r="E729" s="212"/>
      <c r="F729" s="214" t="s">
        <v>695</v>
      </c>
      <c r="G729" s="212"/>
      <c r="H729" s="215">
        <v>1228.066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140</v>
      </c>
      <c r="AU729" s="221" t="s">
        <v>138</v>
      </c>
      <c r="AV729" s="14" t="s">
        <v>138</v>
      </c>
      <c r="AW729" s="14" t="s">
        <v>4</v>
      </c>
      <c r="AX729" s="14" t="s">
        <v>83</v>
      </c>
      <c r="AY729" s="221" t="s">
        <v>130</v>
      </c>
    </row>
    <row r="730" spans="1:65" s="2" customFormat="1" ht="33" customHeight="1">
      <c r="A730" s="35"/>
      <c r="B730" s="36"/>
      <c r="C730" s="187" t="s">
        <v>696</v>
      </c>
      <c r="D730" s="187" t="s">
        <v>132</v>
      </c>
      <c r="E730" s="188" t="s">
        <v>697</v>
      </c>
      <c r="F730" s="189" t="s">
        <v>698</v>
      </c>
      <c r="G730" s="190" t="s">
        <v>685</v>
      </c>
      <c r="H730" s="191">
        <v>87.718999999999994</v>
      </c>
      <c r="I730" s="192"/>
      <c r="J730" s="193">
        <f>ROUND(I730*H730,2)</f>
        <v>0</v>
      </c>
      <c r="K730" s="189" t="s">
        <v>136</v>
      </c>
      <c r="L730" s="40"/>
      <c r="M730" s="194" t="s">
        <v>1</v>
      </c>
      <c r="N730" s="195" t="s">
        <v>41</v>
      </c>
      <c r="O730" s="72"/>
      <c r="P730" s="196">
        <f>O730*H730</f>
        <v>0</v>
      </c>
      <c r="Q730" s="196">
        <v>0</v>
      </c>
      <c r="R730" s="196">
        <f>Q730*H730</f>
        <v>0</v>
      </c>
      <c r="S730" s="196">
        <v>0</v>
      </c>
      <c r="T730" s="197">
        <f>S730*H730</f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8" t="s">
        <v>137</v>
      </c>
      <c r="AT730" s="198" t="s">
        <v>132</v>
      </c>
      <c r="AU730" s="198" t="s">
        <v>138</v>
      </c>
      <c r="AY730" s="18" t="s">
        <v>130</v>
      </c>
      <c r="BE730" s="199">
        <f>IF(N730="základní",J730,0)</f>
        <v>0</v>
      </c>
      <c r="BF730" s="199">
        <f>IF(N730="snížená",J730,0)</f>
        <v>0</v>
      </c>
      <c r="BG730" s="199">
        <f>IF(N730="zákl. přenesená",J730,0)</f>
        <v>0</v>
      </c>
      <c r="BH730" s="199">
        <f>IF(N730="sníž. přenesená",J730,0)</f>
        <v>0</v>
      </c>
      <c r="BI730" s="199">
        <f>IF(N730="nulová",J730,0)</f>
        <v>0</v>
      </c>
      <c r="BJ730" s="18" t="s">
        <v>138</v>
      </c>
      <c r="BK730" s="199">
        <f>ROUND(I730*H730,2)</f>
        <v>0</v>
      </c>
      <c r="BL730" s="18" t="s">
        <v>137</v>
      </c>
      <c r="BM730" s="198" t="s">
        <v>699</v>
      </c>
    </row>
    <row r="731" spans="1:65" s="12" customFormat="1" ht="22.9" customHeight="1">
      <c r="B731" s="171"/>
      <c r="C731" s="172"/>
      <c r="D731" s="173" t="s">
        <v>74</v>
      </c>
      <c r="E731" s="185" t="s">
        <v>700</v>
      </c>
      <c r="F731" s="185" t="s">
        <v>701</v>
      </c>
      <c r="G731" s="172"/>
      <c r="H731" s="172"/>
      <c r="I731" s="175"/>
      <c r="J731" s="186">
        <f>BK731</f>
        <v>0</v>
      </c>
      <c r="K731" s="172"/>
      <c r="L731" s="177"/>
      <c r="M731" s="178"/>
      <c r="N731" s="179"/>
      <c r="O731" s="179"/>
      <c r="P731" s="180">
        <f>P732</f>
        <v>0</v>
      </c>
      <c r="Q731" s="179"/>
      <c r="R731" s="180">
        <f>R732</f>
        <v>0</v>
      </c>
      <c r="S731" s="179"/>
      <c r="T731" s="181">
        <f>T732</f>
        <v>0</v>
      </c>
      <c r="AR731" s="182" t="s">
        <v>83</v>
      </c>
      <c r="AT731" s="183" t="s">
        <v>74</v>
      </c>
      <c r="AU731" s="183" t="s">
        <v>83</v>
      </c>
      <c r="AY731" s="182" t="s">
        <v>130</v>
      </c>
      <c r="BK731" s="184">
        <f>BK732</f>
        <v>0</v>
      </c>
    </row>
    <row r="732" spans="1:65" s="2" customFormat="1" ht="21.75" customHeight="1">
      <c r="A732" s="35"/>
      <c r="B732" s="36"/>
      <c r="C732" s="187" t="s">
        <v>702</v>
      </c>
      <c r="D732" s="187" t="s">
        <v>132</v>
      </c>
      <c r="E732" s="188" t="s">
        <v>703</v>
      </c>
      <c r="F732" s="189" t="s">
        <v>704</v>
      </c>
      <c r="G732" s="190" t="s">
        <v>685</v>
      </c>
      <c r="H732" s="191">
        <v>146.946</v>
      </c>
      <c r="I732" s="192"/>
      <c r="J732" s="193">
        <f>ROUND(I732*H732,2)</f>
        <v>0</v>
      </c>
      <c r="K732" s="189" t="s">
        <v>136</v>
      </c>
      <c r="L732" s="40"/>
      <c r="M732" s="194" t="s">
        <v>1</v>
      </c>
      <c r="N732" s="195" t="s">
        <v>41</v>
      </c>
      <c r="O732" s="72"/>
      <c r="P732" s="196">
        <f>O732*H732</f>
        <v>0</v>
      </c>
      <c r="Q732" s="196">
        <v>0</v>
      </c>
      <c r="R732" s="196">
        <f>Q732*H732</f>
        <v>0</v>
      </c>
      <c r="S732" s="196">
        <v>0</v>
      </c>
      <c r="T732" s="197">
        <f>S732*H732</f>
        <v>0</v>
      </c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  <c r="AR732" s="198" t="s">
        <v>137</v>
      </c>
      <c r="AT732" s="198" t="s">
        <v>132</v>
      </c>
      <c r="AU732" s="198" t="s">
        <v>138</v>
      </c>
      <c r="AY732" s="18" t="s">
        <v>130</v>
      </c>
      <c r="BE732" s="199">
        <f>IF(N732="základní",J732,0)</f>
        <v>0</v>
      </c>
      <c r="BF732" s="199">
        <f>IF(N732="snížená",J732,0)</f>
        <v>0</v>
      </c>
      <c r="BG732" s="199">
        <f>IF(N732="zákl. přenesená",J732,0)</f>
        <v>0</v>
      </c>
      <c r="BH732" s="199">
        <f>IF(N732="sníž. přenesená",J732,0)</f>
        <v>0</v>
      </c>
      <c r="BI732" s="199">
        <f>IF(N732="nulová",J732,0)</f>
        <v>0</v>
      </c>
      <c r="BJ732" s="18" t="s">
        <v>138</v>
      </c>
      <c r="BK732" s="199">
        <f>ROUND(I732*H732,2)</f>
        <v>0</v>
      </c>
      <c r="BL732" s="18" t="s">
        <v>137</v>
      </c>
      <c r="BM732" s="198" t="s">
        <v>705</v>
      </c>
    </row>
    <row r="733" spans="1:65" s="12" customFormat="1" ht="25.9" customHeight="1">
      <c r="B733" s="171"/>
      <c r="C733" s="172"/>
      <c r="D733" s="173" t="s">
        <v>74</v>
      </c>
      <c r="E733" s="174" t="s">
        <v>706</v>
      </c>
      <c r="F733" s="174" t="s">
        <v>707</v>
      </c>
      <c r="G733" s="172"/>
      <c r="H733" s="172"/>
      <c r="I733" s="175"/>
      <c r="J733" s="176">
        <f>BK733</f>
        <v>0</v>
      </c>
      <c r="K733" s="172"/>
      <c r="L733" s="177"/>
      <c r="M733" s="178"/>
      <c r="N733" s="179"/>
      <c r="O733" s="179"/>
      <c r="P733" s="180">
        <f>P734+P780+P876+P878+P887+P935+P944+P1019</f>
        <v>0</v>
      </c>
      <c r="Q733" s="179"/>
      <c r="R733" s="180">
        <f>R734+R780+R876+R878+R887+R935+R944+R1019</f>
        <v>36.661956570000001</v>
      </c>
      <c r="S733" s="179"/>
      <c r="T733" s="181">
        <f>T734+T780+T876+T878+T887+T935+T944+T1019</f>
        <v>17.666671199999996</v>
      </c>
      <c r="AR733" s="182" t="s">
        <v>138</v>
      </c>
      <c r="AT733" s="183" t="s">
        <v>74</v>
      </c>
      <c r="AU733" s="183" t="s">
        <v>75</v>
      </c>
      <c r="AY733" s="182" t="s">
        <v>130</v>
      </c>
      <c r="BK733" s="184">
        <f>BK734+BK780+BK876+BK878+BK887+BK935+BK944+BK1019</f>
        <v>0</v>
      </c>
    </row>
    <row r="734" spans="1:65" s="12" customFormat="1" ht="22.9" customHeight="1">
      <c r="B734" s="171"/>
      <c r="C734" s="172"/>
      <c r="D734" s="173" t="s">
        <v>74</v>
      </c>
      <c r="E734" s="185" t="s">
        <v>708</v>
      </c>
      <c r="F734" s="185" t="s">
        <v>709</v>
      </c>
      <c r="G734" s="172"/>
      <c r="H734" s="172"/>
      <c r="I734" s="175"/>
      <c r="J734" s="186">
        <f>BK734</f>
        <v>0</v>
      </c>
      <c r="K734" s="172"/>
      <c r="L734" s="177"/>
      <c r="M734" s="178"/>
      <c r="N734" s="179"/>
      <c r="O734" s="179"/>
      <c r="P734" s="180">
        <f>SUM(P735:P779)</f>
        <v>0</v>
      </c>
      <c r="Q734" s="179"/>
      <c r="R734" s="180">
        <f>SUM(R735:R779)</f>
        <v>3.8590456400000002</v>
      </c>
      <c r="S734" s="179"/>
      <c r="T734" s="181">
        <f>SUM(T735:T779)</f>
        <v>0.392758</v>
      </c>
      <c r="AR734" s="182" t="s">
        <v>138</v>
      </c>
      <c r="AT734" s="183" t="s">
        <v>74</v>
      </c>
      <c r="AU734" s="183" t="s">
        <v>83</v>
      </c>
      <c r="AY734" s="182" t="s">
        <v>130</v>
      </c>
      <c r="BK734" s="184">
        <f>SUM(BK735:BK779)</f>
        <v>0</v>
      </c>
    </row>
    <row r="735" spans="1:65" s="2" customFormat="1" ht="37.9" customHeight="1">
      <c r="A735" s="35"/>
      <c r="B735" s="36"/>
      <c r="C735" s="187" t="s">
        <v>710</v>
      </c>
      <c r="D735" s="187" t="s">
        <v>132</v>
      </c>
      <c r="E735" s="188" t="s">
        <v>711</v>
      </c>
      <c r="F735" s="189" t="s">
        <v>712</v>
      </c>
      <c r="G735" s="190" t="s">
        <v>135</v>
      </c>
      <c r="H735" s="191">
        <v>196.37899999999999</v>
      </c>
      <c r="I735" s="192"/>
      <c r="J735" s="193">
        <f>ROUND(I735*H735,2)</f>
        <v>0</v>
      </c>
      <c r="K735" s="189" t="s">
        <v>1</v>
      </c>
      <c r="L735" s="40"/>
      <c r="M735" s="194" t="s">
        <v>1</v>
      </c>
      <c r="N735" s="195" t="s">
        <v>41</v>
      </c>
      <c r="O735" s="72"/>
      <c r="P735" s="196">
        <f>O735*H735</f>
        <v>0</v>
      </c>
      <c r="Q735" s="196">
        <v>0</v>
      </c>
      <c r="R735" s="196">
        <f>Q735*H735</f>
        <v>0</v>
      </c>
      <c r="S735" s="196">
        <v>2E-3</v>
      </c>
      <c r="T735" s="197">
        <f>S735*H735</f>
        <v>0.392758</v>
      </c>
      <c r="U735" s="35"/>
      <c r="V735" s="35"/>
      <c r="W735" s="35"/>
      <c r="X735" s="35"/>
      <c r="Y735" s="35"/>
      <c r="Z735" s="35"/>
      <c r="AA735" s="35"/>
      <c r="AB735" s="35"/>
      <c r="AC735" s="35"/>
      <c r="AD735" s="35"/>
      <c r="AE735" s="35"/>
      <c r="AR735" s="198" t="s">
        <v>233</v>
      </c>
      <c r="AT735" s="198" t="s">
        <v>132</v>
      </c>
      <c r="AU735" s="198" t="s">
        <v>138</v>
      </c>
      <c r="AY735" s="18" t="s">
        <v>130</v>
      </c>
      <c r="BE735" s="199">
        <f>IF(N735="základní",J735,0)</f>
        <v>0</v>
      </c>
      <c r="BF735" s="199">
        <f>IF(N735="snížená",J735,0)</f>
        <v>0</v>
      </c>
      <c r="BG735" s="199">
        <f>IF(N735="zákl. přenesená",J735,0)</f>
        <v>0</v>
      </c>
      <c r="BH735" s="199">
        <f>IF(N735="sníž. přenesená",J735,0)</f>
        <v>0</v>
      </c>
      <c r="BI735" s="199">
        <f>IF(N735="nulová",J735,0)</f>
        <v>0</v>
      </c>
      <c r="BJ735" s="18" t="s">
        <v>138</v>
      </c>
      <c r="BK735" s="199">
        <f>ROUND(I735*H735,2)</f>
        <v>0</v>
      </c>
      <c r="BL735" s="18" t="s">
        <v>233</v>
      </c>
      <c r="BM735" s="198" t="s">
        <v>713</v>
      </c>
    </row>
    <row r="736" spans="1:65" s="13" customFormat="1" ht="11.25">
      <c r="B736" s="200"/>
      <c r="C736" s="201"/>
      <c r="D736" s="202" t="s">
        <v>140</v>
      </c>
      <c r="E736" s="203" t="s">
        <v>1</v>
      </c>
      <c r="F736" s="204" t="s">
        <v>714</v>
      </c>
      <c r="G736" s="201"/>
      <c r="H736" s="203" t="s">
        <v>1</v>
      </c>
      <c r="I736" s="205"/>
      <c r="J736" s="201"/>
      <c r="K736" s="201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140</v>
      </c>
      <c r="AU736" s="210" t="s">
        <v>138</v>
      </c>
      <c r="AV736" s="13" t="s">
        <v>83</v>
      </c>
      <c r="AW736" s="13" t="s">
        <v>32</v>
      </c>
      <c r="AX736" s="13" t="s">
        <v>75</v>
      </c>
      <c r="AY736" s="210" t="s">
        <v>130</v>
      </c>
    </row>
    <row r="737" spans="1:65" s="14" customFormat="1" ht="11.25">
      <c r="B737" s="211"/>
      <c r="C737" s="212"/>
      <c r="D737" s="202" t="s">
        <v>140</v>
      </c>
      <c r="E737" s="213" t="s">
        <v>1</v>
      </c>
      <c r="F737" s="214" t="s">
        <v>715</v>
      </c>
      <c r="G737" s="212"/>
      <c r="H737" s="215">
        <v>118.163</v>
      </c>
      <c r="I737" s="216"/>
      <c r="J737" s="212"/>
      <c r="K737" s="212"/>
      <c r="L737" s="217"/>
      <c r="M737" s="218"/>
      <c r="N737" s="219"/>
      <c r="O737" s="219"/>
      <c r="P737" s="219"/>
      <c r="Q737" s="219"/>
      <c r="R737" s="219"/>
      <c r="S737" s="219"/>
      <c r="T737" s="220"/>
      <c r="AT737" s="221" t="s">
        <v>140</v>
      </c>
      <c r="AU737" s="221" t="s">
        <v>138</v>
      </c>
      <c r="AV737" s="14" t="s">
        <v>138</v>
      </c>
      <c r="AW737" s="14" t="s">
        <v>32</v>
      </c>
      <c r="AX737" s="14" t="s">
        <v>75</v>
      </c>
      <c r="AY737" s="221" t="s">
        <v>130</v>
      </c>
    </row>
    <row r="738" spans="1:65" s="14" customFormat="1" ht="11.25">
      <c r="B738" s="211"/>
      <c r="C738" s="212"/>
      <c r="D738" s="202" t="s">
        <v>140</v>
      </c>
      <c r="E738" s="213" t="s">
        <v>1</v>
      </c>
      <c r="F738" s="214" t="s">
        <v>716</v>
      </c>
      <c r="G738" s="212"/>
      <c r="H738" s="215">
        <v>42.625999999999998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140</v>
      </c>
      <c r="AU738" s="221" t="s">
        <v>138</v>
      </c>
      <c r="AV738" s="14" t="s">
        <v>138</v>
      </c>
      <c r="AW738" s="14" t="s">
        <v>32</v>
      </c>
      <c r="AX738" s="14" t="s">
        <v>75</v>
      </c>
      <c r="AY738" s="221" t="s">
        <v>130</v>
      </c>
    </row>
    <row r="739" spans="1:65" s="14" customFormat="1" ht="11.25">
      <c r="B739" s="211"/>
      <c r="C739" s="212"/>
      <c r="D739" s="202" t="s">
        <v>140</v>
      </c>
      <c r="E739" s="213" t="s">
        <v>1</v>
      </c>
      <c r="F739" s="214" t="s">
        <v>717</v>
      </c>
      <c r="G739" s="212"/>
      <c r="H739" s="215">
        <v>22.978000000000002</v>
      </c>
      <c r="I739" s="216"/>
      <c r="J739" s="212"/>
      <c r="K739" s="212"/>
      <c r="L739" s="217"/>
      <c r="M739" s="218"/>
      <c r="N739" s="219"/>
      <c r="O739" s="219"/>
      <c r="P739" s="219"/>
      <c r="Q739" s="219"/>
      <c r="R739" s="219"/>
      <c r="S739" s="219"/>
      <c r="T739" s="220"/>
      <c r="AT739" s="221" t="s">
        <v>140</v>
      </c>
      <c r="AU739" s="221" t="s">
        <v>138</v>
      </c>
      <c r="AV739" s="14" t="s">
        <v>138</v>
      </c>
      <c r="AW739" s="14" t="s">
        <v>32</v>
      </c>
      <c r="AX739" s="14" t="s">
        <v>75</v>
      </c>
      <c r="AY739" s="221" t="s">
        <v>130</v>
      </c>
    </row>
    <row r="740" spans="1:65" s="13" customFormat="1" ht="11.25">
      <c r="B740" s="200"/>
      <c r="C740" s="201"/>
      <c r="D740" s="202" t="s">
        <v>140</v>
      </c>
      <c r="E740" s="203" t="s">
        <v>1</v>
      </c>
      <c r="F740" s="204" t="s">
        <v>718</v>
      </c>
      <c r="G740" s="201"/>
      <c r="H740" s="203" t="s">
        <v>1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140</v>
      </c>
      <c r="AU740" s="210" t="s">
        <v>138</v>
      </c>
      <c r="AV740" s="13" t="s">
        <v>83</v>
      </c>
      <c r="AW740" s="13" t="s">
        <v>32</v>
      </c>
      <c r="AX740" s="13" t="s">
        <v>75</v>
      </c>
      <c r="AY740" s="210" t="s">
        <v>130</v>
      </c>
    </row>
    <row r="741" spans="1:65" s="14" customFormat="1" ht="11.25">
      <c r="B741" s="211"/>
      <c r="C741" s="212"/>
      <c r="D741" s="202" t="s">
        <v>140</v>
      </c>
      <c r="E741" s="213" t="s">
        <v>1</v>
      </c>
      <c r="F741" s="214" t="s">
        <v>719</v>
      </c>
      <c r="G741" s="212"/>
      <c r="H741" s="215">
        <v>12.612</v>
      </c>
      <c r="I741" s="216"/>
      <c r="J741" s="212"/>
      <c r="K741" s="212"/>
      <c r="L741" s="217"/>
      <c r="M741" s="218"/>
      <c r="N741" s="219"/>
      <c r="O741" s="219"/>
      <c r="P741" s="219"/>
      <c r="Q741" s="219"/>
      <c r="R741" s="219"/>
      <c r="S741" s="219"/>
      <c r="T741" s="220"/>
      <c r="AT741" s="221" t="s">
        <v>140</v>
      </c>
      <c r="AU741" s="221" t="s">
        <v>138</v>
      </c>
      <c r="AV741" s="14" t="s">
        <v>138</v>
      </c>
      <c r="AW741" s="14" t="s">
        <v>32</v>
      </c>
      <c r="AX741" s="14" t="s">
        <v>75</v>
      </c>
      <c r="AY741" s="221" t="s">
        <v>130</v>
      </c>
    </row>
    <row r="742" spans="1:65" s="15" customFormat="1" ht="11.25">
      <c r="B742" s="222"/>
      <c r="C742" s="223"/>
      <c r="D742" s="202" t="s">
        <v>140</v>
      </c>
      <c r="E742" s="224" t="s">
        <v>1</v>
      </c>
      <c r="F742" s="225" t="s">
        <v>169</v>
      </c>
      <c r="G742" s="223"/>
      <c r="H742" s="226">
        <v>196.37899999999999</v>
      </c>
      <c r="I742" s="227"/>
      <c r="J742" s="223"/>
      <c r="K742" s="223"/>
      <c r="L742" s="228"/>
      <c r="M742" s="229"/>
      <c r="N742" s="230"/>
      <c r="O742" s="230"/>
      <c r="P742" s="230"/>
      <c r="Q742" s="230"/>
      <c r="R742" s="230"/>
      <c r="S742" s="230"/>
      <c r="T742" s="231"/>
      <c r="AT742" s="232" t="s">
        <v>140</v>
      </c>
      <c r="AU742" s="232" t="s">
        <v>138</v>
      </c>
      <c r="AV742" s="15" t="s">
        <v>137</v>
      </c>
      <c r="AW742" s="15" t="s">
        <v>32</v>
      </c>
      <c r="AX742" s="15" t="s">
        <v>83</v>
      </c>
      <c r="AY742" s="232" t="s">
        <v>130</v>
      </c>
    </row>
    <row r="743" spans="1:65" s="2" customFormat="1" ht="24.2" customHeight="1">
      <c r="A743" s="35"/>
      <c r="B743" s="36"/>
      <c r="C743" s="187" t="s">
        <v>720</v>
      </c>
      <c r="D743" s="187" t="s">
        <v>132</v>
      </c>
      <c r="E743" s="188" t="s">
        <v>721</v>
      </c>
      <c r="F743" s="189" t="s">
        <v>722</v>
      </c>
      <c r="G743" s="190" t="s">
        <v>135</v>
      </c>
      <c r="H743" s="191">
        <v>392.75799999999998</v>
      </c>
      <c r="I743" s="192"/>
      <c r="J743" s="193">
        <f>ROUND(I743*H743,2)</f>
        <v>0</v>
      </c>
      <c r="K743" s="189" t="s">
        <v>136</v>
      </c>
      <c r="L743" s="40"/>
      <c r="M743" s="194" t="s">
        <v>1</v>
      </c>
      <c r="N743" s="195" t="s">
        <v>41</v>
      </c>
      <c r="O743" s="72"/>
      <c r="P743" s="196">
        <f>O743*H743</f>
        <v>0</v>
      </c>
      <c r="Q743" s="196">
        <v>0</v>
      </c>
      <c r="R743" s="196">
        <f>Q743*H743</f>
        <v>0</v>
      </c>
      <c r="S743" s="196">
        <v>0</v>
      </c>
      <c r="T743" s="197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8" t="s">
        <v>233</v>
      </c>
      <c r="AT743" s="198" t="s">
        <v>132</v>
      </c>
      <c r="AU743" s="198" t="s">
        <v>138</v>
      </c>
      <c r="AY743" s="18" t="s">
        <v>130</v>
      </c>
      <c r="BE743" s="199">
        <f>IF(N743="základní",J743,0)</f>
        <v>0</v>
      </c>
      <c r="BF743" s="199">
        <f>IF(N743="snížená",J743,0)</f>
        <v>0</v>
      </c>
      <c r="BG743" s="199">
        <f>IF(N743="zákl. přenesená",J743,0)</f>
        <v>0</v>
      </c>
      <c r="BH743" s="199">
        <f>IF(N743="sníž. přenesená",J743,0)</f>
        <v>0</v>
      </c>
      <c r="BI743" s="199">
        <f>IF(N743="nulová",J743,0)</f>
        <v>0</v>
      </c>
      <c r="BJ743" s="18" t="s">
        <v>138</v>
      </c>
      <c r="BK743" s="199">
        <f>ROUND(I743*H743,2)</f>
        <v>0</v>
      </c>
      <c r="BL743" s="18" t="s">
        <v>233</v>
      </c>
      <c r="BM743" s="198" t="s">
        <v>723</v>
      </c>
    </row>
    <row r="744" spans="1:65" s="13" customFormat="1" ht="11.25">
      <c r="B744" s="200"/>
      <c r="C744" s="201"/>
      <c r="D744" s="202" t="s">
        <v>140</v>
      </c>
      <c r="E744" s="203" t="s">
        <v>1</v>
      </c>
      <c r="F744" s="204" t="s">
        <v>724</v>
      </c>
      <c r="G744" s="201"/>
      <c r="H744" s="203" t="s">
        <v>1</v>
      </c>
      <c r="I744" s="205"/>
      <c r="J744" s="201"/>
      <c r="K744" s="201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140</v>
      </c>
      <c r="AU744" s="210" t="s">
        <v>138</v>
      </c>
      <c r="AV744" s="13" t="s">
        <v>83</v>
      </c>
      <c r="AW744" s="13" t="s">
        <v>32</v>
      </c>
      <c r="AX744" s="13" t="s">
        <v>75</v>
      </c>
      <c r="AY744" s="210" t="s">
        <v>130</v>
      </c>
    </row>
    <row r="745" spans="1:65" s="14" customFormat="1" ht="11.25">
      <c r="B745" s="211"/>
      <c r="C745" s="212"/>
      <c r="D745" s="202" t="s">
        <v>140</v>
      </c>
      <c r="E745" s="213" t="s">
        <v>1</v>
      </c>
      <c r="F745" s="214" t="s">
        <v>715</v>
      </c>
      <c r="G745" s="212"/>
      <c r="H745" s="215">
        <v>118.163</v>
      </c>
      <c r="I745" s="216"/>
      <c r="J745" s="212"/>
      <c r="K745" s="212"/>
      <c r="L745" s="217"/>
      <c r="M745" s="218"/>
      <c r="N745" s="219"/>
      <c r="O745" s="219"/>
      <c r="P745" s="219"/>
      <c r="Q745" s="219"/>
      <c r="R745" s="219"/>
      <c r="S745" s="219"/>
      <c r="T745" s="220"/>
      <c r="AT745" s="221" t="s">
        <v>140</v>
      </c>
      <c r="AU745" s="221" t="s">
        <v>138</v>
      </c>
      <c r="AV745" s="14" t="s">
        <v>138</v>
      </c>
      <c r="AW745" s="14" t="s">
        <v>32</v>
      </c>
      <c r="AX745" s="14" t="s">
        <v>75</v>
      </c>
      <c r="AY745" s="221" t="s">
        <v>130</v>
      </c>
    </row>
    <row r="746" spans="1:65" s="14" customFormat="1" ht="11.25">
      <c r="B746" s="211"/>
      <c r="C746" s="212"/>
      <c r="D746" s="202" t="s">
        <v>140</v>
      </c>
      <c r="E746" s="213" t="s">
        <v>1</v>
      </c>
      <c r="F746" s="214" t="s">
        <v>716</v>
      </c>
      <c r="G746" s="212"/>
      <c r="H746" s="215">
        <v>42.625999999999998</v>
      </c>
      <c r="I746" s="216"/>
      <c r="J746" s="212"/>
      <c r="K746" s="212"/>
      <c r="L746" s="217"/>
      <c r="M746" s="218"/>
      <c r="N746" s="219"/>
      <c r="O746" s="219"/>
      <c r="P746" s="219"/>
      <c r="Q746" s="219"/>
      <c r="R746" s="219"/>
      <c r="S746" s="219"/>
      <c r="T746" s="220"/>
      <c r="AT746" s="221" t="s">
        <v>140</v>
      </c>
      <c r="AU746" s="221" t="s">
        <v>138</v>
      </c>
      <c r="AV746" s="14" t="s">
        <v>138</v>
      </c>
      <c r="AW746" s="14" t="s">
        <v>32</v>
      </c>
      <c r="AX746" s="14" t="s">
        <v>75</v>
      </c>
      <c r="AY746" s="221" t="s">
        <v>130</v>
      </c>
    </row>
    <row r="747" spans="1:65" s="14" customFormat="1" ht="11.25">
      <c r="B747" s="211"/>
      <c r="C747" s="212"/>
      <c r="D747" s="202" t="s">
        <v>140</v>
      </c>
      <c r="E747" s="213" t="s">
        <v>1</v>
      </c>
      <c r="F747" s="214" t="s">
        <v>717</v>
      </c>
      <c r="G747" s="212"/>
      <c r="H747" s="215">
        <v>22.978000000000002</v>
      </c>
      <c r="I747" s="216"/>
      <c r="J747" s="212"/>
      <c r="K747" s="212"/>
      <c r="L747" s="217"/>
      <c r="M747" s="218"/>
      <c r="N747" s="219"/>
      <c r="O747" s="219"/>
      <c r="P747" s="219"/>
      <c r="Q747" s="219"/>
      <c r="R747" s="219"/>
      <c r="S747" s="219"/>
      <c r="T747" s="220"/>
      <c r="AT747" s="221" t="s">
        <v>140</v>
      </c>
      <c r="AU747" s="221" t="s">
        <v>138</v>
      </c>
      <c r="AV747" s="14" t="s">
        <v>138</v>
      </c>
      <c r="AW747" s="14" t="s">
        <v>32</v>
      </c>
      <c r="AX747" s="14" t="s">
        <v>75</v>
      </c>
      <c r="AY747" s="221" t="s">
        <v>130</v>
      </c>
    </row>
    <row r="748" spans="1:65" s="13" customFormat="1" ht="11.25">
      <c r="B748" s="200"/>
      <c r="C748" s="201"/>
      <c r="D748" s="202" t="s">
        <v>140</v>
      </c>
      <c r="E748" s="203" t="s">
        <v>1</v>
      </c>
      <c r="F748" s="204" t="s">
        <v>718</v>
      </c>
      <c r="G748" s="201"/>
      <c r="H748" s="203" t="s">
        <v>1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140</v>
      </c>
      <c r="AU748" s="210" t="s">
        <v>138</v>
      </c>
      <c r="AV748" s="13" t="s">
        <v>83</v>
      </c>
      <c r="AW748" s="13" t="s">
        <v>32</v>
      </c>
      <c r="AX748" s="13" t="s">
        <v>75</v>
      </c>
      <c r="AY748" s="210" t="s">
        <v>130</v>
      </c>
    </row>
    <row r="749" spans="1:65" s="14" customFormat="1" ht="11.25">
      <c r="B749" s="211"/>
      <c r="C749" s="212"/>
      <c r="D749" s="202" t="s">
        <v>140</v>
      </c>
      <c r="E749" s="213" t="s">
        <v>1</v>
      </c>
      <c r="F749" s="214" t="s">
        <v>719</v>
      </c>
      <c r="G749" s="212"/>
      <c r="H749" s="215">
        <v>12.612</v>
      </c>
      <c r="I749" s="216"/>
      <c r="J749" s="212"/>
      <c r="K749" s="212"/>
      <c r="L749" s="217"/>
      <c r="M749" s="218"/>
      <c r="N749" s="219"/>
      <c r="O749" s="219"/>
      <c r="P749" s="219"/>
      <c r="Q749" s="219"/>
      <c r="R749" s="219"/>
      <c r="S749" s="219"/>
      <c r="T749" s="220"/>
      <c r="AT749" s="221" t="s">
        <v>140</v>
      </c>
      <c r="AU749" s="221" t="s">
        <v>138</v>
      </c>
      <c r="AV749" s="14" t="s">
        <v>138</v>
      </c>
      <c r="AW749" s="14" t="s">
        <v>32</v>
      </c>
      <c r="AX749" s="14" t="s">
        <v>75</v>
      </c>
      <c r="AY749" s="221" t="s">
        <v>130</v>
      </c>
    </row>
    <row r="750" spans="1:65" s="16" customFormat="1" ht="11.25">
      <c r="B750" s="243"/>
      <c r="C750" s="244"/>
      <c r="D750" s="202" t="s">
        <v>140</v>
      </c>
      <c r="E750" s="245" t="s">
        <v>1</v>
      </c>
      <c r="F750" s="246" t="s">
        <v>319</v>
      </c>
      <c r="G750" s="244"/>
      <c r="H750" s="247">
        <v>196.37899999999999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AT750" s="253" t="s">
        <v>140</v>
      </c>
      <c r="AU750" s="253" t="s">
        <v>138</v>
      </c>
      <c r="AV750" s="16" t="s">
        <v>320</v>
      </c>
      <c r="AW750" s="16" t="s">
        <v>32</v>
      </c>
      <c r="AX750" s="16" t="s">
        <v>75</v>
      </c>
      <c r="AY750" s="253" t="s">
        <v>130</v>
      </c>
    </row>
    <row r="751" spans="1:65" s="14" customFormat="1" ht="11.25">
      <c r="B751" s="211"/>
      <c r="C751" s="212"/>
      <c r="D751" s="202" t="s">
        <v>140</v>
      </c>
      <c r="E751" s="213" t="s">
        <v>1</v>
      </c>
      <c r="F751" s="214" t="s">
        <v>725</v>
      </c>
      <c r="G751" s="212"/>
      <c r="H751" s="215">
        <v>196.37899999999999</v>
      </c>
      <c r="I751" s="216"/>
      <c r="J751" s="212"/>
      <c r="K751" s="212"/>
      <c r="L751" s="217"/>
      <c r="M751" s="218"/>
      <c r="N751" s="219"/>
      <c r="O751" s="219"/>
      <c r="P751" s="219"/>
      <c r="Q751" s="219"/>
      <c r="R751" s="219"/>
      <c r="S751" s="219"/>
      <c r="T751" s="220"/>
      <c r="AT751" s="221" t="s">
        <v>140</v>
      </c>
      <c r="AU751" s="221" t="s">
        <v>138</v>
      </c>
      <c r="AV751" s="14" t="s">
        <v>138</v>
      </c>
      <c r="AW751" s="14" t="s">
        <v>32</v>
      </c>
      <c r="AX751" s="14" t="s">
        <v>75</v>
      </c>
      <c r="AY751" s="221" t="s">
        <v>130</v>
      </c>
    </row>
    <row r="752" spans="1:65" s="15" customFormat="1" ht="11.25">
      <c r="B752" s="222"/>
      <c r="C752" s="223"/>
      <c r="D752" s="202" t="s">
        <v>140</v>
      </c>
      <c r="E752" s="224" t="s">
        <v>1</v>
      </c>
      <c r="F752" s="225" t="s">
        <v>169</v>
      </c>
      <c r="G752" s="223"/>
      <c r="H752" s="226">
        <v>392.75799999999998</v>
      </c>
      <c r="I752" s="227"/>
      <c r="J752" s="223"/>
      <c r="K752" s="223"/>
      <c r="L752" s="228"/>
      <c r="M752" s="229"/>
      <c r="N752" s="230"/>
      <c r="O752" s="230"/>
      <c r="P752" s="230"/>
      <c r="Q752" s="230"/>
      <c r="R752" s="230"/>
      <c r="S752" s="230"/>
      <c r="T752" s="231"/>
      <c r="AT752" s="232" t="s">
        <v>140</v>
      </c>
      <c r="AU752" s="232" t="s">
        <v>138</v>
      </c>
      <c r="AV752" s="15" t="s">
        <v>137</v>
      </c>
      <c r="AW752" s="15" t="s">
        <v>32</v>
      </c>
      <c r="AX752" s="15" t="s">
        <v>83</v>
      </c>
      <c r="AY752" s="232" t="s">
        <v>130</v>
      </c>
    </row>
    <row r="753" spans="1:65" s="2" customFormat="1" ht="16.5" customHeight="1">
      <c r="A753" s="35"/>
      <c r="B753" s="36"/>
      <c r="C753" s="233" t="s">
        <v>726</v>
      </c>
      <c r="D753" s="233" t="s">
        <v>175</v>
      </c>
      <c r="E753" s="234" t="s">
        <v>727</v>
      </c>
      <c r="F753" s="235" t="s">
        <v>728</v>
      </c>
      <c r="G753" s="236" t="s">
        <v>685</v>
      </c>
      <c r="H753" s="237">
        <v>0.126</v>
      </c>
      <c r="I753" s="238"/>
      <c r="J753" s="239">
        <f>ROUND(I753*H753,2)</f>
        <v>0</v>
      </c>
      <c r="K753" s="235" t="s">
        <v>136</v>
      </c>
      <c r="L753" s="240"/>
      <c r="M753" s="241" t="s">
        <v>1</v>
      </c>
      <c r="N753" s="242" t="s">
        <v>41</v>
      </c>
      <c r="O753" s="72"/>
      <c r="P753" s="196">
        <f>O753*H753</f>
        <v>0</v>
      </c>
      <c r="Q753" s="196">
        <v>1</v>
      </c>
      <c r="R753" s="196">
        <f>Q753*H753</f>
        <v>0.126</v>
      </c>
      <c r="S753" s="196">
        <v>0</v>
      </c>
      <c r="T753" s="197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8" t="s">
        <v>391</v>
      </c>
      <c r="AT753" s="198" t="s">
        <v>175</v>
      </c>
      <c r="AU753" s="198" t="s">
        <v>138</v>
      </c>
      <c r="AY753" s="18" t="s">
        <v>130</v>
      </c>
      <c r="BE753" s="199">
        <f>IF(N753="základní",J753,0)</f>
        <v>0</v>
      </c>
      <c r="BF753" s="199">
        <f>IF(N753="snížená",J753,0)</f>
        <v>0</v>
      </c>
      <c r="BG753" s="199">
        <f>IF(N753="zákl. přenesená",J753,0)</f>
        <v>0</v>
      </c>
      <c r="BH753" s="199">
        <f>IF(N753="sníž. přenesená",J753,0)</f>
        <v>0</v>
      </c>
      <c r="BI753" s="199">
        <f>IF(N753="nulová",J753,0)</f>
        <v>0</v>
      </c>
      <c r="BJ753" s="18" t="s">
        <v>138</v>
      </c>
      <c r="BK753" s="199">
        <f>ROUND(I753*H753,2)</f>
        <v>0</v>
      </c>
      <c r="BL753" s="18" t="s">
        <v>233</v>
      </c>
      <c r="BM753" s="198" t="s">
        <v>729</v>
      </c>
    </row>
    <row r="754" spans="1:65" s="14" customFormat="1" ht="11.25">
      <c r="B754" s="211"/>
      <c r="C754" s="212"/>
      <c r="D754" s="202" t="s">
        <v>140</v>
      </c>
      <c r="E754" s="212"/>
      <c r="F754" s="214" t="s">
        <v>730</v>
      </c>
      <c r="G754" s="212"/>
      <c r="H754" s="215">
        <v>0.126</v>
      </c>
      <c r="I754" s="216"/>
      <c r="J754" s="212"/>
      <c r="K754" s="212"/>
      <c r="L754" s="217"/>
      <c r="M754" s="218"/>
      <c r="N754" s="219"/>
      <c r="O754" s="219"/>
      <c r="P754" s="219"/>
      <c r="Q754" s="219"/>
      <c r="R754" s="219"/>
      <c r="S754" s="219"/>
      <c r="T754" s="220"/>
      <c r="AT754" s="221" t="s">
        <v>140</v>
      </c>
      <c r="AU754" s="221" t="s">
        <v>138</v>
      </c>
      <c r="AV754" s="14" t="s">
        <v>138</v>
      </c>
      <c r="AW754" s="14" t="s">
        <v>4</v>
      </c>
      <c r="AX754" s="14" t="s">
        <v>83</v>
      </c>
      <c r="AY754" s="221" t="s">
        <v>130</v>
      </c>
    </row>
    <row r="755" spans="1:65" s="2" customFormat="1" ht="24.2" customHeight="1">
      <c r="A755" s="35"/>
      <c r="B755" s="36"/>
      <c r="C755" s="187" t="s">
        <v>731</v>
      </c>
      <c r="D755" s="187" t="s">
        <v>132</v>
      </c>
      <c r="E755" s="188" t="s">
        <v>732</v>
      </c>
      <c r="F755" s="189" t="s">
        <v>733</v>
      </c>
      <c r="G755" s="190" t="s">
        <v>135</v>
      </c>
      <c r="H755" s="191">
        <v>196.37899999999999</v>
      </c>
      <c r="I755" s="192"/>
      <c r="J755" s="193">
        <f>ROUND(I755*H755,2)</f>
        <v>0</v>
      </c>
      <c r="K755" s="189" t="s">
        <v>136</v>
      </c>
      <c r="L755" s="40"/>
      <c r="M755" s="194" t="s">
        <v>1</v>
      </c>
      <c r="N755" s="195" t="s">
        <v>41</v>
      </c>
      <c r="O755" s="72"/>
      <c r="P755" s="196">
        <f>O755*H755</f>
        <v>0</v>
      </c>
      <c r="Q755" s="196">
        <v>0</v>
      </c>
      <c r="R755" s="196">
        <f>Q755*H755</f>
        <v>0</v>
      </c>
      <c r="S755" s="196">
        <v>0</v>
      </c>
      <c r="T755" s="197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98" t="s">
        <v>233</v>
      </c>
      <c r="AT755" s="198" t="s">
        <v>132</v>
      </c>
      <c r="AU755" s="198" t="s">
        <v>138</v>
      </c>
      <c r="AY755" s="18" t="s">
        <v>130</v>
      </c>
      <c r="BE755" s="199">
        <f>IF(N755="základní",J755,0)</f>
        <v>0</v>
      </c>
      <c r="BF755" s="199">
        <f>IF(N755="snížená",J755,0)</f>
        <v>0</v>
      </c>
      <c r="BG755" s="199">
        <f>IF(N755="zákl. přenesená",J755,0)</f>
        <v>0</v>
      </c>
      <c r="BH755" s="199">
        <f>IF(N755="sníž. přenesená",J755,0)</f>
        <v>0</v>
      </c>
      <c r="BI755" s="199">
        <f>IF(N755="nulová",J755,0)</f>
        <v>0</v>
      </c>
      <c r="BJ755" s="18" t="s">
        <v>138</v>
      </c>
      <c r="BK755" s="199">
        <f>ROUND(I755*H755,2)</f>
        <v>0</v>
      </c>
      <c r="BL755" s="18" t="s">
        <v>233</v>
      </c>
      <c r="BM755" s="198" t="s">
        <v>734</v>
      </c>
    </row>
    <row r="756" spans="1:65" s="13" customFormat="1" ht="11.25">
      <c r="B756" s="200"/>
      <c r="C756" s="201"/>
      <c r="D756" s="202" t="s">
        <v>140</v>
      </c>
      <c r="E756" s="203" t="s">
        <v>1</v>
      </c>
      <c r="F756" s="204" t="s">
        <v>714</v>
      </c>
      <c r="G756" s="201"/>
      <c r="H756" s="203" t="s">
        <v>1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140</v>
      </c>
      <c r="AU756" s="210" t="s">
        <v>138</v>
      </c>
      <c r="AV756" s="13" t="s">
        <v>83</v>
      </c>
      <c r="AW756" s="13" t="s">
        <v>32</v>
      </c>
      <c r="AX756" s="13" t="s">
        <v>75</v>
      </c>
      <c r="AY756" s="210" t="s">
        <v>130</v>
      </c>
    </row>
    <row r="757" spans="1:65" s="14" customFormat="1" ht="11.25">
      <c r="B757" s="211"/>
      <c r="C757" s="212"/>
      <c r="D757" s="202" t="s">
        <v>140</v>
      </c>
      <c r="E757" s="213" t="s">
        <v>1</v>
      </c>
      <c r="F757" s="214" t="s">
        <v>715</v>
      </c>
      <c r="G757" s="212"/>
      <c r="H757" s="215">
        <v>118.163</v>
      </c>
      <c r="I757" s="216"/>
      <c r="J757" s="212"/>
      <c r="K757" s="212"/>
      <c r="L757" s="217"/>
      <c r="M757" s="218"/>
      <c r="N757" s="219"/>
      <c r="O757" s="219"/>
      <c r="P757" s="219"/>
      <c r="Q757" s="219"/>
      <c r="R757" s="219"/>
      <c r="S757" s="219"/>
      <c r="T757" s="220"/>
      <c r="AT757" s="221" t="s">
        <v>140</v>
      </c>
      <c r="AU757" s="221" t="s">
        <v>138</v>
      </c>
      <c r="AV757" s="14" t="s">
        <v>138</v>
      </c>
      <c r="AW757" s="14" t="s">
        <v>32</v>
      </c>
      <c r="AX757" s="14" t="s">
        <v>75</v>
      </c>
      <c r="AY757" s="221" t="s">
        <v>130</v>
      </c>
    </row>
    <row r="758" spans="1:65" s="14" customFormat="1" ht="11.25">
      <c r="B758" s="211"/>
      <c r="C758" s="212"/>
      <c r="D758" s="202" t="s">
        <v>140</v>
      </c>
      <c r="E758" s="213" t="s">
        <v>1</v>
      </c>
      <c r="F758" s="214" t="s">
        <v>716</v>
      </c>
      <c r="G758" s="212"/>
      <c r="H758" s="215">
        <v>42.625999999999998</v>
      </c>
      <c r="I758" s="216"/>
      <c r="J758" s="212"/>
      <c r="K758" s="212"/>
      <c r="L758" s="217"/>
      <c r="M758" s="218"/>
      <c r="N758" s="219"/>
      <c r="O758" s="219"/>
      <c r="P758" s="219"/>
      <c r="Q758" s="219"/>
      <c r="R758" s="219"/>
      <c r="S758" s="219"/>
      <c r="T758" s="220"/>
      <c r="AT758" s="221" t="s">
        <v>140</v>
      </c>
      <c r="AU758" s="221" t="s">
        <v>138</v>
      </c>
      <c r="AV758" s="14" t="s">
        <v>138</v>
      </c>
      <c r="AW758" s="14" t="s">
        <v>32</v>
      </c>
      <c r="AX758" s="14" t="s">
        <v>75</v>
      </c>
      <c r="AY758" s="221" t="s">
        <v>130</v>
      </c>
    </row>
    <row r="759" spans="1:65" s="14" customFormat="1" ht="11.25">
      <c r="B759" s="211"/>
      <c r="C759" s="212"/>
      <c r="D759" s="202" t="s">
        <v>140</v>
      </c>
      <c r="E759" s="213" t="s">
        <v>1</v>
      </c>
      <c r="F759" s="214" t="s">
        <v>717</v>
      </c>
      <c r="G759" s="212"/>
      <c r="H759" s="215">
        <v>22.978000000000002</v>
      </c>
      <c r="I759" s="216"/>
      <c r="J759" s="212"/>
      <c r="K759" s="212"/>
      <c r="L759" s="217"/>
      <c r="M759" s="218"/>
      <c r="N759" s="219"/>
      <c r="O759" s="219"/>
      <c r="P759" s="219"/>
      <c r="Q759" s="219"/>
      <c r="R759" s="219"/>
      <c r="S759" s="219"/>
      <c r="T759" s="220"/>
      <c r="AT759" s="221" t="s">
        <v>140</v>
      </c>
      <c r="AU759" s="221" t="s">
        <v>138</v>
      </c>
      <c r="AV759" s="14" t="s">
        <v>138</v>
      </c>
      <c r="AW759" s="14" t="s">
        <v>32</v>
      </c>
      <c r="AX759" s="14" t="s">
        <v>75</v>
      </c>
      <c r="AY759" s="221" t="s">
        <v>130</v>
      </c>
    </row>
    <row r="760" spans="1:65" s="13" customFormat="1" ht="11.25">
      <c r="B760" s="200"/>
      <c r="C760" s="201"/>
      <c r="D760" s="202" t="s">
        <v>140</v>
      </c>
      <c r="E760" s="203" t="s">
        <v>1</v>
      </c>
      <c r="F760" s="204" t="s">
        <v>718</v>
      </c>
      <c r="G760" s="201"/>
      <c r="H760" s="203" t="s">
        <v>1</v>
      </c>
      <c r="I760" s="205"/>
      <c r="J760" s="201"/>
      <c r="K760" s="201"/>
      <c r="L760" s="206"/>
      <c r="M760" s="207"/>
      <c r="N760" s="208"/>
      <c r="O760" s="208"/>
      <c r="P760" s="208"/>
      <c r="Q760" s="208"/>
      <c r="R760" s="208"/>
      <c r="S760" s="208"/>
      <c r="T760" s="209"/>
      <c r="AT760" s="210" t="s">
        <v>140</v>
      </c>
      <c r="AU760" s="210" t="s">
        <v>138</v>
      </c>
      <c r="AV760" s="13" t="s">
        <v>83</v>
      </c>
      <c r="AW760" s="13" t="s">
        <v>32</v>
      </c>
      <c r="AX760" s="13" t="s">
        <v>75</v>
      </c>
      <c r="AY760" s="210" t="s">
        <v>130</v>
      </c>
    </row>
    <row r="761" spans="1:65" s="14" customFormat="1" ht="11.25">
      <c r="B761" s="211"/>
      <c r="C761" s="212"/>
      <c r="D761" s="202" t="s">
        <v>140</v>
      </c>
      <c r="E761" s="213" t="s">
        <v>1</v>
      </c>
      <c r="F761" s="214" t="s">
        <v>719</v>
      </c>
      <c r="G761" s="212"/>
      <c r="H761" s="215">
        <v>12.612</v>
      </c>
      <c r="I761" s="216"/>
      <c r="J761" s="212"/>
      <c r="K761" s="212"/>
      <c r="L761" s="217"/>
      <c r="M761" s="218"/>
      <c r="N761" s="219"/>
      <c r="O761" s="219"/>
      <c r="P761" s="219"/>
      <c r="Q761" s="219"/>
      <c r="R761" s="219"/>
      <c r="S761" s="219"/>
      <c r="T761" s="220"/>
      <c r="AT761" s="221" t="s">
        <v>140</v>
      </c>
      <c r="AU761" s="221" t="s">
        <v>138</v>
      </c>
      <c r="AV761" s="14" t="s">
        <v>138</v>
      </c>
      <c r="AW761" s="14" t="s">
        <v>32</v>
      </c>
      <c r="AX761" s="14" t="s">
        <v>75</v>
      </c>
      <c r="AY761" s="221" t="s">
        <v>130</v>
      </c>
    </row>
    <row r="762" spans="1:65" s="15" customFormat="1" ht="11.25">
      <c r="B762" s="222"/>
      <c r="C762" s="223"/>
      <c r="D762" s="202" t="s">
        <v>140</v>
      </c>
      <c r="E762" s="224" t="s">
        <v>1</v>
      </c>
      <c r="F762" s="225" t="s">
        <v>169</v>
      </c>
      <c r="G762" s="223"/>
      <c r="H762" s="226">
        <v>196.37899999999999</v>
      </c>
      <c r="I762" s="227"/>
      <c r="J762" s="223"/>
      <c r="K762" s="223"/>
      <c r="L762" s="228"/>
      <c r="M762" s="229"/>
      <c r="N762" s="230"/>
      <c r="O762" s="230"/>
      <c r="P762" s="230"/>
      <c r="Q762" s="230"/>
      <c r="R762" s="230"/>
      <c r="S762" s="230"/>
      <c r="T762" s="231"/>
      <c r="AT762" s="232" t="s">
        <v>140</v>
      </c>
      <c r="AU762" s="232" t="s">
        <v>138</v>
      </c>
      <c r="AV762" s="15" t="s">
        <v>137</v>
      </c>
      <c r="AW762" s="15" t="s">
        <v>32</v>
      </c>
      <c r="AX762" s="15" t="s">
        <v>83</v>
      </c>
      <c r="AY762" s="232" t="s">
        <v>130</v>
      </c>
    </row>
    <row r="763" spans="1:65" s="2" customFormat="1" ht="49.15" customHeight="1">
      <c r="A763" s="35"/>
      <c r="B763" s="36"/>
      <c r="C763" s="233" t="s">
        <v>735</v>
      </c>
      <c r="D763" s="233" t="s">
        <v>175</v>
      </c>
      <c r="E763" s="234" t="s">
        <v>736</v>
      </c>
      <c r="F763" s="235" t="s">
        <v>737</v>
      </c>
      <c r="G763" s="236" t="s">
        <v>135</v>
      </c>
      <c r="H763" s="237">
        <v>228.88</v>
      </c>
      <c r="I763" s="238"/>
      <c r="J763" s="239">
        <f>ROUND(I763*H763,2)</f>
        <v>0</v>
      </c>
      <c r="K763" s="235" t="s">
        <v>136</v>
      </c>
      <c r="L763" s="240"/>
      <c r="M763" s="241" t="s">
        <v>1</v>
      </c>
      <c r="N763" s="242" t="s">
        <v>41</v>
      </c>
      <c r="O763" s="72"/>
      <c r="P763" s="196">
        <f>O763*H763</f>
        <v>0</v>
      </c>
      <c r="Q763" s="196">
        <v>4.0000000000000001E-3</v>
      </c>
      <c r="R763" s="196">
        <f>Q763*H763</f>
        <v>0.91552</v>
      </c>
      <c r="S763" s="196">
        <v>0</v>
      </c>
      <c r="T763" s="197">
        <f>S763*H763</f>
        <v>0</v>
      </c>
      <c r="U763" s="35"/>
      <c r="V763" s="35"/>
      <c r="W763" s="35"/>
      <c r="X763" s="35"/>
      <c r="Y763" s="35"/>
      <c r="Z763" s="35"/>
      <c r="AA763" s="35"/>
      <c r="AB763" s="35"/>
      <c r="AC763" s="35"/>
      <c r="AD763" s="35"/>
      <c r="AE763" s="35"/>
      <c r="AR763" s="198" t="s">
        <v>391</v>
      </c>
      <c r="AT763" s="198" t="s">
        <v>175</v>
      </c>
      <c r="AU763" s="198" t="s">
        <v>138</v>
      </c>
      <c r="AY763" s="18" t="s">
        <v>130</v>
      </c>
      <c r="BE763" s="199">
        <f>IF(N763="základní",J763,0)</f>
        <v>0</v>
      </c>
      <c r="BF763" s="199">
        <f>IF(N763="snížená",J763,0)</f>
        <v>0</v>
      </c>
      <c r="BG763" s="199">
        <f>IF(N763="zákl. přenesená",J763,0)</f>
        <v>0</v>
      </c>
      <c r="BH763" s="199">
        <f>IF(N763="sníž. přenesená",J763,0)</f>
        <v>0</v>
      </c>
      <c r="BI763" s="199">
        <f>IF(N763="nulová",J763,0)</f>
        <v>0</v>
      </c>
      <c r="BJ763" s="18" t="s">
        <v>138</v>
      </c>
      <c r="BK763" s="199">
        <f>ROUND(I763*H763,2)</f>
        <v>0</v>
      </c>
      <c r="BL763" s="18" t="s">
        <v>233</v>
      </c>
      <c r="BM763" s="198" t="s">
        <v>738</v>
      </c>
    </row>
    <row r="764" spans="1:65" s="14" customFormat="1" ht="11.25">
      <c r="B764" s="211"/>
      <c r="C764" s="212"/>
      <c r="D764" s="202" t="s">
        <v>140</v>
      </c>
      <c r="E764" s="212"/>
      <c r="F764" s="214" t="s">
        <v>739</v>
      </c>
      <c r="G764" s="212"/>
      <c r="H764" s="215">
        <v>228.88</v>
      </c>
      <c r="I764" s="216"/>
      <c r="J764" s="212"/>
      <c r="K764" s="212"/>
      <c r="L764" s="217"/>
      <c r="M764" s="218"/>
      <c r="N764" s="219"/>
      <c r="O764" s="219"/>
      <c r="P764" s="219"/>
      <c r="Q764" s="219"/>
      <c r="R764" s="219"/>
      <c r="S764" s="219"/>
      <c r="T764" s="220"/>
      <c r="AT764" s="221" t="s">
        <v>140</v>
      </c>
      <c r="AU764" s="221" t="s">
        <v>138</v>
      </c>
      <c r="AV764" s="14" t="s">
        <v>138</v>
      </c>
      <c r="AW764" s="14" t="s">
        <v>4</v>
      </c>
      <c r="AX764" s="14" t="s">
        <v>83</v>
      </c>
      <c r="AY764" s="221" t="s">
        <v>130</v>
      </c>
    </row>
    <row r="765" spans="1:65" s="2" customFormat="1" ht="24.2" customHeight="1">
      <c r="A765" s="35"/>
      <c r="B765" s="36"/>
      <c r="C765" s="187" t="s">
        <v>740</v>
      </c>
      <c r="D765" s="187" t="s">
        <v>132</v>
      </c>
      <c r="E765" s="188" t="s">
        <v>741</v>
      </c>
      <c r="F765" s="189" t="s">
        <v>742</v>
      </c>
      <c r="G765" s="190" t="s">
        <v>135</v>
      </c>
      <c r="H765" s="191">
        <v>392.75799999999998</v>
      </c>
      <c r="I765" s="192"/>
      <c r="J765" s="193">
        <f>ROUND(I765*H765,2)</f>
        <v>0</v>
      </c>
      <c r="K765" s="189" t="s">
        <v>136</v>
      </c>
      <c r="L765" s="40"/>
      <c r="M765" s="194" t="s">
        <v>1</v>
      </c>
      <c r="N765" s="195" t="s">
        <v>41</v>
      </c>
      <c r="O765" s="72"/>
      <c r="P765" s="196">
        <f>O765*H765</f>
        <v>0</v>
      </c>
      <c r="Q765" s="196">
        <v>8.8000000000000003E-4</v>
      </c>
      <c r="R765" s="196">
        <f>Q765*H765</f>
        <v>0.34562704</v>
      </c>
      <c r="S765" s="196">
        <v>0</v>
      </c>
      <c r="T765" s="197">
        <f>S765*H765</f>
        <v>0</v>
      </c>
      <c r="U765" s="35"/>
      <c r="V765" s="35"/>
      <c r="W765" s="35"/>
      <c r="X765" s="35"/>
      <c r="Y765" s="35"/>
      <c r="Z765" s="35"/>
      <c r="AA765" s="35"/>
      <c r="AB765" s="35"/>
      <c r="AC765" s="35"/>
      <c r="AD765" s="35"/>
      <c r="AE765" s="35"/>
      <c r="AR765" s="198" t="s">
        <v>233</v>
      </c>
      <c r="AT765" s="198" t="s">
        <v>132</v>
      </c>
      <c r="AU765" s="198" t="s">
        <v>138</v>
      </c>
      <c r="AY765" s="18" t="s">
        <v>130</v>
      </c>
      <c r="BE765" s="199">
        <f>IF(N765="základní",J765,0)</f>
        <v>0</v>
      </c>
      <c r="BF765" s="199">
        <f>IF(N765="snížená",J765,0)</f>
        <v>0</v>
      </c>
      <c r="BG765" s="199">
        <f>IF(N765="zákl. přenesená",J765,0)</f>
        <v>0</v>
      </c>
      <c r="BH765" s="199">
        <f>IF(N765="sníž. přenesená",J765,0)</f>
        <v>0</v>
      </c>
      <c r="BI765" s="199">
        <f>IF(N765="nulová",J765,0)</f>
        <v>0</v>
      </c>
      <c r="BJ765" s="18" t="s">
        <v>138</v>
      </c>
      <c r="BK765" s="199">
        <f>ROUND(I765*H765,2)</f>
        <v>0</v>
      </c>
      <c r="BL765" s="18" t="s">
        <v>233</v>
      </c>
      <c r="BM765" s="198" t="s">
        <v>743</v>
      </c>
    </row>
    <row r="766" spans="1:65" s="13" customFormat="1" ht="11.25">
      <c r="B766" s="200"/>
      <c r="C766" s="201"/>
      <c r="D766" s="202" t="s">
        <v>140</v>
      </c>
      <c r="E766" s="203" t="s">
        <v>1</v>
      </c>
      <c r="F766" s="204" t="s">
        <v>744</v>
      </c>
      <c r="G766" s="201"/>
      <c r="H766" s="203" t="s">
        <v>1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140</v>
      </c>
      <c r="AU766" s="210" t="s">
        <v>138</v>
      </c>
      <c r="AV766" s="13" t="s">
        <v>83</v>
      </c>
      <c r="AW766" s="13" t="s">
        <v>32</v>
      </c>
      <c r="AX766" s="13" t="s">
        <v>75</v>
      </c>
      <c r="AY766" s="210" t="s">
        <v>130</v>
      </c>
    </row>
    <row r="767" spans="1:65" s="13" customFormat="1" ht="11.25">
      <c r="B767" s="200"/>
      <c r="C767" s="201"/>
      <c r="D767" s="202" t="s">
        <v>140</v>
      </c>
      <c r="E767" s="203" t="s">
        <v>1</v>
      </c>
      <c r="F767" s="204" t="s">
        <v>745</v>
      </c>
      <c r="G767" s="201"/>
      <c r="H767" s="203" t="s">
        <v>1</v>
      </c>
      <c r="I767" s="205"/>
      <c r="J767" s="201"/>
      <c r="K767" s="201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140</v>
      </c>
      <c r="AU767" s="210" t="s">
        <v>138</v>
      </c>
      <c r="AV767" s="13" t="s">
        <v>83</v>
      </c>
      <c r="AW767" s="13" t="s">
        <v>32</v>
      </c>
      <c r="AX767" s="13" t="s">
        <v>75</v>
      </c>
      <c r="AY767" s="210" t="s">
        <v>130</v>
      </c>
    </row>
    <row r="768" spans="1:65" s="14" customFormat="1" ht="11.25">
      <c r="B768" s="211"/>
      <c r="C768" s="212"/>
      <c r="D768" s="202" t="s">
        <v>140</v>
      </c>
      <c r="E768" s="213" t="s">
        <v>1</v>
      </c>
      <c r="F768" s="214" t="s">
        <v>715</v>
      </c>
      <c r="G768" s="212"/>
      <c r="H768" s="215">
        <v>118.163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140</v>
      </c>
      <c r="AU768" s="221" t="s">
        <v>138</v>
      </c>
      <c r="AV768" s="14" t="s">
        <v>138</v>
      </c>
      <c r="AW768" s="14" t="s">
        <v>32</v>
      </c>
      <c r="AX768" s="14" t="s">
        <v>75</v>
      </c>
      <c r="AY768" s="221" t="s">
        <v>130</v>
      </c>
    </row>
    <row r="769" spans="1:65" s="14" customFormat="1" ht="11.25">
      <c r="B769" s="211"/>
      <c r="C769" s="212"/>
      <c r="D769" s="202" t="s">
        <v>140</v>
      </c>
      <c r="E769" s="213" t="s">
        <v>1</v>
      </c>
      <c r="F769" s="214" t="s">
        <v>716</v>
      </c>
      <c r="G769" s="212"/>
      <c r="H769" s="215">
        <v>42.625999999999998</v>
      </c>
      <c r="I769" s="216"/>
      <c r="J769" s="212"/>
      <c r="K769" s="212"/>
      <c r="L769" s="217"/>
      <c r="M769" s="218"/>
      <c r="N769" s="219"/>
      <c r="O769" s="219"/>
      <c r="P769" s="219"/>
      <c r="Q769" s="219"/>
      <c r="R769" s="219"/>
      <c r="S769" s="219"/>
      <c r="T769" s="220"/>
      <c r="AT769" s="221" t="s">
        <v>140</v>
      </c>
      <c r="AU769" s="221" t="s">
        <v>138</v>
      </c>
      <c r="AV769" s="14" t="s">
        <v>138</v>
      </c>
      <c r="AW769" s="14" t="s">
        <v>32</v>
      </c>
      <c r="AX769" s="14" t="s">
        <v>75</v>
      </c>
      <c r="AY769" s="221" t="s">
        <v>130</v>
      </c>
    </row>
    <row r="770" spans="1:65" s="14" customFormat="1" ht="11.25">
      <c r="B770" s="211"/>
      <c r="C770" s="212"/>
      <c r="D770" s="202" t="s">
        <v>140</v>
      </c>
      <c r="E770" s="213" t="s">
        <v>1</v>
      </c>
      <c r="F770" s="214" t="s">
        <v>717</v>
      </c>
      <c r="G770" s="212"/>
      <c r="H770" s="215">
        <v>22.978000000000002</v>
      </c>
      <c r="I770" s="216"/>
      <c r="J770" s="212"/>
      <c r="K770" s="212"/>
      <c r="L770" s="217"/>
      <c r="M770" s="218"/>
      <c r="N770" s="219"/>
      <c r="O770" s="219"/>
      <c r="P770" s="219"/>
      <c r="Q770" s="219"/>
      <c r="R770" s="219"/>
      <c r="S770" s="219"/>
      <c r="T770" s="220"/>
      <c r="AT770" s="221" t="s">
        <v>140</v>
      </c>
      <c r="AU770" s="221" t="s">
        <v>138</v>
      </c>
      <c r="AV770" s="14" t="s">
        <v>138</v>
      </c>
      <c r="AW770" s="14" t="s">
        <v>32</v>
      </c>
      <c r="AX770" s="14" t="s">
        <v>75</v>
      </c>
      <c r="AY770" s="221" t="s">
        <v>130</v>
      </c>
    </row>
    <row r="771" spans="1:65" s="13" customFormat="1" ht="11.25">
      <c r="B771" s="200"/>
      <c r="C771" s="201"/>
      <c r="D771" s="202" t="s">
        <v>140</v>
      </c>
      <c r="E771" s="203" t="s">
        <v>1</v>
      </c>
      <c r="F771" s="204" t="s">
        <v>718</v>
      </c>
      <c r="G771" s="201"/>
      <c r="H771" s="203" t="s">
        <v>1</v>
      </c>
      <c r="I771" s="205"/>
      <c r="J771" s="201"/>
      <c r="K771" s="201"/>
      <c r="L771" s="206"/>
      <c r="M771" s="207"/>
      <c r="N771" s="208"/>
      <c r="O771" s="208"/>
      <c r="P771" s="208"/>
      <c r="Q771" s="208"/>
      <c r="R771" s="208"/>
      <c r="S771" s="208"/>
      <c r="T771" s="209"/>
      <c r="AT771" s="210" t="s">
        <v>140</v>
      </c>
      <c r="AU771" s="210" t="s">
        <v>138</v>
      </c>
      <c r="AV771" s="13" t="s">
        <v>83</v>
      </c>
      <c r="AW771" s="13" t="s">
        <v>32</v>
      </c>
      <c r="AX771" s="13" t="s">
        <v>75</v>
      </c>
      <c r="AY771" s="210" t="s">
        <v>130</v>
      </c>
    </row>
    <row r="772" spans="1:65" s="14" customFormat="1" ht="11.25">
      <c r="B772" s="211"/>
      <c r="C772" s="212"/>
      <c r="D772" s="202" t="s">
        <v>140</v>
      </c>
      <c r="E772" s="213" t="s">
        <v>1</v>
      </c>
      <c r="F772" s="214" t="s">
        <v>719</v>
      </c>
      <c r="G772" s="212"/>
      <c r="H772" s="215">
        <v>12.612</v>
      </c>
      <c r="I772" s="216"/>
      <c r="J772" s="212"/>
      <c r="K772" s="212"/>
      <c r="L772" s="217"/>
      <c r="M772" s="218"/>
      <c r="N772" s="219"/>
      <c r="O772" s="219"/>
      <c r="P772" s="219"/>
      <c r="Q772" s="219"/>
      <c r="R772" s="219"/>
      <c r="S772" s="219"/>
      <c r="T772" s="220"/>
      <c r="AT772" s="221" t="s">
        <v>140</v>
      </c>
      <c r="AU772" s="221" t="s">
        <v>138</v>
      </c>
      <c r="AV772" s="14" t="s">
        <v>138</v>
      </c>
      <c r="AW772" s="14" t="s">
        <v>32</v>
      </c>
      <c r="AX772" s="14" t="s">
        <v>75</v>
      </c>
      <c r="AY772" s="221" t="s">
        <v>130</v>
      </c>
    </row>
    <row r="773" spans="1:65" s="16" customFormat="1" ht="11.25">
      <c r="B773" s="243"/>
      <c r="C773" s="244"/>
      <c r="D773" s="202" t="s">
        <v>140</v>
      </c>
      <c r="E773" s="245" t="s">
        <v>1</v>
      </c>
      <c r="F773" s="246" t="s">
        <v>319</v>
      </c>
      <c r="G773" s="244"/>
      <c r="H773" s="247">
        <v>196.37899999999999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AT773" s="253" t="s">
        <v>140</v>
      </c>
      <c r="AU773" s="253" t="s">
        <v>138</v>
      </c>
      <c r="AV773" s="16" t="s">
        <v>320</v>
      </c>
      <c r="AW773" s="16" t="s">
        <v>32</v>
      </c>
      <c r="AX773" s="16" t="s">
        <v>75</v>
      </c>
      <c r="AY773" s="253" t="s">
        <v>130</v>
      </c>
    </row>
    <row r="774" spans="1:65" s="13" customFormat="1" ht="11.25">
      <c r="B774" s="200"/>
      <c r="C774" s="201"/>
      <c r="D774" s="202" t="s">
        <v>140</v>
      </c>
      <c r="E774" s="203" t="s">
        <v>1</v>
      </c>
      <c r="F774" s="204" t="s">
        <v>746</v>
      </c>
      <c r="G774" s="201"/>
      <c r="H774" s="203" t="s">
        <v>1</v>
      </c>
      <c r="I774" s="205"/>
      <c r="J774" s="201"/>
      <c r="K774" s="201"/>
      <c r="L774" s="206"/>
      <c r="M774" s="207"/>
      <c r="N774" s="208"/>
      <c r="O774" s="208"/>
      <c r="P774" s="208"/>
      <c r="Q774" s="208"/>
      <c r="R774" s="208"/>
      <c r="S774" s="208"/>
      <c r="T774" s="209"/>
      <c r="AT774" s="210" t="s">
        <v>140</v>
      </c>
      <c r="AU774" s="210" t="s">
        <v>138</v>
      </c>
      <c r="AV774" s="13" t="s">
        <v>83</v>
      </c>
      <c r="AW774" s="13" t="s">
        <v>32</v>
      </c>
      <c r="AX774" s="13" t="s">
        <v>75</v>
      </c>
      <c r="AY774" s="210" t="s">
        <v>130</v>
      </c>
    </row>
    <row r="775" spans="1:65" s="14" customFormat="1" ht="11.25">
      <c r="B775" s="211"/>
      <c r="C775" s="212"/>
      <c r="D775" s="202" t="s">
        <v>140</v>
      </c>
      <c r="E775" s="213" t="s">
        <v>1</v>
      </c>
      <c r="F775" s="214" t="s">
        <v>725</v>
      </c>
      <c r="G775" s="212"/>
      <c r="H775" s="215">
        <v>196.37899999999999</v>
      </c>
      <c r="I775" s="216"/>
      <c r="J775" s="212"/>
      <c r="K775" s="212"/>
      <c r="L775" s="217"/>
      <c r="M775" s="218"/>
      <c r="N775" s="219"/>
      <c r="O775" s="219"/>
      <c r="P775" s="219"/>
      <c r="Q775" s="219"/>
      <c r="R775" s="219"/>
      <c r="S775" s="219"/>
      <c r="T775" s="220"/>
      <c r="AT775" s="221" t="s">
        <v>140</v>
      </c>
      <c r="AU775" s="221" t="s">
        <v>138</v>
      </c>
      <c r="AV775" s="14" t="s">
        <v>138</v>
      </c>
      <c r="AW775" s="14" t="s">
        <v>32</v>
      </c>
      <c r="AX775" s="14" t="s">
        <v>75</v>
      </c>
      <c r="AY775" s="221" t="s">
        <v>130</v>
      </c>
    </row>
    <row r="776" spans="1:65" s="15" customFormat="1" ht="11.25">
      <c r="B776" s="222"/>
      <c r="C776" s="223"/>
      <c r="D776" s="202" t="s">
        <v>140</v>
      </c>
      <c r="E776" s="224" t="s">
        <v>1</v>
      </c>
      <c r="F776" s="225" t="s">
        <v>169</v>
      </c>
      <c r="G776" s="223"/>
      <c r="H776" s="226">
        <v>392.75799999999998</v>
      </c>
      <c r="I776" s="227"/>
      <c r="J776" s="223"/>
      <c r="K776" s="223"/>
      <c r="L776" s="228"/>
      <c r="M776" s="229"/>
      <c r="N776" s="230"/>
      <c r="O776" s="230"/>
      <c r="P776" s="230"/>
      <c r="Q776" s="230"/>
      <c r="R776" s="230"/>
      <c r="S776" s="230"/>
      <c r="T776" s="231"/>
      <c r="AT776" s="232" t="s">
        <v>140</v>
      </c>
      <c r="AU776" s="232" t="s">
        <v>138</v>
      </c>
      <c r="AV776" s="15" t="s">
        <v>137</v>
      </c>
      <c r="AW776" s="15" t="s">
        <v>32</v>
      </c>
      <c r="AX776" s="15" t="s">
        <v>83</v>
      </c>
      <c r="AY776" s="232" t="s">
        <v>130</v>
      </c>
    </row>
    <row r="777" spans="1:65" s="2" customFormat="1" ht="49.15" customHeight="1">
      <c r="A777" s="35"/>
      <c r="B777" s="36"/>
      <c r="C777" s="233" t="s">
        <v>747</v>
      </c>
      <c r="D777" s="233" t="s">
        <v>175</v>
      </c>
      <c r="E777" s="234" t="s">
        <v>748</v>
      </c>
      <c r="F777" s="235" t="s">
        <v>749</v>
      </c>
      <c r="G777" s="236" t="s">
        <v>135</v>
      </c>
      <c r="H777" s="237">
        <v>457.75900000000001</v>
      </c>
      <c r="I777" s="238"/>
      <c r="J777" s="239">
        <f>ROUND(I777*H777,2)</f>
        <v>0</v>
      </c>
      <c r="K777" s="235" t="s">
        <v>136</v>
      </c>
      <c r="L777" s="240"/>
      <c r="M777" s="241" t="s">
        <v>1</v>
      </c>
      <c r="N777" s="242" t="s">
        <v>41</v>
      </c>
      <c r="O777" s="72"/>
      <c r="P777" s="196">
        <f>O777*H777</f>
        <v>0</v>
      </c>
      <c r="Q777" s="196">
        <v>5.4000000000000003E-3</v>
      </c>
      <c r="R777" s="196">
        <f>Q777*H777</f>
        <v>2.4718986000000003</v>
      </c>
      <c r="S777" s="196">
        <v>0</v>
      </c>
      <c r="T777" s="197">
        <f>S777*H777</f>
        <v>0</v>
      </c>
      <c r="U777" s="35"/>
      <c r="V777" s="35"/>
      <c r="W777" s="35"/>
      <c r="X777" s="35"/>
      <c r="Y777" s="35"/>
      <c r="Z777" s="35"/>
      <c r="AA777" s="35"/>
      <c r="AB777" s="35"/>
      <c r="AC777" s="35"/>
      <c r="AD777" s="35"/>
      <c r="AE777" s="35"/>
      <c r="AR777" s="198" t="s">
        <v>391</v>
      </c>
      <c r="AT777" s="198" t="s">
        <v>175</v>
      </c>
      <c r="AU777" s="198" t="s">
        <v>138</v>
      </c>
      <c r="AY777" s="18" t="s">
        <v>130</v>
      </c>
      <c r="BE777" s="199">
        <f>IF(N777="základní",J777,0)</f>
        <v>0</v>
      </c>
      <c r="BF777" s="199">
        <f>IF(N777="snížená",J777,0)</f>
        <v>0</v>
      </c>
      <c r="BG777" s="199">
        <f>IF(N777="zákl. přenesená",J777,0)</f>
        <v>0</v>
      </c>
      <c r="BH777" s="199">
        <f>IF(N777="sníž. přenesená",J777,0)</f>
        <v>0</v>
      </c>
      <c r="BI777" s="199">
        <f>IF(N777="nulová",J777,0)</f>
        <v>0</v>
      </c>
      <c r="BJ777" s="18" t="s">
        <v>138</v>
      </c>
      <c r="BK777" s="199">
        <f>ROUND(I777*H777,2)</f>
        <v>0</v>
      </c>
      <c r="BL777" s="18" t="s">
        <v>233</v>
      </c>
      <c r="BM777" s="198" t="s">
        <v>750</v>
      </c>
    </row>
    <row r="778" spans="1:65" s="14" customFormat="1" ht="11.25">
      <c r="B778" s="211"/>
      <c r="C778" s="212"/>
      <c r="D778" s="202" t="s">
        <v>140</v>
      </c>
      <c r="E778" s="212"/>
      <c r="F778" s="214" t="s">
        <v>751</v>
      </c>
      <c r="G778" s="212"/>
      <c r="H778" s="215">
        <v>457.75900000000001</v>
      </c>
      <c r="I778" s="216"/>
      <c r="J778" s="212"/>
      <c r="K778" s="212"/>
      <c r="L778" s="217"/>
      <c r="M778" s="218"/>
      <c r="N778" s="219"/>
      <c r="O778" s="219"/>
      <c r="P778" s="219"/>
      <c r="Q778" s="219"/>
      <c r="R778" s="219"/>
      <c r="S778" s="219"/>
      <c r="T778" s="220"/>
      <c r="AT778" s="221" t="s">
        <v>140</v>
      </c>
      <c r="AU778" s="221" t="s">
        <v>138</v>
      </c>
      <c r="AV778" s="14" t="s">
        <v>138</v>
      </c>
      <c r="AW778" s="14" t="s">
        <v>4</v>
      </c>
      <c r="AX778" s="14" t="s">
        <v>83</v>
      </c>
      <c r="AY778" s="221" t="s">
        <v>130</v>
      </c>
    </row>
    <row r="779" spans="1:65" s="2" customFormat="1" ht="24.2" customHeight="1">
      <c r="A779" s="35"/>
      <c r="B779" s="36"/>
      <c r="C779" s="187" t="s">
        <v>752</v>
      </c>
      <c r="D779" s="187" t="s">
        <v>132</v>
      </c>
      <c r="E779" s="188" t="s">
        <v>753</v>
      </c>
      <c r="F779" s="189" t="s">
        <v>754</v>
      </c>
      <c r="G779" s="190" t="s">
        <v>755</v>
      </c>
      <c r="H779" s="254"/>
      <c r="I779" s="192"/>
      <c r="J779" s="193">
        <f>ROUND(I779*H779,2)</f>
        <v>0</v>
      </c>
      <c r="K779" s="189" t="s">
        <v>136</v>
      </c>
      <c r="L779" s="40"/>
      <c r="M779" s="194" t="s">
        <v>1</v>
      </c>
      <c r="N779" s="195" t="s">
        <v>41</v>
      </c>
      <c r="O779" s="72"/>
      <c r="P779" s="196">
        <f>O779*H779</f>
        <v>0</v>
      </c>
      <c r="Q779" s="196">
        <v>0</v>
      </c>
      <c r="R779" s="196">
        <f>Q779*H779</f>
        <v>0</v>
      </c>
      <c r="S779" s="196">
        <v>0</v>
      </c>
      <c r="T779" s="197">
        <f>S779*H779</f>
        <v>0</v>
      </c>
      <c r="U779" s="35"/>
      <c r="V779" s="35"/>
      <c r="W779" s="35"/>
      <c r="X779" s="35"/>
      <c r="Y779" s="35"/>
      <c r="Z779" s="35"/>
      <c r="AA779" s="35"/>
      <c r="AB779" s="35"/>
      <c r="AC779" s="35"/>
      <c r="AD779" s="35"/>
      <c r="AE779" s="35"/>
      <c r="AR779" s="198" t="s">
        <v>233</v>
      </c>
      <c r="AT779" s="198" t="s">
        <v>132</v>
      </c>
      <c r="AU779" s="198" t="s">
        <v>138</v>
      </c>
      <c r="AY779" s="18" t="s">
        <v>130</v>
      </c>
      <c r="BE779" s="199">
        <f>IF(N779="základní",J779,0)</f>
        <v>0</v>
      </c>
      <c r="BF779" s="199">
        <f>IF(N779="snížená",J779,0)</f>
        <v>0</v>
      </c>
      <c r="BG779" s="199">
        <f>IF(N779="zákl. přenesená",J779,0)</f>
        <v>0</v>
      </c>
      <c r="BH779" s="199">
        <f>IF(N779="sníž. přenesená",J779,0)</f>
        <v>0</v>
      </c>
      <c r="BI779" s="199">
        <f>IF(N779="nulová",J779,0)</f>
        <v>0</v>
      </c>
      <c r="BJ779" s="18" t="s">
        <v>138</v>
      </c>
      <c r="BK779" s="199">
        <f>ROUND(I779*H779,2)</f>
        <v>0</v>
      </c>
      <c r="BL779" s="18" t="s">
        <v>233</v>
      </c>
      <c r="BM779" s="198" t="s">
        <v>756</v>
      </c>
    </row>
    <row r="780" spans="1:65" s="12" customFormat="1" ht="22.9" customHeight="1">
      <c r="B780" s="171"/>
      <c r="C780" s="172"/>
      <c r="D780" s="173" t="s">
        <v>74</v>
      </c>
      <c r="E780" s="185" t="s">
        <v>757</v>
      </c>
      <c r="F780" s="185" t="s">
        <v>758</v>
      </c>
      <c r="G780" s="172"/>
      <c r="H780" s="172"/>
      <c r="I780" s="175"/>
      <c r="J780" s="186">
        <f>BK780</f>
        <v>0</v>
      </c>
      <c r="K780" s="172"/>
      <c r="L780" s="177"/>
      <c r="M780" s="178"/>
      <c r="N780" s="179"/>
      <c r="O780" s="179"/>
      <c r="P780" s="180">
        <f>SUM(P781:P875)</f>
        <v>0</v>
      </c>
      <c r="Q780" s="179"/>
      <c r="R780" s="180">
        <f>SUM(R781:R875)</f>
        <v>13.74308255</v>
      </c>
      <c r="S780" s="179"/>
      <c r="T780" s="181">
        <f>SUM(T781:T875)</f>
        <v>16.360619999999997</v>
      </c>
      <c r="AR780" s="182" t="s">
        <v>138</v>
      </c>
      <c r="AT780" s="183" t="s">
        <v>74</v>
      </c>
      <c r="AU780" s="183" t="s">
        <v>83</v>
      </c>
      <c r="AY780" s="182" t="s">
        <v>130</v>
      </c>
      <c r="BK780" s="184">
        <f>SUM(BK781:BK875)</f>
        <v>0</v>
      </c>
    </row>
    <row r="781" spans="1:65" s="2" customFormat="1" ht="24.2" customHeight="1">
      <c r="A781" s="35"/>
      <c r="B781" s="36"/>
      <c r="C781" s="187" t="s">
        <v>759</v>
      </c>
      <c r="D781" s="187" t="s">
        <v>132</v>
      </c>
      <c r="E781" s="188" t="s">
        <v>760</v>
      </c>
      <c r="F781" s="189" t="s">
        <v>761</v>
      </c>
      <c r="G781" s="190" t="s">
        <v>135</v>
      </c>
      <c r="H781" s="191">
        <v>352.024</v>
      </c>
      <c r="I781" s="192"/>
      <c r="J781" s="193">
        <f>ROUND(I781*H781,2)</f>
        <v>0</v>
      </c>
      <c r="K781" s="189" t="s">
        <v>136</v>
      </c>
      <c r="L781" s="40"/>
      <c r="M781" s="194" t="s">
        <v>1</v>
      </c>
      <c r="N781" s="195" t="s">
        <v>41</v>
      </c>
      <c r="O781" s="72"/>
      <c r="P781" s="196">
        <f>O781*H781</f>
        <v>0</v>
      </c>
      <c r="Q781" s="196">
        <v>0</v>
      </c>
      <c r="R781" s="196">
        <f>Q781*H781</f>
        <v>0</v>
      </c>
      <c r="S781" s="196">
        <v>1.4999999999999999E-2</v>
      </c>
      <c r="T781" s="197">
        <f>S781*H781</f>
        <v>5.2803599999999999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8" t="s">
        <v>233</v>
      </c>
      <c r="AT781" s="198" t="s">
        <v>132</v>
      </c>
      <c r="AU781" s="198" t="s">
        <v>138</v>
      </c>
      <c r="AY781" s="18" t="s">
        <v>130</v>
      </c>
      <c r="BE781" s="199">
        <f>IF(N781="základní",J781,0)</f>
        <v>0</v>
      </c>
      <c r="BF781" s="199">
        <f>IF(N781="snížená",J781,0)</f>
        <v>0</v>
      </c>
      <c r="BG781" s="199">
        <f>IF(N781="zákl. přenesená",J781,0)</f>
        <v>0</v>
      </c>
      <c r="BH781" s="199">
        <f>IF(N781="sníž. přenesená",J781,0)</f>
        <v>0</v>
      </c>
      <c r="BI781" s="199">
        <f>IF(N781="nulová",J781,0)</f>
        <v>0</v>
      </c>
      <c r="BJ781" s="18" t="s">
        <v>138</v>
      </c>
      <c r="BK781" s="199">
        <f>ROUND(I781*H781,2)</f>
        <v>0</v>
      </c>
      <c r="BL781" s="18" t="s">
        <v>233</v>
      </c>
      <c r="BM781" s="198" t="s">
        <v>762</v>
      </c>
    </row>
    <row r="782" spans="1:65" s="13" customFormat="1" ht="11.25">
      <c r="B782" s="200"/>
      <c r="C782" s="201"/>
      <c r="D782" s="202" t="s">
        <v>140</v>
      </c>
      <c r="E782" s="203" t="s">
        <v>1</v>
      </c>
      <c r="F782" s="204" t="s">
        <v>763</v>
      </c>
      <c r="G782" s="201"/>
      <c r="H782" s="203" t="s">
        <v>1</v>
      </c>
      <c r="I782" s="205"/>
      <c r="J782" s="201"/>
      <c r="K782" s="201"/>
      <c r="L782" s="206"/>
      <c r="M782" s="207"/>
      <c r="N782" s="208"/>
      <c r="O782" s="208"/>
      <c r="P782" s="208"/>
      <c r="Q782" s="208"/>
      <c r="R782" s="208"/>
      <c r="S782" s="208"/>
      <c r="T782" s="209"/>
      <c r="AT782" s="210" t="s">
        <v>140</v>
      </c>
      <c r="AU782" s="210" t="s">
        <v>138</v>
      </c>
      <c r="AV782" s="13" t="s">
        <v>83</v>
      </c>
      <c r="AW782" s="13" t="s">
        <v>32</v>
      </c>
      <c r="AX782" s="13" t="s">
        <v>75</v>
      </c>
      <c r="AY782" s="210" t="s">
        <v>130</v>
      </c>
    </row>
    <row r="783" spans="1:65" s="13" customFormat="1" ht="11.25">
      <c r="B783" s="200"/>
      <c r="C783" s="201"/>
      <c r="D783" s="202" t="s">
        <v>140</v>
      </c>
      <c r="E783" s="203" t="s">
        <v>1</v>
      </c>
      <c r="F783" s="204" t="s">
        <v>204</v>
      </c>
      <c r="G783" s="201"/>
      <c r="H783" s="203" t="s">
        <v>1</v>
      </c>
      <c r="I783" s="205"/>
      <c r="J783" s="201"/>
      <c r="K783" s="201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140</v>
      </c>
      <c r="AU783" s="210" t="s">
        <v>138</v>
      </c>
      <c r="AV783" s="13" t="s">
        <v>83</v>
      </c>
      <c r="AW783" s="13" t="s">
        <v>32</v>
      </c>
      <c r="AX783" s="13" t="s">
        <v>75</v>
      </c>
      <c r="AY783" s="210" t="s">
        <v>130</v>
      </c>
    </row>
    <row r="784" spans="1:65" s="14" customFormat="1" ht="11.25">
      <c r="B784" s="211"/>
      <c r="C784" s="212"/>
      <c r="D784" s="202" t="s">
        <v>140</v>
      </c>
      <c r="E784" s="213" t="s">
        <v>1</v>
      </c>
      <c r="F784" s="214" t="s">
        <v>764</v>
      </c>
      <c r="G784" s="212"/>
      <c r="H784" s="215">
        <v>352.024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140</v>
      </c>
      <c r="AU784" s="221" t="s">
        <v>138</v>
      </c>
      <c r="AV784" s="14" t="s">
        <v>138</v>
      </c>
      <c r="AW784" s="14" t="s">
        <v>32</v>
      </c>
      <c r="AX784" s="14" t="s">
        <v>83</v>
      </c>
      <c r="AY784" s="221" t="s">
        <v>130</v>
      </c>
    </row>
    <row r="785" spans="1:65" s="2" customFormat="1" ht="24.2" customHeight="1">
      <c r="A785" s="35"/>
      <c r="B785" s="36"/>
      <c r="C785" s="187" t="s">
        <v>765</v>
      </c>
      <c r="D785" s="187" t="s">
        <v>132</v>
      </c>
      <c r="E785" s="188" t="s">
        <v>766</v>
      </c>
      <c r="F785" s="189" t="s">
        <v>767</v>
      </c>
      <c r="G785" s="190" t="s">
        <v>135</v>
      </c>
      <c r="H785" s="191">
        <v>246.22800000000001</v>
      </c>
      <c r="I785" s="192"/>
      <c r="J785" s="193">
        <f>ROUND(I785*H785,2)</f>
        <v>0</v>
      </c>
      <c r="K785" s="189" t="s">
        <v>136</v>
      </c>
      <c r="L785" s="40"/>
      <c r="M785" s="194" t="s">
        <v>1</v>
      </c>
      <c r="N785" s="195" t="s">
        <v>41</v>
      </c>
      <c r="O785" s="72"/>
      <c r="P785" s="196">
        <f>O785*H785</f>
        <v>0</v>
      </c>
      <c r="Q785" s="196">
        <v>0</v>
      </c>
      <c r="R785" s="196">
        <f>Q785*H785</f>
        <v>0</v>
      </c>
      <c r="S785" s="196">
        <v>4.4999999999999998E-2</v>
      </c>
      <c r="T785" s="197">
        <f>S785*H785</f>
        <v>11.080259999999999</v>
      </c>
      <c r="U785" s="35"/>
      <c r="V785" s="35"/>
      <c r="W785" s="35"/>
      <c r="X785" s="35"/>
      <c r="Y785" s="35"/>
      <c r="Z785" s="35"/>
      <c r="AA785" s="35"/>
      <c r="AB785" s="35"/>
      <c r="AC785" s="35"/>
      <c r="AD785" s="35"/>
      <c r="AE785" s="35"/>
      <c r="AR785" s="198" t="s">
        <v>233</v>
      </c>
      <c r="AT785" s="198" t="s">
        <v>132</v>
      </c>
      <c r="AU785" s="198" t="s">
        <v>138</v>
      </c>
      <c r="AY785" s="18" t="s">
        <v>130</v>
      </c>
      <c r="BE785" s="199">
        <f>IF(N785="základní",J785,0)</f>
        <v>0</v>
      </c>
      <c r="BF785" s="199">
        <f>IF(N785="snížená",J785,0)</f>
        <v>0</v>
      </c>
      <c r="BG785" s="199">
        <f>IF(N785="zákl. přenesená",J785,0)</f>
        <v>0</v>
      </c>
      <c r="BH785" s="199">
        <f>IF(N785="sníž. přenesená",J785,0)</f>
        <v>0</v>
      </c>
      <c r="BI785" s="199">
        <f>IF(N785="nulová",J785,0)</f>
        <v>0</v>
      </c>
      <c r="BJ785" s="18" t="s">
        <v>138</v>
      </c>
      <c r="BK785" s="199">
        <f>ROUND(I785*H785,2)</f>
        <v>0</v>
      </c>
      <c r="BL785" s="18" t="s">
        <v>233</v>
      </c>
      <c r="BM785" s="198" t="s">
        <v>768</v>
      </c>
    </row>
    <row r="786" spans="1:65" s="13" customFormat="1" ht="11.25">
      <c r="B786" s="200"/>
      <c r="C786" s="201"/>
      <c r="D786" s="202" t="s">
        <v>140</v>
      </c>
      <c r="E786" s="203" t="s">
        <v>1</v>
      </c>
      <c r="F786" s="204" t="s">
        <v>769</v>
      </c>
      <c r="G786" s="201"/>
      <c r="H786" s="203" t="s">
        <v>1</v>
      </c>
      <c r="I786" s="205"/>
      <c r="J786" s="201"/>
      <c r="K786" s="201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140</v>
      </c>
      <c r="AU786" s="210" t="s">
        <v>138</v>
      </c>
      <c r="AV786" s="13" t="s">
        <v>83</v>
      </c>
      <c r="AW786" s="13" t="s">
        <v>32</v>
      </c>
      <c r="AX786" s="13" t="s">
        <v>75</v>
      </c>
      <c r="AY786" s="210" t="s">
        <v>130</v>
      </c>
    </row>
    <row r="787" spans="1:65" s="13" customFormat="1" ht="11.25">
      <c r="B787" s="200"/>
      <c r="C787" s="201"/>
      <c r="D787" s="202" t="s">
        <v>140</v>
      </c>
      <c r="E787" s="203" t="s">
        <v>1</v>
      </c>
      <c r="F787" s="204" t="s">
        <v>206</v>
      </c>
      <c r="G787" s="201"/>
      <c r="H787" s="203" t="s">
        <v>1</v>
      </c>
      <c r="I787" s="205"/>
      <c r="J787" s="201"/>
      <c r="K787" s="201"/>
      <c r="L787" s="206"/>
      <c r="M787" s="207"/>
      <c r="N787" s="208"/>
      <c r="O787" s="208"/>
      <c r="P787" s="208"/>
      <c r="Q787" s="208"/>
      <c r="R787" s="208"/>
      <c r="S787" s="208"/>
      <c r="T787" s="209"/>
      <c r="AT787" s="210" t="s">
        <v>140</v>
      </c>
      <c r="AU787" s="210" t="s">
        <v>138</v>
      </c>
      <c r="AV787" s="13" t="s">
        <v>83</v>
      </c>
      <c r="AW787" s="13" t="s">
        <v>32</v>
      </c>
      <c r="AX787" s="13" t="s">
        <v>75</v>
      </c>
      <c r="AY787" s="210" t="s">
        <v>130</v>
      </c>
    </row>
    <row r="788" spans="1:65" s="14" customFormat="1" ht="11.25">
      <c r="B788" s="211"/>
      <c r="C788" s="212"/>
      <c r="D788" s="202" t="s">
        <v>140</v>
      </c>
      <c r="E788" s="213" t="s">
        <v>1</v>
      </c>
      <c r="F788" s="214" t="s">
        <v>770</v>
      </c>
      <c r="G788" s="212"/>
      <c r="H788" s="215">
        <v>66.034999999999997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140</v>
      </c>
      <c r="AU788" s="221" t="s">
        <v>138</v>
      </c>
      <c r="AV788" s="14" t="s">
        <v>138</v>
      </c>
      <c r="AW788" s="14" t="s">
        <v>32</v>
      </c>
      <c r="AX788" s="14" t="s">
        <v>75</v>
      </c>
      <c r="AY788" s="221" t="s">
        <v>130</v>
      </c>
    </row>
    <row r="789" spans="1:65" s="14" customFormat="1" ht="11.25">
      <c r="B789" s="211"/>
      <c r="C789" s="212"/>
      <c r="D789" s="202" t="s">
        <v>140</v>
      </c>
      <c r="E789" s="213" t="s">
        <v>1</v>
      </c>
      <c r="F789" s="214" t="s">
        <v>771</v>
      </c>
      <c r="G789" s="212"/>
      <c r="H789" s="215">
        <v>180.19300000000001</v>
      </c>
      <c r="I789" s="216"/>
      <c r="J789" s="212"/>
      <c r="K789" s="212"/>
      <c r="L789" s="217"/>
      <c r="M789" s="218"/>
      <c r="N789" s="219"/>
      <c r="O789" s="219"/>
      <c r="P789" s="219"/>
      <c r="Q789" s="219"/>
      <c r="R789" s="219"/>
      <c r="S789" s="219"/>
      <c r="T789" s="220"/>
      <c r="AT789" s="221" t="s">
        <v>140</v>
      </c>
      <c r="AU789" s="221" t="s">
        <v>138</v>
      </c>
      <c r="AV789" s="14" t="s">
        <v>138</v>
      </c>
      <c r="AW789" s="14" t="s">
        <v>32</v>
      </c>
      <c r="AX789" s="14" t="s">
        <v>75</v>
      </c>
      <c r="AY789" s="221" t="s">
        <v>130</v>
      </c>
    </row>
    <row r="790" spans="1:65" s="15" customFormat="1" ht="11.25">
      <c r="B790" s="222"/>
      <c r="C790" s="223"/>
      <c r="D790" s="202" t="s">
        <v>140</v>
      </c>
      <c r="E790" s="224" t="s">
        <v>1</v>
      </c>
      <c r="F790" s="225" t="s">
        <v>169</v>
      </c>
      <c r="G790" s="223"/>
      <c r="H790" s="226">
        <v>246.22800000000001</v>
      </c>
      <c r="I790" s="227"/>
      <c r="J790" s="223"/>
      <c r="K790" s="223"/>
      <c r="L790" s="228"/>
      <c r="M790" s="229"/>
      <c r="N790" s="230"/>
      <c r="O790" s="230"/>
      <c r="P790" s="230"/>
      <c r="Q790" s="230"/>
      <c r="R790" s="230"/>
      <c r="S790" s="230"/>
      <c r="T790" s="231"/>
      <c r="AT790" s="232" t="s">
        <v>140</v>
      </c>
      <c r="AU790" s="232" t="s">
        <v>138</v>
      </c>
      <c r="AV790" s="15" t="s">
        <v>137</v>
      </c>
      <c r="AW790" s="15" t="s">
        <v>32</v>
      </c>
      <c r="AX790" s="15" t="s">
        <v>83</v>
      </c>
      <c r="AY790" s="232" t="s">
        <v>130</v>
      </c>
    </row>
    <row r="791" spans="1:65" s="2" customFormat="1" ht="24.2" customHeight="1">
      <c r="A791" s="35"/>
      <c r="B791" s="36"/>
      <c r="C791" s="187" t="s">
        <v>772</v>
      </c>
      <c r="D791" s="187" t="s">
        <v>132</v>
      </c>
      <c r="E791" s="188" t="s">
        <v>773</v>
      </c>
      <c r="F791" s="189" t="s">
        <v>774</v>
      </c>
      <c r="G791" s="190" t="s">
        <v>135</v>
      </c>
      <c r="H791" s="191">
        <v>699.899</v>
      </c>
      <c r="I791" s="192"/>
      <c r="J791" s="193">
        <f>ROUND(I791*H791,2)</f>
        <v>0</v>
      </c>
      <c r="K791" s="189" t="s">
        <v>136</v>
      </c>
      <c r="L791" s="40"/>
      <c r="M791" s="194" t="s">
        <v>1</v>
      </c>
      <c r="N791" s="195" t="s">
        <v>41</v>
      </c>
      <c r="O791" s="72"/>
      <c r="P791" s="196">
        <f>O791*H791</f>
        <v>0</v>
      </c>
      <c r="Q791" s="196">
        <v>0</v>
      </c>
      <c r="R791" s="196">
        <f>Q791*H791</f>
        <v>0</v>
      </c>
      <c r="S791" s="196">
        <v>0</v>
      </c>
      <c r="T791" s="197">
        <f>S791*H791</f>
        <v>0</v>
      </c>
      <c r="U791" s="35"/>
      <c r="V791" s="35"/>
      <c r="W791" s="35"/>
      <c r="X791" s="35"/>
      <c r="Y791" s="35"/>
      <c r="Z791" s="35"/>
      <c r="AA791" s="35"/>
      <c r="AB791" s="35"/>
      <c r="AC791" s="35"/>
      <c r="AD791" s="35"/>
      <c r="AE791" s="35"/>
      <c r="AR791" s="198" t="s">
        <v>137</v>
      </c>
      <c r="AT791" s="198" t="s">
        <v>132</v>
      </c>
      <c r="AU791" s="198" t="s">
        <v>138</v>
      </c>
      <c r="AY791" s="18" t="s">
        <v>130</v>
      </c>
      <c r="BE791" s="199">
        <f>IF(N791="základní",J791,0)</f>
        <v>0</v>
      </c>
      <c r="BF791" s="199">
        <f>IF(N791="snížená",J791,0)</f>
        <v>0</v>
      </c>
      <c r="BG791" s="199">
        <f>IF(N791="zákl. přenesená",J791,0)</f>
        <v>0</v>
      </c>
      <c r="BH791" s="199">
        <f>IF(N791="sníž. přenesená",J791,0)</f>
        <v>0</v>
      </c>
      <c r="BI791" s="199">
        <f>IF(N791="nulová",J791,0)</f>
        <v>0</v>
      </c>
      <c r="BJ791" s="18" t="s">
        <v>138</v>
      </c>
      <c r="BK791" s="199">
        <f>ROUND(I791*H791,2)</f>
        <v>0</v>
      </c>
      <c r="BL791" s="18" t="s">
        <v>137</v>
      </c>
      <c r="BM791" s="198" t="s">
        <v>775</v>
      </c>
    </row>
    <row r="792" spans="1:65" s="13" customFormat="1" ht="11.25">
      <c r="B792" s="200"/>
      <c r="C792" s="201"/>
      <c r="D792" s="202" t="s">
        <v>140</v>
      </c>
      <c r="E792" s="203" t="s">
        <v>1</v>
      </c>
      <c r="F792" s="204" t="s">
        <v>776</v>
      </c>
      <c r="G792" s="201"/>
      <c r="H792" s="203" t="s">
        <v>1</v>
      </c>
      <c r="I792" s="205"/>
      <c r="J792" s="201"/>
      <c r="K792" s="201"/>
      <c r="L792" s="206"/>
      <c r="M792" s="207"/>
      <c r="N792" s="208"/>
      <c r="O792" s="208"/>
      <c r="P792" s="208"/>
      <c r="Q792" s="208"/>
      <c r="R792" s="208"/>
      <c r="S792" s="208"/>
      <c r="T792" s="209"/>
      <c r="AT792" s="210" t="s">
        <v>140</v>
      </c>
      <c r="AU792" s="210" t="s">
        <v>138</v>
      </c>
      <c r="AV792" s="13" t="s">
        <v>83</v>
      </c>
      <c r="AW792" s="13" t="s">
        <v>32</v>
      </c>
      <c r="AX792" s="13" t="s">
        <v>75</v>
      </c>
      <c r="AY792" s="210" t="s">
        <v>130</v>
      </c>
    </row>
    <row r="793" spans="1:65" s="13" customFormat="1" ht="11.25">
      <c r="B793" s="200"/>
      <c r="C793" s="201"/>
      <c r="D793" s="202" t="s">
        <v>140</v>
      </c>
      <c r="E793" s="203" t="s">
        <v>1</v>
      </c>
      <c r="F793" s="204" t="s">
        <v>204</v>
      </c>
      <c r="G793" s="201"/>
      <c r="H793" s="203" t="s">
        <v>1</v>
      </c>
      <c r="I793" s="205"/>
      <c r="J793" s="201"/>
      <c r="K793" s="201"/>
      <c r="L793" s="206"/>
      <c r="M793" s="207"/>
      <c r="N793" s="208"/>
      <c r="O793" s="208"/>
      <c r="P793" s="208"/>
      <c r="Q793" s="208"/>
      <c r="R793" s="208"/>
      <c r="S793" s="208"/>
      <c r="T793" s="209"/>
      <c r="AT793" s="210" t="s">
        <v>140</v>
      </c>
      <c r="AU793" s="210" t="s">
        <v>138</v>
      </c>
      <c r="AV793" s="13" t="s">
        <v>83</v>
      </c>
      <c r="AW793" s="13" t="s">
        <v>32</v>
      </c>
      <c r="AX793" s="13" t="s">
        <v>75</v>
      </c>
      <c r="AY793" s="210" t="s">
        <v>130</v>
      </c>
    </row>
    <row r="794" spans="1:65" s="14" customFormat="1" ht="11.25">
      <c r="B794" s="211"/>
      <c r="C794" s="212"/>
      <c r="D794" s="202" t="s">
        <v>140</v>
      </c>
      <c r="E794" s="213" t="s">
        <v>1</v>
      </c>
      <c r="F794" s="214" t="s">
        <v>777</v>
      </c>
      <c r="G794" s="212"/>
      <c r="H794" s="215">
        <v>275.34699999999998</v>
      </c>
      <c r="I794" s="216"/>
      <c r="J794" s="212"/>
      <c r="K794" s="212"/>
      <c r="L794" s="217"/>
      <c r="M794" s="218"/>
      <c r="N794" s="219"/>
      <c r="O794" s="219"/>
      <c r="P794" s="219"/>
      <c r="Q794" s="219"/>
      <c r="R794" s="219"/>
      <c r="S794" s="219"/>
      <c r="T794" s="220"/>
      <c r="AT794" s="221" t="s">
        <v>140</v>
      </c>
      <c r="AU794" s="221" t="s">
        <v>138</v>
      </c>
      <c r="AV794" s="14" t="s">
        <v>138</v>
      </c>
      <c r="AW794" s="14" t="s">
        <v>32</v>
      </c>
      <c r="AX794" s="14" t="s">
        <v>75</v>
      </c>
      <c r="AY794" s="221" t="s">
        <v>130</v>
      </c>
    </row>
    <row r="795" spans="1:65" s="13" customFormat="1" ht="11.25">
      <c r="B795" s="200"/>
      <c r="C795" s="201"/>
      <c r="D795" s="202" t="s">
        <v>140</v>
      </c>
      <c r="E795" s="203" t="s">
        <v>1</v>
      </c>
      <c r="F795" s="204" t="s">
        <v>218</v>
      </c>
      <c r="G795" s="201"/>
      <c r="H795" s="203" t="s">
        <v>1</v>
      </c>
      <c r="I795" s="205"/>
      <c r="J795" s="201"/>
      <c r="K795" s="201"/>
      <c r="L795" s="206"/>
      <c r="M795" s="207"/>
      <c r="N795" s="208"/>
      <c r="O795" s="208"/>
      <c r="P795" s="208"/>
      <c r="Q795" s="208"/>
      <c r="R795" s="208"/>
      <c r="S795" s="208"/>
      <c r="T795" s="209"/>
      <c r="AT795" s="210" t="s">
        <v>140</v>
      </c>
      <c r="AU795" s="210" t="s">
        <v>138</v>
      </c>
      <c r="AV795" s="13" t="s">
        <v>83</v>
      </c>
      <c r="AW795" s="13" t="s">
        <v>32</v>
      </c>
      <c r="AX795" s="13" t="s">
        <v>75</v>
      </c>
      <c r="AY795" s="210" t="s">
        <v>130</v>
      </c>
    </row>
    <row r="796" spans="1:65" s="14" customFormat="1" ht="11.25">
      <c r="B796" s="211"/>
      <c r="C796" s="212"/>
      <c r="D796" s="202" t="s">
        <v>140</v>
      </c>
      <c r="E796" s="213" t="s">
        <v>1</v>
      </c>
      <c r="F796" s="214" t="s">
        <v>778</v>
      </c>
      <c r="G796" s="212"/>
      <c r="H796" s="215">
        <v>135.34399999999999</v>
      </c>
      <c r="I796" s="216"/>
      <c r="J796" s="212"/>
      <c r="K796" s="212"/>
      <c r="L796" s="217"/>
      <c r="M796" s="218"/>
      <c r="N796" s="219"/>
      <c r="O796" s="219"/>
      <c r="P796" s="219"/>
      <c r="Q796" s="219"/>
      <c r="R796" s="219"/>
      <c r="S796" s="219"/>
      <c r="T796" s="220"/>
      <c r="AT796" s="221" t="s">
        <v>140</v>
      </c>
      <c r="AU796" s="221" t="s">
        <v>138</v>
      </c>
      <c r="AV796" s="14" t="s">
        <v>138</v>
      </c>
      <c r="AW796" s="14" t="s">
        <v>32</v>
      </c>
      <c r="AX796" s="14" t="s">
        <v>75</v>
      </c>
      <c r="AY796" s="221" t="s">
        <v>130</v>
      </c>
    </row>
    <row r="797" spans="1:65" s="14" customFormat="1" ht="11.25">
      <c r="B797" s="211"/>
      <c r="C797" s="212"/>
      <c r="D797" s="202" t="s">
        <v>140</v>
      </c>
      <c r="E797" s="213" t="s">
        <v>1</v>
      </c>
      <c r="F797" s="214" t="s">
        <v>779</v>
      </c>
      <c r="G797" s="212"/>
      <c r="H797" s="215">
        <v>72.108999999999995</v>
      </c>
      <c r="I797" s="216"/>
      <c r="J797" s="212"/>
      <c r="K797" s="212"/>
      <c r="L797" s="217"/>
      <c r="M797" s="218"/>
      <c r="N797" s="219"/>
      <c r="O797" s="219"/>
      <c r="P797" s="219"/>
      <c r="Q797" s="219"/>
      <c r="R797" s="219"/>
      <c r="S797" s="219"/>
      <c r="T797" s="220"/>
      <c r="AT797" s="221" t="s">
        <v>140</v>
      </c>
      <c r="AU797" s="221" t="s">
        <v>138</v>
      </c>
      <c r="AV797" s="14" t="s">
        <v>138</v>
      </c>
      <c r="AW797" s="14" t="s">
        <v>32</v>
      </c>
      <c r="AX797" s="14" t="s">
        <v>75</v>
      </c>
      <c r="AY797" s="221" t="s">
        <v>130</v>
      </c>
    </row>
    <row r="798" spans="1:65" s="13" customFormat="1" ht="11.25">
      <c r="B798" s="200"/>
      <c r="C798" s="201"/>
      <c r="D798" s="202" t="s">
        <v>140</v>
      </c>
      <c r="E798" s="203" t="s">
        <v>1</v>
      </c>
      <c r="F798" s="204" t="s">
        <v>206</v>
      </c>
      <c r="G798" s="201"/>
      <c r="H798" s="203" t="s">
        <v>1</v>
      </c>
      <c r="I798" s="205"/>
      <c r="J798" s="201"/>
      <c r="K798" s="201"/>
      <c r="L798" s="206"/>
      <c r="M798" s="207"/>
      <c r="N798" s="208"/>
      <c r="O798" s="208"/>
      <c r="P798" s="208"/>
      <c r="Q798" s="208"/>
      <c r="R798" s="208"/>
      <c r="S798" s="208"/>
      <c r="T798" s="209"/>
      <c r="AT798" s="210" t="s">
        <v>140</v>
      </c>
      <c r="AU798" s="210" t="s">
        <v>138</v>
      </c>
      <c r="AV798" s="13" t="s">
        <v>83</v>
      </c>
      <c r="AW798" s="13" t="s">
        <v>32</v>
      </c>
      <c r="AX798" s="13" t="s">
        <v>75</v>
      </c>
      <c r="AY798" s="210" t="s">
        <v>130</v>
      </c>
    </row>
    <row r="799" spans="1:65" s="14" customFormat="1" ht="11.25">
      <c r="B799" s="211"/>
      <c r="C799" s="212"/>
      <c r="D799" s="202" t="s">
        <v>140</v>
      </c>
      <c r="E799" s="213" t="s">
        <v>1</v>
      </c>
      <c r="F799" s="214" t="s">
        <v>780</v>
      </c>
      <c r="G799" s="212"/>
      <c r="H799" s="215">
        <v>54.244</v>
      </c>
      <c r="I799" s="216"/>
      <c r="J799" s="212"/>
      <c r="K799" s="212"/>
      <c r="L799" s="217"/>
      <c r="M799" s="218"/>
      <c r="N799" s="219"/>
      <c r="O799" s="219"/>
      <c r="P799" s="219"/>
      <c r="Q799" s="219"/>
      <c r="R799" s="219"/>
      <c r="S799" s="219"/>
      <c r="T799" s="220"/>
      <c r="AT799" s="221" t="s">
        <v>140</v>
      </c>
      <c r="AU799" s="221" t="s">
        <v>138</v>
      </c>
      <c r="AV799" s="14" t="s">
        <v>138</v>
      </c>
      <c r="AW799" s="14" t="s">
        <v>32</v>
      </c>
      <c r="AX799" s="14" t="s">
        <v>75</v>
      </c>
      <c r="AY799" s="221" t="s">
        <v>130</v>
      </c>
    </row>
    <row r="800" spans="1:65" s="14" customFormat="1" ht="11.25">
      <c r="B800" s="211"/>
      <c r="C800" s="212"/>
      <c r="D800" s="202" t="s">
        <v>140</v>
      </c>
      <c r="E800" s="213" t="s">
        <v>1</v>
      </c>
      <c r="F800" s="214" t="s">
        <v>781</v>
      </c>
      <c r="G800" s="212"/>
      <c r="H800" s="215">
        <v>183.917</v>
      </c>
      <c r="I800" s="216"/>
      <c r="J800" s="212"/>
      <c r="K800" s="212"/>
      <c r="L800" s="217"/>
      <c r="M800" s="218"/>
      <c r="N800" s="219"/>
      <c r="O800" s="219"/>
      <c r="P800" s="219"/>
      <c r="Q800" s="219"/>
      <c r="R800" s="219"/>
      <c r="S800" s="219"/>
      <c r="T800" s="220"/>
      <c r="AT800" s="221" t="s">
        <v>140</v>
      </c>
      <c r="AU800" s="221" t="s">
        <v>138</v>
      </c>
      <c r="AV800" s="14" t="s">
        <v>138</v>
      </c>
      <c r="AW800" s="14" t="s">
        <v>32</v>
      </c>
      <c r="AX800" s="14" t="s">
        <v>75</v>
      </c>
      <c r="AY800" s="221" t="s">
        <v>130</v>
      </c>
    </row>
    <row r="801" spans="1:65" s="14" customFormat="1" ht="11.25">
      <c r="B801" s="211"/>
      <c r="C801" s="212"/>
      <c r="D801" s="202" t="s">
        <v>140</v>
      </c>
      <c r="E801" s="213" t="s">
        <v>1</v>
      </c>
      <c r="F801" s="214" t="s">
        <v>782</v>
      </c>
      <c r="G801" s="212"/>
      <c r="H801" s="215">
        <v>60.793999999999997</v>
      </c>
      <c r="I801" s="216"/>
      <c r="J801" s="212"/>
      <c r="K801" s="212"/>
      <c r="L801" s="217"/>
      <c r="M801" s="218"/>
      <c r="N801" s="219"/>
      <c r="O801" s="219"/>
      <c r="P801" s="219"/>
      <c r="Q801" s="219"/>
      <c r="R801" s="219"/>
      <c r="S801" s="219"/>
      <c r="T801" s="220"/>
      <c r="AT801" s="221" t="s">
        <v>140</v>
      </c>
      <c r="AU801" s="221" t="s">
        <v>138</v>
      </c>
      <c r="AV801" s="14" t="s">
        <v>138</v>
      </c>
      <c r="AW801" s="14" t="s">
        <v>32</v>
      </c>
      <c r="AX801" s="14" t="s">
        <v>75</v>
      </c>
      <c r="AY801" s="221" t="s">
        <v>130</v>
      </c>
    </row>
    <row r="802" spans="1:65" s="13" customFormat="1" ht="11.25">
      <c r="B802" s="200"/>
      <c r="C802" s="201"/>
      <c r="D802" s="202" t="s">
        <v>140</v>
      </c>
      <c r="E802" s="203" t="s">
        <v>1</v>
      </c>
      <c r="F802" s="204" t="s">
        <v>783</v>
      </c>
      <c r="G802" s="201"/>
      <c r="H802" s="203" t="s">
        <v>1</v>
      </c>
      <c r="I802" s="205"/>
      <c r="J802" s="201"/>
      <c r="K802" s="201"/>
      <c r="L802" s="206"/>
      <c r="M802" s="207"/>
      <c r="N802" s="208"/>
      <c r="O802" s="208"/>
      <c r="P802" s="208"/>
      <c r="Q802" s="208"/>
      <c r="R802" s="208"/>
      <c r="S802" s="208"/>
      <c r="T802" s="209"/>
      <c r="AT802" s="210" t="s">
        <v>140</v>
      </c>
      <c r="AU802" s="210" t="s">
        <v>138</v>
      </c>
      <c r="AV802" s="13" t="s">
        <v>83</v>
      </c>
      <c r="AW802" s="13" t="s">
        <v>32</v>
      </c>
      <c r="AX802" s="13" t="s">
        <v>75</v>
      </c>
      <c r="AY802" s="210" t="s">
        <v>130</v>
      </c>
    </row>
    <row r="803" spans="1:65" s="14" customFormat="1" ht="11.25">
      <c r="B803" s="211"/>
      <c r="C803" s="212"/>
      <c r="D803" s="202" t="s">
        <v>140</v>
      </c>
      <c r="E803" s="213" t="s">
        <v>1</v>
      </c>
      <c r="F803" s="214" t="s">
        <v>784</v>
      </c>
      <c r="G803" s="212"/>
      <c r="H803" s="215">
        <v>-81.855999999999995</v>
      </c>
      <c r="I803" s="216"/>
      <c r="J803" s="212"/>
      <c r="K803" s="212"/>
      <c r="L803" s="217"/>
      <c r="M803" s="218"/>
      <c r="N803" s="219"/>
      <c r="O803" s="219"/>
      <c r="P803" s="219"/>
      <c r="Q803" s="219"/>
      <c r="R803" s="219"/>
      <c r="S803" s="219"/>
      <c r="T803" s="220"/>
      <c r="AT803" s="221" t="s">
        <v>140</v>
      </c>
      <c r="AU803" s="221" t="s">
        <v>138</v>
      </c>
      <c r="AV803" s="14" t="s">
        <v>138</v>
      </c>
      <c r="AW803" s="14" t="s">
        <v>32</v>
      </c>
      <c r="AX803" s="14" t="s">
        <v>75</v>
      </c>
      <c r="AY803" s="221" t="s">
        <v>130</v>
      </c>
    </row>
    <row r="804" spans="1:65" s="15" customFormat="1" ht="11.25">
      <c r="B804" s="222"/>
      <c r="C804" s="223"/>
      <c r="D804" s="202" t="s">
        <v>140</v>
      </c>
      <c r="E804" s="224" t="s">
        <v>1</v>
      </c>
      <c r="F804" s="225" t="s">
        <v>169</v>
      </c>
      <c r="G804" s="223"/>
      <c r="H804" s="226">
        <v>699.899</v>
      </c>
      <c r="I804" s="227"/>
      <c r="J804" s="223"/>
      <c r="K804" s="223"/>
      <c r="L804" s="228"/>
      <c r="M804" s="229"/>
      <c r="N804" s="230"/>
      <c r="O804" s="230"/>
      <c r="P804" s="230"/>
      <c r="Q804" s="230"/>
      <c r="R804" s="230"/>
      <c r="S804" s="230"/>
      <c r="T804" s="231"/>
      <c r="AT804" s="232" t="s">
        <v>140</v>
      </c>
      <c r="AU804" s="232" t="s">
        <v>138</v>
      </c>
      <c r="AV804" s="15" t="s">
        <v>137</v>
      </c>
      <c r="AW804" s="15" t="s">
        <v>32</v>
      </c>
      <c r="AX804" s="15" t="s">
        <v>83</v>
      </c>
      <c r="AY804" s="232" t="s">
        <v>130</v>
      </c>
    </row>
    <row r="805" spans="1:65" s="2" customFormat="1" ht="24.2" customHeight="1">
      <c r="A805" s="35"/>
      <c r="B805" s="36"/>
      <c r="C805" s="233" t="s">
        <v>785</v>
      </c>
      <c r="D805" s="233" t="s">
        <v>175</v>
      </c>
      <c r="E805" s="234" t="s">
        <v>786</v>
      </c>
      <c r="F805" s="235" t="s">
        <v>787</v>
      </c>
      <c r="G805" s="236" t="s">
        <v>135</v>
      </c>
      <c r="H805" s="237">
        <v>1469.788</v>
      </c>
      <c r="I805" s="238"/>
      <c r="J805" s="239">
        <f>ROUND(I805*H805,2)</f>
        <v>0</v>
      </c>
      <c r="K805" s="235" t="s">
        <v>136</v>
      </c>
      <c r="L805" s="240"/>
      <c r="M805" s="241" t="s">
        <v>1</v>
      </c>
      <c r="N805" s="242" t="s">
        <v>41</v>
      </c>
      <c r="O805" s="72"/>
      <c r="P805" s="196">
        <f>O805*H805</f>
        <v>0</v>
      </c>
      <c r="Q805" s="196">
        <v>5.2500000000000003E-3</v>
      </c>
      <c r="R805" s="196">
        <f>Q805*H805</f>
        <v>7.7163870000000001</v>
      </c>
      <c r="S805" s="196">
        <v>0</v>
      </c>
      <c r="T805" s="197">
        <f>S805*H805</f>
        <v>0</v>
      </c>
      <c r="U805" s="35"/>
      <c r="V805" s="35"/>
      <c r="W805" s="35"/>
      <c r="X805" s="35"/>
      <c r="Y805" s="35"/>
      <c r="Z805" s="35"/>
      <c r="AA805" s="35"/>
      <c r="AB805" s="35"/>
      <c r="AC805" s="35"/>
      <c r="AD805" s="35"/>
      <c r="AE805" s="35"/>
      <c r="AR805" s="198" t="s">
        <v>174</v>
      </c>
      <c r="AT805" s="198" t="s">
        <v>175</v>
      </c>
      <c r="AU805" s="198" t="s">
        <v>138</v>
      </c>
      <c r="AY805" s="18" t="s">
        <v>130</v>
      </c>
      <c r="BE805" s="199">
        <f>IF(N805="základní",J805,0)</f>
        <v>0</v>
      </c>
      <c r="BF805" s="199">
        <f>IF(N805="snížená",J805,0)</f>
        <v>0</v>
      </c>
      <c r="BG805" s="199">
        <f>IF(N805="zákl. přenesená",J805,0)</f>
        <v>0</v>
      </c>
      <c r="BH805" s="199">
        <f>IF(N805="sníž. přenesená",J805,0)</f>
        <v>0</v>
      </c>
      <c r="BI805" s="199">
        <f>IF(N805="nulová",J805,0)</f>
        <v>0</v>
      </c>
      <c r="BJ805" s="18" t="s">
        <v>138</v>
      </c>
      <c r="BK805" s="199">
        <f>ROUND(I805*H805,2)</f>
        <v>0</v>
      </c>
      <c r="BL805" s="18" t="s">
        <v>137</v>
      </c>
      <c r="BM805" s="198" t="s">
        <v>788</v>
      </c>
    </row>
    <row r="806" spans="1:65" s="14" customFormat="1" ht="11.25">
      <c r="B806" s="211"/>
      <c r="C806" s="212"/>
      <c r="D806" s="202" t="s">
        <v>140</v>
      </c>
      <c r="E806" s="212"/>
      <c r="F806" s="214" t="s">
        <v>789</v>
      </c>
      <c r="G806" s="212"/>
      <c r="H806" s="215">
        <v>1469.788</v>
      </c>
      <c r="I806" s="216"/>
      <c r="J806" s="212"/>
      <c r="K806" s="212"/>
      <c r="L806" s="217"/>
      <c r="M806" s="218"/>
      <c r="N806" s="219"/>
      <c r="O806" s="219"/>
      <c r="P806" s="219"/>
      <c r="Q806" s="219"/>
      <c r="R806" s="219"/>
      <c r="S806" s="219"/>
      <c r="T806" s="220"/>
      <c r="AT806" s="221" t="s">
        <v>140</v>
      </c>
      <c r="AU806" s="221" t="s">
        <v>138</v>
      </c>
      <c r="AV806" s="14" t="s">
        <v>138</v>
      </c>
      <c r="AW806" s="14" t="s">
        <v>4</v>
      </c>
      <c r="AX806" s="14" t="s">
        <v>83</v>
      </c>
      <c r="AY806" s="221" t="s">
        <v>130</v>
      </c>
    </row>
    <row r="807" spans="1:65" s="2" customFormat="1" ht="33" customHeight="1">
      <c r="A807" s="35"/>
      <c r="B807" s="36"/>
      <c r="C807" s="187" t="s">
        <v>790</v>
      </c>
      <c r="D807" s="187" t="s">
        <v>132</v>
      </c>
      <c r="E807" s="188" t="s">
        <v>791</v>
      </c>
      <c r="F807" s="189" t="s">
        <v>792</v>
      </c>
      <c r="G807" s="190" t="s">
        <v>135</v>
      </c>
      <c r="H807" s="191">
        <v>81.855999999999995</v>
      </c>
      <c r="I807" s="192"/>
      <c r="J807" s="193">
        <f>ROUND(I807*H807,2)</f>
        <v>0</v>
      </c>
      <c r="K807" s="189" t="s">
        <v>136</v>
      </c>
      <c r="L807" s="40"/>
      <c r="M807" s="194" t="s">
        <v>1</v>
      </c>
      <c r="N807" s="195" t="s">
        <v>41</v>
      </c>
      <c r="O807" s="72"/>
      <c r="P807" s="196">
        <f>O807*H807</f>
        <v>0</v>
      </c>
      <c r="Q807" s="196">
        <v>0</v>
      </c>
      <c r="R807" s="196">
        <f>Q807*H807</f>
        <v>0</v>
      </c>
      <c r="S807" s="196">
        <v>0</v>
      </c>
      <c r="T807" s="197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98" t="s">
        <v>233</v>
      </c>
      <c r="AT807" s="198" t="s">
        <v>132</v>
      </c>
      <c r="AU807" s="198" t="s">
        <v>138</v>
      </c>
      <c r="AY807" s="18" t="s">
        <v>130</v>
      </c>
      <c r="BE807" s="199">
        <f>IF(N807="základní",J807,0)</f>
        <v>0</v>
      </c>
      <c r="BF807" s="199">
        <f>IF(N807="snížená",J807,0)</f>
        <v>0</v>
      </c>
      <c r="BG807" s="199">
        <f>IF(N807="zákl. přenesená",J807,0)</f>
        <v>0</v>
      </c>
      <c r="BH807" s="199">
        <f>IF(N807="sníž. přenesená",J807,0)</f>
        <v>0</v>
      </c>
      <c r="BI807" s="199">
        <f>IF(N807="nulová",J807,0)</f>
        <v>0</v>
      </c>
      <c r="BJ807" s="18" t="s">
        <v>138</v>
      </c>
      <c r="BK807" s="199">
        <f>ROUND(I807*H807,2)</f>
        <v>0</v>
      </c>
      <c r="BL807" s="18" t="s">
        <v>233</v>
      </c>
      <c r="BM807" s="198" t="s">
        <v>793</v>
      </c>
    </row>
    <row r="808" spans="1:65" s="13" customFormat="1" ht="11.25">
      <c r="B808" s="200"/>
      <c r="C808" s="201"/>
      <c r="D808" s="202" t="s">
        <v>140</v>
      </c>
      <c r="E808" s="203" t="s">
        <v>1</v>
      </c>
      <c r="F808" s="204" t="s">
        <v>794</v>
      </c>
      <c r="G808" s="201"/>
      <c r="H808" s="203" t="s">
        <v>1</v>
      </c>
      <c r="I808" s="205"/>
      <c r="J808" s="201"/>
      <c r="K808" s="201"/>
      <c r="L808" s="206"/>
      <c r="M808" s="207"/>
      <c r="N808" s="208"/>
      <c r="O808" s="208"/>
      <c r="P808" s="208"/>
      <c r="Q808" s="208"/>
      <c r="R808" s="208"/>
      <c r="S808" s="208"/>
      <c r="T808" s="209"/>
      <c r="AT808" s="210" t="s">
        <v>140</v>
      </c>
      <c r="AU808" s="210" t="s">
        <v>138</v>
      </c>
      <c r="AV808" s="13" t="s">
        <v>83</v>
      </c>
      <c r="AW808" s="13" t="s">
        <v>32</v>
      </c>
      <c r="AX808" s="13" t="s">
        <v>75</v>
      </c>
      <c r="AY808" s="210" t="s">
        <v>130</v>
      </c>
    </row>
    <row r="809" spans="1:65" s="13" customFormat="1" ht="11.25">
      <c r="B809" s="200"/>
      <c r="C809" s="201"/>
      <c r="D809" s="202" t="s">
        <v>140</v>
      </c>
      <c r="E809" s="203" t="s">
        <v>1</v>
      </c>
      <c r="F809" s="204" t="s">
        <v>204</v>
      </c>
      <c r="G809" s="201"/>
      <c r="H809" s="203" t="s">
        <v>1</v>
      </c>
      <c r="I809" s="205"/>
      <c r="J809" s="201"/>
      <c r="K809" s="201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140</v>
      </c>
      <c r="AU809" s="210" t="s">
        <v>138</v>
      </c>
      <c r="AV809" s="13" t="s">
        <v>83</v>
      </c>
      <c r="AW809" s="13" t="s">
        <v>32</v>
      </c>
      <c r="AX809" s="13" t="s">
        <v>75</v>
      </c>
      <c r="AY809" s="210" t="s">
        <v>130</v>
      </c>
    </row>
    <row r="810" spans="1:65" s="14" customFormat="1" ht="22.5">
      <c r="B810" s="211"/>
      <c r="C810" s="212"/>
      <c r="D810" s="202" t="s">
        <v>140</v>
      </c>
      <c r="E810" s="213" t="s">
        <v>1</v>
      </c>
      <c r="F810" s="214" t="s">
        <v>795</v>
      </c>
      <c r="G810" s="212"/>
      <c r="H810" s="215">
        <v>28.86</v>
      </c>
      <c r="I810" s="216"/>
      <c r="J810" s="212"/>
      <c r="K810" s="212"/>
      <c r="L810" s="217"/>
      <c r="M810" s="218"/>
      <c r="N810" s="219"/>
      <c r="O810" s="219"/>
      <c r="P810" s="219"/>
      <c r="Q810" s="219"/>
      <c r="R810" s="219"/>
      <c r="S810" s="219"/>
      <c r="T810" s="220"/>
      <c r="AT810" s="221" t="s">
        <v>140</v>
      </c>
      <c r="AU810" s="221" t="s">
        <v>138</v>
      </c>
      <c r="AV810" s="14" t="s">
        <v>138</v>
      </c>
      <c r="AW810" s="14" t="s">
        <v>32</v>
      </c>
      <c r="AX810" s="14" t="s">
        <v>75</v>
      </c>
      <c r="AY810" s="221" t="s">
        <v>130</v>
      </c>
    </row>
    <row r="811" spans="1:65" s="13" customFormat="1" ht="11.25">
      <c r="B811" s="200"/>
      <c r="C811" s="201"/>
      <c r="D811" s="202" t="s">
        <v>140</v>
      </c>
      <c r="E811" s="203" t="s">
        <v>1</v>
      </c>
      <c r="F811" s="204" t="s">
        <v>218</v>
      </c>
      <c r="G811" s="201"/>
      <c r="H811" s="203" t="s">
        <v>1</v>
      </c>
      <c r="I811" s="205"/>
      <c r="J811" s="201"/>
      <c r="K811" s="201"/>
      <c r="L811" s="206"/>
      <c r="M811" s="207"/>
      <c r="N811" s="208"/>
      <c r="O811" s="208"/>
      <c r="P811" s="208"/>
      <c r="Q811" s="208"/>
      <c r="R811" s="208"/>
      <c r="S811" s="208"/>
      <c r="T811" s="209"/>
      <c r="AT811" s="210" t="s">
        <v>140</v>
      </c>
      <c r="AU811" s="210" t="s">
        <v>138</v>
      </c>
      <c r="AV811" s="13" t="s">
        <v>83</v>
      </c>
      <c r="AW811" s="13" t="s">
        <v>32</v>
      </c>
      <c r="AX811" s="13" t="s">
        <v>75</v>
      </c>
      <c r="AY811" s="210" t="s">
        <v>130</v>
      </c>
    </row>
    <row r="812" spans="1:65" s="14" customFormat="1" ht="11.25">
      <c r="B812" s="211"/>
      <c r="C812" s="212"/>
      <c r="D812" s="202" t="s">
        <v>140</v>
      </c>
      <c r="E812" s="213" t="s">
        <v>1</v>
      </c>
      <c r="F812" s="214" t="s">
        <v>796</v>
      </c>
      <c r="G812" s="212"/>
      <c r="H812" s="215">
        <v>22.114000000000001</v>
      </c>
      <c r="I812" s="216"/>
      <c r="J812" s="212"/>
      <c r="K812" s="212"/>
      <c r="L812" s="217"/>
      <c r="M812" s="218"/>
      <c r="N812" s="219"/>
      <c r="O812" s="219"/>
      <c r="P812" s="219"/>
      <c r="Q812" s="219"/>
      <c r="R812" s="219"/>
      <c r="S812" s="219"/>
      <c r="T812" s="220"/>
      <c r="AT812" s="221" t="s">
        <v>140</v>
      </c>
      <c r="AU812" s="221" t="s">
        <v>138</v>
      </c>
      <c r="AV812" s="14" t="s">
        <v>138</v>
      </c>
      <c r="AW812" s="14" t="s">
        <v>32</v>
      </c>
      <c r="AX812" s="14" t="s">
        <v>75</v>
      </c>
      <c r="AY812" s="221" t="s">
        <v>130</v>
      </c>
    </row>
    <row r="813" spans="1:65" s="13" customFormat="1" ht="11.25">
      <c r="B813" s="200"/>
      <c r="C813" s="201"/>
      <c r="D813" s="202" t="s">
        <v>140</v>
      </c>
      <c r="E813" s="203" t="s">
        <v>1</v>
      </c>
      <c r="F813" s="204" t="s">
        <v>206</v>
      </c>
      <c r="G813" s="201"/>
      <c r="H813" s="203" t="s">
        <v>1</v>
      </c>
      <c r="I813" s="205"/>
      <c r="J813" s="201"/>
      <c r="K813" s="201"/>
      <c r="L813" s="206"/>
      <c r="M813" s="207"/>
      <c r="N813" s="208"/>
      <c r="O813" s="208"/>
      <c r="P813" s="208"/>
      <c r="Q813" s="208"/>
      <c r="R813" s="208"/>
      <c r="S813" s="208"/>
      <c r="T813" s="209"/>
      <c r="AT813" s="210" t="s">
        <v>140</v>
      </c>
      <c r="AU813" s="210" t="s">
        <v>138</v>
      </c>
      <c r="AV813" s="13" t="s">
        <v>83</v>
      </c>
      <c r="AW813" s="13" t="s">
        <v>32</v>
      </c>
      <c r="AX813" s="13" t="s">
        <v>75</v>
      </c>
      <c r="AY813" s="210" t="s">
        <v>130</v>
      </c>
    </row>
    <row r="814" spans="1:65" s="14" customFormat="1" ht="22.5">
      <c r="B814" s="211"/>
      <c r="C814" s="212"/>
      <c r="D814" s="202" t="s">
        <v>140</v>
      </c>
      <c r="E814" s="213" t="s">
        <v>1</v>
      </c>
      <c r="F814" s="214" t="s">
        <v>797</v>
      </c>
      <c r="G814" s="212"/>
      <c r="H814" s="215">
        <v>30.882000000000001</v>
      </c>
      <c r="I814" s="216"/>
      <c r="J814" s="212"/>
      <c r="K814" s="212"/>
      <c r="L814" s="217"/>
      <c r="M814" s="218"/>
      <c r="N814" s="219"/>
      <c r="O814" s="219"/>
      <c r="P814" s="219"/>
      <c r="Q814" s="219"/>
      <c r="R814" s="219"/>
      <c r="S814" s="219"/>
      <c r="T814" s="220"/>
      <c r="AT814" s="221" t="s">
        <v>140</v>
      </c>
      <c r="AU814" s="221" t="s">
        <v>138</v>
      </c>
      <c r="AV814" s="14" t="s">
        <v>138</v>
      </c>
      <c r="AW814" s="14" t="s">
        <v>32</v>
      </c>
      <c r="AX814" s="14" t="s">
        <v>75</v>
      </c>
      <c r="AY814" s="221" t="s">
        <v>130</v>
      </c>
    </row>
    <row r="815" spans="1:65" s="15" customFormat="1" ht="11.25">
      <c r="B815" s="222"/>
      <c r="C815" s="223"/>
      <c r="D815" s="202" t="s">
        <v>140</v>
      </c>
      <c r="E815" s="224" t="s">
        <v>1</v>
      </c>
      <c r="F815" s="225" t="s">
        <v>169</v>
      </c>
      <c r="G815" s="223"/>
      <c r="H815" s="226">
        <v>81.855999999999995</v>
      </c>
      <c r="I815" s="227"/>
      <c r="J815" s="223"/>
      <c r="K815" s="223"/>
      <c r="L815" s="228"/>
      <c r="M815" s="229"/>
      <c r="N815" s="230"/>
      <c r="O815" s="230"/>
      <c r="P815" s="230"/>
      <c r="Q815" s="230"/>
      <c r="R815" s="230"/>
      <c r="S815" s="230"/>
      <c r="T815" s="231"/>
      <c r="AT815" s="232" t="s">
        <v>140</v>
      </c>
      <c r="AU815" s="232" t="s">
        <v>138</v>
      </c>
      <c r="AV815" s="15" t="s">
        <v>137</v>
      </c>
      <c r="AW815" s="15" t="s">
        <v>32</v>
      </c>
      <c r="AX815" s="15" t="s">
        <v>83</v>
      </c>
      <c r="AY815" s="232" t="s">
        <v>130</v>
      </c>
    </row>
    <row r="816" spans="1:65" s="2" customFormat="1" ht="24.2" customHeight="1">
      <c r="A816" s="35"/>
      <c r="B816" s="36"/>
      <c r="C816" s="233" t="s">
        <v>798</v>
      </c>
      <c r="D816" s="233" t="s">
        <v>175</v>
      </c>
      <c r="E816" s="234" t="s">
        <v>786</v>
      </c>
      <c r="F816" s="235" t="s">
        <v>787</v>
      </c>
      <c r="G816" s="236" t="s">
        <v>135</v>
      </c>
      <c r="H816" s="237">
        <v>171.898</v>
      </c>
      <c r="I816" s="238"/>
      <c r="J816" s="239">
        <f>ROUND(I816*H816,2)</f>
        <v>0</v>
      </c>
      <c r="K816" s="235" t="s">
        <v>136</v>
      </c>
      <c r="L816" s="240"/>
      <c r="M816" s="241" t="s">
        <v>1</v>
      </c>
      <c r="N816" s="242" t="s">
        <v>41</v>
      </c>
      <c r="O816" s="72"/>
      <c r="P816" s="196">
        <f>O816*H816</f>
        <v>0</v>
      </c>
      <c r="Q816" s="196">
        <v>5.2500000000000003E-3</v>
      </c>
      <c r="R816" s="196">
        <f>Q816*H816</f>
        <v>0.9024645</v>
      </c>
      <c r="S816" s="196">
        <v>0</v>
      </c>
      <c r="T816" s="197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8" t="s">
        <v>391</v>
      </c>
      <c r="AT816" s="198" t="s">
        <v>175</v>
      </c>
      <c r="AU816" s="198" t="s">
        <v>138</v>
      </c>
      <c r="AY816" s="18" t="s">
        <v>130</v>
      </c>
      <c r="BE816" s="199">
        <f>IF(N816="základní",J816,0)</f>
        <v>0</v>
      </c>
      <c r="BF816" s="199">
        <f>IF(N816="snížená",J816,0)</f>
        <v>0</v>
      </c>
      <c r="BG816" s="199">
        <f>IF(N816="zákl. přenesená",J816,0)</f>
        <v>0</v>
      </c>
      <c r="BH816" s="199">
        <f>IF(N816="sníž. přenesená",J816,0)</f>
        <v>0</v>
      </c>
      <c r="BI816" s="199">
        <f>IF(N816="nulová",J816,0)</f>
        <v>0</v>
      </c>
      <c r="BJ816" s="18" t="s">
        <v>138</v>
      </c>
      <c r="BK816" s="199">
        <f>ROUND(I816*H816,2)</f>
        <v>0</v>
      </c>
      <c r="BL816" s="18" t="s">
        <v>233</v>
      </c>
      <c r="BM816" s="198" t="s">
        <v>799</v>
      </c>
    </row>
    <row r="817" spans="1:65" s="14" customFormat="1" ht="11.25">
      <c r="B817" s="211"/>
      <c r="C817" s="212"/>
      <c r="D817" s="202" t="s">
        <v>140</v>
      </c>
      <c r="E817" s="212"/>
      <c r="F817" s="214" t="s">
        <v>800</v>
      </c>
      <c r="G817" s="212"/>
      <c r="H817" s="215">
        <v>171.898</v>
      </c>
      <c r="I817" s="216"/>
      <c r="J817" s="212"/>
      <c r="K817" s="212"/>
      <c r="L817" s="217"/>
      <c r="M817" s="218"/>
      <c r="N817" s="219"/>
      <c r="O817" s="219"/>
      <c r="P817" s="219"/>
      <c r="Q817" s="219"/>
      <c r="R817" s="219"/>
      <c r="S817" s="219"/>
      <c r="T817" s="220"/>
      <c r="AT817" s="221" t="s">
        <v>140</v>
      </c>
      <c r="AU817" s="221" t="s">
        <v>138</v>
      </c>
      <c r="AV817" s="14" t="s">
        <v>138</v>
      </c>
      <c r="AW817" s="14" t="s">
        <v>4</v>
      </c>
      <c r="AX817" s="14" t="s">
        <v>83</v>
      </c>
      <c r="AY817" s="221" t="s">
        <v>130</v>
      </c>
    </row>
    <row r="818" spans="1:65" s="2" customFormat="1" ht="24.2" customHeight="1">
      <c r="A818" s="35"/>
      <c r="B818" s="36"/>
      <c r="C818" s="187" t="s">
        <v>801</v>
      </c>
      <c r="D818" s="187" t="s">
        <v>132</v>
      </c>
      <c r="E818" s="188" t="s">
        <v>802</v>
      </c>
      <c r="F818" s="189" t="s">
        <v>803</v>
      </c>
      <c r="G818" s="190" t="s">
        <v>135</v>
      </c>
      <c r="H818" s="191">
        <v>1563.51</v>
      </c>
      <c r="I818" s="192"/>
      <c r="J818" s="193">
        <f>ROUND(I818*H818,2)</f>
        <v>0</v>
      </c>
      <c r="K818" s="189" t="s">
        <v>136</v>
      </c>
      <c r="L818" s="40"/>
      <c r="M818" s="194" t="s">
        <v>1</v>
      </c>
      <c r="N818" s="195" t="s">
        <v>41</v>
      </c>
      <c r="O818" s="72"/>
      <c r="P818" s="196">
        <f>O818*H818</f>
        <v>0</v>
      </c>
      <c r="Q818" s="196">
        <v>4.0000000000000003E-5</v>
      </c>
      <c r="R818" s="196">
        <f>Q818*H818</f>
        <v>6.254040000000001E-2</v>
      </c>
      <c r="S818" s="196">
        <v>0</v>
      </c>
      <c r="T818" s="197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8" t="s">
        <v>233</v>
      </c>
      <c r="AT818" s="198" t="s">
        <v>132</v>
      </c>
      <c r="AU818" s="198" t="s">
        <v>138</v>
      </c>
      <c r="AY818" s="18" t="s">
        <v>130</v>
      </c>
      <c r="BE818" s="199">
        <f>IF(N818="základní",J818,0)</f>
        <v>0</v>
      </c>
      <c r="BF818" s="199">
        <f>IF(N818="snížená",J818,0)</f>
        <v>0</v>
      </c>
      <c r="BG818" s="199">
        <f>IF(N818="zákl. přenesená",J818,0)</f>
        <v>0</v>
      </c>
      <c r="BH818" s="199">
        <f>IF(N818="sníž. přenesená",J818,0)</f>
        <v>0</v>
      </c>
      <c r="BI818" s="199">
        <f>IF(N818="nulová",J818,0)</f>
        <v>0</v>
      </c>
      <c r="BJ818" s="18" t="s">
        <v>138</v>
      </c>
      <c r="BK818" s="199">
        <f>ROUND(I818*H818,2)</f>
        <v>0</v>
      </c>
      <c r="BL818" s="18" t="s">
        <v>233</v>
      </c>
      <c r="BM818" s="198" t="s">
        <v>804</v>
      </c>
    </row>
    <row r="819" spans="1:65" s="13" customFormat="1" ht="11.25">
      <c r="B819" s="200"/>
      <c r="C819" s="201"/>
      <c r="D819" s="202" t="s">
        <v>140</v>
      </c>
      <c r="E819" s="203" t="s">
        <v>1</v>
      </c>
      <c r="F819" s="204" t="s">
        <v>805</v>
      </c>
      <c r="G819" s="201"/>
      <c r="H819" s="203" t="s">
        <v>1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140</v>
      </c>
      <c r="AU819" s="210" t="s">
        <v>138</v>
      </c>
      <c r="AV819" s="13" t="s">
        <v>83</v>
      </c>
      <c r="AW819" s="13" t="s">
        <v>32</v>
      </c>
      <c r="AX819" s="13" t="s">
        <v>75</v>
      </c>
      <c r="AY819" s="210" t="s">
        <v>130</v>
      </c>
    </row>
    <row r="820" spans="1:65" s="13" customFormat="1" ht="11.25">
      <c r="B820" s="200"/>
      <c r="C820" s="201"/>
      <c r="D820" s="202" t="s">
        <v>140</v>
      </c>
      <c r="E820" s="203" t="s">
        <v>1</v>
      </c>
      <c r="F820" s="204" t="s">
        <v>806</v>
      </c>
      <c r="G820" s="201"/>
      <c r="H820" s="203" t="s">
        <v>1</v>
      </c>
      <c r="I820" s="205"/>
      <c r="J820" s="201"/>
      <c r="K820" s="201"/>
      <c r="L820" s="206"/>
      <c r="M820" s="207"/>
      <c r="N820" s="208"/>
      <c r="O820" s="208"/>
      <c r="P820" s="208"/>
      <c r="Q820" s="208"/>
      <c r="R820" s="208"/>
      <c r="S820" s="208"/>
      <c r="T820" s="209"/>
      <c r="AT820" s="210" t="s">
        <v>140</v>
      </c>
      <c r="AU820" s="210" t="s">
        <v>138</v>
      </c>
      <c r="AV820" s="13" t="s">
        <v>83</v>
      </c>
      <c r="AW820" s="13" t="s">
        <v>32</v>
      </c>
      <c r="AX820" s="13" t="s">
        <v>75</v>
      </c>
      <c r="AY820" s="210" t="s">
        <v>130</v>
      </c>
    </row>
    <row r="821" spans="1:65" s="13" customFormat="1" ht="11.25">
      <c r="B821" s="200"/>
      <c r="C821" s="201"/>
      <c r="D821" s="202" t="s">
        <v>140</v>
      </c>
      <c r="E821" s="203" t="s">
        <v>1</v>
      </c>
      <c r="F821" s="204" t="s">
        <v>204</v>
      </c>
      <c r="G821" s="201"/>
      <c r="H821" s="203" t="s">
        <v>1</v>
      </c>
      <c r="I821" s="205"/>
      <c r="J821" s="201"/>
      <c r="K821" s="201"/>
      <c r="L821" s="206"/>
      <c r="M821" s="207"/>
      <c r="N821" s="208"/>
      <c r="O821" s="208"/>
      <c r="P821" s="208"/>
      <c r="Q821" s="208"/>
      <c r="R821" s="208"/>
      <c r="S821" s="208"/>
      <c r="T821" s="209"/>
      <c r="AT821" s="210" t="s">
        <v>140</v>
      </c>
      <c r="AU821" s="210" t="s">
        <v>138</v>
      </c>
      <c r="AV821" s="13" t="s">
        <v>83</v>
      </c>
      <c r="AW821" s="13" t="s">
        <v>32</v>
      </c>
      <c r="AX821" s="13" t="s">
        <v>75</v>
      </c>
      <c r="AY821" s="210" t="s">
        <v>130</v>
      </c>
    </row>
    <row r="822" spans="1:65" s="14" customFormat="1" ht="11.25">
      <c r="B822" s="211"/>
      <c r="C822" s="212"/>
      <c r="D822" s="202" t="s">
        <v>140</v>
      </c>
      <c r="E822" s="213" t="s">
        <v>1</v>
      </c>
      <c r="F822" s="214" t="s">
        <v>777</v>
      </c>
      <c r="G822" s="212"/>
      <c r="H822" s="215">
        <v>275.34699999999998</v>
      </c>
      <c r="I822" s="216"/>
      <c r="J822" s="212"/>
      <c r="K822" s="212"/>
      <c r="L822" s="217"/>
      <c r="M822" s="218"/>
      <c r="N822" s="219"/>
      <c r="O822" s="219"/>
      <c r="P822" s="219"/>
      <c r="Q822" s="219"/>
      <c r="R822" s="219"/>
      <c r="S822" s="219"/>
      <c r="T822" s="220"/>
      <c r="AT822" s="221" t="s">
        <v>140</v>
      </c>
      <c r="AU822" s="221" t="s">
        <v>138</v>
      </c>
      <c r="AV822" s="14" t="s">
        <v>138</v>
      </c>
      <c r="AW822" s="14" t="s">
        <v>32</v>
      </c>
      <c r="AX822" s="14" t="s">
        <v>75</v>
      </c>
      <c r="AY822" s="221" t="s">
        <v>130</v>
      </c>
    </row>
    <row r="823" spans="1:65" s="13" customFormat="1" ht="11.25">
      <c r="B823" s="200"/>
      <c r="C823" s="201"/>
      <c r="D823" s="202" t="s">
        <v>140</v>
      </c>
      <c r="E823" s="203" t="s">
        <v>1</v>
      </c>
      <c r="F823" s="204" t="s">
        <v>218</v>
      </c>
      <c r="G823" s="201"/>
      <c r="H823" s="203" t="s">
        <v>1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140</v>
      </c>
      <c r="AU823" s="210" t="s">
        <v>138</v>
      </c>
      <c r="AV823" s="13" t="s">
        <v>83</v>
      </c>
      <c r="AW823" s="13" t="s">
        <v>32</v>
      </c>
      <c r="AX823" s="13" t="s">
        <v>75</v>
      </c>
      <c r="AY823" s="210" t="s">
        <v>130</v>
      </c>
    </row>
    <row r="824" spans="1:65" s="14" customFormat="1" ht="11.25">
      <c r="B824" s="211"/>
      <c r="C824" s="212"/>
      <c r="D824" s="202" t="s">
        <v>140</v>
      </c>
      <c r="E824" s="213" t="s">
        <v>1</v>
      </c>
      <c r="F824" s="214" t="s">
        <v>778</v>
      </c>
      <c r="G824" s="212"/>
      <c r="H824" s="215">
        <v>135.34399999999999</v>
      </c>
      <c r="I824" s="216"/>
      <c r="J824" s="212"/>
      <c r="K824" s="212"/>
      <c r="L824" s="217"/>
      <c r="M824" s="218"/>
      <c r="N824" s="219"/>
      <c r="O824" s="219"/>
      <c r="P824" s="219"/>
      <c r="Q824" s="219"/>
      <c r="R824" s="219"/>
      <c r="S824" s="219"/>
      <c r="T824" s="220"/>
      <c r="AT824" s="221" t="s">
        <v>140</v>
      </c>
      <c r="AU824" s="221" t="s">
        <v>138</v>
      </c>
      <c r="AV824" s="14" t="s">
        <v>138</v>
      </c>
      <c r="AW824" s="14" t="s">
        <v>32</v>
      </c>
      <c r="AX824" s="14" t="s">
        <v>75</v>
      </c>
      <c r="AY824" s="221" t="s">
        <v>130</v>
      </c>
    </row>
    <row r="825" spans="1:65" s="14" customFormat="1" ht="11.25">
      <c r="B825" s="211"/>
      <c r="C825" s="212"/>
      <c r="D825" s="202" t="s">
        <v>140</v>
      </c>
      <c r="E825" s="213" t="s">
        <v>1</v>
      </c>
      <c r="F825" s="214" t="s">
        <v>779</v>
      </c>
      <c r="G825" s="212"/>
      <c r="H825" s="215">
        <v>72.108999999999995</v>
      </c>
      <c r="I825" s="216"/>
      <c r="J825" s="212"/>
      <c r="K825" s="212"/>
      <c r="L825" s="217"/>
      <c r="M825" s="218"/>
      <c r="N825" s="219"/>
      <c r="O825" s="219"/>
      <c r="P825" s="219"/>
      <c r="Q825" s="219"/>
      <c r="R825" s="219"/>
      <c r="S825" s="219"/>
      <c r="T825" s="220"/>
      <c r="AT825" s="221" t="s">
        <v>140</v>
      </c>
      <c r="AU825" s="221" t="s">
        <v>138</v>
      </c>
      <c r="AV825" s="14" t="s">
        <v>138</v>
      </c>
      <c r="AW825" s="14" t="s">
        <v>32</v>
      </c>
      <c r="AX825" s="14" t="s">
        <v>75</v>
      </c>
      <c r="AY825" s="221" t="s">
        <v>130</v>
      </c>
    </row>
    <row r="826" spans="1:65" s="13" customFormat="1" ht="11.25">
      <c r="B826" s="200"/>
      <c r="C826" s="201"/>
      <c r="D826" s="202" t="s">
        <v>140</v>
      </c>
      <c r="E826" s="203" t="s">
        <v>1</v>
      </c>
      <c r="F826" s="204" t="s">
        <v>206</v>
      </c>
      <c r="G826" s="201"/>
      <c r="H826" s="203" t="s">
        <v>1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140</v>
      </c>
      <c r="AU826" s="210" t="s">
        <v>138</v>
      </c>
      <c r="AV826" s="13" t="s">
        <v>83</v>
      </c>
      <c r="AW826" s="13" t="s">
        <v>32</v>
      </c>
      <c r="AX826" s="13" t="s">
        <v>75</v>
      </c>
      <c r="AY826" s="210" t="s">
        <v>130</v>
      </c>
    </row>
    <row r="827" spans="1:65" s="14" customFormat="1" ht="11.25">
      <c r="B827" s="211"/>
      <c r="C827" s="212"/>
      <c r="D827" s="202" t="s">
        <v>140</v>
      </c>
      <c r="E827" s="213" t="s">
        <v>1</v>
      </c>
      <c r="F827" s="214" t="s">
        <v>780</v>
      </c>
      <c r="G827" s="212"/>
      <c r="H827" s="215">
        <v>54.244</v>
      </c>
      <c r="I827" s="216"/>
      <c r="J827" s="212"/>
      <c r="K827" s="212"/>
      <c r="L827" s="217"/>
      <c r="M827" s="218"/>
      <c r="N827" s="219"/>
      <c r="O827" s="219"/>
      <c r="P827" s="219"/>
      <c r="Q827" s="219"/>
      <c r="R827" s="219"/>
      <c r="S827" s="219"/>
      <c r="T827" s="220"/>
      <c r="AT827" s="221" t="s">
        <v>140</v>
      </c>
      <c r="AU827" s="221" t="s">
        <v>138</v>
      </c>
      <c r="AV827" s="14" t="s">
        <v>138</v>
      </c>
      <c r="AW827" s="14" t="s">
        <v>32</v>
      </c>
      <c r="AX827" s="14" t="s">
        <v>75</v>
      </c>
      <c r="AY827" s="221" t="s">
        <v>130</v>
      </c>
    </row>
    <row r="828" spans="1:65" s="14" customFormat="1" ht="11.25">
      <c r="B828" s="211"/>
      <c r="C828" s="212"/>
      <c r="D828" s="202" t="s">
        <v>140</v>
      </c>
      <c r="E828" s="213" t="s">
        <v>1</v>
      </c>
      <c r="F828" s="214" t="s">
        <v>781</v>
      </c>
      <c r="G828" s="212"/>
      <c r="H828" s="215">
        <v>183.917</v>
      </c>
      <c r="I828" s="216"/>
      <c r="J828" s="212"/>
      <c r="K828" s="212"/>
      <c r="L828" s="217"/>
      <c r="M828" s="218"/>
      <c r="N828" s="219"/>
      <c r="O828" s="219"/>
      <c r="P828" s="219"/>
      <c r="Q828" s="219"/>
      <c r="R828" s="219"/>
      <c r="S828" s="219"/>
      <c r="T828" s="220"/>
      <c r="AT828" s="221" t="s">
        <v>140</v>
      </c>
      <c r="AU828" s="221" t="s">
        <v>138</v>
      </c>
      <c r="AV828" s="14" t="s">
        <v>138</v>
      </c>
      <c r="AW828" s="14" t="s">
        <v>32</v>
      </c>
      <c r="AX828" s="14" t="s">
        <v>75</v>
      </c>
      <c r="AY828" s="221" t="s">
        <v>130</v>
      </c>
    </row>
    <row r="829" spans="1:65" s="14" customFormat="1" ht="11.25">
      <c r="B829" s="211"/>
      <c r="C829" s="212"/>
      <c r="D829" s="202" t="s">
        <v>140</v>
      </c>
      <c r="E829" s="213" t="s">
        <v>1</v>
      </c>
      <c r="F829" s="214" t="s">
        <v>782</v>
      </c>
      <c r="G829" s="212"/>
      <c r="H829" s="215">
        <v>60.793999999999997</v>
      </c>
      <c r="I829" s="216"/>
      <c r="J829" s="212"/>
      <c r="K829" s="212"/>
      <c r="L829" s="217"/>
      <c r="M829" s="218"/>
      <c r="N829" s="219"/>
      <c r="O829" s="219"/>
      <c r="P829" s="219"/>
      <c r="Q829" s="219"/>
      <c r="R829" s="219"/>
      <c r="S829" s="219"/>
      <c r="T829" s="220"/>
      <c r="AT829" s="221" t="s">
        <v>140</v>
      </c>
      <c r="AU829" s="221" t="s">
        <v>138</v>
      </c>
      <c r="AV829" s="14" t="s">
        <v>138</v>
      </c>
      <c r="AW829" s="14" t="s">
        <v>32</v>
      </c>
      <c r="AX829" s="14" t="s">
        <v>75</v>
      </c>
      <c r="AY829" s="221" t="s">
        <v>130</v>
      </c>
    </row>
    <row r="830" spans="1:65" s="16" customFormat="1" ht="11.25">
      <c r="B830" s="243"/>
      <c r="C830" s="244"/>
      <c r="D830" s="202" t="s">
        <v>140</v>
      </c>
      <c r="E830" s="245" t="s">
        <v>1</v>
      </c>
      <c r="F830" s="246" t="s">
        <v>319</v>
      </c>
      <c r="G830" s="244"/>
      <c r="H830" s="247">
        <v>781.755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AT830" s="253" t="s">
        <v>140</v>
      </c>
      <c r="AU830" s="253" t="s">
        <v>138</v>
      </c>
      <c r="AV830" s="16" t="s">
        <v>320</v>
      </c>
      <c r="AW830" s="16" t="s">
        <v>32</v>
      </c>
      <c r="AX830" s="16" t="s">
        <v>75</v>
      </c>
      <c r="AY830" s="253" t="s">
        <v>130</v>
      </c>
    </row>
    <row r="831" spans="1:65" s="13" customFormat="1" ht="11.25">
      <c r="B831" s="200"/>
      <c r="C831" s="201"/>
      <c r="D831" s="202" t="s">
        <v>140</v>
      </c>
      <c r="E831" s="203" t="s">
        <v>1</v>
      </c>
      <c r="F831" s="204" t="s">
        <v>807</v>
      </c>
      <c r="G831" s="201"/>
      <c r="H831" s="203" t="s">
        <v>1</v>
      </c>
      <c r="I831" s="205"/>
      <c r="J831" s="201"/>
      <c r="K831" s="201"/>
      <c r="L831" s="206"/>
      <c r="M831" s="207"/>
      <c r="N831" s="208"/>
      <c r="O831" s="208"/>
      <c r="P831" s="208"/>
      <c r="Q831" s="208"/>
      <c r="R831" s="208"/>
      <c r="S831" s="208"/>
      <c r="T831" s="209"/>
      <c r="AT831" s="210" t="s">
        <v>140</v>
      </c>
      <c r="AU831" s="210" t="s">
        <v>138</v>
      </c>
      <c r="AV831" s="13" t="s">
        <v>83</v>
      </c>
      <c r="AW831" s="13" t="s">
        <v>32</v>
      </c>
      <c r="AX831" s="13" t="s">
        <v>75</v>
      </c>
      <c r="AY831" s="210" t="s">
        <v>130</v>
      </c>
    </row>
    <row r="832" spans="1:65" s="14" customFormat="1" ht="11.25">
      <c r="B832" s="211"/>
      <c r="C832" s="212"/>
      <c r="D832" s="202" t="s">
        <v>140</v>
      </c>
      <c r="E832" s="213" t="s">
        <v>1</v>
      </c>
      <c r="F832" s="214" t="s">
        <v>808</v>
      </c>
      <c r="G832" s="212"/>
      <c r="H832" s="215">
        <v>781.755</v>
      </c>
      <c r="I832" s="216"/>
      <c r="J832" s="212"/>
      <c r="K832" s="212"/>
      <c r="L832" s="217"/>
      <c r="M832" s="218"/>
      <c r="N832" s="219"/>
      <c r="O832" s="219"/>
      <c r="P832" s="219"/>
      <c r="Q832" s="219"/>
      <c r="R832" s="219"/>
      <c r="S832" s="219"/>
      <c r="T832" s="220"/>
      <c r="AT832" s="221" t="s">
        <v>140</v>
      </c>
      <c r="AU832" s="221" t="s">
        <v>138</v>
      </c>
      <c r="AV832" s="14" t="s">
        <v>138</v>
      </c>
      <c r="AW832" s="14" t="s">
        <v>32</v>
      </c>
      <c r="AX832" s="14" t="s">
        <v>75</v>
      </c>
      <c r="AY832" s="221" t="s">
        <v>130</v>
      </c>
    </row>
    <row r="833" spans="1:65" s="15" customFormat="1" ht="11.25">
      <c r="B833" s="222"/>
      <c r="C833" s="223"/>
      <c r="D833" s="202" t="s">
        <v>140</v>
      </c>
      <c r="E833" s="224" t="s">
        <v>1</v>
      </c>
      <c r="F833" s="225" t="s">
        <v>169</v>
      </c>
      <c r="G833" s="223"/>
      <c r="H833" s="226">
        <v>1563.51</v>
      </c>
      <c r="I833" s="227"/>
      <c r="J833" s="223"/>
      <c r="K833" s="223"/>
      <c r="L833" s="228"/>
      <c r="M833" s="229"/>
      <c r="N833" s="230"/>
      <c r="O833" s="230"/>
      <c r="P833" s="230"/>
      <c r="Q833" s="230"/>
      <c r="R833" s="230"/>
      <c r="S833" s="230"/>
      <c r="T833" s="231"/>
      <c r="AT833" s="232" t="s">
        <v>140</v>
      </c>
      <c r="AU833" s="232" t="s">
        <v>138</v>
      </c>
      <c r="AV833" s="15" t="s">
        <v>137</v>
      </c>
      <c r="AW833" s="15" t="s">
        <v>32</v>
      </c>
      <c r="AX833" s="15" t="s">
        <v>83</v>
      </c>
      <c r="AY833" s="232" t="s">
        <v>130</v>
      </c>
    </row>
    <row r="834" spans="1:65" s="2" customFormat="1" ht="24.2" customHeight="1">
      <c r="A834" s="35"/>
      <c r="B834" s="36"/>
      <c r="C834" s="233" t="s">
        <v>809</v>
      </c>
      <c r="D834" s="233" t="s">
        <v>175</v>
      </c>
      <c r="E834" s="234" t="s">
        <v>810</v>
      </c>
      <c r="F834" s="235" t="s">
        <v>811</v>
      </c>
      <c r="G834" s="236" t="s">
        <v>135</v>
      </c>
      <c r="H834" s="237">
        <v>820.84299999999996</v>
      </c>
      <c r="I834" s="238"/>
      <c r="J834" s="239">
        <f>ROUND(I834*H834,2)</f>
        <v>0</v>
      </c>
      <c r="K834" s="235" t="s">
        <v>136</v>
      </c>
      <c r="L834" s="240"/>
      <c r="M834" s="241" t="s">
        <v>1</v>
      </c>
      <c r="N834" s="242" t="s">
        <v>41</v>
      </c>
      <c r="O834" s="72"/>
      <c r="P834" s="196">
        <f>O834*H834</f>
        <v>0</v>
      </c>
      <c r="Q834" s="196">
        <v>1.7000000000000001E-4</v>
      </c>
      <c r="R834" s="196">
        <f>Q834*H834</f>
        <v>0.13954331</v>
      </c>
      <c r="S834" s="196">
        <v>0</v>
      </c>
      <c r="T834" s="197">
        <f>S834*H834</f>
        <v>0</v>
      </c>
      <c r="U834" s="35"/>
      <c r="V834" s="35"/>
      <c r="W834" s="35"/>
      <c r="X834" s="35"/>
      <c r="Y834" s="35"/>
      <c r="Z834" s="35"/>
      <c r="AA834" s="35"/>
      <c r="AB834" s="35"/>
      <c r="AC834" s="35"/>
      <c r="AD834" s="35"/>
      <c r="AE834" s="35"/>
      <c r="AR834" s="198" t="s">
        <v>391</v>
      </c>
      <c r="AT834" s="198" t="s">
        <v>175</v>
      </c>
      <c r="AU834" s="198" t="s">
        <v>138</v>
      </c>
      <c r="AY834" s="18" t="s">
        <v>130</v>
      </c>
      <c r="BE834" s="199">
        <f>IF(N834="základní",J834,0)</f>
        <v>0</v>
      </c>
      <c r="BF834" s="199">
        <f>IF(N834="snížená",J834,0)</f>
        <v>0</v>
      </c>
      <c r="BG834" s="199">
        <f>IF(N834="zákl. přenesená",J834,0)</f>
        <v>0</v>
      </c>
      <c r="BH834" s="199">
        <f>IF(N834="sníž. přenesená",J834,0)</f>
        <v>0</v>
      </c>
      <c r="BI834" s="199">
        <f>IF(N834="nulová",J834,0)</f>
        <v>0</v>
      </c>
      <c r="BJ834" s="18" t="s">
        <v>138</v>
      </c>
      <c r="BK834" s="199">
        <f>ROUND(I834*H834,2)</f>
        <v>0</v>
      </c>
      <c r="BL834" s="18" t="s">
        <v>233</v>
      </c>
      <c r="BM834" s="198" t="s">
        <v>812</v>
      </c>
    </row>
    <row r="835" spans="1:65" s="14" customFormat="1" ht="11.25">
      <c r="B835" s="211"/>
      <c r="C835" s="212"/>
      <c r="D835" s="202" t="s">
        <v>140</v>
      </c>
      <c r="E835" s="212"/>
      <c r="F835" s="214" t="s">
        <v>813</v>
      </c>
      <c r="G835" s="212"/>
      <c r="H835" s="215">
        <v>820.84299999999996</v>
      </c>
      <c r="I835" s="216"/>
      <c r="J835" s="212"/>
      <c r="K835" s="212"/>
      <c r="L835" s="217"/>
      <c r="M835" s="218"/>
      <c r="N835" s="219"/>
      <c r="O835" s="219"/>
      <c r="P835" s="219"/>
      <c r="Q835" s="219"/>
      <c r="R835" s="219"/>
      <c r="S835" s="219"/>
      <c r="T835" s="220"/>
      <c r="AT835" s="221" t="s">
        <v>140</v>
      </c>
      <c r="AU835" s="221" t="s">
        <v>138</v>
      </c>
      <c r="AV835" s="14" t="s">
        <v>138</v>
      </c>
      <c r="AW835" s="14" t="s">
        <v>4</v>
      </c>
      <c r="AX835" s="14" t="s">
        <v>83</v>
      </c>
      <c r="AY835" s="221" t="s">
        <v>130</v>
      </c>
    </row>
    <row r="836" spans="1:65" s="2" customFormat="1" ht="37.9" customHeight="1">
      <c r="A836" s="35"/>
      <c r="B836" s="36"/>
      <c r="C836" s="233" t="s">
        <v>814</v>
      </c>
      <c r="D836" s="233" t="s">
        <v>175</v>
      </c>
      <c r="E836" s="234" t="s">
        <v>815</v>
      </c>
      <c r="F836" s="235" t="s">
        <v>816</v>
      </c>
      <c r="G836" s="236" t="s">
        <v>135</v>
      </c>
      <c r="H836" s="237">
        <v>820.84299999999996</v>
      </c>
      <c r="I836" s="238"/>
      <c r="J836" s="239">
        <f>ROUND(I836*H836,2)</f>
        <v>0</v>
      </c>
      <c r="K836" s="235" t="s">
        <v>136</v>
      </c>
      <c r="L836" s="240"/>
      <c r="M836" s="241" t="s">
        <v>1</v>
      </c>
      <c r="N836" s="242" t="s">
        <v>41</v>
      </c>
      <c r="O836" s="72"/>
      <c r="P836" s="196">
        <f>O836*H836</f>
        <v>0</v>
      </c>
      <c r="Q836" s="196">
        <v>2.0000000000000001E-4</v>
      </c>
      <c r="R836" s="196">
        <f>Q836*H836</f>
        <v>0.1641686</v>
      </c>
      <c r="S836" s="196">
        <v>0</v>
      </c>
      <c r="T836" s="197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8" t="s">
        <v>391</v>
      </c>
      <c r="AT836" s="198" t="s">
        <v>175</v>
      </c>
      <c r="AU836" s="198" t="s">
        <v>138</v>
      </c>
      <c r="AY836" s="18" t="s">
        <v>130</v>
      </c>
      <c r="BE836" s="199">
        <f>IF(N836="základní",J836,0)</f>
        <v>0</v>
      </c>
      <c r="BF836" s="199">
        <f>IF(N836="snížená",J836,0)</f>
        <v>0</v>
      </c>
      <c r="BG836" s="199">
        <f>IF(N836="zákl. přenesená",J836,0)</f>
        <v>0</v>
      </c>
      <c r="BH836" s="199">
        <f>IF(N836="sníž. přenesená",J836,0)</f>
        <v>0</v>
      </c>
      <c r="BI836" s="199">
        <f>IF(N836="nulová",J836,0)</f>
        <v>0</v>
      </c>
      <c r="BJ836" s="18" t="s">
        <v>138</v>
      </c>
      <c r="BK836" s="199">
        <f>ROUND(I836*H836,2)</f>
        <v>0</v>
      </c>
      <c r="BL836" s="18" t="s">
        <v>233</v>
      </c>
      <c r="BM836" s="198" t="s">
        <v>817</v>
      </c>
    </row>
    <row r="837" spans="1:65" s="14" customFormat="1" ht="11.25">
      <c r="B837" s="211"/>
      <c r="C837" s="212"/>
      <c r="D837" s="202" t="s">
        <v>140</v>
      </c>
      <c r="E837" s="212"/>
      <c r="F837" s="214" t="s">
        <v>813</v>
      </c>
      <c r="G837" s="212"/>
      <c r="H837" s="215">
        <v>820.84299999999996</v>
      </c>
      <c r="I837" s="216"/>
      <c r="J837" s="212"/>
      <c r="K837" s="212"/>
      <c r="L837" s="217"/>
      <c r="M837" s="218"/>
      <c r="N837" s="219"/>
      <c r="O837" s="219"/>
      <c r="P837" s="219"/>
      <c r="Q837" s="219"/>
      <c r="R837" s="219"/>
      <c r="S837" s="219"/>
      <c r="T837" s="220"/>
      <c r="AT837" s="221" t="s">
        <v>140</v>
      </c>
      <c r="AU837" s="221" t="s">
        <v>138</v>
      </c>
      <c r="AV837" s="14" t="s">
        <v>138</v>
      </c>
      <c r="AW837" s="14" t="s">
        <v>4</v>
      </c>
      <c r="AX837" s="14" t="s">
        <v>83</v>
      </c>
      <c r="AY837" s="221" t="s">
        <v>130</v>
      </c>
    </row>
    <row r="838" spans="1:65" s="2" customFormat="1" ht="33" customHeight="1">
      <c r="A838" s="35"/>
      <c r="B838" s="36"/>
      <c r="C838" s="187" t="s">
        <v>818</v>
      </c>
      <c r="D838" s="187" t="s">
        <v>132</v>
      </c>
      <c r="E838" s="188" t="s">
        <v>819</v>
      </c>
      <c r="F838" s="189" t="s">
        <v>820</v>
      </c>
      <c r="G838" s="190" t="s">
        <v>135</v>
      </c>
      <c r="H838" s="191">
        <v>183.767</v>
      </c>
      <c r="I838" s="192"/>
      <c r="J838" s="193">
        <f>ROUND(I838*H838,2)</f>
        <v>0</v>
      </c>
      <c r="K838" s="189" t="s">
        <v>136</v>
      </c>
      <c r="L838" s="40"/>
      <c r="M838" s="194" t="s">
        <v>1</v>
      </c>
      <c r="N838" s="195" t="s">
        <v>41</v>
      </c>
      <c r="O838" s="72"/>
      <c r="P838" s="196">
        <f>O838*H838</f>
        <v>0</v>
      </c>
      <c r="Q838" s="196">
        <v>3.48E-3</v>
      </c>
      <c r="R838" s="196">
        <f>Q838*H838</f>
        <v>0.63950916000000002</v>
      </c>
      <c r="S838" s="196">
        <v>0</v>
      </c>
      <c r="T838" s="197">
        <f>S838*H838</f>
        <v>0</v>
      </c>
      <c r="U838" s="35"/>
      <c r="V838" s="35"/>
      <c r="W838" s="35"/>
      <c r="X838" s="35"/>
      <c r="Y838" s="35"/>
      <c r="Z838" s="35"/>
      <c r="AA838" s="35"/>
      <c r="AB838" s="35"/>
      <c r="AC838" s="35"/>
      <c r="AD838" s="35"/>
      <c r="AE838" s="35"/>
      <c r="AR838" s="198" t="s">
        <v>233</v>
      </c>
      <c r="AT838" s="198" t="s">
        <v>132</v>
      </c>
      <c r="AU838" s="198" t="s">
        <v>138</v>
      </c>
      <c r="AY838" s="18" t="s">
        <v>130</v>
      </c>
      <c r="BE838" s="199">
        <f>IF(N838="základní",J838,0)</f>
        <v>0</v>
      </c>
      <c r="BF838" s="199">
        <f>IF(N838="snížená",J838,0)</f>
        <v>0</v>
      </c>
      <c r="BG838" s="199">
        <f>IF(N838="zákl. přenesená",J838,0)</f>
        <v>0</v>
      </c>
      <c r="BH838" s="199">
        <f>IF(N838="sníž. přenesená",J838,0)</f>
        <v>0</v>
      </c>
      <c r="BI838" s="199">
        <f>IF(N838="nulová",J838,0)</f>
        <v>0</v>
      </c>
      <c r="BJ838" s="18" t="s">
        <v>138</v>
      </c>
      <c r="BK838" s="199">
        <f>ROUND(I838*H838,2)</f>
        <v>0</v>
      </c>
      <c r="BL838" s="18" t="s">
        <v>233</v>
      </c>
      <c r="BM838" s="198" t="s">
        <v>821</v>
      </c>
    </row>
    <row r="839" spans="1:65" s="13" customFormat="1" ht="11.25">
      <c r="B839" s="200"/>
      <c r="C839" s="201"/>
      <c r="D839" s="202" t="s">
        <v>140</v>
      </c>
      <c r="E839" s="203" t="s">
        <v>1</v>
      </c>
      <c r="F839" s="204" t="s">
        <v>822</v>
      </c>
      <c r="G839" s="201"/>
      <c r="H839" s="203" t="s">
        <v>1</v>
      </c>
      <c r="I839" s="205"/>
      <c r="J839" s="201"/>
      <c r="K839" s="201"/>
      <c r="L839" s="206"/>
      <c r="M839" s="207"/>
      <c r="N839" s="208"/>
      <c r="O839" s="208"/>
      <c r="P839" s="208"/>
      <c r="Q839" s="208"/>
      <c r="R839" s="208"/>
      <c r="S839" s="208"/>
      <c r="T839" s="209"/>
      <c r="AT839" s="210" t="s">
        <v>140</v>
      </c>
      <c r="AU839" s="210" t="s">
        <v>138</v>
      </c>
      <c r="AV839" s="13" t="s">
        <v>83</v>
      </c>
      <c r="AW839" s="13" t="s">
        <v>32</v>
      </c>
      <c r="AX839" s="13" t="s">
        <v>75</v>
      </c>
      <c r="AY839" s="210" t="s">
        <v>130</v>
      </c>
    </row>
    <row r="840" spans="1:65" s="13" customFormat="1" ht="11.25">
      <c r="B840" s="200"/>
      <c r="C840" s="201"/>
      <c r="D840" s="202" t="s">
        <v>140</v>
      </c>
      <c r="E840" s="203" t="s">
        <v>1</v>
      </c>
      <c r="F840" s="204" t="s">
        <v>823</v>
      </c>
      <c r="G840" s="201"/>
      <c r="H840" s="203" t="s">
        <v>1</v>
      </c>
      <c r="I840" s="205"/>
      <c r="J840" s="201"/>
      <c r="K840" s="201"/>
      <c r="L840" s="206"/>
      <c r="M840" s="207"/>
      <c r="N840" s="208"/>
      <c r="O840" s="208"/>
      <c r="P840" s="208"/>
      <c r="Q840" s="208"/>
      <c r="R840" s="208"/>
      <c r="S840" s="208"/>
      <c r="T840" s="209"/>
      <c r="AT840" s="210" t="s">
        <v>140</v>
      </c>
      <c r="AU840" s="210" t="s">
        <v>138</v>
      </c>
      <c r="AV840" s="13" t="s">
        <v>83</v>
      </c>
      <c r="AW840" s="13" t="s">
        <v>32</v>
      </c>
      <c r="AX840" s="13" t="s">
        <v>75</v>
      </c>
      <c r="AY840" s="210" t="s">
        <v>130</v>
      </c>
    </row>
    <row r="841" spans="1:65" s="13" customFormat="1" ht="11.25">
      <c r="B841" s="200"/>
      <c r="C841" s="201"/>
      <c r="D841" s="202" t="s">
        <v>140</v>
      </c>
      <c r="E841" s="203" t="s">
        <v>1</v>
      </c>
      <c r="F841" s="204" t="s">
        <v>824</v>
      </c>
      <c r="G841" s="201"/>
      <c r="H841" s="203" t="s">
        <v>1</v>
      </c>
      <c r="I841" s="205"/>
      <c r="J841" s="201"/>
      <c r="K841" s="201"/>
      <c r="L841" s="206"/>
      <c r="M841" s="207"/>
      <c r="N841" s="208"/>
      <c r="O841" s="208"/>
      <c r="P841" s="208"/>
      <c r="Q841" s="208"/>
      <c r="R841" s="208"/>
      <c r="S841" s="208"/>
      <c r="T841" s="209"/>
      <c r="AT841" s="210" t="s">
        <v>140</v>
      </c>
      <c r="AU841" s="210" t="s">
        <v>138</v>
      </c>
      <c r="AV841" s="13" t="s">
        <v>83</v>
      </c>
      <c r="AW841" s="13" t="s">
        <v>32</v>
      </c>
      <c r="AX841" s="13" t="s">
        <v>75</v>
      </c>
      <c r="AY841" s="210" t="s">
        <v>130</v>
      </c>
    </row>
    <row r="842" spans="1:65" s="14" customFormat="1" ht="11.25">
      <c r="B842" s="211"/>
      <c r="C842" s="212"/>
      <c r="D842" s="202" t="s">
        <v>140</v>
      </c>
      <c r="E842" s="213" t="s">
        <v>1</v>
      </c>
      <c r="F842" s="214" t="s">
        <v>715</v>
      </c>
      <c r="G842" s="212"/>
      <c r="H842" s="215">
        <v>118.163</v>
      </c>
      <c r="I842" s="216"/>
      <c r="J842" s="212"/>
      <c r="K842" s="212"/>
      <c r="L842" s="217"/>
      <c r="M842" s="218"/>
      <c r="N842" s="219"/>
      <c r="O842" s="219"/>
      <c r="P842" s="219"/>
      <c r="Q842" s="219"/>
      <c r="R842" s="219"/>
      <c r="S842" s="219"/>
      <c r="T842" s="220"/>
      <c r="AT842" s="221" t="s">
        <v>140</v>
      </c>
      <c r="AU842" s="221" t="s">
        <v>138</v>
      </c>
      <c r="AV842" s="14" t="s">
        <v>138</v>
      </c>
      <c r="AW842" s="14" t="s">
        <v>32</v>
      </c>
      <c r="AX842" s="14" t="s">
        <v>75</v>
      </c>
      <c r="AY842" s="221" t="s">
        <v>130</v>
      </c>
    </row>
    <row r="843" spans="1:65" s="14" customFormat="1" ht="11.25">
      <c r="B843" s="211"/>
      <c r="C843" s="212"/>
      <c r="D843" s="202" t="s">
        <v>140</v>
      </c>
      <c r="E843" s="213" t="s">
        <v>1</v>
      </c>
      <c r="F843" s="214" t="s">
        <v>716</v>
      </c>
      <c r="G843" s="212"/>
      <c r="H843" s="215">
        <v>42.625999999999998</v>
      </c>
      <c r="I843" s="216"/>
      <c r="J843" s="212"/>
      <c r="K843" s="212"/>
      <c r="L843" s="217"/>
      <c r="M843" s="218"/>
      <c r="N843" s="219"/>
      <c r="O843" s="219"/>
      <c r="P843" s="219"/>
      <c r="Q843" s="219"/>
      <c r="R843" s="219"/>
      <c r="S843" s="219"/>
      <c r="T843" s="220"/>
      <c r="AT843" s="221" t="s">
        <v>140</v>
      </c>
      <c r="AU843" s="221" t="s">
        <v>138</v>
      </c>
      <c r="AV843" s="14" t="s">
        <v>138</v>
      </c>
      <c r="AW843" s="14" t="s">
        <v>32</v>
      </c>
      <c r="AX843" s="14" t="s">
        <v>75</v>
      </c>
      <c r="AY843" s="221" t="s">
        <v>130</v>
      </c>
    </row>
    <row r="844" spans="1:65" s="14" customFormat="1" ht="11.25">
      <c r="B844" s="211"/>
      <c r="C844" s="212"/>
      <c r="D844" s="202" t="s">
        <v>140</v>
      </c>
      <c r="E844" s="213" t="s">
        <v>1</v>
      </c>
      <c r="F844" s="214" t="s">
        <v>717</v>
      </c>
      <c r="G844" s="212"/>
      <c r="H844" s="215">
        <v>22.978000000000002</v>
      </c>
      <c r="I844" s="216"/>
      <c r="J844" s="212"/>
      <c r="K844" s="212"/>
      <c r="L844" s="217"/>
      <c r="M844" s="218"/>
      <c r="N844" s="219"/>
      <c r="O844" s="219"/>
      <c r="P844" s="219"/>
      <c r="Q844" s="219"/>
      <c r="R844" s="219"/>
      <c r="S844" s="219"/>
      <c r="T844" s="220"/>
      <c r="AT844" s="221" t="s">
        <v>140</v>
      </c>
      <c r="AU844" s="221" t="s">
        <v>138</v>
      </c>
      <c r="AV844" s="14" t="s">
        <v>138</v>
      </c>
      <c r="AW844" s="14" t="s">
        <v>32</v>
      </c>
      <c r="AX844" s="14" t="s">
        <v>75</v>
      </c>
      <c r="AY844" s="221" t="s">
        <v>130</v>
      </c>
    </row>
    <row r="845" spans="1:65" s="15" customFormat="1" ht="11.25">
      <c r="B845" s="222"/>
      <c r="C845" s="223"/>
      <c r="D845" s="202" t="s">
        <v>140</v>
      </c>
      <c r="E845" s="224" t="s">
        <v>1</v>
      </c>
      <c r="F845" s="225" t="s">
        <v>169</v>
      </c>
      <c r="G845" s="223"/>
      <c r="H845" s="226">
        <v>183.767</v>
      </c>
      <c r="I845" s="227"/>
      <c r="J845" s="223"/>
      <c r="K845" s="223"/>
      <c r="L845" s="228"/>
      <c r="M845" s="229"/>
      <c r="N845" s="230"/>
      <c r="O845" s="230"/>
      <c r="P845" s="230"/>
      <c r="Q845" s="230"/>
      <c r="R845" s="230"/>
      <c r="S845" s="230"/>
      <c r="T845" s="231"/>
      <c r="AT845" s="232" t="s">
        <v>140</v>
      </c>
      <c r="AU845" s="232" t="s">
        <v>138</v>
      </c>
      <c r="AV845" s="15" t="s">
        <v>137</v>
      </c>
      <c r="AW845" s="15" t="s">
        <v>32</v>
      </c>
      <c r="AX845" s="15" t="s">
        <v>83</v>
      </c>
      <c r="AY845" s="232" t="s">
        <v>130</v>
      </c>
    </row>
    <row r="846" spans="1:65" s="2" customFormat="1" ht="24.2" customHeight="1">
      <c r="A846" s="35"/>
      <c r="B846" s="36"/>
      <c r="C846" s="233" t="s">
        <v>825</v>
      </c>
      <c r="D846" s="233" t="s">
        <v>175</v>
      </c>
      <c r="E846" s="234" t="s">
        <v>826</v>
      </c>
      <c r="F846" s="235" t="s">
        <v>827</v>
      </c>
      <c r="G846" s="236" t="s">
        <v>135</v>
      </c>
      <c r="H846" s="237">
        <v>385.911</v>
      </c>
      <c r="I846" s="238"/>
      <c r="J846" s="239">
        <f>ROUND(I846*H846,2)</f>
        <v>0</v>
      </c>
      <c r="K846" s="235" t="s">
        <v>136</v>
      </c>
      <c r="L846" s="240"/>
      <c r="M846" s="241" t="s">
        <v>1</v>
      </c>
      <c r="N846" s="242" t="s">
        <v>41</v>
      </c>
      <c r="O846" s="72"/>
      <c r="P846" s="196">
        <f>O846*H846</f>
        <v>0</v>
      </c>
      <c r="Q846" s="196">
        <v>4.1000000000000003E-3</v>
      </c>
      <c r="R846" s="196">
        <f>Q846*H846</f>
        <v>1.5822351000000001</v>
      </c>
      <c r="S846" s="196">
        <v>0</v>
      </c>
      <c r="T846" s="197">
        <f>S846*H846</f>
        <v>0</v>
      </c>
      <c r="U846" s="35"/>
      <c r="V846" s="35"/>
      <c r="W846" s="35"/>
      <c r="X846" s="35"/>
      <c r="Y846" s="35"/>
      <c r="Z846" s="35"/>
      <c r="AA846" s="35"/>
      <c r="AB846" s="35"/>
      <c r="AC846" s="35"/>
      <c r="AD846" s="35"/>
      <c r="AE846" s="35"/>
      <c r="AR846" s="198" t="s">
        <v>391</v>
      </c>
      <c r="AT846" s="198" t="s">
        <v>175</v>
      </c>
      <c r="AU846" s="198" t="s">
        <v>138</v>
      </c>
      <c r="AY846" s="18" t="s">
        <v>130</v>
      </c>
      <c r="BE846" s="199">
        <f>IF(N846="základní",J846,0)</f>
        <v>0</v>
      </c>
      <c r="BF846" s="199">
        <f>IF(N846="snížená",J846,0)</f>
        <v>0</v>
      </c>
      <c r="BG846" s="199">
        <f>IF(N846="zákl. přenesená",J846,0)</f>
        <v>0</v>
      </c>
      <c r="BH846" s="199">
        <f>IF(N846="sníž. přenesená",J846,0)</f>
        <v>0</v>
      </c>
      <c r="BI846" s="199">
        <f>IF(N846="nulová",J846,0)</f>
        <v>0</v>
      </c>
      <c r="BJ846" s="18" t="s">
        <v>138</v>
      </c>
      <c r="BK846" s="199">
        <f>ROUND(I846*H846,2)</f>
        <v>0</v>
      </c>
      <c r="BL846" s="18" t="s">
        <v>233</v>
      </c>
      <c r="BM846" s="198" t="s">
        <v>828</v>
      </c>
    </row>
    <row r="847" spans="1:65" s="14" customFormat="1" ht="11.25">
      <c r="B847" s="211"/>
      <c r="C847" s="212"/>
      <c r="D847" s="202" t="s">
        <v>140</v>
      </c>
      <c r="E847" s="212"/>
      <c r="F847" s="214" t="s">
        <v>829</v>
      </c>
      <c r="G847" s="212"/>
      <c r="H847" s="215">
        <v>385.911</v>
      </c>
      <c r="I847" s="216"/>
      <c r="J847" s="212"/>
      <c r="K847" s="212"/>
      <c r="L847" s="217"/>
      <c r="M847" s="218"/>
      <c r="N847" s="219"/>
      <c r="O847" s="219"/>
      <c r="P847" s="219"/>
      <c r="Q847" s="219"/>
      <c r="R847" s="219"/>
      <c r="S847" s="219"/>
      <c r="T847" s="220"/>
      <c r="AT847" s="221" t="s">
        <v>140</v>
      </c>
      <c r="AU847" s="221" t="s">
        <v>138</v>
      </c>
      <c r="AV847" s="14" t="s">
        <v>138</v>
      </c>
      <c r="AW847" s="14" t="s">
        <v>4</v>
      </c>
      <c r="AX847" s="14" t="s">
        <v>83</v>
      </c>
      <c r="AY847" s="221" t="s">
        <v>130</v>
      </c>
    </row>
    <row r="848" spans="1:65" s="2" customFormat="1" ht="24.2" customHeight="1">
      <c r="A848" s="35"/>
      <c r="B848" s="36"/>
      <c r="C848" s="233" t="s">
        <v>830</v>
      </c>
      <c r="D848" s="233" t="s">
        <v>175</v>
      </c>
      <c r="E848" s="234" t="s">
        <v>831</v>
      </c>
      <c r="F848" s="235" t="s">
        <v>832</v>
      </c>
      <c r="G848" s="236" t="s">
        <v>135</v>
      </c>
      <c r="H848" s="237">
        <v>192.95500000000001</v>
      </c>
      <c r="I848" s="238"/>
      <c r="J848" s="239">
        <f>ROUND(I848*H848,2)</f>
        <v>0</v>
      </c>
      <c r="K848" s="235" t="s">
        <v>136</v>
      </c>
      <c r="L848" s="240"/>
      <c r="M848" s="241" t="s">
        <v>1</v>
      </c>
      <c r="N848" s="242" t="s">
        <v>41</v>
      </c>
      <c r="O848" s="72"/>
      <c r="P848" s="196">
        <f>O848*H848</f>
        <v>0</v>
      </c>
      <c r="Q848" s="196">
        <v>1.2E-2</v>
      </c>
      <c r="R848" s="196">
        <f>Q848*H848</f>
        <v>2.3154600000000003</v>
      </c>
      <c r="S848" s="196">
        <v>0</v>
      </c>
      <c r="T848" s="197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98" t="s">
        <v>391</v>
      </c>
      <c r="AT848" s="198" t="s">
        <v>175</v>
      </c>
      <c r="AU848" s="198" t="s">
        <v>138</v>
      </c>
      <c r="AY848" s="18" t="s">
        <v>130</v>
      </c>
      <c r="BE848" s="199">
        <f>IF(N848="základní",J848,0)</f>
        <v>0</v>
      </c>
      <c r="BF848" s="199">
        <f>IF(N848="snížená",J848,0)</f>
        <v>0</v>
      </c>
      <c r="BG848" s="199">
        <f>IF(N848="zákl. přenesená",J848,0)</f>
        <v>0</v>
      </c>
      <c r="BH848" s="199">
        <f>IF(N848="sníž. přenesená",J848,0)</f>
        <v>0</v>
      </c>
      <c r="BI848" s="199">
        <f>IF(N848="nulová",J848,0)</f>
        <v>0</v>
      </c>
      <c r="BJ848" s="18" t="s">
        <v>138</v>
      </c>
      <c r="BK848" s="199">
        <f>ROUND(I848*H848,2)</f>
        <v>0</v>
      </c>
      <c r="BL848" s="18" t="s">
        <v>233</v>
      </c>
      <c r="BM848" s="198" t="s">
        <v>833</v>
      </c>
    </row>
    <row r="849" spans="1:65" s="14" customFormat="1" ht="11.25">
      <c r="B849" s="211"/>
      <c r="C849" s="212"/>
      <c r="D849" s="202" t="s">
        <v>140</v>
      </c>
      <c r="E849" s="212"/>
      <c r="F849" s="214" t="s">
        <v>834</v>
      </c>
      <c r="G849" s="212"/>
      <c r="H849" s="215">
        <v>192.95500000000001</v>
      </c>
      <c r="I849" s="216"/>
      <c r="J849" s="212"/>
      <c r="K849" s="212"/>
      <c r="L849" s="217"/>
      <c r="M849" s="218"/>
      <c r="N849" s="219"/>
      <c r="O849" s="219"/>
      <c r="P849" s="219"/>
      <c r="Q849" s="219"/>
      <c r="R849" s="219"/>
      <c r="S849" s="219"/>
      <c r="T849" s="220"/>
      <c r="AT849" s="221" t="s">
        <v>140</v>
      </c>
      <c r="AU849" s="221" t="s">
        <v>138</v>
      </c>
      <c r="AV849" s="14" t="s">
        <v>138</v>
      </c>
      <c r="AW849" s="14" t="s">
        <v>4</v>
      </c>
      <c r="AX849" s="14" t="s">
        <v>83</v>
      </c>
      <c r="AY849" s="221" t="s">
        <v>130</v>
      </c>
    </row>
    <row r="850" spans="1:65" s="2" customFormat="1" ht="24.2" customHeight="1">
      <c r="A850" s="35"/>
      <c r="B850" s="36"/>
      <c r="C850" s="187" t="s">
        <v>835</v>
      </c>
      <c r="D850" s="187" t="s">
        <v>132</v>
      </c>
      <c r="E850" s="188" t="s">
        <v>836</v>
      </c>
      <c r="F850" s="189" t="s">
        <v>837</v>
      </c>
      <c r="G850" s="190" t="s">
        <v>377</v>
      </c>
      <c r="H850" s="191">
        <v>46.68</v>
      </c>
      <c r="I850" s="192"/>
      <c r="J850" s="193">
        <f>ROUND(I850*H850,2)</f>
        <v>0</v>
      </c>
      <c r="K850" s="189" t="s">
        <v>136</v>
      </c>
      <c r="L850" s="40"/>
      <c r="M850" s="194" t="s">
        <v>1</v>
      </c>
      <c r="N850" s="195" t="s">
        <v>41</v>
      </c>
      <c r="O850" s="72"/>
      <c r="P850" s="196">
        <f>O850*H850</f>
        <v>0</v>
      </c>
      <c r="Q850" s="196">
        <v>0</v>
      </c>
      <c r="R850" s="196">
        <f>Q850*H850</f>
        <v>0</v>
      </c>
      <c r="S850" s="196">
        <v>0</v>
      </c>
      <c r="T850" s="197">
        <f>S850*H850</f>
        <v>0</v>
      </c>
      <c r="U850" s="35"/>
      <c r="V850" s="35"/>
      <c r="W850" s="35"/>
      <c r="X850" s="35"/>
      <c r="Y850" s="35"/>
      <c r="Z850" s="35"/>
      <c r="AA850" s="35"/>
      <c r="AB850" s="35"/>
      <c r="AC850" s="35"/>
      <c r="AD850" s="35"/>
      <c r="AE850" s="35"/>
      <c r="AR850" s="198" t="s">
        <v>233</v>
      </c>
      <c r="AT850" s="198" t="s">
        <v>132</v>
      </c>
      <c r="AU850" s="198" t="s">
        <v>138</v>
      </c>
      <c r="AY850" s="18" t="s">
        <v>130</v>
      </c>
      <c r="BE850" s="199">
        <f>IF(N850="základní",J850,0)</f>
        <v>0</v>
      </c>
      <c r="BF850" s="199">
        <f>IF(N850="snížená",J850,0)</f>
        <v>0</v>
      </c>
      <c r="BG850" s="199">
        <f>IF(N850="zákl. přenesená",J850,0)</f>
        <v>0</v>
      </c>
      <c r="BH850" s="199">
        <f>IF(N850="sníž. přenesená",J850,0)</f>
        <v>0</v>
      </c>
      <c r="BI850" s="199">
        <f>IF(N850="nulová",J850,0)</f>
        <v>0</v>
      </c>
      <c r="BJ850" s="18" t="s">
        <v>138</v>
      </c>
      <c r="BK850" s="199">
        <f>ROUND(I850*H850,2)</f>
        <v>0</v>
      </c>
      <c r="BL850" s="18" t="s">
        <v>233</v>
      </c>
      <c r="BM850" s="198" t="s">
        <v>838</v>
      </c>
    </row>
    <row r="851" spans="1:65" s="13" customFormat="1" ht="11.25">
      <c r="B851" s="200"/>
      <c r="C851" s="201"/>
      <c r="D851" s="202" t="s">
        <v>140</v>
      </c>
      <c r="E851" s="203" t="s">
        <v>1</v>
      </c>
      <c r="F851" s="204" t="s">
        <v>839</v>
      </c>
      <c r="G851" s="201"/>
      <c r="H851" s="203" t="s">
        <v>1</v>
      </c>
      <c r="I851" s="205"/>
      <c r="J851" s="201"/>
      <c r="K851" s="201"/>
      <c r="L851" s="206"/>
      <c r="M851" s="207"/>
      <c r="N851" s="208"/>
      <c r="O851" s="208"/>
      <c r="P851" s="208"/>
      <c r="Q851" s="208"/>
      <c r="R851" s="208"/>
      <c r="S851" s="208"/>
      <c r="T851" s="209"/>
      <c r="AT851" s="210" t="s">
        <v>140</v>
      </c>
      <c r="AU851" s="210" t="s">
        <v>138</v>
      </c>
      <c r="AV851" s="13" t="s">
        <v>83</v>
      </c>
      <c r="AW851" s="13" t="s">
        <v>32</v>
      </c>
      <c r="AX851" s="13" t="s">
        <v>75</v>
      </c>
      <c r="AY851" s="210" t="s">
        <v>130</v>
      </c>
    </row>
    <row r="852" spans="1:65" s="14" customFormat="1" ht="11.25">
      <c r="B852" s="211"/>
      <c r="C852" s="212"/>
      <c r="D852" s="202" t="s">
        <v>140</v>
      </c>
      <c r="E852" s="213" t="s">
        <v>1</v>
      </c>
      <c r="F852" s="214" t="s">
        <v>840</v>
      </c>
      <c r="G852" s="212"/>
      <c r="H852" s="215">
        <v>13.13</v>
      </c>
      <c r="I852" s="216"/>
      <c r="J852" s="212"/>
      <c r="K852" s="212"/>
      <c r="L852" s="217"/>
      <c r="M852" s="218"/>
      <c r="N852" s="219"/>
      <c r="O852" s="219"/>
      <c r="P852" s="219"/>
      <c r="Q852" s="219"/>
      <c r="R852" s="219"/>
      <c r="S852" s="219"/>
      <c r="T852" s="220"/>
      <c r="AT852" s="221" t="s">
        <v>140</v>
      </c>
      <c r="AU852" s="221" t="s">
        <v>138</v>
      </c>
      <c r="AV852" s="14" t="s">
        <v>138</v>
      </c>
      <c r="AW852" s="14" t="s">
        <v>32</v>
      </c>
      <c r="AX852" s="14" t="s">
        <v>75</v>
      </c>
      <c r="AY852" s="221" t="s">
        <v>130</v>
      </c>
    </row>
    <row r="853" spans="1:65" s="14" customFormat="1" ht="11.25">
      <c r="B853" s="211"/>
      <c r="C853" s="212"/>
      <c r="D853" s="202" t="s">
        <v>140</v>
      </c>
      <c r="E853" s="213" t="s">
        <v>1</v>
      </c>
      <c r="F853" s="214" t="s">
        <v>841</v>
      </c>
      <c r="G853" s="212"/>
      <c r="H853" s="215">
        <v>12.5</v>
      </c>
      <c r="I853" s="216"/>
      <c r="J853" s="212"/>
      <c r="K853" s="212"/>
      <c r="L853" s="217"/>
      <c r="M853" s="218"/>
      <c r="N853" s="219"/>
      <c r="O853" s="219"/>
      <c r="P853" s="219"/>
      <c r="Q853" s="219"/>
      <c r="R853" s="219"/>
      <c r="S853" s="219"/>
      <c r="T853" s="220"/>
      <c r="AT853" s="221" t="s">
        <v>140</v>
      </c>
      <c r="AU853" s="221" t="s">
        <v>138</v>
      </c>
      <c r="AV853" s="14" t="s">
        <v>138</v>
      </c>
      <c r="AW853" s="14" t="s">
        <v>32</v>
      </c>
      <c r="AX853" s="14" t="s">
        <v>75</v>
      </c>
      <c r="AY853" s="221" t="s">
        <v>130</v>
      </c>
    </row>
    <row r="854" spans="1:65" s="14" customFormat="1" ht="11.25">
      <c r="B854" s="211"/>
      <c r="C854" s="212"/>
      <c r="D854" s="202" t="s">
        <v>140</v>
      </c>
      <c r="E854" s="213" t="s">
        <v>1</v>
      </c>
      <c r="F854" s="214" t="s">
        <v>842</v>
      </c>
      <c r="G854" s="212"/>
      <c r="H854" s="215">
        <v>21.05</v>
      </c>
      <c r="I854" s="216"/>
      <c r="J854" s="212"/>
      <c r="K854" s="212"/>
      <c r="L854" s="217"/>
      <c r="M854" s="218"/>
      <c r="N854" s="219"/>
      <c r="O854" s="219"/>
      <c r="P854" s="219"/>
      <c r="Q854" s="219"/>
      <c r="R854" s="219"/>
      <c r="S854" s="219"/>
      <c r="T854" s="220"/>
      <c r="AT854" s="221" t="s">
        <v>140</v>
      </c>
      <c r="AU854" s="221" t="s">
        <v>138</v>
      </c>
      <c r="AV854" s="14" t="s">
        <v>138</v>
      </c>
      <c r="AW854" s="14" t="s">
        <v>32</v>
      </c>
      <c r="AX854" s="14" t="s">
        <v>75</v>
      </c>
      <c r="AY854" s="221" t="s">
        <v>130</v>
      </c>
    </row>
    <row r="855" spans="1:65" s="15" customFormat="1" ht="11.25">
      <c r="B855" s="222"/>
      <c r="C855" s="223"/>
      <c r="D855" s="202" t="s">
        <v>140</v>
      </c>
      <c r="E855" s="224" t="s">
        <v>1</v>
      </c>
      <c r="F855" s="225" t="s">
        <v>169</v>
      </c>
      <c r="G855" s="223"/>
      <c r="H855" s="226">
        <v>46.68</v>
      </c>
      <c r="I855" s="227"/>
      <c r="J855" s="223"/>
      <c r="K855" s="223"/>
      <c r="L855" s="228"/>
      <c r="M855" s="229"/>
      <c r="N855" s="230"/>
      <c r="O855" s="230"/>
      <c r="P855" s="230"/>
      <c r="Q855" s="230"/>
      <c r="R855" s="230"/>
      <c r="S855" s="230"/>
      <c r="T855" s="231"/>
      <c r="AT855" s="232" t="s">
        <v>140</v>
      </c>
      <c r="AU855" s="232" t="s">
        <v>138</v>
      </c>
      <c r="AV855" s="15" t="s">
        <v>137</v>
      </c>
      <c r="AW855" s="15" t="s">
        <v>32</v>
      </c>
      <c r="AX855" s="15" t="s">
        <v>83</v>
      </c>
      <c r="AY855" s="232" t="s">
        <v>130</v>
      </c>
    </row>
    <row r="856" spans="1:65" s="2" customFormat="1" ht="24.2" customHeight="1">
      <c r="A856" s="35"/>
      <c r="B856" s="36"/>
      <c r="C856" s="187" t="s">
        <v>843</v>
      </c>
      <c r="D856" s="187" t="s">
        <v>132</v>
      </c>
      <c r="E856" s="188" t="s">
        <v>844</v>
      </c>
      <c r="F856" s="189" t="s">
        <v>845</v>
      </c>
      <c r="G856" s="190" t="s">
        <v>135</v>
      </c>
      <c r="H856" s="191">
        <v>6.4980000000000002</v>
      </c>
      <c r="I856" s="192"/>
      <c r="J856" s="193">
        <f>ROUND(I856*H856,2)</f>
        <v>0</v>
      </c>
      <c r="K856" s="189" t="s">
        <v>136</v>
      </c>
      <c r="L856" s="40"/>
      <c r="M856" s="194" t="s">
        <v>1</v>
      </c>
      <c r="N856" s="195" t="s">
        <v>41</v>
      </c>
      <c r="O856" s="72"/>
      <c r="P856" s="196">
        <f>O856*H856</f>
        <v>0</v>
      </c>
      <c r="Q856" s="196">
        <v>1.16E-3</v>
      </c>
      <c r="R856" s="196">
        <f>Q856*H856</f>
        <v>7.5376800000000006E-3</v>
      </c>
      <c r="S856" s="196">
        <v>0</v>
      </c>
      <c r="T856" s="197">
        <f>S856*H856</f>
        <v>0</v>
      </c>
      <c r="U856" s="35"/>
      <c r="V856" s="35"/>
      <c r="W856" s="35"/>
      <c r="X856" s="35"/>
      <c r="Y856" s="35"/>
      <c r="Z856" s="35"/>
      <c r="AA856" s="35"/>
      <c r="AB856" s="35"/>
      <c r="AC856" s="35"/>
      <c r="AD856" s="35"/>
      <c r="AE856" s="35"/>
      <c r="AR856" s="198" t="s">
        <v>233</v>
      </c>
      <c r="AT856" s="198" t="s">
        <v>132</v>
      </c>
      <c r="AU856" s="198" t="s">
        <v>138</v>
      </c>
      <c r="AY856" s="18" t="s">
        <v>130</v>
      </c>
      <c r="BE856" s="199">
        <f>IF(N856="základní",J856,0)</f>
        <v>0</v>
      </c>
      <c r="BF856" s="199">
        <f>IF(N856="snížená",J856,0)</f>
        <v>0</v>
      </c>
      <c r="BG856" s="199">
        <f>IF(N856="zákl. přenesená",J856,0)</f>
        <v>0</v>
      </c>
      <c r="BH856" s="199">
        <f>IF(N856="sníž. přenesená",J856,0)</f>
        <v>0</v>
      </c>
      <c r="BI856" s="199">
        <f>IF(N856="nulová",J856,0)</f>
        <v>0</v>
      </c>
      <c r="BJ856" s="18" t="s">
        <v>138</v>
      </c>
      <c r="BK856" s="199">
        <f>ROUND(I856*H856,2)</f>
        <v>0</v>
      </c>
      <c r="BL856" s="18" t="s">
        <v>233</v>
      </c>
      <c r="BM856" s="198" t="s">
        <v>846</v>
      </c>
    </row>
    <row r="857" spans="1:65" s="13" customFormat="1" ht="11.25">
      <c r="B857" s="200"/>
      <c r="C857" s="201"/>
      <c r="D857" s="202" t="s">
        <v>140</v>
      </c>
      <c r="E857" s="203" t="s">
        <v>1</v>
      </c>
      <c r="F857" s="204" t="s">
        <v>203</v>
      </c>
      <c r="G857" s="201"/>
      <c r="H857" s="203" t="s">
        <v>1</v>
      </c>
      <c r="I857" s="205"/>
      <c r="J857" s="201"/>
      <c r="K857" s="201"/>
      <c r="L857" s="206"/>
      <c r="M857" s="207"/>
      <c r="N857" s="208"/>
      <c r="O857" s="208"/>
      <c r="P857" s="208"/>
      <c r="Q857" s="208"/>
      <c r="R857" s="208"/>
      <c r="S857" s="208"/>
      <c r="T857" s="209"/>
      <c r="AT857" s="210" t="s">
        <v>140</v>
      </c>
      <c r="AU857" s="210" t="s">
        <v>138</v>
      </c>
      <c r="AV857" s="13" t="s">
        <v>83</v>
      </c>
      <c r="AW857" s="13" t="s">
        <v>32</v>
      </c>
      <c r="AX857" s="13" t="s">
        <v>75</v>
      </c>
      <c r="AY857" s="210" t="s">
        <v>130</v>
      </c>
    </row>
    <row r="858" spans="1:65" s="13" customFormat="1" ht="11.25">
      <c r="B858" s="200"/>
      <c r="C858" s="201"/>
      <c r="D858" s="202" t="s">
        <v>140</v>
      </c>
      <c r="E858" s="203" t="s">
        <v>1</v>
      </c>
      <c r="F858" s="204" t="s">
        <v>204</v>
      </c>
      <c r="G858" s="201"/>
      <c r="H858" s="203" t="s">
        <v>1</v>
      </c>
      <c r="I858" s="205"/>
      <c r="J858" s="201"/>
      <c r="K858" s="201"/>
      <c r="L858" s="206"/>
      <c r="M858" s="207"/>
      <c r="N858" s="208"/>
      <c r="O858" s="208"/>
      <c r="P858" s="208"/>
      <c r="Q858" s="208"/>
      <c r="R858" s="208"/>
      <c r="S858" s="208"/>
      <c r="T858" s="209"/>
      <c r="AT858" s="210" t="s">
        <v>140</v>
      </c>
      <c r="AU858" s="210" t="s">
        <v>138</v>
      </c>
      <c r="AV858" s="13" t="s">
        <v>83</v>
      </c>
      <c r="AW858" s="13" t="s">
        <v>32</v>
      </c>
      <c r="AX858" s="13" t="s">
        <v>75</v>
      </c>
      <c r="AY858" s="210" t="s">
        <v>130</v>
      </c>
    </row>
    <row r="859" spans="1:65" s="14" customFormat="1" ht="11.25">
      <c r="B859" s="211"/>
      <c r="C859" s="212"/>
      <c r="D859" s="202" t="s">
        <v>140</v>
      </c>
      <c r="E859" s="213" t="s">
        <v>1</v>
      </c>
      <c r="F859" s="214" t="s">
        <v>847</v>
      </c>
      <c r="G859" s="212"/>
      <c r="H859" s="215">
        <v>3.01</v>
      </c>
      <c r="I859" s="216"/>
      <c r="J859" s="212"/>
      <c r="K859" s="212"/>
      <c r="L859" s="217"/>
      <c r="M859" s="218"/>
      <c r="N859" s="219"/>
      <c r="O859" s="219"/>
      <c r="P859" s="219"/>
      <c r="Q859" s="219"/>
      <c r="R859" s="219"/>
      <c r="S859" s="219"/>
      <c r="T859" s="220"/>
      <c r="AT859" s="221" t="s">
        <v>140</v>
      </c>
      <c r="AU859" s="221" t="s">
        <v>138</v>
      </c>
      <c r="AV859" s="14" t="s">
        <v>138</v>
      </c>
      <c r="AW859" s="14" t="s">
        <v>32</v>
      </c>
      <c r="AX859" s="14" t="s">
        <v>75</v>
      </c>
      <c r="AY859" s="221" t="s">
        <v>130</v>
      </c>
    </row>
    <row r="860" spans="1:65" s="13" customFormat="1" ht="11.25">
      <c r="B860" s="200"/>
      <c r="C860" s="201"/>
      <c r="D860" s="202" t="s">
        <v>140</v>
      </c>
      <c r="E860" s="203" t="s">
        <v>1</v>
      </c>
      <c r="F860" s="204" t="s">
        <v>206</v>
      </c>
      <c r="G860" s="201"/>
      <c r="H860" s="203" t="s">
        <v>1</v>
      </c>
      <c r="I860" s="205"/>
      <c r="J860" s="201"/>
      <c r="K860" s="201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140</v>
      </c>
      <c r="AU860" s="210" t="s">
        <v>138</v>
      </c>
      <c r="AV860" s="13" t="s">
        <v>83</v>
      </c>
      <c r="AW860" s="13" t="s">
        <v>32</v>
      </c>
      <c r="AX860" s="13" t="s">
        <v>75</v>
      </c>
      <c r="AY860" s="210" t="s">
        <v>130</v>
      </c>
    </row>
    <row r="861" spans="1:65" s="14" customFormat="1" ht="11.25">
      <c r="B861" s="211"/>
      <c r="C861" s="212"/>
      <c r="D861" s="202" t="s">
        <v>140</v>
      </c>
      <c r="E861" s="213" t="s">
        <v>1</v>
      </c>
      <c r="F861" s="214" t="s">
        <v>848</v>
      </c>
      <c r="G861" s="212"/>
      <c r="H861" s="215">
        <v>1.5049999999999999</v>
      </c>
      <c r="I861" s="216"/>
      <c r="J861" s="212"/>
      <c r="K861" s="212"/>
      <c r="L861" s="217"/>
      <c r="M861" s="218"/>
      <c r="N861" s="219"/>
      <c r="O861" s="219"/>
      <c r="P861" s="219"/>
      <c r="Q861" s="219"/>
      <c r="R861" s="219"/>
      <c r="S861" s="219"/>
      <c r="T861" s="220"/>
      <c r="AT861" s="221" t="s">
        <v>140</v>
      </c>
      <c r="AU861" s="221" t="s">
        <v>138</v>
      </c>
      <c r="AV861" s="14" t="s">
        <v>138</v>
      </c>
      <c r="AW861" s="14" t="s">
        <v>32</v>
      </c>
      <c r="AX861" s="14" t="s">
        <v>75</v>
      </c>
      <c r="AY861" s="221" t="s">
        <v>130</v>
      </c>
    </row>
    <row r="862" spans="1:65" s="14" customFormat="1" ht="11.25">
      <c r="B862" s="211"/>
      <c r="C862" s="212"/>
      <c r="D862" s="202" t="s">
        <v>140</v>
      </c>
      <c r="E862" s="213" t="s">
        <v>1</v>
      </c>
      <c r="F862" s="214" t="s">
        <v>849</v>
      </c>
      <c r="G862" s="212"/>
      <c r="H862" s="215">
        <v>1.9830000000000001</v>
      </c>
      <c r="I862" s="216"/>
      <c r="J862" s="212"/>
      <c r="K862" s="212"/>
      <c r="L862" s="217"/>
      <c r="M862" s="218"/>
      <c r="N862" s="219"/>
      <c r="O862" s="219"/>
      <c r="P862" s="219"/>
      <c r="Q862" s="219"/>
      <c r="R862" s="219"/>
      <c r="S862" s="219"/>
      <c r="T862" s="220"/>
      <c r="AT862" s="221" t="s">
        <v>140</v>
      </c>
      <c r="AU862" s="221" t="s">
        <v>138</v>
      </c>
      <c r="AV862" s="14" t="s">
        <v>138</v>
      </c>
      <c r="AW862" s="14" t="s">
        <v>32</v>
      </c>
      <c r="AX862" s="14" t="s">
        <v>75</v>
      </c>
      <c r="AY862" s="221" t="s">
        <v>130</v>
      </c>
    </row>
    <row r="863" spans="1:65" s="15" customFormat="1" ht="11.25">
      <c r="B863" s="222"/>
      <c r="C863" s="223"/>
      <c r="D863" s="202" t="s">
        <v>140</v>
      </c>
      <c r="E863" s="224" t="s">
        <v>1</v>
      </c>
      <c r="F863" s="225" t="s">
        <v>169</v>
      </c>
      <c r="G863" s="223"/>
      <c r="H863" s="226">
        <v>6.4980000000000002</v>
      </c>
      <c r="I863" s="227"/>
      <c r="J863" s="223"/>
      <c r="K863" s="223"/>
      <c r="L863" s="228"/>
      <c r="M863" s="229"/>
      <c r="N863" s="230"/>
      <c r="O863" s="230"/>
      <c r="P863" s="230"/>
      <c r="Q863" s="230"/>
      <c r="R863" s="230"/>
      <c r="S863" s="230"/>
      <c r="T863" s="231"/>
      <c r="AT863" s="232" t="s">
        <v>140</v>
      </c>
      <c r="AU863" s="232" t="s">
        <v>138</v>
      </c>
      <c r="AV863" s="15" t="s">
        <v>137</v>
      </c>
      <c r="AW863" s="15" t="s">
        <v>32</v>
      </c>
      <c r="AX863" s="15" t="s">
        <v>83</v>
      </c>
      <c r="AY863" s="232" t="s">
        <v>130</v>
      </c>
    </row>
    <row r="864" spans="1:65" s="2" customFormat="1" ht="16.5" customHeight="1">
      <c r="A864" s="35"/>
      <c r="B864" s="36"/>
      <c r="C864" s="233" t="s">
        <v>850</v>
      </c>
      <c r="D864" s="233" t="s">
        <v>175</v>
      </c>
      <c r="E864" s="234" t="s">
        <v>851</v>
      </c>
      <c r="F864" s="235" t="s">
        <v>852</v>
      </c>
      <c r="G864" s="236" t="s">
        <v>649</v>
      </c>
      <c r="H864" s="237">
        <v>0.68200000000000005</v>
      </c>
      <c r="I864" s="238"/>
      <c r="J864" s="239">
        <f>ROUND(I864*H864,2)</f>
        <v>0</v>
      </c>
      <c r="K864" s="235" t="s">
        <v>136</v>
      </c>
      <c r="L864" s="240"/>
      <c r="M864" s="241" t="s">
        <v>1</v>
      </c>
      <c r="N864" s="242" t="s">
        <v>41</v>
      </c>
      <c r="O864" s="72"/>
      <c r="P864" s="196">
        <f>O864*H864</f>
        <v>0</v>
      </c>
      <c r="Q864" s="196">
        <v>0.02</v>
      </c>
      <c r="R864" s="196">
        <f>Q864*H864</f>
        <v>1.3640000000000001E-2</v>
      </c>
      <c r="S864" s="196">
        <v>0</v>
      </c>
      <c r="T864" s="197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98" t="s">
        <v>391</v>
      </c>
      <c r="AT864" s="198" t="s">
        <v>175</v>
      </c>
      <c r="AU864" s="198" t="s">
        <v>138</v>
      </c>
      <c r="AY864" s="18" t="s">
        <v>130</v>
      </c>
      <c r="BE864" s="199">
        <f>IF(N864="základní",J864,0)</f>
        <v>0</v>
      </c>
      <c r="BF864" s="199">
        <f>IF(N864="snížená",J864,0)</f>
        <v>0</v>
      </c>
      <c r="BG864" s="199">
        <f>IF(N864="zákl. přenesená",J864,0)</f>
        <v>0</v>
      </c>
      <c r="BH864" s="199">
        <f>IF(N864="sníž. přenesená",J864,0)</f>
        <v>0</v>
      </c>
      <c r="BI864" s="199">
        <f>IF(N864="nulová",J864,0)</f>
        <v>0</v>
      </c>
      <c r="BJ864" s="18" t="s">
        <v>138</v>
      </c>
      <c r="BK864" s="199">
        <f>ROUND(I864*H864,2)</f>
        <v>0</v>
      </c>
      <c r="BL864" s="18" t="s">
        <v>233</v>
      </c>
      <c r="BM864" s="198" t="s">
        <v>853</v>
      </c>
    </row>
    <row r="865" spans="1:65" s="14" customFormat="1" ht="11.25">
      <c r="B865" s="211"/>
      <c r="C865" s="212"/>
      <c r="D865" s="202" t="s">
        <v>140</v>
      </c>
      <c r="E865" s="213" t="s">
        <v>1</v>
      </c>
      <c r="F865" s="214" t="s">
        <v>854</v>
      </c>
      <c r="G865" s="212"/>
      <c r="H865" s="215">
        <v>0.68200000000000005</v>
      </c>
      <c r="I865" s="216"/>
      <c r="J865" s="212"/>
      <c r="K865" s="212"/>
      <c r="L865" s="217"/>
      <c r="M865" s="218"/>
      <c r="N865" s="219"/>
      <c r="O865" s="219"/>
      <c r="P865" s="219"/>
      <c r="Q865" s="219"/>
      <c r="R865" s="219"/>
      <c r="S865" s="219"/>
      <c r="T865" s="220"/>
      <c r="AT865" s="221" t="s">
        <v>140</v>
      </c>
      <c r="AU865" s="221" t="s">
        <v>138</v>
      </c>
      <c r="AV865" s="14" t="s">
        <v>138</v>
      </c>
      <c r="AW865" s="14" t="s">
        <v>32</v>
      </c>
      <c r="AX865" s="14" t="s">
        <v>83</v>
      </c>
      <c r="AY865" s="221" t="s">
        <v>130</v>
      </c>
    </row>
    <row r="866" spans="1:65" s="2" customFormat="1" ht="24.2" customHeight="1">
      <c r="A866" s="35"/>
      <c r="B866" s="36"/>
      <c r="C866" s="187" t="s">
        <v>855</v>
      </c>
      <c r="D866" s="187" t="s">
        <v>132</v>
      </c>
      <c r="E866" s="188" t="s">
        <v>856</v>
      </c>
      <c r="F866" s="189" t="s">
        <v>857</v>
      </c>
      <c r="G866" s="190" t="s">
        <v>377</v>
      </c>
      <c r="H866" s="191">
        <v>46.68</v>
      </c>
      <c r="I866" s="192"/>
      <c r="J866" s="193">
        <f>ROUND(I866*H866,2)</f>
        <v>0</v>
      </c>
      <c r="K866" s="189" t="s">
        <v>136</v>
      </c>
      <c r="L866" s="40"/>
      <c r="M866" s="194" t="s">
        <v>1</v>
      </c>
      <c r="N866" s="195" t="s">
        <v>41</v>
      </c>
      <c r="O866" s="72"/>
      <c r="P866" s="196">
        <f>O866*H866</f>
        <v>0</v>
      </c>
      <c r="Q866" s="196">
        <v>1.6000000000000001E-4</v>
      </c>
      <c r="R866" s="196">
        <f>Q866*H866</f>
        <v>7.4688000000000003E-3</v>
      </c>
      <c r="S866" s="196">
        <v>0</v>
      </c>
      <c r="T866" s="197">
        <f>S866*H866</f>
        <v>0</v>
      </c>
      <c r="U866" s="35"/>
      <c r="V866" s="35"/>
      <c r="W866" s="35"/>
      <c r="X866" s="35"/>
      <c r="Y866" s="35"/>
      <c r="Z866" s="35"/>
      <c r="AA866" s="35"/>
      <c r="AB866" s="35"/>
      <c r="AC866" s="35"/>
      <c r="AD866" s="35"/>
      <c r="AE866" s="35"/>
      <c r="AR866" s="198" t="s">
        <v>233</v>
      </c>
      <c r="AT866" s="198" t="s">
        <v>132</v>
      </c>
      <c r="AU866" s="198" t="s">
        <v>138</v>
      </c>
      <c r="AY866" s="18" t="s">
        <v>130</v>
      </c>
      <c r="BE866" s="199">
        <f>IF(N866="základní",J866,0)</f>
        <v>0</v>
      </c>
      <c r="BF866" s="199">
        <f>IF(N866="snížená",J866,0)</f>
        <v>0</v>
      </c>
      <c r="BG866" s="199">
        <f>IF(N866="zákl. přenesená",J866,0)</f>
        <v>0</v>
      </c>
      <c r="BH866" s="199">
        <f>IF(N866="sníž. přenesená",J866,0)</f>
        <v>0</v>
      </c>
      <c r="BI866" s="199">
        <f>IF(N866="nulová",J866,0)</f>
        <v>0</v>
      </c>
      <c r="BJ866" s="18" t="s">
        <v>138</v>
      </c>
      <c r="BK866" s="199">
        <f>ROUND(I866*H866,2)</f>
        <v>0</v>
      </c>
      <c r="BL866" s="18" t="s">
        <v>233</v>
      </c>
      <c r="BM866" s="198" t="s">
        <v>858</v>
      </c>
    </row>
    <row r="867" spans="1:65" s="13" customFormat="1" ht="11.25">
      <c r="B867" s="200"/>
      <c r="C867" s="201"/>
      <c r="D867" s="202" t="s">
        <v>140</v>
      </c>
      <c r="E867" s="203" t="s">
        <v>1</v>
      </c>
      <c r="F867" s="204" t="s">
        <v>822</v>
      </c>
      <c r="G867" s="201"/>
      <c r="H867" s="203" t="s">
        <v>1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140</v>
      </c>
      <c r="AU867" s="210" t="s">
        <v>138</v>
      </c>
      <c r="AV867" s="13" t="s">
        <v>83</v>
      </c>
      <c r="AW867" s="13" t="s">
        <v>32</v>
      </c>
      <c r="AX867" s="13" t="s">
        <v>75</v>
      </c>
      <c r="AY867" s="210" t="s">
        <v>130</v>
      </c>
    </row>
    <row r="868" spans="1:65" s="14" customFormat="1" ht="11.25">
      <c r="B868" s="211"/>
      <c r="C868" s="212"/>
      <c r="D868" s="202" t="s">
        <v>140</v>
      </c>
      <c r="E868" s="213" t="s">
        <v>1</v>
      </c>
      <c r="F868" s="214" t="s">
        <v>841</v>
      </c>
      <c r="G868" s="212"/>
      <c r="H868" s="215">
        <v>12.5</v>
      </c>
      <c r="I868" s="216"/>
      <c r="J868" s="212"/>
      <c r="K868" s="212"/>
      <c r="L868" s="217"/>
      <c r="M868" s="218"/>
      <c r="N868" s="219"/>
      <c r="O868" s="219"/>
      <c r="P868" s="219"/>
      <c r="Q868" s="219"/>
      <c r="R868" s="219"/>
      <c r="S868" s="219"/>
      <c r="T868" s="220"/>
      <c r="AT868" s="221" t="s">
        <v>140</v>
      </c>
      <c r="AU868" s="221" t="s">
        <v>138</v>
      </c>
      <c r="AV868" s="14" t="s">
        <v>138</v>
      </c>
      <c r="AW868" s="14" t="s">
        <v>32</v>
      </c>
      <c r="AX868" s="14" t="s">
        <v>75</v>
      </c>
      <c r="AY868" s="221" t="s">
        <v>130</v>
      </c>
    </row>
    <row r="869" spans="1:65" s="13" customFormat="1" ht="11.25">
      <c r="B869" s="200"/>
      <c r="C869" s="201"/>
      <c r="D869" s="202" t="s">
        <v>140</v>
      </c>
      <c r="E869" s="203" t="s">
        <v>1</v>
      </c>
      <c r="F869" s="204" t="s">
        <v>839</v>
      </c>
      <c r="G869" s="201"/>
      <c r="H869" s="203" t="s">
        <v>1</v>
      </c>
      <c r="I869" s="205"/>
      <c r="J869" s="201"/>
      <c r="K869" s="201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140</v>
      </c>
      <c r="AU869" s="210" t="s">
        <v>138</v>
      </c>
      <c r="AV869" s="13" t="s">
        <v>83</v>
      </c>
      <c r="AW869" s="13" t="s">
        <v>32</v>
      </c>
      <c r="AX869" s="13" t="s">
        <v>75</v>
      </c>
      <c r="AY869" s="210" t="s">
        <v>130</v>
      </c>
    </row>
    <row r="870" spans="1:65" s="14" customFormat="1" ht="11.25">
      <c r="B870" s="211"/>
      <c r="C870" s="212"/>
      <c r="D870" s="202" t="s">
        <v>140</v>
      </c>
      <c r="E870" s="213" t="s">
        <v>1</v>
      </c>
      <c r="F870" s="214" t="s">
        <v>840</v>
      </c>
      <c r="G870" s="212"/>
      <c r="H870" s="215">
        <v>13.13</v>
      </c>
      <c r="I870" s="216"/>
      <c r="J870" s="212"/>
      <c r="K870" s="212"/>
      <c r="L870" s="217"/>
      <c r="M870" s="218"/>
      <c r="N870" s="219"/>
      <c r="O870" s="219"/>
      <c r="P870" s="219"/>
      <c r="Q870" s="219"/>
      <c r="R870" s="219"/>
      <c r="S870" s="219"/>
      <c r="T870" s="220"/>
      <c r="AT870" s="221" t="s">
        <v>140</v>
      </c>
      <c r="AU870" s="221" t="s">
        <v>138</v>
      </c>
      <c r="AV870" s="14" t="s">
        <v>138</v>
      </c>
      <c r="AW870" s="14" t="s">
        <v>32</v>
      </c>
      <c r="AX870" s="14" t="s">
        <v>75</v>
      </c>
      <c r="AY870" s="221" t="s">
        <v>130</v>
      </c>
    </row>
    <row r="871" spans="1:65" s="14" customFormat="1" ht="11.25">
      <c r="B871" s="211"/>
      <c r="C871" s="212"/>
      <c r="D871" s="202" t="s">
        <v>140</v>
      </c>
      <c r="E871" s="213" t="s">
        <v>1</v>
      </c>
      <c r="F871" s="214" t="s">
        <v>842</v>
      </c>
      <c r="G871" s="212"/>
      <c r="H871" s="215">
        <v>21.05</v>
      </c>
      <c r="I871" s="216"/>
      <c r="J871" s="212"/>
      <c r="K871" s="212"/>
      <c r="L871" s="217"/>
      <c r="M871" s="218"/>
      <c r="N871" s="219"/>
      <c r="O871" s="219"/>
      <c r="P871" s="219"/>
      <c r="Q871" s="219"/>
      <c r="R871" s="219"/>
      <c r="S871" s="219"/>
      <c r="T871" s="220"/>
      <c r="AT871" s="221" t="s">
        <v>140</v>
      </c>
      <c r="AU871" s="221" t="s">
        <v>138</v>
      </c>
      <c r="AV871" s="14" t="s">
        <v>138</v>
      </c>
      <c r="AW871" s="14" t="s">
        <v>32</v>
      </c>
      <c r="AX871" s="14" t="s">
        <v>75</v>
      </c>
      <c r="AY871" s="221" t="s">
        <v>130</v>
      </c>
    </row>
    <row r="872" spans="1:65" s="15" customFormat="1" ht="11.25">
      <c r="B872" s="222"/>
      <c r="C872" s="223"/>
      <c r="D872" s="202" t="s">
        <v>140</v>
      </c>
      <c r="E872" s="224" t="s">
        <v>1</v>
      </c>
      <c r="F872" s="225" t="s">
        <v>169</v>
      </c>
      <c r="G872" s="223"/>
      <c r="H872" s="226">
        <v>46.68</v>
      </c>
      <c r="I872" s="227"/>
      <c r="J872" s="223"/>
      <c r="K872" s="223"/>
      <c r="L872" s="228"/>
      <c r="M872" s="229"/>
      <c r="N872" s="230"/>
      <c r="O872" s="230"/>
      <c r="P872" s="230"/>
      <c r="Q872" s="230"/>
      <c r="R872" s="230"/>
      <c r="S872" s="230"/>
      <c r="T872" s="231"/>
      <c r="AT872" s="232" t="s">
        <v>140</v>
      </c>
      <c r="AU872" s="232" t="s">
        <v>138</v>
      </c>
      <c r="AV872" s="15" t="s">
        <v>137</v>
      </c>
      <c r="AW872" s="15" t="s">
        <v>32</v>
      </c>
      <c r="AX872" s="15" t="s">
        <v>83</v>
      </c>
      <c r="AY872" s="232" t="s">
        <v>130</v>
      </c>
    </row>
    <row r="873" spans="1:65" s="2" customFormat="1" ht="24.2" customHeight="1">
      <c r="A873" s="35"/>
      <c r="B873" s="36"/>
      <c r="C873" s="233" t="s">
        <v>859</v>
      </c>
      <c r="D873" s="233" t="s">
        <v>175</v>
      </c>
      <c r="E873" s="234" t="s">
        <v>860</v>
      </c>
      <c r="F873" s="235" t="s">
        <v>861</v>
      </c>
      <c r="G873" s="236" t="s">
        <v>649</v>
      </c>
      <c r="H873" s="237">
        <v>6.0039999999999996</v>
      </c>
      <c r="I873" s="238"/>
      <c r="J873" s="239">
        <f>ROUND(I873*H873,2)</f>
        <v>0</v>
      </c>
      <c r="K873" s="235" t="s">
        <v>136</v>
      </c>
      <c r="L873" s="240"/>
      <c r="M873" s="241" t="s">
        <v>1</v>
      </c>
      <c r="N873" s="242" t="s">
        <v>41</v>
      </c>
      <c r="O873" s="72"/>
      <c r="P873" s="196">
        <f>O873*H873</f>
        <v>0</v>
      </c>
      <c r="Q873" s="196">
        <v>3.2000000000000001E-2</v>
      </c>
      <c r="R873" s="196">
        <f>Q873*H873</f>
        <v>0.19212799999999999</v>
      </c>
      <c r="S873" s="196">
        <v>0</v>
      </c>
      <c r="T873" s="197">
        <f>S873*H873</f>
        <v>0</v>
      </c>
      <c r="U873" s="35"/>
      <c r="V873" s="35"/>
      <c r="W873" s="35"/>
      <c r="X873" s="35"/>
      <c r="Y873" s="35"/>
      <c r="Z873" s="35"/>
      <c r="AA873" s="35"/>
      <c r="AB873" s="35"/>
      <c r="AC873" s="35"/>
      <c r="AD873" s="35"/>
      <c r="AE873" s="35"/>
      <c r="AR873" s="198" t="s">
        <v>391</v>
      </c>
      <c r="AT873" s="198" t="s">
        <v>175</v>
      </c>
      <c r="AU873" s="198" t="s">
        <v>138</v>
      </c>
      <c r="AY873" s="18" t="s">
        <v>130</v>
      </c>
      <c r="BE873" s="199">
        <f>IF(N873="základní",J873,0)</f>
        <v>0</v>
      </c>
      <c r="BF873" s="199">
        <f>IF(N873="snížená",J873,0)</f>
        <v>0</v>
      </c>
      <c r="BG873" s="199">
        <f>IF(N873="zákl. přenesená",J873,0)</f>
        <v>0</v>
      </c>
      <c r="BH873" s="199">
        <f>IF(N873="sníž. přenesená",J873,0)</f>
        <v>0</v>
      </c>
      <c r="BI873" s="199">
        <f>IF(N873="nulová",J873,0)</f>
        <v>0</v>
      </c>
      <c r="BJ873" s="18" t="s">
        <v>138</v>
      </c>
      <c r="BK873" s="199">
        <f>ROUND(I873*H873,2)</f>
        <v>0</v>
      </c>
      <c r="BL873" s="18" t="s">
        <v>233</v>
      </c>
      <c r="BM873" s="198" t="s">
        <v>862</v>
      </c>
    </row>
    <row r="874" spans="1:65" s="14" customFormat="1" ht="11.25">
      <c r="B874" s="211"/>
      <c r="C874" s="212"/>
      <c r="D874" s="202" t="s">
        <v>140</v>
      </c>
      <c r="E874" s="213" t="s">
        <v>1</v>
      </c>
      <c r="F874" s="214" t="s">
        <v>863</v>
      </c>
      <c r="G874" s="212"/>
      <c r="H874" s="215">
        <v>6.0039999999999996</v>
      </c>
      <c r="I874" s="216"/>
      <c r="J874" s="212"/>
      <c r="K874" s="212"/>
      <c r="L874" s="217"/>
      <c r="M874" s="218"/>
      <c r="N874" s="219"/>
      <c r="O874" s="219"/>
      <c r="P874" s="219"/>
      <c r="Q874" s="219"/>
      <c r="R874" s="219"/>
      <c r="S874" s="219"/>
      <c r="T874" s="220"/>
      <c r="AT874" s="221" t="s">
        <v>140</v>
      </c>
      <c r="AU874" s="221" t="s">
        <v>138</v>
      </c>
      <c r="AV874" s="14" t="s">
        <v>138</v>
      </c>
      <c r="AW874" s="14" t="s">
        <v>32</v>
      </c>
      <c r="AX874" s="14" t="s">
        <v>83</v>
      </c>
      <c r="AY874" s="221" t="s">
        <v>130</v>
      </c>
    </row>
    <row r="875" spans="1:65" s="2" customFormat="1" ht="24.2" customHeight="1">
      <c r="A875" s="35"/>
      <c r="B875" s="36"/>
      <c r="C875" s="187" t="s">
        <v>864</v>
      </c>
      <c r="D875" s="187" t="s">
        <v>132</v>
      </c>
      <c r="E875" s="188" t="s">
        <v>865</v>
      </c>
      <c r="F875" s="189" t="s">
        <v>866</v>
      </c>
      <c r="G875" s="190" t="s">
        <v>755</v>
      </c>
      <c r="H875" s="254"/>
      <c r="I875" s="192"/>
      <c r="J875" s="193">
        <f>ROUND(I875*H875,2)</f>
        <v>0</v>
      </c>
      <c r="K875" s="189" t="s">
        <v>136</v>
      </c>
      <c r="L875" s="40"/>
      <c r="M875" s="194" t="s">
        <v>1</v>
      </c>
      <c r="N875" s="195" t="s">
        <v>41</v>
      </c>
      <c r="O875" s="72"/>
      <c r="P875" s="196">
        <f>O875*H875</f>
        <v>0</v>
      </c>
      <c r="Q875" s="196">
        <v>0</v>
      </c>
      <c r="R875" s="196">
        <f>Q875*H875</f>
        <v>0</v>
      </c>
      <c r="S875" s="196">
        <v>0</v>
      </c>
      <c r="T875" s="197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98" t="s">
        <v>233</v>
      </c>
      <c r="AT875" s="198" t="s">
        <v>132</v>
      </c>
      <c r="AU875" s="198" t="s">
        <v>138</v>
      </c>
      <c r="AY875" s="18" t="s">
        <v>130</v>
      </c>
      <c r="BE875" s="199">
        <f>IF(N875="základní",J875,0)</f>
        <v>0</v>
      </c>
      <c r="BF875" s="199">
        <f>IF(N875="snížená",J875,0)</f>
        <v>0</v>
      </c>
      <c r="BG875" s="199">
        <f>IF(N875="zákl. přenesená",J875,0)</f>
        <v>0</v>
      </c>
      <c r="BH875" s="199">
        <f>IF(N875="sníž. přenesená",J875,0)</f>
        <v>0</v>
      </c>
      <c r="BI875" s="199">
        <f>IF(N875="nulová",J875,0)</f>
        <v>0</v>
      </c>
      <c r="BJ875" s="18" t="s">
        <v>138</v>
      </c>
      <c r="BK875" s="199">
        <f>ROUND(I875*H875,2)</f>
        <v>0</v>
      </c>
      <c r="BL875" s="18" t="s">
        <v>233</v>
      </c>
      <c r="BM875" s="198" t="s">
        <v>867</v>
      </c>
    </row>
    <row r="876" spans="1:65" s="12" customFormat="1" ht="22.9" customHeight="1">
      <c r="B876" s="171"/>
      <c r="C876" s="172"/>
      <c r="D876" s="173" t="s">
        <v>74</v>
      </c>
      <c r="E876" s="185" t="s">
        <v>868</v>
      </c>
      <c r="F876" s="185" t="s">
        <v>869</v>
      </c>
      <c r="G876" s="172"/>
      <c r="H876" s="172"/>
      <c r="I876" s="175"/>
      <c r="J876" s="186">
        <f>BK876</f>
        <v>0</v>
      </c>
      <c r="K876" s="172"/>
      <c r="L876" s="177"/>
      <c r="M876" s="178"/>
      <c r="N876" s="179"/>
      <c r="O876" s="179"/>
      <c r="P876" s="180">
        <f>P877</f>
        <v>0</v>
      </c>
      <c r="Q876" s="179"/>
      <c r="R876" s="180">
        <f>R877</f>
        <v>0</v>
      </c>
      <c r="S876" s="179"/>
      <c r="T876" s="181">
        <f>T877</f>
        <v>4.0000000000000002E-4</v>
      </c>
      <c r="AR876" s="182" t="s">
        <v>138</v>
      </c>
      <c r="AT876" s="183" t="s">
        <v>74</v>
      </c>
      <c r="AU876" s="183" t="s">
        <v>83</v>
      </c>
      <c r="AY876" s="182" t="s">
        <v>130</v>
      </c>
      <c r="BK876" s="184">
        <f>BK877</f>
        <v>0</v>
      </c>
    </row>
    <row r="877" spans="1:65" s="2" customFormat="1" ht="24.2" customHeight="1">
      <c r="A877" s="35"/>
      <c r="B877" s="36"/>
      <c r="C877" s="187" t="s">
        <v>870</v>
      </c>
      <c r="D877" s="187" t="s">
        <v>132</v>
      </c>
      <c r="E877" s="188" t="s">
        <v>871</v>
      </c>
      <c r="F877" s="189" t="s">
        <v>872</v>
      </c>
      <c r="G877" s="190" t="s">
        <v>873</v>
      </c>
      <c r="H877" s="191">
        <v>1</v>
      </c>
      <c r="I877" s="192"/>
      <c r="J877" s="193">
        <f>ROUND(I877*H877,2)</f>
        <v>0</v>
      </c>
      <c r="K877" s="189" t="s">
        <v>1</v>
      </c>
      <c r="L877" s="40"/>
      <c r="M877" s="194" t="s">
        <v>1</v>
      </c>
      <c r="N877" s="195" t="s">
        <v>41</v>
      </c>
      <c r="O877" s="72"/>
      <c r="P877" s="196">
        <f>O877*H877</f>
        <v>0</v>
      </c>
      <c r="Q877" s="196">
        <v>0</v>
      </c>
      <c r="R877" s="196">
        <f>Q877*H877</f>
        <v>0</v>
      </c>
      <c r="S877" s="196">
        <v>4.0000000000000002E-4</v>
      </c>
      <c r="T877" s="197">
        <f>S877*H877</f>
        <v>4.0000000000000002E-4</v>
      </c>
      <c r="U877" s="35"/>
      <c r="V877" s="35"/>
      <c r="W877" s="35"/>
      <c r="X877" s="35"/>
      <c r="Y877" s="35"/>
      <c r="Z877" s="35"/>
      <c r="AA877" s="35"/>
      <c r="AB877" s="35"/>
      <c r="AC877" s="35"/>
      <c r="AD877" s="35"/>
      <c r="AE877" s="35"/>
      <c r="AR877" s="198" t="s">
        <v>233</v>
      </c>
      <c r="AT877" s="198" t="s">
        <v>132</v>
      </c>
      <c r="AU877" s="198" t="s">
        <v>138</v>
      </c>
      <c r="AY877" s="18" t="s">
        <v>130</v>
      </c>
      <c r="BE877" s="199">
        <f>IF(N877="základní",J877,0)</f>
        <v>0</v>
      </c>
      <c r="BF877" s="199">
        <f>IF(N877="snížená",J877,0)</f>
        <v>0</v>
      </c>
      <c r="BG877" s="199">
        <f>IF(N877="zákl. přenesená",J877,0)</f>
        <v>0</v>
      </c>
      <c r="BH877" s="199">
        <f>IF(N877="sníž. přenesená",J877,0)</f>
        <v>0</v>
      </c>
      <c r="BI877" s="199">
        <f>IF(N877="nulová",J877,0)</f>
        <v>0</v>
      </c>
      <c r="BJ877" s="18" t="s">
        <v>138</v>
      </c>
      <c r="BK877" s="199">
        <f>ROUND(I877*H877,2)</f>
        <v>0</v>
      </c>
      <c r="BL877" s="18" t="s">
        <v>233</v>
      </c>
      <c r="BM877" s="198" t="s">
        <v>874</v>
      </c>
    </row>
    <row r="878" spans="1:65" s="12" customFormat="1" ht="22.9" customHeight="1">
      <c r="B878" s="171"/>
      <c r="C878" s="172"/>
      <c r="D878" s="173" t="s">
        <v>74</v>
      </c>
      <c r="E878" s="185" t="s">
        <v>875</v>
      </c>
      <c r="F878" s="185" t="s">
        <v>876</v>
      </c>
      <c r="G878" s="172"/>
      <c r="H878" s="172"/>
      <c r="I878" s="175"/>
      <c r="J878" s="186">
        <f>BK878</f>
        <v>0</v>
      </c>
      <c r="K878" s="172"/>
      <c r="L878" s="177"/>
      <c r="M878" s="178"/>
      <c r="N878" s="179"/>
      <c r="O878" s="179"/>
      <c r="P878" s="180">
        <f>SUM(P879:P886)</f>
        <v>0</v>
      </c>
      <c r="Q878" s="179"/>
      <c r="R878" s="180">
        <f>SUM(R879:R886)</f>
        <v>0</v>
      </c>
      <c r="S878" s="179"/>
      <c r="T878" s="181">
        <f>SUM(T879:T886)</f>
        <v>3.0000000000000001E-3</v>
      </c>
      <c r="AR878" s="182" t="s">
        <v>138</v>
      </c>
      <c r="AT878" s="183" t="s">
        <v>74</v>
      </c>
      <c r="AU878" s="183" t="s">
        <v>83</v>
      </c>
      <c r="AY878" s="182" t="s">
        <v>130</v>
      </c>
      <c r="BK878" s="184">
        <f>SUM(BK879:BK886)</f>
        <v>0</v>
      </c>
    </row>
    <row r="879" spans="1:65" s="2" customFormat="1" ht="21.75" customHeight="1">
      <c r="A879" s="35"/>
      <c r="B879" s="36"/>
      <c r="C879" s="187" t="s">
        <v>877</v>
      </c>
      <c r="D879" s="187" t="s">
        <v>132</v>
      </c>
      <c r="E879" s="188" t="s">
        <v>878</v>
      </c>
      <c r="F879" s="189" t="s">
        <v>879</v>
      </c>
      <c r="G879" s="190" t="s">
        <v>584</v>
      </c>
      <c r="H879" s="191">
        <v>60</v>
      </c>
      <c r="I879" s="192"/>
      <c r="J879" s="193">
        <f>ROUND(I879*H879,2)</f>
        <v>0</v>
      </c>
      <c r="K879" s="189" t="s">
        <v>136</v>
      </c>
      <c r="L879" s="40"/>
      <c r="M879" s="194" t="s">
        <v>1</v>
      </c>
      <c r="N879" s="195" t="s">
        <v>41</v>
      </c>
      <c r="O879" s="72"/>
      <c r="P879" s="196">
        <f>O879*H879</f>
        <v>0</v>
      </c>
      <c r="Q879" s="196">
        <v>0</v>
      </c>
      <c r="R879" s="196">
        <f>Q879*H879</f>
        <v>0</v>
      </c>
      <c r="S879" s="196">
        <v>5.0000000000000002E-5</v>
      </c>
      <c r="T879" s="197">
        <f>S879*H879</f>
        <v>3.0000000000000001E-3</v>
      </c>
      <c r="U879" s="35"/>
      <c r="V879" s="35"/>
      <c r="W879" s="35"/>
      <c r="X879" s="35"/>
      <c r="Y879" s="35"/>
      <c r="Z879" s="35"/>
      <c r="AA879" s="35"/>
      <c r="AB879" s="35"/>
      <c r="AC879" s="35"/>
      <c r="AD879" s="35"/>
      <c r="AE879" s="35"/>
      <c r="AR879" s="198" t="s">
        <v>233</v>
      </c>
      <c r="AT879" s="198" t="s">
        <v>132</v>
      </c>
      <c r="AU879" s="198" t="s">
        <v>138</v>
      </c>
      <c r="AY879" s="18" t="s">
        <v>130</v>
      </c>
      <c r="BE879" s="199">
        <f>IF(N879="základní",J879,0)</f>
        <v>0</v>
      </c>
      <c r="BF879" s="199">
        <f>IF(N879="snížená",J879,0)</f>
        <v>0</v>
      </c>
      <c r="BG879" s="199">
        <f>IF(N879="zákl. přenesená",J879,0)</f>
        <v>0</v>
      </c>
      <c r="BH879" s="199">
        <f>IF(N879="sníž. přenesená",J879,0)</f>
        <v>0</v>
      </c>
      <c r="BI879" s="199">
        <f>IF(N879="nulová",J879,0)</f>
        <v>0</v>
      </c>
      <c r="BJ879" s="18" t="s">
        <v>138</v>
      </c>
      <c r="BK879" s="199">
        <f>ROUND(I879*H879,2)</f>
        <v>0</v>
      </c>
      <c r="BL879" s="18" t="s">
        <v>233</v>
      </c>
      <c r="BM879" s="198" t="s">
        <v>880</v>
      </c>
    </row>
    <row r="880" spans="1:65" s="13" customFormat="1" ht="11.25">
      <c r="B880" s="200"/>
      <c r="C880" s="201"/>
      <c r="D880" s="202" t="s">
        <v>140</v>
      </c>
      <c r="E880" s="203" t="s">
        <v>1</v>
      </c>
      <c r="F880" s="204" t="s">
        <v>204</v>
      </c>
      <c r="G880" s="201"/>
      <c r="H880" s="203" t="s">
        <v>1</v>
      </c>
      <c r="I880" s="205"/>
      <c r="J880" s="201"/>
      <c r="K880" s="201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140</v>
      </c>
      <c r="AU880" s="210" t="s">
        <v>138</v>
      </c>
      <c r="AV880" s="13" t="s">
        <v>83</v>
      </c>
      <c r="AW880" s="13" t="s">
        <v>32</v>
      </c>
      <c r="AX880" s="13" t="s">
        <v>75</v>
      </c>
      <c r="AY880" s="210" t="s">
        <v>130</v>
      </c>
    </row>
    <row r="881" spans="1:65" s="14" customFormat="1" ht="11.25">
      <c r="B881" s="211"/>
      <c r="C881" s="212"/>
      <c r="D881" s="202" t="s">
        <v>140</v>
      </c>
      <c r="E881" s="213" t="s">
        <v>1</v>
      </c>
      <c r="F881" s="214" t="s">
        <v>325</v>
      </c>
      <c r="G881" s="212"/>
      <c r="H881" s="215">
        <v>24</v>
      </c>
      <c r="I881" s="216"/>
      <c r="J881" s="212"/>
      <c r="K881" s="212"/>
      <c r="L881" s="217"/>
      <c r="M881" s="218"/>
      <c r="N881" s="219"/>
      <c r="O881" s="219"/>
      <c r="P881" s="219"/>
      <c r="Q881" s="219"/>
      <c r="R881" s="219"/>
      <c r="S881" s="219"/>
      <c r="T881" s="220"/>
      <c r="AT881" s="221" t="s">
        <v>140</v>
      </c>
      <c r="AU881" s="221" t="s">
        <v>138</v>
      </c>
      <c r="AV881" s="14" t="s">
        <v>138</v>
      </c>
      <c r="AW881" s="14" t="s">
        <v>32</v>
      </c>
      <c r="AX881" s="14" t="s">
        <v>75</v>
      </c>
      <c r="AY881" s="221" t="s">
        <v>130</v>
      </c>
    </row>
    <row r="882" spans="1:65" s="13" customFormat="1" ht="11.25">
      <c r="B882" s="200"/>
      <c r="C882" s="201"/>
      <c r="D882" s="202" t="s">
        <v>140</v>
      </c>
      <c r="E882" s="203" t="s">
        <v>1</v>
      </c>
      <c r="F882" s="204" t="s">
        <v>218</v>
      </c>
      <c r="G882" s="201"/>
      <c r="H882" s="203" t="s">
        <v>1</v>
      </c>
      <c r="I882" s="205"/>
      <c r="J882" s="201"/>
      <c r="K882" s="201"/>
      <c r="L882" s="206"/>
      <c r="M882" s="207"/>
      <c r="N882" s="208"/>
      <c r="O882" s="208"/>
      <c r="P882" s="208"/>
      <c r="Q882" s="208"/>
      <c r="R882" s="208"/>
      <c r="S882" s="208"/>
      <c r="T882" s="209"/>
      <c r="AT882" s="210" t="s">
        <v>140</v>
      </c>
      <c r="AU882" s="210" t="s">
        <v>138</v>
      </c>
      <c r="AV882" s="13" t="s">
        <v>83</v>
      </c>
      <c r="AW882" s="13" t="s">
        <v>32</v>
      </c>
      <c r="AX882" s="13" t="s">
        <v>75</v>
      </c>
      <c r="AY882" s="210" t="s">
        <v>130</v>
      </c>
    </row>
    <row r="883" spans="1:65" s="14" customFormat="1" ht="11.25">
      <c r="B883" s="211"/>
      <c r="C883" s="212"/>
      <c r="D883" s="202" t="s">
        <v>140</v>
      </c>
      <c r="E883" s="213" t="s">
        <v>1</v>
      </c>
      <c r="F883" s="214" t="s">
        <v>586</v>
      </c>
      <c r="G883" s="212"/>
      <c r="H883" s="215">
        <v>14</v>
      </c>
      <c r="I883" s="216"/>
      <c r="J883" s="212"/>
      <c r="K883" s="212"/>
      <c r="L883" s="217"/>
      <c r="M883" s="218"/>
      <c r="N883" s="219"/>
      <c r="O883" s="219"/>
      <c r="P883" s="219"/>
      <c r="Q883" s="219"/>
      <c r="R883" s="219"/>
      <c r="S883" s="219"/>
      <c r="T883" s="220"/>
      <c r="AT883" s="221" t="s">
        <v>140</v>
      </c>
      <c r="AU883" s="221" t="s">
        <v>138</v>
      </c>
      <c r="AV883" s="14" t="s">
        <v>138</v>
      </c>
      <c r="AW883" s="14" t="s">
        <v>32</v>
      </c>
      <c r="AX883" s="14" t="s">
        <v>75</v>
      </c>
      <c r="AY883" s="221" t="s">
        <v>130</v>
      </c>
    </row>
    <row r="884" spans="1:65" s="13" customFormat="1" ht="11.25">
      <c r="B884" s="200"/>
      <c r="C884" s="201"/>
      <c r="D884" s="202" t="s">
        <v>140</v>
      </c>
      <c r="E884" s="203" t="s">
        <v>1</v>
      </c>
      <c r="F884" s="204" t="s">
        <v>206</v>
      </c>
      <c r="G884" s="201"/>
      <c r="H884" s="203" t="s">
        <v>1</v>
      </c>
      <c r="I884" s="205"/>
      <c r="J884" s="201"/>
      <c r="K884" s="201"/>
      <c r="L884" s="206"/>
      <c r="M884" s="207"/>
      <c r="N884" s="208"/>
      <c r="O884" s="208"/>
      <c r="P884" s="208"/>
      <c r="Q884" s="208"/>
      <c r="R884" s="208"/>
      <c r="S884" s="208"/>
      <c r="T884" s="209"/>
      <c r="AT884" s="210" t="s">
        <v>140</v>
      </c>
      <c r="AU884" s="210" t="s">
        <v>138</v>
      </c>
      <c r="AV884" s="13" t="s">
        <v>83</v>
      </c>
      <c r="AW884" s="13" t="s">
        <v>32</v>
      </c>
      <c r="AX884" s="13" t="s">
        <v>75</v>
      </c>
      <c r="AY884" s="210" t="s">
        <v>130</v>
      </c>
    </row>
    <row r="885" spans="1:65" s="14" customFormat="1" ht="11.25">
      <c r="B885" s="211"/>
      <c r="C885" s="212"/>
      <c r="D885" s="202" t="s">
        <v>140</v>
      </c>
      <c r="E885" s="213" t="s">
        <v>1</v>
      </c>
      <c r="F885" s="214" t="s">
        <v>281</v>
      </c>
      <c r="G885" s="212"/>
      <c r="H885" s="215">
        <v>22</v>
      </c>
      <c r="I885" s="216"/>
      <c r="J885" s="212"/>
      <c r="K885" s="212"/>
      <c r="L885" s="217"/>
      <c r="M885" s="218"/>
      <c r="N885" s="219"/>
      <c r="O885" s="219"/>
      <c r="P885" s="219"/>
      <c r="Q885" s="219"/>
      <c r="R885" s="219"/>
      <c r="S885" s="219"/>
      <c r="T885" s="220"/>
      <c r="AT885" s="221" t="s">
        <v>140</v>
      </c>
      <c r="AU885" s="221" t="s">
        <v>138</v>
      </c>
      <c r="AV885" s="14" t="s">
        <v>138</v>
      </c>
      <c r="AW885" s="14" t="s">
        <v>32</v>
      </c>
      <c r="AX885" s="14" t="s">
        <v>75</v>
      </c>
      <c r="AY885" s="221" t="s">
        <v>130</v>
      </c>
    </row>
    <row r="886" spans="1:65" s="15" customFormat="1" ht="11.25">
      <c r="B886" s="222"/>
      <c r="C886" s="223"/>
      <c r="D886" s="202" t="s">
        <v>140</v>
      </c>
      <c r="E886" s="224" t="s">
        <v>1</v>
      </c>
      <c r="F886" s="225" t="s">
        <v>169</v>
      </c>
      <c r="G886" s="223"/>
      <c r="H886" s="226">
        <v>60</v>
      </c>
      <c r="I886" s="227"/>
      <c r="J886" s="223"/>
      <c r="K886" s="223"/>
      <c r="L886" s="228"/>
      <c r="M886" s="229"/>
      <c r="N886" s="230"/>
      <c r="O886" s="230"/>
      <c r="P886" s="230"/>
      <c r="Q886" s="230"/>
      <c r="R886" s="230"/>
      <c r="S886" s="230"/>
      <c r="T886" s="231"/>
      <c r="AT886" s="232" t="s">
        <v>140</v>
      </c>
      <c r="AU886" s="232" t="s">
        <v>138</v>
      </c>
      <c r="AV886" s="15" t="s">
        <v>137</v>
      </c>
      <c r="AW886" s="15" t="s">
        <v>32</v>
      </c>
      <c r="AX886" s="15" t="s">
        <v>83</v>
      </c>
      <c r="AY886" s="232" t="s">
        <v>130</v>
      </c>
    </row>
    <row r="887" spans="1:65" s="12" customFormat="1" ht="22.9" customHeight="1">
      <c r="B887" s="171"/>
      <c r="C887" s="172"/>
      <c r="D887" s="173" t="s">
        <v>74</v>
      </c>
      <c r="E887" s="185" t="s">
        <v>881</v>
      </c>
      <c r="F887" s="185" t="s">
        <v>882</v>
      </c>
      <c r="G887" s="172"/>
      <c r="H887" s="172"/>
      <c r="I887" s="175"/>
      <c r="J887" s="186">
        <f>BK887</f>
        <v>0</v>
      </c>
      <c r="K887" s="172"/>
      <c r="L887" s="177"/>
      <c r="M887" s="178"/>
      <c r="N887" s="179"/>
      <c r="O887" s="179"/>
      <c r="P887" s="180">
        <f>SUM(P888:P934)</f>
        <v>0</v>
      </c>
      <c r="Q887" s="179"/>
      <c r="R887" s="180">
        <f>SUM(R888:R934)</f>
        <v>4.7098879800000004</v>
      </c>
      <c r="S887" s="179"/>
      <c r="T887" s="181">
        <f>SUM(T888:T934)</f>
        <v>0</v>
      </c>
      <c r="AR887" s="182" t="s">
        <v>138</v>
      </c>
      <c r="AT887" s="183" t="s">
        <v>74</v>
      </c>
      <c r="AU887" s="183" t="s">
        <v>83</v>
      </c>
      <c r="AY887" s="182" t="s">
        <v>130</v>
      </c>
      <c r="BK887" s="184">
        <f>SUM(BK888:BK934)</f>
        <v>0</v>
      </c>
    </row>
    <row r="888" spans="1:65" s="2" customFormat="1" ht="24.2" customHeight="1">
      <c r="A888" s="35"/>
      <c r="B888" s="36"/>
      <c r="C888" s="187" t="s">
        <v>883</v>
      </c>
      <c r="D888" s="187" t="s">
        <v>132</v>
      </c>
      <c r="E888" s="188" t="s">
        <v>884</v>
      </c>
      <c r="F888" s="189" t="s">
        <v>885</v>
      </c>
      <c r="G888" s="190" t="s">
        <v>649</v>
      </c>
      <c r="H888" s="191">
        <v>4.8419999999999996</v>
      </c>
      <c r="I888" s="192"/>
      <c r="J888" s="193">
        <f>ROUND(I888*H888,2)</f>
        <v>0</v>
      </c>
      <c r="K888" s="189" t="s">
        <v>136</v>
      </c>
      <c r="L888" s="40"/>
      <c r="M888" s="194" t="s">
        <v>1</v>
      </c>
      <c r="N888" s="195" t="s">
        <v>41</v>
      </c>
      <c r="O888" s="72"/>
      <c r="P888" s="196">
        <f>O888*H888</f>
        <v>0</v>
      </c>
      <c r="Q888" s="196">
        <v>1.2199999999999999E-3</v>
      </c>
      <c r="R888" s="196">
        <f>Q888*H888</f>
        <v>5.9072399999999994E-3</v>
      </c>
      <c r="S888" s="196">
        <v>0</v>
      </c>
      <c r="T888" s="197">
        <f>S888*H888</f>
        <v>0</v>
      </c>
      <c r="U888" s="35"/>
      <c r="V888" s="35"/>
      <c r="W888" s="35"/>
      <c r="X888" s="35"/>
      <c r="Y888" s="35"/>
      <c r="Z888" s="35"/>
      <c r="AA888" s="35"/>
      <c r="AB888" s="35"/>
      <c r="AC888" s="35"/>
      <c r="AD888" s="35"/>
      <c r="AE888" s="35"/>
      <c r="AR888" s="198" t="s">
        <v>233</v>
      </c>
      <c r="AT888" s="198" t="s">
        <v>132</v>
      </c>
      <c r="AU888" s="198" t="s">
        <v>138</v>
      </c>
      <c r="AY888" s="18" t="s">
        <v>130</v>
      </c>
      <c r="BE888" s="199">
        <f>IF(N888="základní",J888,0)</f>
        <v>0</v>
      </c>
      <c r="BF888" s="199">
        <f>IF(N888="snížená",J888,0)</f>
        <v>0</v>
      </c>
      <c r="BG888" s="199">
        <f>IF(N888="zákl. přenesená",J888,0)</f>
        <v>0</v>
      </c>
      <c r="BH888" s="199">
        <f>IF(N888="sníž. přenesená",J888,0)</f>
        <v>0</v>
      </c>
      <c r="BI888" s="199">
        <f>IF(N888="nulová",J888,0)</f>
        <v>0</v>
      </c>
      <c r="BJ888" s="18" t="s">
        <v>138</v>
      </c>
      <c r="BK888" s="199">
        <f>ROUND(I888*H888,2)</f>
        <v>0</v>
      </c>
      <c r="BL888" s="18" t="s">
        <v>233</v>
      </c>
      <c r="BM888" s="198" t="s">
        <v>886</v>
      </c>
    </row>
    <row r="889" spans="1:65" s="14" customFormat="1" ht="11.25">
      <c r="B889" s="211"/>
      <c r="C889" s="212"/>
      <c r="D889" s="202" t="s">
        <v>140</v>
      </c>
      <c r="E889" s="213" t="s">
        <v>1</v>
      </c>
      <c r="F889" s="214" t="s">
        <v>887</v>
      </c>
      <c r="G889" s="212"/>
      <c r="H889" s="215">
        <v>2.5910000000000002</v>
      </c>
      <c r="I889" s="216"/>
      <c r="J889" s="212"/>
      <c r="K889" s="212"/>
      <c r="L889" s="217"/>
      <c r="M889" s="218"/>
      <c r="N889" s="219"/>
      <c r="O889" s="219"/>
      <c r="P889" s="219"/>
      <c r="Q889" s="219"/>
      <c r="R889" s="219"/>
      <c r="S889" s="219"/>
      <c r="T889" s="220"/>
      <c r="AT889" s="221" t="s">
        <v>140</v>
      </c>
      <c r="AU889" s="221" t="s">
        <v>138</v>
      </c>
      <c r="AV889" s="14" t="s">
        <v>138</v>
      </c>
      <c r="AW889" s="14" t="s">
        <v>32</v>
      </c>
      <c r="AX889" s="14" t="s">
        <v>75</v>
      </c>
      <c r="AY889" s="221" t="s">
        <v>130</v>
      </c>
    </row>
    <row r="890" spans="1:65" s="14" customFormat="1" ht="11.25">
      <c r="B890" s="211"/>
      <c r="C890" s="212"/>
      <c r="D890" s="202" t="s">
        <v>140</v>
      </c>
      <c r="E890" s="213" t="s">
        <v>1</v>
      </c>
      <c r="F890" s="214" t="s">
        <v>888</v>
      </c>
      <c r="G890" s="212"/>
      <c r="H890" s="215">
        <v>2.2509999999999999</v>
      </c>
      <c r="I890" s="216"/>
      <c r="J890" s="212"/>
      <c r="K890" s="212"/>
      <c r="L890" s="217"/>
      <c r="M890" s="218"/>
      <c r="N890" s="219"/>
      <c r="O890" s="219"/>
      <c r="P890" s="219"/>
      <c r="Q890" s="219"/>
      <c r="R890" s="219"/>
      <c r="S890" s="219"/>
      <c r="T890" s="220"/>
      <c r="AT890" s="221" t="s">
        <v>140</v>
      </c>
      <c r="AU890" s="221" t="s">
        <v>138</v>
      </c>
      <c r="AV890" s="14" t="s">
        <v>138</v>
      </c>
      <c r="AW890" s="14" t="s">
        <v>32</v>
      </c>
      <c r="AX890" s="14" t="s">
        <v>75</v>
      </c>
      <c r="AY890" s="221" t="s">
        <v>130</v>
      </c>
    </row>
    <row r="891" spans="1:65" s="15" customFormat="1" ht="11.25">
      <c r="B891" s="222"/>
      <c r="C891" s="223"/>
      <c r="D891" s="202" t="s">
        <v>140</v>
      </c>
      <c r="E891" s="224" t="s">
        <v>1</v>
      </c>
      <c r="F891" s="225" t="s">
        <v>169</v>
      </c>
      <c r="G891" s="223"/>
      <c r="H891" s="226">
        <v>4.8419999999999996</v>
      </c>
      <c r="I891" s="227"/>
      <c r="J891" s="223"/>
      <c r="K891" s="223"/>
      <c r="L891" s="228"/>
      <c r="M891" s="229"/>
      <c r="N891" s="230"/>
      <c r="O891" s="230"/>
      <c r="P891" s="230"/>
      <c r="Q891" s="230"/>
      <c r="R891" s="230"/>
      <c r="S891" s="230"/>
      <c r="T891" s="231"/>
      <c r="AT891" s="232" t="s">
        <v>140</v>
      </c>
      <c r="AU891" s="232" t="s">
        <v>138</v>
      </c>
      <c r="AV891" s="15" t="s">
        <v>137</v>
      </c>
      <c r="AW891" s="15" t="s">
        <v>32</v>
      </c>
      <c r="AX891" s="15" t="s">
        <v>83</v>
      </c>
      <c r="AY891" s="232" t="s">
        <v>130</v>
      </c>
    </row>
    <row r="892" spans="1:65" s="2" customFormat="1" ht="44.25" customHeight="1">
      <c r="A892" s="35"/>
      <c r="B892" s="36"/>
      <c r="C892" s="187" t="s">
        <v>889</v>
      </c>
      <c r="D892" s="187" t="s">
        <v>132</v>
      </c>
      <c r="E892" s="188" t="s">
        <v>890</v>
      </c>
      <c r="F892" s="189" t="s">
        <v>891</v>
      </c>
      <c r="G892" s="190" t="s">
        <v>377</v>
      </c>
      <c r="H892" s="191">
        <v>8</v>
      </c>
      <c r="I892" s="192"/>
      <c r="J892" s="193">
        <f>ROUND(I892*H892,2)</f>
        <v>0</v>
      </c>
      <c r="K892" s="189" t="s">
        <v>1</v>
      </c>
      <c r="L892" s="40"/>
      <c r="M892" s="194" t="s">
        <v>1</v>
      </c>
      <c r="N892" s="195" t="s">
        <v>41</v>
      </c>
      <c r="O892" s="72"/>
      <c r="P892" s="196">
        <f>O892*H892</f>
        <v>0</v>
      </c>
      <c r="Q892" s="196">
        <v>0</v>
      </c>
      <c r="R892" s="196">
        <f>Q892*H892</f>
        <v>0</v>
      </c>
      <c r="S892" s="196">
        <v>0</v>
      </c>
      <c r="T892" s="197">
        <f>S892*H892</f>
        <v>0</v>
      </c>
      <c r="U892" s="35"/>
      <c r="V892" s="35"/>
      <c r="W892" s="35"/>
      <c r="X892" s="35"/>
      <c r="Y892" s="35"/>
      <c r="Z892" s="35"/>
      <c r="AA892" s="35"/>
      <c r="AB892" s="35"/>
      <c r="AC892" s="35"/>
      <c r="AD892" s="35"/>
      <c r="AE892" s="35"/>
      <c r="AR892" s="198" t="s">
        <v>233</v>
      </c>
      <c r="AT892" s="198" t="s">
        <v>132</v>
      </c>
      <c r="AU892" s="198" t="s">
        <v>138</v>
      </c>
      <c r="AY892" s="18" t="s">
        <v>130</v>
      </c>
      <c r="BE892" s="199">
        <f>IF(N892="základní",J892,0)</f>
        <v>0</v>
      </c>
      <c r="BF892" s="199">
        <f>IF(N892="snížená",J892,0)</f>
        <v>0</v>
      </c>
      <c r="BG892" s="199">
        <f>IF(N892="zákl. přenesená",J892,0)</f>
        <v>0</v>
      </c>
      <c r="BH892" s="199">
        <f>IF(N892="sníž. přenesená",J892,0)</f>
        <v>0</v>
      </c>
      <c r="BI892" s="199">
        <f>IF(N892="nulová",J892,0)</f>
        <v>0</v>
      </c>
      <c r="BJ892" s="18" t="s">
        <v>138</v>
      </c>
      <c r="BK892" s="199">
        <f>ROUND(I892*H892,2)</f>
        <v>0</v>
      </c>
      <c r="BL892" s="18" t="s">
        <v>233</v>
      </c>
      <c r="BM892" s="198" t="s">
        <v>892</v>
      </c>
    </row>
    <row r="893" spans="1:65" s="13" customFormat="1" ht="11.25">
      <c r="B893" s="200"/>
      <c r="C893" s="201"/>
      <c r="D893" s="202" t="s">
        <v>140</v>
      </c>
      <c r="E893" s="203" t="s">
        <v>1</v>
      </c>
      <c r="F893" s="204" t="s">
        <v>893</v>
      </c>
      <c r="G893" s="201"/>
      <c r="H893" s="203" t="s">
        <v>1</v>
      </c>
      <c r="I893" s="205"/>
      <c r="J893" s="201"/>
      <c r="K893" s="201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140</v>
      </c>
      <c r="AU893" s="210" t="s">
        <v>138</v>
      </c>
      <c r="AV893" s="13" t="s">
        <v>83</v>
      </c>
      <c r="AW893" s="13" t="s">
        <v>32</v>
      </c>
      <c r="AX893" s="13" t="s">
        <v>75</v>
      </c>
      <c r="AY893" s="210" t="s">
        <v>130</v>
      </c>
    </row>
    <row r="894" spans="1:65" s="14" customFormat="1" ht="11.25">
      <c r="B894" s="211"/>
      <c r="C894" s="212"/>
      <c r="D894" s="202" t="s">
        <v>140</v>
      </c>
      <c r="E894" s="213" t="s">
        <v>1</v>
      </c>
      <c r="F894" s="214" t="s">
        <v>894</v>
      </c>
      <c r="G894" s="212"/>
      <c r="H894" s="215">
        <v>8</v>
      </c>
      <c r="I894" s="216"/>
      <c r="J894" s="212"/>
      <c r="K894" s="212"/>
      <c r="L894" s="217"/>
      <c r="M894" s="218"/>
      <c r="N894" s="219"/>
      <c r="O894" s="219"/>
      <c r="P894" s="219"/>
      <c r="Q894" s="219"/>
      <c r="R894" s="219"/>
      <c r="S894" s="219"/>
      <c r="T894" s="220"/>
      <c r="AT894" s="221" t="s">
        <v>140</v>
      </c>
      <c r="AU894" s="221" t="s">
        <v>138</v>
      </c>
      <c r="AV894" s="14" t="s">
        <v>138</v>
      </c>
      <c r="AW894" s="14" t="s">
        <v>32</v>
      </c>
      <c r="AX894" s="14" t="s">
        <v>83</v>
      </c>
      <c r="AY894" s="221" t="s">
        <v>130</v>
      </c>
    </row>
    <row r="895" spans="1:65" s="2" customFormat="1" ht="44.25" customHeight="1">
      <c r="A895" s="35"/>
      <c r="B895" s="36"/>
      <c r="C895" s="187" t="s">
        <v>895</v>
      </c>
      <c r="D895" s="187" t="s">
        <v>132</v>
      </c>
      <c r="E895" s="188" t="s">
        <v>896</v>
      </c>
      <c r="F895" s="189" t="s">
        <v>897</v>
      </c>
      <c r="G895" s="190" t="s">
        <v>377</v>
      </c>
      <c r="H895" s="191">
        <v>4.2050000000000001</v>
      </c>
      <c r="I895" s="192"/>
      <c r="J895" s="193">
        <f>ROUND(I895*H895,2)</f>
        <v>0</v>
      </c>
      <c r="K895" s="189" t="s">
        <v>1</v>
      </c>
      <c r="L895" s="40"/>
      <c r="M895" s="194" t="s">
        <v>1</v>
      </c>
      <c r="N895" s="195" t="s">
        <v>41</v>
      </c>
      <c r="O895" s="72"/>
      <c r="P895" s="196">
        <f>O895*H895</f>
        <v>0</v>
      </c>
      <c r="Q895" s="196">
        <v>0</v>
      </c>
      <c r="R895" s="196">
        <f>Q895*H895</f>
        <v>0</v>
      </c>
      <c r="S895" s="196">
        <v>0</v>
      </c>
      <c r="T895" s="197">
        <f>S895*H895</f>
        <v>0</v>
      </c>
      <c r="U895" s="35"/>
      <c r="V895" s="35"/>
      <c r="W895" s="35"/>
      <c r="X895" s="35"/>
      <c r="Y895" s="35"/>
      <c r="Z895" s="35"/>
      <c r="AA895" s="35"/>
      <c r="AB895" s="35"/>
      <c r="AC895" s="35"/>
      <c r="AD895" s="35"/>
      <c r="AE895" s="35"/>
      <c r="AR895" s="198" t="s">
        <v>233</v>
      </c>
      <c r="AT895" s="198" t="s">
        <v>132</v>
      </c>
      <c r="AU895" s="198" t="s">
        <v>138</v>
      </c>
      <c r="AY895" s="18" t="s">
        <v>130</v>
      </c>
      <c r="BE895" s="199">
        <f>IF(N895="základní",J895,0)</f>
        <v>0</v>
      </c>
      <c r="BF895" s="199">
        <f>IF(N895="snížená",J895,0)</f>
        <v>0</v>
      </c>
      <c r="BG895" s="199">
        <f>IF(N895="zákl. přenesená",J895,0)</f>
        <v>0</v>
      </c>
      <c r="BH895" s="199">
        <f>IF(N895="sníž. přenesená",J895,0)</f>
        <v>0</v>
      </c>
      <c r="BI895" s="199">
        <f>IF(N895="nulová",J895,0)</f>
        <v>0</v>
      </c>
      <c r="BJ895" s="18" t="s">
        <v>138</v>
      </c>
      <c r="BK895" s="199">
        <f>ROUND(I895*H895,2)</f>
        <v>0</v>
      </c>
      <c r="BL895" s="18" t="s">
        <v>233</v>
      </c>
      <c r="BM895" s="198" t="s">
        <v>898</v>
      </c>
    </row>
    <row r="896" spans="1:65" s="14" customFormat="1" ht="11.25">
      <c r="B896" s="211"/>
      <c r="C896" s="212"/>
      <c r="D896" s="202" t="s">
        <v>140</v>
      </c>
      <c r="E896" s="213" t="s">
        <v>1</v>
      </c>
      <c r="F896" s="214" t="s">
        <v>899</v>
      </c>
      <c r="G896" s="212"/>
      <c r="H896" s="215">
        <v>4.2050000000000001</v>
      </c>
      <c r="I896" s="216"/>
      <c r="J896" s="212"/>
      <c r="K896" s="212"/>
      <c r="L896" s="217"/>
      <c r="M896" s="218"/>
      <c r="N896" s="219"/>
      <c r="O896" s="219"/>
      <c r="P896" s="219"/>
      <c r="Q896" s="219"/>
      <c r="R896" s="219"/>
      <c r="S896" s="219"/>
      <c r="T896" s="220"/>
      <c r="AT896" s="221" t="s">
        <v>140</v>
      </c>
      <c r="AU896" s="221" t="s">
        <v>138</v>
      </c>
      <c r="AV896" s="14" t="s">
        <v>138</v>
      </c>
      <c r="AW896" s="14" t="s">
        <v>32</v>
      </c>
      <c r="AX896" s="14" t="s">
        <v>83</v>
      </c>
      <c r="AY896" s="221" t="s">
        <v>130</v>
      </c>
    </row>
    <row r="897" spans="1:65" s="2" customFormat="1" ht="24.2" customHeight="1">
      <c r="A897" s="35"/>
      <c r="B897" s="36"/>
      <c r="C897" s="187" t="s">
        <v>900</v>
      </c>
      <c r="D897" s="187" t="s">
        <v>132</v>
      </c>
      <c r="E897" s="188" t="s">
        <v>901</v>
      </c>
      <c r="F897" s="189" t="s">
        <v>902</v>
      </c>
      <c r="G897" s="190" t="s">
        <v>135</v>
      </c>
      <c r="H897" s="191">
        <v>124.663</v>
      </c>
      <c r="I897" s="192"/>
      <c r="J897" s="193">
        <f>ROUND(I897*H897,2)</f>
        <v>0</v>
      </c>
      <c r="K897" s="189" t="s">
        <v>136</v>
      </c>
      <c r="L897" s="40"/>
      <c r="M897" s="194" t="s">
        <v>1</v>
      </c>
      <c r="N897" s="195" t="s">
        <v>41</v>
      </c>
      <c r="O897" s="72"/>
      <c r="P897" s="196">
        <f>O897*H897</f>
        <v>0</v>
      </c>
      <c r="Q897" s="196">
        <v>1.6219999999999998E-2</v>
      </c>
      <c r="R897" s="196">
        <f>Q897*H897</f>
        <v>2.0220338599999996</v>
      </c>
      <c r="S897" s="196">
        <v>0</v>
      </c>
      <c r="T897" s="197">
        <f>S897*H897</f>
        <v>0</v>
      </c>
      <c r="U897" s="35"/>
      <c r="V897" s="35"/>
      <c r="W897" s="35"/>
      <c r="X897" s="35"/>
      <c r="Y897" s="35"/>
      <c r="Z897" s="35"/>
      <c r="AA897" s="35"/>
      <c r="AB897" s="35"/>
      <c r="AC897" s="35"/>
      <c r="AD897" s="35"/>
      <c r="AE897" s="35"/>
      <c r="AR897" s="198" t="s">
        <v>233</v>
      </c>
      <c r="AT897" s="198" t="s">
        <v>132</v>
      </c>
      <c r="AU897" s="198" t="s">
        <v>138</v>
      </c>
      <c r="AY897" s="18" t="s">
        <v>130</v>
      </c>
      <c r="BE897" s="199">
        <f>IF(N897="základní",J897,0)</f>
        <v>0</v>
      </c>
      <c r="BF897" s="199">
        <f>IF(N897="snížená",J897,0)</f>
        <v>0</v>
      </c>
      <c r="BG897" s="199">
        <f>IF(N897="zákl. přenesená",J897,0)</f>
        <v>0</v>
      </c>
      <c r="BH897" s="199">
        <f>IF(N897="sníž. přenesená",J897,0)</f>
        <v>0</v>
      </c>
      <c r="BI897" s="199">
        <f>IF(N897="nulová",J897,0)</f>
        <v>0</v>
      </c>
      <c r="BJ897" s="18" t="s">
        <v>138</v>
      </c>
      <c r="BK897" s="199">
        <f>ROUND(I897*H897,2)</f>
        <v>0</v>
      </c>
      <c r="BL897" s="18" t="s">
        <v>233</v>
      </c>
      <c r="BM897" s="198" t="s">
        <v>903</v>
      </c>
    </row>
    <row r="898" spans="1:65" s="13" customFormat="1" ht="11.25">
      <c r="B898" s="200"/>
      <c r="C898" s="201"/>
      <c r="D898" s="202" t="s">
        <v>140</v>
      </c>
      <c r="E898" s="203" t="s">
        <v>1</v>
      </c>
      <c r="F898" s="204" t="s">
        <v>904</v>
      </c>
      <c r="G898" s="201"/>
      <c r="H898" s="203" t="s">
        <v>1</v>
      </c>
      <c r="I898" s="205"/>
      <c r="J898" s="201"/>
      <c r="K898" s="201"/>
      <c r="L898" s="206"/>
      <c r="M898" s="207"/>
      <c r="N898" s="208"/>
      <c r="O898" s="208"/>
      <c r="P898" s="208"/>
      <c r="Q898" s="208"/>
      <c r="R898" s="208"/>
      <c r="S898" s="208"/>
      <c r="T898" s="209"/>
      <c r="AT898" s="210" t="s">
        <v>140</v>
      </c>
      <c r="AU898" s="210" t="s">
        <v>138</v>
      </c>
      <c r="AV898" s="13" t="s">
        <v>83</v>
      </c>
      <c r="AW898" s="13" t="s">
        <v>32</v>
      </c>
      <c r="AX898" s="13" t="s">
        <v>75</v>
      </c>
      <c r="AY898" s="210" t="s">
        <v>130</v>
      </c>
    </row>
    <row r="899" spans="1:65" s="14" customFormat="1" ht="11.25">
      <c r="B899" s="211"/>
      <c r="C899" s="212"/>
      <c r="D899" s="202" t="s">
        <v>140</v>
      </c>
      <c r="E899" s="213" t="s">
        <v>1</v>
      </c>
      <c r="F899" s="214" t="s">
        <v>905</v>
      </c>
      <c r="G899" s="212"/>
      <c r="H899" s="215">
        <v>8.3149999999999995</v>
      </c>
      <c r="I899" s="216"/>
      <c r="J899" s="212"/>
      <c r="K899" s="212"/>
      <c r="L899" s="217"/>
      <c r="M899" s="218"/>
      <c r="N899" s="219"/>
      <c r="O899" s="219"/>
      <c r="P899" s="219"/>
      <c r="Q899" s="219"/>
      <c r="R899" s="219"/>
      <c r="S899" s="219"/>
      <c r="T899" s="220"/>
      <c r="AT899" s="221" t="s">
        <v>140</v>
      </c>
      <c r="AU899" s="221" t="s">
        <v>138</v>
      </c>
      <c r="AV899" s="14" t="s">
        <v>138</v>
      </c>
      <c r="AW899" s="14" t="s">
        <v>32</v>
      </c>
      <c r="AX899" s="14" t="s">
        <v>75</v>
      </c>
      <c r="AY899" s="221" t="s">
        <v>130</v>
      </c>
    </row>
    <row r="900" spans="1:65" s="14" customFormat="1" ht="11.25">
      <c r="B900" s="211"/>
      <c r="C900" s="212"/>
      <c r="D900" s="202" t="s">
        <v>140</v>
      </c>
      <c r="E900" s="213" t="s">
        <v>1</v>
      </c>
      <c r="F900" s="214" t="s">
        <v>906</v>
      </c>
      <c r="G900" s="212"/>
      <c r="H900" s="215">
        <v>6.25</v>
      </c>
      <c r="I900" s="216"/>
      <c r="J900" s="212"/>
      <c r="K900" s="212"/>
      <c r="L900" s="217"/>
      <c r="M900" s="218"/>
      <c r="N900" s="219"/>
      <c r="O900" s="219"/>
      <c r="P900" s="219"/>
      <c r="Q900" s="219"/>
      <c r="R900" s="219"/>
      <c r="S900" s="219"/>
      <c r="T900" s="220"/>
      <c r="AT900" s="221" t="s">
        <v>140</v>
      </c>
      <c r="AU900" s="221" t="s">
        <v>138</v>
      </c>
      <c r="AV900" s="14" t="s">
        <v>138</v>
      </c>
      <c r="AW900" s="14" t="s">
        <v>32</v>
      </c>
      <c r="AX900" s="14" t="s">
        <v>75</v>
      </c>
      <c r="AY900" s="221" t="s">
        <v>130</v>
      </c>
    </row>
    <row r="901" spans="1:65" s="14" customFormat="1" ht="11.25">
      <c r="B901" s="211"/>
      <c r="C901" s="212"/>
      <c r="D901" s="202" t="s">
        <v>140</v>
      </c>
      <c r="E901" s="213" t="s">
        <v>1</v>
      </c>
      <c r="F901" s="214" t="s">
        <v>907</v>
      </c>
      <c r="G901" s="212"/>
      <c r="H901" s="215">
        <v>42.1</v>
      </c>
      <c r="I901" s="216"/>
      <c r="J901" s="212"/>
      <c r="K901" s="212"/>
      <c r="L901" s="217"/>
      <c r="M901" s="218"/>
      <c r="N901" s="219"/>
      <c r="O901" s="219"/>
      <c r="P901" s="219"/>
      <c r="Q901" s="219"/>
      <c r="R901" s="219"/>
      <c r="S901" s="219"/>
      <c r="T901" s="220"/>
      <c r="AT901" s="221" t="s">
        <v>140</v>
      </c>
      <c r="AU901" s="221" t="s">
        <v>138</v>
      </c>
      <c r="AV901" s="14" t="s">
        <v>138</v>
      </c>
      <c r="AW901" s="14" t="s">
        <v>32</v>
      </c>
      <c r="AX901" s="14" t="s">
        <v>75</v>
      </c>
      <c r="AY901" s="221" t="s">
        <v>130</v>
      </c>
    </row>
    <row r="902" spans="1:65" s="16" customFormat="1" ht="11.25">
      <c r="B902" s="243"/>
      <c r="C902" s="244"/>
      <c r="D902" s="202" t="s">
        <v>140</v>
      </c>
      <c r="E902" s="245" t="s">
        <v>1</v>
      </c>
      <c r="F902" s="246" t="s">
        <v>319</v>
      </c>
      <c r="G902" s="244"/>
      <c r="H902" s="247">
        <v>56.664999999999999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AT902" s="253" t="s">
        <v>140</v>
      </c>
      <c r="AU902" s="253" t="s">
        <v>138</v>
      </c>
      <c r="AV902" s="16" t="s">
        <v>320</v>
      </c>
      <c r="AW902" s="16" t="s">
        <v>32</v>
      </c>
      <c r="AX902" s="16" t="s">
        <v>75</v>
      </c>
      <c r="AY902" s="253" t="s">
        <v>130</v>
      </c>
    </row>
    <row r="903" spans="1:65" s="14" customFormat="1" ht="11.25">
      <c r="B903" s="211"/>
      <c r="C903" s="212"/>
      <c r="D903" s="202" t="s">
        <v>140</v>
      </c>
      <c r="E903" s="213" t="s">
        <v>1</v>
      </c>
      <c r="F903" s="214" t="s">
        <v>908</v>
      </c>
      <c r="G903" s="212"/>
      <c r="H903" s="215">
        <v>56.664999999999999</v>
      </c>
      <c r="I903" s="216"/>
      <c r="J903" s="212"/>
      <c r="K903" s="212"/>
      <c r="L903" s="217"/>
      <c r="M903" s="218"/>
      <c r="N903" s="219"/>
      <c r="O903" s="219"/>
      <c r="P903" s="219"/>
      <c r="Q903" s="219"/>
      <c r="R903" s="219"/>
      <c r="S903" s="219"/>
      <c r="T903" s="220"/>
      <c r="AT903" s="221" t="s">
        <v>140</v>
      </c>
      <c r="AU903" s="221" t="s">
        <v>138</v>
      </c>
      <c r="AV903" s="14" t="s">
        <v>138</v>
      </c>
      <c r="AW903" s="14" t="s">
        <v>32</v>
      </c>
      <c r="AX903" s="14" t="s">
        <v>75</v>
      </c>
      <c r="AY903" s="221" t="s">
        <v>130</v>
      </c>
    </row>
    <row r="904" spans="1:65" s="13" customFormat="1" ht="11.25">
      <c r="B904" s="200"/>
      <c r="C904" s="201"/>
      <c r="D904" s="202" t="s">
        <v>140</v>
      </c>
      <c r="E904" s="203" t="s">
        <v>1</v>
      </c>
      <c r="F904" s="204" t="s">
        <v>909</v>
      </c>
      <c r="G904" s="201"/>
      <c r="H904" s="203" t="s">
        <v>1</v>
      </c>
      <c r="I904" s="205"/>
      <c r="J904" s="201"/>
      <c r="K904" s="201"/>
      <c r="L904" s="206"/>
      <c r="M904" s="207"/>
      <c r="N904" s="208"/>
      <c r="O904" s="208"/>
      <c r="P904" s="208"/>
      <c r="Q904" s="208"/>
      <c r="R904" s="208"/>
      <c r="S904" s="208"/>
      <c r="T904" s="209"/>
      <c r="AT904" s="210" t="s">
        <v>140</v>
      </c>
      <c r="AU904" s="210" t="s">
        <v>138</v>
      </c>
      <c r="AV904" s="13" t="s">
        <v>83</v>
      </c>
      <c r="AW904" s="13" t="s">
        <v>32</v>
      </c>
      <c r="AX904" s="13" t="s">
        <v>75</v>
      </c>
      <c r="AY904" s="210" t="s">
        <v>130</v>
      </c>
    </row>
    <row r="905" spans="1:65" s="14" customFormat="1" ht="11.25">
      <c r="B905" s="211"/>
      <c r="C905" s="212"/>
      <c r="D905" s="202" t="s">
        <v>140</v>
      </c>
      <c r="E905" s="213" t="s">
        <v>1</v>
      </c>
      <c r="F905" s="214" t="s">
        <v>910</v>
      </c>
      <c r="G905" s="212"/>
      <c r="H905" s="215">
        <v>11.333</v>
      </c>
      <c r="I905" s="216"/>
      <c r="J905" s="212"/>
      <c r="K905" s="212"/>
      <c r="L905" s="217"/>
      <c r="M905" s="218"/>
      <c r="N905" s="219"/>
      <c r="O905" s="219"/>
      <c r="P905" s="219"/>
      <c r="Q905" s="219"/>
      <c r="R905" s="219"/>
      <c r="S905" s="219"/>
      <c r="T905" s="220"/>
      <c r="AT905" s="221" t="s">
        <v>140</v>
      </c>
      <c r="AU905" s="221" t="s">
        <v>138</v>
      </c>
      <c r="AV905" s="14" t="s">
        <v>138</v>
      </c>
      <c r="AW905" s="14" t="s">
        <v>32</v>
      </c>
      <c r="AX905" s="14" t="s">
        <v>75</v>
      </c>
      <c r="AY905" s="221" t="s">
        <v>130</v>
      </c>
    </row>
    <row r="906" spans="1:65" s="15" customFormat="1" ht="11.25">
      <c r="B906" s="222"/>
      <c r="C906" s="223"/>
      <c r="D906" s="202" t="s">
        <v>140</v>
      </c>
      <c r="E906" s="224" t="s">
        <v>1</v>
      </c>
      <c r="F906" s="225" t="s">
        <v>169</v>
      </c>
      <c r="G906" s="223"/>
      <c r="H906" s="226">
        <v>124.663</v>
      </c>
      <c r="I906" s="227"/>
      <c r="J906" s="223"/>
      <c r="K906" s="223"/>
      <c r="L906" s="228"/>
      <c r="M906" s="229"/>
      <c r="N906" s="230"/>
      <c r="O906" s="230"/>
      <c r="P906" s="230"/>
      <c r="Q906" s="230"/>
      <c r="R906" s="230"/>
      <c r="S906" s="230"/>
      <c r="T906" s="231"/>
      <c r="AT906" s="232" t="s">
        <v>140</v>
      </c>
      <c r="AU906" s="232" t="s">
        <v>138</v>
      </c>
      <c r="AV906" s="15" t="s">
        <v>137</v>
      </c>
      <c r="AW906" s="15" t="s">
        <v>32</v>
      </c>
      <c r="AX906" s="15" t="s">
        <v>83</v>
      </c>
      <c r="AY906" s="232" t="s">
        <v>130</v>
      </c>
    </row>
    <row r="907" spans="1:65" s="2" customFormat="1" ht="16.5" customHeight="1">
      <c r="A907" s="35"/>
      <c r="B907" s="36"/>
      <c r="C907" s="187" t="s">
        <v>911</v>
      </c>
      <c r="D907" s="187" t="s">
        <v>132</v>
      </c>
      <c r="E907" s="188" t="s">
        <v>912</v>
      </c>
      <c r="F907" s="189" t="s">
        <v>913</v>
      </c>
      <c r="G907" s="190" t="s">
        <v>377</v>
      </c>
      <c r="H907" s="191">
        <v>411.28</v>
      </c>
      <c r="I907" s="192"/>
      <c r="J907" s="193">
        <f>ROUND(I907*H907,2)</f>
        <v>0</v>
      </c>
      <c r="K907" s="189" t="s">
        <v>136</v>
      </c>
      <c r="L907" s="40"/>
      <c r="M907" s="194" t="s">
        <v>1</v>
      </c>
      <c r="N907" s="195" t="s">
        <v>41</v>
      </c>
      <c r="O907" s="72"/>
      <c r="P907" s="196">
        <f>O907*H907</f>
        <v>0</v>
      </c>
      <c r="Q907" s="196">
        <v>1.0000000000000001E-5</v>
      </c>
      <c r="R907" s="196">
        <f>Q907*H907</f>
        <v>4.1127999999999998E-3</v>
      </c>
      <c r="S907" s="196">
        <v>0</v>
      </c>
      <c r="T907" s="197">
        <f>S907*H907</f>
        <v>0</v>
      </c>
      <c r="U907" s="35"/>
      <c r="V907" s="35"/>
      <c r="W907" s="35"/>
      <c r="X907" s="35"/>
      <c r="Y907" s="35"/>
      <c r="Z907" s="35"/>
      <c r="AA907" s="35"/>
      <c r="AB907" s="35"/>
      <c r="AC907" s="35"/>
      <c r="AD907" s="35"/>
      <c r="AE907" s="35"/>
      <c r="AR907" s="198" t="s">
        <v>233</v>
      </c>
      <c r="AT907" s="198" t="s">
        <v>132</v>
      </c>
      <c r="AU907" s="198" t="s">
        <v>138</v>
      </c>
      <c r="AY907" s="18" t="s">
        <v>130</v>
      </c>
      <c r="BE907" s="199">
        <f>IF(N907="základní",J907,0)</f>
        <v>0</v>
      </c>
      <c r="BF907" s="199">
        <f>IF(N907="snížená",J907,0)</f>
        <v>0</v>
      </c>
      <c r="BG907" s="199">
        <f>IF(N907="zákl. přenesená",J907,0)</f>
        <v>0</v>
      </c>
      <c r="BH907" s="199">
        <f>IF(N907="sníž. přenesená",J907,0)</f>
        <v>0</v>
      </c>
      <c r="BI907" s="199">
        <f>IF(N907="nulová",J907,0)</f>
        <v>0</v>
      </c>
      <c r="BJ907" s="18" t="s">
        <v>138</v>
      </c>
      <c r="BK907" s="199">
        <f>ROUND(I907*H907,2)</f>
        <v>0</v>
      </c>
      <c r="BL907" s="18" t="s">
        <v>233</v>
      </c>
      <c r="BM907" s="198" t="s">
        <v>914</v>
      </c>
    </row>
    <row r="908" spans="1:65" s="13" customFormat="1" ht="11.25">
      <c r="B908" s="200"/>
      <c r="C908" s="201"/>
      <c r="D908" s="202" t="s">
        <v>140</v>
      </c>
      <c r="E908" s="203" t="s">
        <v>1</v>
      </c>
      <c r="F908" s="204" t="s">
        <v>915</v>
      </c>
      <c r="G908" s="201"/>
      <c r="H908" s="203" t="s">
        <v>1</v>
      </c>
      <c r="I908" s="205"/>
      <c r="J908" s="201"/>
      <c r="K908" s="201"/>
      <c r="L908" s="206"/>
      <c r="M908" s="207"/>
      <c r="N908" s="208"/>
      <c r="O908" s="208"/>
      <c r="P908" s="208"/>
      <c r="Q908" s="208"/>
      <c r="R908" s="208"/>
      <c r="S908" s="208"/>
      <c r="T908" s="209"/>
      <c r="AT908" s="210" t="s">
        <v>140</v>
      </c>
      <c r="AU908" s="210" t="s">
        <v>138</v>
      </c>
      <c r="AV908" s="13" t="s">
        <v>83</v>
      </c>
      <c r="AW908" s="13" t="s">
        <v>32</v>
      </c>
      <c r="AX908" s="13" t="s">
        <v>75</v>
      </c>
      <c r="AY908" s="210" t="s">
        <v>130</v>
      </c>
    </row>
    <row r="909" spans="1:65" s="13" customFormat="1" ht="11.25">
      <c r="B909" s="200"/>
      <c r="C909" s="201"/>
      <c r="D909" s="202" t="s">
        <v>140</v>
      </c>
      <c r="E909" s="203" t="s">
        <v>1</v>
      </c>
      <c r="F909" s="204" t="s">
        <v>204</v>
      </c>
      <c r="G909" s="201"/>
      <c r="H909" s="203" t="s">
        <v>1</v>
      </c>
      <c r="I909" s="205"/>
      <c r="J909" s="201"/>
      <c r="K909" s="201"/>
      <c r="L909" s="206"/>
      <c r="M909" s="207"/>
      <c r="N909" s="208"/>
      <c r="O909" s="208"/>
      <c r="P909" s="208"/>
      <c r="Q909" s="208"/>
      <c r="R909" s="208"/>
      <c r="S909" s="208"/>
      <c r="T909" s="209"/>
      <c r="AT909" s="210" t="s">
        <v>140</v>
      </c>
      <c r="AU909" s="210" t="s">
        <v>138</v>
      </c>
      <c r="AV909" s="13" t="s">
        <v>83</v>
      </c>
      <c r="AW909" s="13" t="s">
        <v>32</v>
      </c>
      <c r="AX909" s="13" t="s">
        <v>75</v>
      </c>
      <c r="AY909" s="210" t="s">
        <v>130</v>
      </c>
    </row>
    <row r="910" spans="1:65" s="14" customFormat="1" ht="22.5">
      <c r="B910" s="211"/>
      <c r="C910" s="212"/>
      <c r="D910" s="202" t="s">
        <v>140</v>
      </c>
      <c r="E910" s="213" t="s">
        <v>1</v>
      </c>
      <c r="F910" s="214" t="s">
        <v>916</v>
      </c>
      <c r="G910" s="212"/>
      <c r="H910" s="215">
        <v>72.150000000000006</v>
      </c>
      <c r="I910" s="216"/>
      <c r="J910" s="212"/>
      <c r="K910" s="212"/>
      <c r="L910" s="217"/>
      <c r="M910" s="218"/>
      <c r="N910" s="219"/>
      <c r="O910" s="219"/>
      <c r="P910" s="219"/>
      <c r="Q910" s="219"/>
      <c r="R910" s="219"/>
      <c r="S910" s="219"/>
      <c r="T910" s="220"/>
      <c r="AT910" s="221" t="s">
        <v>140</v>
      </c>
      <c r="AU910" s="221" t="s">
        <v>138</v>
      </c>
      <c r="AV910" s="14" t="s">
        <v>138</v>
      </c>
      <c r="AW910" s="14" t="s">
        <v>32</v>
      </c>
      <c r="AX910" s="14" t="s">
        <v>75</v>
      </c>
      <c r="AY910" s="221" t="s">
        <v>130</v>
      </c>
    </row>
    <row r="911" spans="1:65" s="13" customFormat="1" ht="11.25">
      <c r="B911" s="200"/>
      <c r="C911" s="201"/>
      <c r="D911" s="202" t="s">
        <v>140</v>
      </c>
      <c r="E911" s="203" t="s">
        <v>1</v>
      </c>
      <c r="F911" s="204" t="s">
        <v>218</v>
      </c>
      <c r="G911" s="201"/>
      <c r="H911" s="203" t="s">
        <v>1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140</v>
      </c>
      <c r="AU911" s="210" t="s">
        <v>138</v>
      </c>
      <c r="AV911" s="13" t="s">
        <v>83</v>
      </c>
      <c r="AW911" s="13" t="s">
        <v>32</v>
      </c>
      <c r="AX911" s="13" t="s">
        <v>75</v>
      </c>
      <c r="AY911" s="210" t="s">
        <v>130</v>
      </c>
    </row>
    <row r="912" spans="1:65" s="14" customFormat="1" ht="11.25">
      <c r="B912" s="211"/>
      <c r="C912" s="212"/>
      <c r="D912" s="202" t="s">
        <v>140</v>
      </c>
      <c r="E912" s="213" t="s">
        <v>1</v>
      </c>
      <c r="F912" s="214" t="s">
        <v>917</v>
      </c>
      <c r="G912" s="212"/>
      <c r="H912" s="215">
        <v>55.283999999999999</v>
      </c>
      <c r="I912" s="216"/>
      <c r="J912" s="212"/>
      <c r="K912" s="212"/>
      <c r="L912" s="217"/>
      <c r="M912" s="218"/>
      <c r="N912" s="219"/>
      <c r="O912" s="219"/>
      <c r="P912" s="219"/>
      <c r="Q912" s="219"/>
      <c r="R912" s="219"/>
      <c r="S912" s="219"/>
      <c r="T912" s="220"/>
      <c r="AT912" s="221" t="s">
        <v>140</v>
      </c>
      <c r="AU912" s="221" t="s">
        <v>138</v>
      </c>
      <c r="AV912" s="14" t="s">
        <v>138</v>
      </c>
      <c r="AW912" s="14" t="s">
        <v>32</v>
      </c>
      <c r="AX912" s="14" t="s">
        <v>75</v>
      </c>
      <c r="AY912" s="221" t="s">
        <v>130</v>
      </c>
    </row>
    <row r="913" spans="1:65" s="13" customFormat="1" ht="11.25">
      <c r="B913" s="200"/>
      <c r="C913" s="201"/>
      <c r="D913" s="202" t="s">
        <v>140</v>
      </c>
      <c r="E913" s="203" t="s">
        <v>1</v>
      </c>
      <c r="F913" s="204" t="s">
        <v>206</v>
      </c>
      <c r="G913" s="201"/>
      <c r="H913" s="203" t="s">
        <v>1</v>
      </c>
      <c r="I913" s="205"/>
      <c r="J913" s="201"/>
      <c r="K913" s="201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140</v>
      </c>
      <c r="AU913" s="210" t="s">
        <v>138</v>
      </c>
      <c r="AV913" s="13" t="s">
        <v>83</v>
      </c>
      <c r="AW913" s="13" t="s">
        <v>32</v>
      </c>
      <c r="AX913" s="13" t="s">
        <v>75</v>
      </c>
      <c r="AY913" s="210" t="s">
        <v>130</v>
      </c>
    </row>
    <row r="914" spans="1:65" s="14" customFormat="1" ht="22.5">
      <c r="B914" s="211"/>
      <c r="C914" s="212"/>
      <c r="D914" s="202" t="s">
        <v>140</v>
      </c>
      <c r="E914" s="213" t="s">
        <v>1</v>
      </c>
      <c r="F914" s="214" t="s">
        <v>918</v>
      </c>
      <c r="G914" s="212"/>
      <c r="H914" s="215">
        <v>77.206000000000003</v>
      </c>
      <c r="I914" s="216"/>
      <c r="J914" s="212"/>
      <c r="K914" s="212"/>
      <c r="L914" s="217"/>
      <c r="M914" s="218"/>
      <c r="N914" s="219"/>
      <c r="O914" s="219"/>
      <c r="P914" s="219"/>
      <c r="Q914" s="219"/>
      <c r="R914" s="219"/>
      <c r="S914" s="219"/>
      <c r="T914" s="220"/>
      <c r="AT914" s="221" t="s">
        <v>140</v>
      </c>
      <c r="AU914" s="221" t="s">
        <v>138</v>
      </c>
      <c r="AV914" s="14" t="s">
        <v>138</v>
      </c>
      <c r="AW914" s="14" t="s">
        <v>32</v>
      </c>
      <c r="AX914" s="14" t="s">
        <v>75</v>
      </c>
      <c r="AY914" s="221" t="s">
        <v>130</v>
      </c>
    </row>
    <row r="915" spans="1:65" s="16" customFormat="1" ht="11.25">
      <c r="B915" s="243"/>
      <c r="C915" s="244"/>
      <c r="D915" s="202" t="s">
        <v>140</v>
      </c>
      <c r="E915" s="245" t="s">
        <v>1</v>
      </c>
      <c r="F915" s="246" t="s">
        <v>319</v>
      </c>
      <c r="G915" s="244"/>
      <c r="H915" s="247">
        <v>204.64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AT915" s="253" t="s">
        <v>140</v>
      </c>
      <c r="AU915" s="253" t="s">
        <v>138</v>
      </c>
      <c r="AV915" s="16" t="s">
        <v>320</v>
      </c>
      <c r="AW915" s="16" t="s">
        <v>32</v>
      </c>
      <c r="AX915" s="16" t="s">
        <v>75</v>
      </c>
      <c r="AY915" s="253" t="s">
        <v>130</v>
      </c>
    </row>
    <row r="916" spans="1:65" s="14" customFormat="1" ht="11.25">
      <c r="B916" s="211"/>
      <c r="C916" s="212"/>
      <c r="D916" s="202" t="s">
        <v>140</v>
      </c>
      <c r="E916" s="213" t="s">
        <v>1</v>
      </c>
      <c r="F916" s="214" t="s">
        <v>919</v>
      </c>
      <c r="G916" s="212"/>
      <c r="H916" s="215">
        <v>206.64</v>
      </c>
      <c r="I916" s="216"/>
      <c r="J916" s="212"/>
      <c r="K916" s="212"/>
      <c r="L916" s="217"/>
      <c r="M916" s="218"/>
      <c r="N916" s="219"/>
      <c r="O916" s="219"/>
      <c r="P916" s="219"/>
      <c r="Q916" s="219"/>
      <c r="R916" s="219"/>
      <c r="S916" s="219"/>
      <c r="T916" s="220"/>
      <c r="AT916" s="221" t="s">
        <v>140</v>
      </c>
      <c r="AU916" s="221" t="s">
        <v>138</v>
      </c>
      <c r="AV916" s="14" t="s">
        <v>138</v>
      </c>
      <c r="AW916" s="14" t="s">
        <v>32</v>
      </c>
      <c r="AX916" s="14" t="s">
        <v>75</v>
      </c>
      <c r="AY916" s="221" t="s">
        <v>130</v>
      </c>
    </row>
    <row r="917" spans="1:65" s="15" customFormat="1" ht="11.25">
      <c r="B917" s="222"/>
      <c r="C917" s="223"/>
      <c r="D917" s="202" t="s">
        <v>140</v>
      </c>
      <c r="E917" s="224" t="s">
        <v>1</v>
      </c>
      <c r="F917" s="225" t="s">
        <v>169</v>
      </c>
      <c r="G917" s="223"/>
      <c r="H917" s="226">
        <v>411.28</v>
      </c>
      <c r="I917" s="227"/>
      <c r="J917" s="223"/>
      <c r="K917" s="223"/>
      <c r="L917" s="228"/>
      <c r="M917" s="229"/>
      <c r="N917" s="230"/>
      <c r="O917" s="230"/>
      <c r="P917" s="230"/>
      <c r="Q917" s="230"/>
      <c r="R917" s="230"/>
      <c r="S917" s="230"/>
      <c r="T917" s="231"/>
      <c r="AT917" s="232" t="s">
        <v>140</v>
      </c>
      <c r="AU917" s="232" t="s">
        <v>138</v>
      </c>
      <c r="AV917" s="15" t="s">
        <v>137</v>
      </c>
      <c r="AW917" s="15" t="s">
        <v>32</v>
      </c>
      <c r="AX917" s="15" t="s">
        <v>83</v>
      </c>
      <c r="AY917" s="232" t="s">
        <v>130</v>
      </c>
    </row>
    <row r="918" spans="1:65" s="2" customFormat="1" ht="21.75" customHeight="1">
      <c r="A918" s="35"/>
      <c r="B918" s="36"/>
      <c r="C918" s="233" t="s">
        <v>920</v>
      </c>
      <c r="D918" s="233" t="s">
        <v>175</v>
      </c>
      <c r="E918" s="234" t="s">
        <v>921</v>
      </c>
      <c r="F918" s="235" t="s">
        <v>922</v>
      </c>
      <c r="G918" s="236" t="s">
        <v>649</v>
      </c>
      <c r="H918" s="237">
        <v>2.5910000000000002</v>
      </c>
      <c r="I918" s="238"/>
      <c r="J918" s="239">
        <f>ROUND(I918*H918,2)</f>
        <v>0</v>
      </c>
      <c r="K918" s="235" t="s">
        <v>136</v>
      </c>
      <c r="L918" s="240"/>
      <c r="M918" s="241" t="s">
        <v>1</v>
      </c>
      <c r="N918" s="242" t="s">
        <v>41</v>
      </c>
      <c r="O918" s="72"/>
      <c r="P918" s="196">
        <f>O918*H918</f>
        <v>0</v>
      </c>
      <c r="Q918" s="196">
        <v>0.55000000000000004</v>
      </c>
      <c r="R918" s="196">
        <f>Q918*H918</f>
        <v>1.4250500000000001</v>
      </c>
      <c r="S918" s="196">
        <v>0</v>
      </c>
      <c r="T918" s="197">
        <f>S918*H918</f>
        <v>0</v>
      </c>
      <c r="U918" s="35"/>
      <c r="V918" s="35"/>
      <c r="W918" s="35"/>
      <c r="X918" s="35"/>
      <c r="Y918" s="35"/>
      <c r="Z918" s="35"/>
      <c r="AA918" s="35"/>
      <c r="AB918" s="35"/>
      <c r="AC918" s="35"/>
      <c r="AD918" s="35"/>
      <c r="AE918" s="35"/>
      <c r="AR918" s="198" t="s">
        <v>391</v>
      </c>
      <c r="AT918" s="198" t="s">
        <v>175</v>
      </c>
      <c r="AU918" s="198" t="s">
        <v>138</v>
      </c>
      <c r="AY918" s="18" t="s">
        <v>130</v>
      </c>
      <c r="BE918" s="199">
        <f>IF(N918="základní",J918,0)</f>
        <v>0</v>
      </c>
      <c r="BF918" s="199">
        <f>IF(N918="snížená",J918,0)</f>
        <v>0</v>
      </c>
      <c r="BG918" s="199">
        <f>IF(N918="zákl. přenesená",J918,0)</f>
        <v>0</v>
      </c>
      <c r="BH918" s="199">
        <f>IF(N918="sníž. přenesená",J918,0)</f>
        <v>0</v>
      </c>
      <c r="BI918" s="199">
        <f>IF(N918="nulová",J918,0)</f>
        <v>0</v>
      </c>
      <c r="BJ918" s="18" t="s">
        <v>138</v>
      </c>
      <c r="BK918" s="199">
        <f>ROUND(I918*H918,2)</f>
        <v>0</v>
      </c>
      <c r="BL918" s="18" t="s">
        <v>233</v>
      </c>
      <c r="BM918" s="198" t="s">
        <v>923</v>
      </c>
    </row>
    <row r="919" spans="1:65" s="14" customFormat="1" ht="11.25">
      <c r="B919" s="211"/>
      <c r="C919" s="212"/>
      <c r="D919" s="202" t="s">
        <v>140</v>
      </c>
      <c r="E919" s="213" t="s">
        <v>1</v>
      </c>
      <c r="F919" s="214" t="s">
        <v>924</v>
      </c>
      <c r="G919" s="212"/>
      <c r="H919" s="215">
        <v>2.5910000000000002</v>
      </c>
      <c r="I919" s="216"/>
      <c r="J919" s="212"/>
      <c r="K919" s="212"/>
      <c r="L919" s="217"/>
      <c r="M919" s="218"/>
      <c r="N919" s="219"/>
      <c r="O919" s="219"/>
      <c r="P919" s="219"/>
      <c r="Q919" s="219"/>
      <c r="R919" s="219"/>
      <c r="S919" s="219"/>
      <c r="T919" s="220"/>
      <c r="AT919" s="221" t="s">
        <v>140</v>
      </c>
      <c r="AU919" s="221" t="s">
        <v>138</v>
      </c>
      <c r="AV919" s="14" t="s">
        <v>138</v>
      </c>
      <c r="AW919" s="14" t="s">
        <v>32</v>
      </c>
      <c r="AX919" s="14" t="s">
        <v>83</v>
      </c>
      <c r="AY919" s="221" t="s">
        <v>130</v>
      </c>
    </row>
    <row r="920" spans="1:65" s="2" customFormat="1" ht="16.5" customHeight="1">
      <c r="A920" s="35"/>
      <c r="B920" s="36"/>
      <c r="C920" s="187" t="s">
        <v>925</v>
      </c>
      <c r="D920" s="187" t="s">
        <v>132</v>
      </c>
      <c r="E920" s="188" t="s">
        <v>926</v>
      </c>
      <c r="F920" s="189" t="s">
        <v>927</v>
      </c>
      <c r="G920" s="190" t="s">
        <v>135</v>
      </c>
      <c r="H920" s="191">
        <v>81.855999999999995</v>
      </c>
      <c r="I920" s="192"/>
      <c r="J920" s="193">
        <f>ROUND(I920*H920,2)</f>
        <v>0</v>
      </c>
      <c r="K920" s="189" t="s">
        <v>136</v>
      </c>
      <c r="L920" s="40"/>
      <c r="M920" s="194" t="s">
        <v>1</v>
      </c>
      <c r="N920" s="195" t="s">
        <v>41</v>
      </c>
      <c r="O920" s="72"/>
      <c r="P920" s="196">
        <f>O920*H920</f>
        <v>0</v>
      </c>
      <c r="Q920" s="196">
        <v>0</v>
      </c>
      <c r="R920" s="196">
        <f>Q920*H920</f>
        <v>0</v>
      </c>
      <c r="S920" s="196">
        <v>0</v>
      </c>
      <c r="T920" s="197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98" t="s">
        <v>233</v>
      </c>
      <c r="AT920" s="198" t="s">
        <v>132</v>
      </c>
      <c r="AU920" s="198" t="s">
        <v>138</v>
      </c>
      <c r="AY920" s="18" t="s">
        <v>130</v>
      </c>
      <c r="BE920" s="199">
        <f>IF(N920="základní",J920,0)</f>
        <v>0</v>
      </c>
      <c r="BF920" s="199">
        <f>IF(N920="snížená",J920,0)</f>
        <v>0</v>
      </c>
      <c r="BG920" s="199">
        <f>IF(N920="zákl. přenesená",J920,0)</f>
        <v>0</v>
      </c>
      <c r="BH920" s="199">
        <f>IF(N920="sníž. přenesená",J920,0)</f>
        <v>0</v>
      </c>
      <c r="BI920" s="199">
        <f>IF(N920="nulová",J920,0)</f>
        <v>0</v>
      </c>
      <c r="BJ920" s="18" t="s">
        <v>138</v>
      </c>
      <c r="BK920" s="199">
        <f>ROUND(I920*H920,2)</f>
        <v>0</v>
      </c>
      <c r="BL920" s="18" t="s">
        <v>233</v>
      </c>
      <c r="BM920" s="198" t="s">
        <v>928</v>
      </c>
    </row>
    <row r="921" spans="1:65" s="13" customFormat="1" ht="11.25">
      <c r="B921" s="200"/>
      <c r="C921" s="201"/>
      <c r="D921" s="202" t="s">
        <v>140</v>
      </c>
      <c r="E921" s="203" t="s">
        <v>1</v>
      </c>
      <c r="F921" s="204" t="s">
        <v>794</v>
      </c>
      <c r="G921" s="201"/>
      <c r="H921" s="203" t="s">
        <v>1</v>
      </c>
      <c r="I921" s="205"/>
      <c r="J921" s="201"/>
      <c r="K921" s="201"/>
      <c r="L921" s="206"/>
      <c r="M921" s="207"/>
      <c r="N921" s="208"/>
      <c r="O921" s="208"/>
      <c r="P921" s="208"/>
      <c r="Q921" s="208"/>
      <c r="R921" s="208"/>
      <c r="S921" s="208"/>
      <c r="T921" s="209"/>
      <c r="AT921" s="210" t="s">
        <v>140</v>
      </c>
      <c r="AU921" s="210" t="s">
        <v>138</v>
      </c>
      <c r="AV921" s="13" t="s">
        <v>83</v>
      </c>
      <c r="AW921" s="13" t="s">
        <v>32</v>
      </c>
      <c r="AX921" s="13" t="s">
        <v>75</v>
      </c>
      <c r="AY921" s="210" t="s">
        <v>130</v>
      </c>
    </row>
    <row r="922" spans="1:65" s="13" customFormat="1" ht="11.25">
      <c r="B922" s="200"/>
      <c r="C922" s="201"/>
      <c r="D922" s="202" t="s">
        <v>140</v>
      </c>
      <c r="E922" s="203" t="s">
        <v>1</v>
      </c>
      <c r="F922" s="204" t="s">
        <v>204</v>
      </c>
      <c r="G922" s="201"/>
      <c r="H922" s="203" t="s">
        <v>1</v>
      </c>
      <c r="I922" s="205"/>
      <c r="J922" s="201"/>
      <c r="K922" s="201"/>
      <c r="L922" s="206"/>
      <c r="M922" s="207"/>
      <c r="N922" s="208"/>
      <c r="O922" s="208"/>
      <c r="P922" s="208"/>
      <c r="Q922" s="208"/>
      <c r="R922" s="208"/>
      <c r="S922" s="208"/>
      <c r="T922" s="209"/>
      <c r="AT922" s="210" t="s">
        <v>140</v>
      </c>
      <c r="AU922" s="210" t="s">
        <v>138</v>
      </c>
      <c r="AV922" s="13" t="s">
        <v>83</v>
      </c>
      <c r="AW922" s="13" t="s">
        <v>32</v>
      </c>
      <c r="AX922" s="13" t="s">
        <v>75</v>
      </c>
      <c r="AY922" s="210" t="s">
        <v>130</v>
      </c>
    </row>
    <row r="923" spans="1:65" s="14" customFormat="1" ht="22.5">
      <c r="B923" s="211"/>
      <c r="C923" s="212"/>
      <c r="D923" s="202" t="s">
        <v>140</v>
      </c>
      <c r="E923" s="213" t="s">
        <v>1</v>
      </c>
      <c r="F923" s="214" t="s">
        <v>795</v>
      </c>
      <c r="G923" s="212"/>
      <c r="H923" s="215">
        <v>28.86</v>
      </c>
      <c r="I923" s="216"/>
      <c r="J923" s="212"/>
      <c r="K923" s="212"/>
      <c r="L923" s="217"/>
      <c r="M923" s="218"/>
      <c r="N923" s="219"/>
      <c r="O923" s="219"/>
      <c r="P923" s="219"/>
      <c r="Q923" s="219"/>
      <c r="R923" s="219"/>
      <c r="S923" s="219"/>
      <c r="T923" s="220"/>
      <c r="AT923" s="221" t="s">
        <v>140</v>
      </c>
      <c r="AU923" s="221" t="s">
        <v>138</v>
      </c>
      <c r="AV923" s="14" t="s">
        <v>138</v>
      </c>
      <c r="AW923" s="14" t="s">
        <v>32</v>
      </c>
      <c r="AX923" s="14" t="s">
        <v>75</v>
      </c>
      <c r="AY923" s="221" t="s">
        <v>130</v>
      </c>
    </row>
    <row r="924" spans="1:65" s="13" customFormat="1" ht="11.25">
      <c r="B924" s="200"/>
      <c r="C924" s="201"/>
      <c r="D924" s="202" t="s">
        <v>140</v>
      </c>
      <c r="E924" s="203" t="s">
        <v>1</v>
      </c>
      <c r="F924" s="204" t="s">
        <v>218</v>
      </c>
      <c r="G924" s="201"/>
      <c r="H924" s="203" t="s">
        <v>1</v>
      </c>
      <c r="I924" s="205"/>
      <c r="J924" s="201"/>
      <c r="K924" s="201"/>
      <c r="L924" s="206"/>
      <c r="M924" s="207"/>
      <c r="N924" s="208"/>
      <c r="O924" s="208"/>
      <c r="P924" s="208"/>
      <c r="Q924" s="208"/>
      <c r="R924" s="208"/>
      <c r="S924" s="208"/>
      <c r="T924" s="209"/>
      <c r="AT924" s="210" t="s">
        <v>140</v>
      </c>
      <c r="AU924" s="210" t="s">
        <v>138</v>
      </c>
      <c r="AV924" s="13" t="s">
        <v>83</v>
      </c>
      <c r="AW924" s="13" t="s">
        <v>32</v>
      </c>
      <c r="AX924" s="13" t="s">
        <v>75</v>
      </c>
      <c r="AY924" s="210" t="s">
        <v>130</v>
      </c>
    </row>
    <row r="925" spans="1:65" s="14" customFormat="1" ht="11.25">
      <c r="B925" s="211"/>
      <c r="C925" s="212"/>
      <c r="D925" s="202" t="s">
        <v>140</v>
      </c>
      <c r="E925" s="213" t="s">
        <v>1</v>
      </c>
      <c r="F925" s="214" t="s">
        <v>796</v>
      </c>
      <c r="G925" s="212"/>
      <c r="H925" s="215">
        <v>22.114000000000001</v>
      </c>
      <c r="I925" s="216"/>
      <c r="J925" s="212"/>
      <c r="K925" s="212"/>
      <c r="L925" s="217"/>
      <c r="M925" s="218"/>
      <c r="N925" s="219"/>
      <c r="O925" s="219"/>
      <c r="P925" s="219"/>
      <c r="Q925" s="219"/>
      <c r="R925" s="219"/>
      <c r="S925" s="219"/>
      <c r="T925" s="220"/>
      <c r="AT925" s="221" t="s">
        <v>140</v>
      </c>
      <c r="AU925" s="221" t="s">
        <v>138</v>
      </c>
      <c r="AV925" s="14" t="s">
        <v>138</v>
      </c>
      <c r="AW925" s="14" t="s">
        <v>32</v>
      </c>
      <c r="AX925" s="14" t="s">
        <v>75</v>
      </c>
      <c r="AY925" s="221" t="s">
        <v>130</v>
      </c>
    </row>
    <row r="926" spans="1:65" s="13" customFormat="1" ht="11.25">
      <c r="B926" s="200"/>
      <c r="C926" s="201"/>
      <c r="D926" s="202" t="s">
        <v>140</v>
      </c>
      <c r="E926" s="203" t="s">
        <v>1</v>
      </c>
      <c r="F926" s="204" t="s">
        <v>206</v>
      </c>
      <c r="G926" s="201"/>
      <c r="H926" s="203" t="s">
        <v>1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140</v>
      </c>
      <c r="AU926" s="210" t="s">
        <v>138</v>
      </c>
      <c r="AV926" s="13" t="s">
        <v>83</v>
      </c>
      <c r="AW926" s="13" t="s">
        <v>32</v>
      </c>
      <c r="AX926" s="13" t="s">
        <v>75</v>
      </c>
      <c r="AY926" s="210" t="s">
        <v>130</v>
      </c>
    </row>
    <row r="927" spans="1:65" s="14" customFormat="1" ht="22.5">
      <c r="B927" s="211"/>
      <c r="C927" s="212"/>
      <c r="D927" s="202" t="s">
        <v>140</v>
      </c>
      <c r="E927" s="213" t="s">
        <v>1</v>
      </c>
      <c r="F927" s="214" t="s">
        <v>797</v>
      </c>
      <c r="G927" s="212"/>
      <c r="H927" s="215">
        <v>30.882000000000001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140</v>
      </c>
      <c r="AU927" s="221" t="s">
        <v>138</v>
      </c>
      <c r="AV927" s="14" t="s">
        <v>138</v>
      </c>
      <c r="AW927" s="14" t="s">
        <v>32</v>
      </c>
      <c r="AX927" s="14" t="s">
        <v>75</v>
      </c>
      <c r="AY927" s="221" t="s">
        <v>130</v>
      </c>
    </row>
    <row r="928" spans="1:65" s="15" customFormat="1" ht="11.25">
      <c r="B928" s="222"/>
      <c r="C928" s="223"/>
      <c r="D928" s="202" t="s">
        <v>140</v>
      </c>
      <c r="E928" s="224" t="s">
        <v>1</v>
      </c>
      <c r="F928" s="225" t="s">
        <v>169</v>
      </c>
      <c r="G928" s="223"/>
      <c r="H928" s="226">
        <v>81.855999999999995</v>
      </c>
      <c r="I928" s="227"/>
      <c r="J928" s="223"/>
      <c r="K928" s="223"/>
      <c r="L928" s="228"/>
      <c r="M928" s="229"/>
      <c r="N928" s="230"/>
      <c r="O928" s="230"/>
      <c r="P928" s="230"/>
      <c r="Q928" s="230"/>
      <c r="R928" s="230"/>
      <c r="S928" s="230"/>
      <c r="T928" s="231"/>
      <c r="AT928" s="232" t="s">
        <v>140</v>
      </c>
      <c r="AU928" s="232" t="s">
        <v>138</v>
      </c>
      <c r="AV928" s="15" t="s">
        <v>137</v>
      </c>
      <c r="AW928" s="15" t="s">
        <v>32</v>
      </c>
      <c r="AX928" s="15" t="s">
        <v>83</v>
      </c>
      <c r="AY928" s="232" t="s">
        <v>130</v>
      </c>
    </row>
    <row r="929" spans="1:65" s="2" customFormat="1" ht="16.5" customHeight="1">
      <c r="A929" s="35"/>
      <c r="B929" s="36"/>
      <c r="C929" s="233" t="s">
        <v>929</v>
      </c>
      <c r="D929" s="233" t="s">
        <v>175</v>
      </c>
      <c r="E929" s="234" t="s">
        <v>930</v>
      </c>
      <c r="F929" s="235" t="s">
        <v>931</v>
      </c>
      <c r="G929" s="236" t="s">
        <v>649</v>
      </c>
      <c r="H929" s="237">
        <v>2.2509999999999999</v>
      </c>
      <c r="I929" s="238"/>
      <c r="J929" s="239">
        <f>ROUND(I929*H929,2)</f>
        <v>0</v>
      </c>
      <c r="K929" s="235" t="s">
        <v>136</v>
      </c>
      <c r="L929" s="240"/>
      <c r="M929" s="241" t="s">
        <v>1</v>
      </c>
      <c r="N929" s="242" t="s">
        <v>41</v>
      </c>
      <c r="O929" s="72"/>
      <c r="P929" s="196">
        <f>O929*H929</f>
        <v>0</v>
      </c>
      <c r="Q929" s="196">
        <v>0.55000000000000004</v>
      </c>
      <c r="R929" s="196">
        <f>Q929*H929</f>
        <v>1.2380500000000001</v>
      </c>
      <c r="S929" s="196">
        <v>0</v>
      </c>
      <c r="T929" s="197">
        <f>S929*H929</f>
        <v>0</v>
      </c>
      <c r="U929" s="35"/>
      <c r="V929" s="35"/>
      <c r="W929" s="35"/>
      <c r="X929" s="35"/>
      <c r="Y929" s="35"/>
      <c r="Z929" s="35"/>
      <c r="AA929" s="35"/>
      <c r="AB929" s="35"/>
      <c r="AC929" s="35"/>
      <c r="AD929" s="35"/>
      <c r="AE929" s="35"/>
      <c r="AR929" s="198" t="s">
        <v>391</v>
      </c>
      <c r="AT929" s="198" t="s">
        <v>175</v>
      </c>
      <c r="AU929" s="198" t="s">
        <v>138</v>
      </c>
      <c r="AY929" s="18" t="s">
        <v>130</v>
      </c>
      <c r="BE929" s="199">
        <f>IF(N929="základní",J929,0)</f>
        <v>0</v>
      </c>
      <c r="BF929" s="199">
        <f>IF(N929="snížená",J929,0)</f>
        <v>0</v>
      </c>
      <c r="BG929" s="199">
        <f>IF(N929="zákl. přenesená",J929,0)</f>
        <v>0</v>
      </c>
      <c r="BH929" s="199">
        <f>IF(N929="sníž. přenesená",J929,0)</f>
        <v>0</v>
      </c>
      <c r="BI929" s="199">
        <f>IF(N929="nulová",J929,0)</f>
        <v>0</v>
      </c>
      <c r="BJ929" s="18" t="s">
        <v>138</v>
      </c>
      <c r="BK929" s="199">
        <f>ROUND(I929*H929,2)</f>
        <v>0</v>
      </c>
      <c r="BL929" s="18" t="s">
        <v>233</v>
      </c>
      <c r="BM929" s="198" t="s">
        <v>932</v>
      </c>
    </row>
    <row r="930" spans="1:65" s="14" customFormat="1" ht="11.25">
      <c r="B930" s="211"/>
      <c r="C930" s="212"/>
      <c r="D930" s="202" t="s">
        <v>140</v>
      </c>
      <c r="E930" s="213" t="s">
        <v>1</v>
      </c>
      <c r="F930" s="214" t="s">
        <v>933</v>
      </c>
      <c r="G930" s="212"/>
      <c r="H930" s="215">
        <v>2.2509999999999999</v>
      </c>
      <c r="I930" s="216"/>
      <c r="J930" s="212"/>
      <c r="K930" s="212"/>
      <c r="L930" s="217"/>
      <c r="M930" s="218"/>
      <c r="N930" s="219"/>
      <c r="O930" s="219"/>
      <c r="P930" s="219"/>
      <c r="Q930" s="219"/>
      <c r="R930" s="219"/>
      <c r="S930" s="219"/>
      <c r="T930" s="220"/>
      <c r="AT930" s="221" t="s">
        <v>140</v>
      </c>
      <c r="AU930" s="221" t="s">
        <v>138</v>
      </c>
      <c r="AV930" s="14" t="s">
        <v>138</v>
      </c>
      <c r="AW930" s="14" t="s">
        <v>32</v>
      </c>
      <c r="AX930" s="14" t="s">
        <v>83</v>
      </c>
      <c r="AY930" s="221" t="s">
        <v>130</v>
      </c>
    </row>
    <row r="931" spans="1:65" s="2" customFormat="1" ht="24.2" customHeight="1">
      <c r="A931" s="35"/>
      <c r="B931" s="36"/>
      <c r="C931" s="187" t="s">
        <v>934</v>
      </c>
      <c r="D931" s="187" t="s">
        <v>132</v>
      </c>
      <c r="E931" s="188" t="s">
        <v>935</v>
      </c>
      <c r="F931" s="189" t="s">
        <v>936</v>
      </c>
      <c r="G931" s="190" t="s">
        <v>135</v>
      </c>
      <c r="H931" s="191">
        <v>81.855999999999995</v>
      </c>
      <c r="I931" s="192"/>
      <c r="J931" s="193">
        <f>ROUND(I931*H931,2)</f>
        <v>0</v>
      </c>
      <c r="K931" s="189" t="s">
        <v>136</v>
      </c>
      <c r="L931" s="40"/>
      <c r="M931" s="194" t="s">
        <v>1</v>
      </c>
      <c r="N931" s="195" t="s">
        <v>41</v>
      </c>
      <c r="O931" s="72"/>
      <c r="P931" s="196">
        <f>O931*H931</f>
        <v>0</v>
      </c>
      <c r="Q931" s="196">
        <v>1.8000000000000001E-4</v>
      </c>
      <c r="R931" s="196">
        <f>Q931*H931</f>
        <v>1.473408E-2</v>
      </c>
      <c r="S931" s="196">
        <v>0</v>
      </c>
      <c r="T931" s="197">
        <f>S931*H931</f>
        <v>0</v>
      </c>
      <c r="U931" s="35"/>
      <c r="V931" s="35"/>
      <c r="W931" s="35"/>
      <c r="X931" s="35"/>
      <c r="Y931" s="35"/>
      <c r="Z931" s="35"/>
      <c r="AA931" s="35"/>
      <c r="AB931" s="35"/>
      <c r="AC931" s="35"/>
      <c r="AD931" s="35"/>
      <c r="AE931" s="35"/>
      <c r="AR931" s="198" t="s">
        <v>233</v>
      </c>
      <c r="AT931" s="198" t="s">
        <v>132</v>
      </c>
      <c r="AU931" s="198" t="s">
        <v>138</v>
      </c>
      <c r="AY931" s="18" t="s">
        <v>130</v>
      </c>
      <c r="BE931" s="199">
        <f>IF(N931="základní",J931,0)</f>
        <v>0</v>
      </c>
      <c r="BF931" s="199">
        <f>IF(N931="snížená",J931,0)</f>
        <v>0</v>
      </c>
      <c r="BG931" s="199">
        <f>IF(N931="zákl. přenesená",J931,0)</f>
        <v>0</v>
      </c>
      <c r="BH931" s="199">
        <f>IF(N931="sníž. přenesená",J931,0)</f>
        <v>0</v>
      </c>
      <c r="BI931" s="199">
        <f>IF(N931="nulová",J931,0)</f>
        <v>0</v>
      </c>
      <c r="BJ931" s="18" t="s">
        <v>138</v>
      </c>
      <c r="BK931" s="199">
        <f>ROUND(I931*H931,2)</f>
        <v>0</v>
      </c>
      <c r="BL931" s="18" t="s">
        <v>233</v>
      </c>
      <c r="BM931" s="198" t="s">
        <v>937</v>
      </c>
    </row>
    <row r="932" spans="1:65" s="13" customFormat="1" ht="11.25">
      <c r="B932" s="200"/>
      <c r="C932" s="201"/>
      <c r="D932" s="202" t="s">
        <v>140</v>
      </c>
      <c r="E932" s="203" t="s">
        <v>1</v>
      </c>
      <c r="F932" s="204" t="s">
        <v>794</v>
      </c>
      <c r="G932" s="201"/>
      <c r="H932" s="203" t="s">
        <v>1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140</v>
      </c>
      <c r="AU932" s="210" t="s">
        <v>138</v>
      </c>
      <c r="AV932" s="13" t="s">
        <v>83</v>
      </c>
      <c r="AW932" s="13" t="s">
        <v>32</v>
      </c>
      <c r="AX932" s="13" t="s">
        <v>75</v>
      </c>
      <c r="AY932" s="210" t="s">
        <v>130</v>
      </c>
    </row>
    <row r="933" spans="1:65" s="14" customFormat="1" ht="11.25">
      <c r="B933" s="211"/>
      <c r="C933" s="212"/>
      <c r="D933" s="202" t="s">
        <v>140</v>
      </c>
      <c r="E933" s="213" t="s">
        <v>1</v>
      </c>
      <c r="F933" s="214" t="s">
        <v>938</v>
      </c>
      <c r="G933" s="212"/>
      <c r="H933" s="215">
        <v>81.855999999999995</v>
      </c>
      <c r="I933" s="216"/>
      <c r="J933" s="212"/>
      <c r="K933" s="212"/>
      <c r="L933" s="217"/>
      <c r="M933" s="218"/>
      <c r="N933" s="219"/>
      <c r="O933" s="219"/>
      <c r="P933" s="219"/>
      <c r="Q933" s="219"/>
      <c r="R933" s="219"/>
      <c r="S933" s="219"/>
      <c r="T933" s="220"/>
      <c r="AT933" s="221" t="s">
        <v>140</v>
      </c>
      <c r="AU933" s="221" t="s">
        <v>138</v>
      </c>
      <c r="AV933" s="14" t="s">
        <v>138</v>
      </c>
      <c r="AW933" s="14" t="s">
        <v>32</v>
      </c>
      <c r="AX933" s="14" t="s">
        <v>83</v>
      </c>
      <c r="AY933" s="221" t="s">
        <v>130</v>
      </c>
    </row>
    <row r="934" spans="1:65" s="2" customFormat="1" ht="24.2" customHeight="1">
      <c r="A934" s="35"/>
      <c r="B934" s="36"/>
      <c r="C934" s="187" t="s">
        <v>939</v>
      </c>
      <c r="D934" s="187" t="s">
        <v>132</v>
      </c>
      <c r="E934" s="188" t="s">
        <v>940</v>
      </c>
      <c r="F934" s="189" t="s">
        <v>941</v>
      </c>
      <c r="G934" s="190" t="s">
        <v>755</v>
      </c>
      <c r="H934" s="254"/>
      <c r="I934" s="192"/>
      <c r="J934" s="193">
        <f>ROUND(I934*H934,2)</f>
        <v>0</v>
      </c>
      <c r="K934" s="189" t="s">
        <v>136</v>
      </c>
      <c r="L934" s="40"/>
      <c r="M934" s="194" t="s">
        <v>1</v>
      </c>
      <c r="N934" s="195" t="s">
        <v>41</v>
      </c>
      <c r="O934" s="72"/>
      <c r="P934" s="196">
        <f>O934*H934</f>
        <v>0</v>
      </c>
      <c r="Q934" s="196">
        <v>0</v>
      </c>
      <c r="R934" s="196">
        <f>Q934*H934</f>
        <v>0</v>
      </c>
      <c r="S934" s="196">
        <v>0</v>
      </c>
      <c r="T934" s="197">
        <f>S934*H934</f>
        <v>0</v>
      </c>
      <c r="U934" s="35"/>
      <c r="V934" s="35"/>
      <c r="W934" s="35"/>
      <c r="X934" s="35"/>
      <c r="Y934" s="35"/>
      <c r="Z934" s="35"/>
      <c r="AA934" s="35"/>
      <c r="AB934" s="35"/>
      <c r="AC934" s="35"/>
      <c r="AD934" s="35"/>
      <c r="AE934" s="35"/>
      <c r="AR934" s="198" t="s">
        <v>233</v>
      </c>
      <c r="AT934" s="198" t="s">
        <v>132</v>
      </c>
      <c r="AU934" s="198" t="s">
        <v>138</v>
      </c>
      <c r="AY934" s="18" t="s">
        <v>130</v>
      </c>
      <c r="BE934" s="199">
        <f>IF(N934="základní",J934,0)</f>
        <v>0</v>
      </c>
      <c r="BF934" s="199">
        <f>IF(N934="snížená",J934,0)</f>
        <v>0</v>
      </c>
      <c r="BG934" s="199">
        <f>IF(N934="zákl. přenesená",J934,0)</f>
        <v>0</v>
      </c>
      <c r="BH934" s="199">
        <f>IF(N934="sníž. přenesená",J934,0)</f>
        <v>0</v>
      </c>
      <c r="BI934" s="199">
        <f>IF(N934="nulová",J934,0)</f>
        <v>0</v>
      </c>
      <c r="BJ934" s="18" t="s">
        <v>138</v>
      </c>
      <c r="BK934" s="199">
        <f>ROUND(I934*H934,2)</f>
        <v>0</v>
      </c>
      <c r="BL934" s="18" t="s">
        <v>233</v>
      </c>
      <c r="BM934" s="198" t="s">
        <v>942</v>
      </c>
    </row>
    <row r="935" spans="1:65" s="12" customFormat="1" ht="22.9" customHeight="1">
      <c r="B935" s="171"/>
      <c r="C935" s="172"/>
      <c r="D935" s="173" t="s">
        <v>74</v>
      </c>
      <c r="E935" s="185" t="s">
        <v>943</v>
      </c>
      <c r="F935" s="185" t="s">
        <v>944</v>
      </c>
      <c r="G935" s="172"/>
      <c r="H935" s="172"/>
      <c r="I935" s="175"/>
      <c r="J935" s="186">
        <f>BK935</f>
        <v>0</v>
      </c>
      <c r="K935" s="172"/>
      <c r="L935" s="177"/>
      <c r="M935" s="178"/>
      <c r="N935" s="179"/>
      <c r="O935" s="179"/>
      <c r="P935" s="180">
        <f>SUM(P936:P943)</f>
        <v>0</v>
      </c>
      <c r="Q935" s="179"/>
      <c r="R935" s="180">
        <f>SUM(R936:R943)</f>
        <v>0.21645540000000002</v>
      </c>
      <c r="S935" s="179"/>
      <c r="T935" s="181">
        <f>SUM(T936:T943)</f>
        <v>0</v>
      </c>
      <c r="AR935" s="182" t="s">
        <v>138</v>
      </c>
      <c r="AT935" s="183" t="s">
        <v>74</v>
      </c>
      <c r="AU935" s="183" t="s">
        <v>83</v>
      </c>
      <c r="AY935" s="182" t="s">
        <v>130</v>
      </c>
      <c r="BK935" s="184">
        <f>SUM(BK936:BK943)</f>
        <v>0</v>
      </c>
    </row>
    <row r="936" spans="1:65" s="2" customFormat="1" ht="16.5" customHeight="1">
      <c r="A936" s="35"/>
      <c r="B936" s="36"/>
      <c r="C936" s="187" t="s">
        <v>945</v>
      </c>
      <c r="D936" s="187" t="s">
        <v>132</v>
      </c>
      <c r="E936" s="188" t="s">
        <v>946</v>
      </c>
      <c r="F936" s="189" t="s">
        <v>947</v>
      </c>
      <c r="G936" s="190" t="s">
        <v>135</v>
      </c>
      <c r="H936" s="191">
        <v>3.69</v>
      </c>
      <c r="I936" s="192"/>
      <c r="J936" s="193">
        <f>ROUND(I936*H936,2)</f>
        <v>0</v>
      </c>
      <c r="K936" s="189" t="s">
        <v>1</v>
      </c>
      <c r="L936" s="40"/>
      <c r="M936" s="194" t="s">
        <v>1</v>
      </c>
      <c r="N936" s="195" t="s">
        <v>41</v>
      </c>
      <c r="O936" s="72"/>
      <c r="P936" s="196">
        <f>O936*H936</f>
        <v>0</v>
      </c>
      <c r="Q936" s="196">
        <v>5.8560000000000001E-2</v>
      </c>
      <c r="R936" s="196">
        <f>Q936*H936</f>
        <v>0.21608640000000001</v>
      </c>
      <c r="S936" s="196">
        <v>0</v>
      </c>
      <c r="T936" s="197">
        <f>S936*H936</f>
        <v>0</v>
      </c>
      <c r="U936" s="35"/>
      <c r="V936" s="35"/>
      <c r="W936" s="35"/>
      <c r="X936" s="35"/>
      <c r="Y936" s="35"/>
      <c r="Z936" s="35"/>
      <c r="AA936" s="35"/>
      <c r="AB936" s="35"/>
      <c r="AC936" s="35"/>
      <c r="AD936" s="35"/>
      <c r="AE936" s="35"/>
      <c r="AR936" s="198" t="s">
        <v>233</v>
      </c>
      <c r="AT936" s="198" t="s">
        <v>132</v>
      </c>
      <c r="AU936" s="198" t="s">
        <v>138</v>
      </c>
      <c r="AY936" s="18" t="s">
        <v>130</v>
      </c>
      <c r="BE936" s="199">
        <f>IF(N936="základní",J936,0)</f>
        <v>0</v>
      </c>
      <c r="BF936" s="199">
        <f>IF(N936="snížená",J936,0)</f>
        <v>0</v>
      </c>
      <c r="BG936" s="199">
        <f>IF(N936="zákl. přenesená",J936,0)</f>
        <v>0</v>
      </c>
      <c r="BH936" s="199">
        <f>IF(N936="sníž. přenesená",J936,0)</f>
        <v>0</v>
      </c>
      <c r="BI936" s="199">
        <f>IF(N936="nulová",J936,0)</f>
        <v>0</v>
      </c>
      <c r="BJ936" s="18" t="s">
        <v>138</v>
      </c>
      <c r="BK936" s="199">
        <f>ROUND(I936*H936,2)</f>
        <v>0</v>
      </c>
      <c r="BL936" s="18" t="s">
        <v>233</v>
      </c>
      <c r="BM936" s="198" t="s">
        <v>948</v>
      </c>
    </row>
    <row r="937" spans="1:65" s="13" customFormat="1" ht="11.25">
      <c r="B937" s="200"/>
      <c r="C937" s="201"/>
      <c r="D937" s="202" t="s">
        <v>140</v>
      </c>
      <c r="E937" s="203" t="s">
        <v>1</v>
      </c>
      <c r="F937" s="204" t="s">
        <v>218</v>
      </c>
      <c r="G937" s="201"/>
      <c r="H937" s="203" t="s">
        <v>1</v>
      </c>
      <c r="I937" s="205"/>
      <c r="J937" s="201"/>
      <c r="K937" s="201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140</v>
      </c>
      <c r="AU937" s="210" t="s">
        <v>138</v>
      </c>
      <c r="AV937" s="13" t="s">
        <v>83</v>
      </c>
      <c r="AW937" s="13" t="s">
        <v>32</v>
      </c>
      <c r="AX937" s="13" t="s">
        <v>75</v>
      </c>
      <c r="AY937" s="210" t="s">
        <v>130</v>
      </c>
    </row>
    <row r="938" spans="1:65" s="14" customFormat="1" ht="11.25">
      <c r="B938" s="211"/>
      <c r="C938" s="212"/>
      <c r="D938" s="202" t="s">
        <v>140</v>
      </c>
      <c r="E938" s="213" t="s">
        <v>1</v>
      </c>
      <c r="F938" s="214" t="s">
        <v>949</v>
      </c>
      <c r="G938" s="212"/>
      <c r="H938" s="215">
        <v>2.4300000000000002</v>
      </c>
      <c r="I938" s="216"/>
      <c r="J938" s="212"/>
      <c r="K938" s="212"/>
      <c r="L938" s="217"/>
      <c r="M938" s="218"/>
      <c r="N938" s="219"/>
      <c r="O938" s="219"/>
      <c r="P938" s="219"/>
      <c r="Q938" s="219"/>
      <c r="R938" s="219"/>
      <c r="S938" s="219"/>
      <c r="T938" s="220"/>
      <c r="AT938" s="221" t="s">
        <v>140</v>
      </c>
      <c r="AU938" s="221" t="s">
        <v>138</v>
      </c>
      <c r="AV938" s="14" t="s">
        <v>138</v>
      </c>
      <c r="AW938" s="14" t="s">
        <v>32</v>
      </c>
      <c r="AX938" s="14" t="s">
        <v>75</v>
      </c>
      <c r="AY938" s="221" t="s">
        <v>130</v>
      </c>
    </row>
    <row r="939" spans="1:65" s="14" customFormat="1" ht="11.25">
      <c r="B939" s="211"/>
      <c r="C939" s="212"/>
      <c r="D939" s="202" t="s">
        <v>140</v>
      </c>
      <c r="E939" s="213" t="s">
        <v>1</v>
      </c>
      <c r="F939" s="214" t="s">
        <v>950</v>
      </c>
      <c r="G939" s="212"/>
      <c r="H939" s="215">
        <v>1.26</v>
      </c>
      <c r="I939" s="216"/>
      <c r="J939" s="212"/>
      <c r="K939" s="212"/>
      <c r="L939" s="217"/>
      <c r="M939" s="218"/>
      <c r="N939" s="219"/>
      <c r="O939" s="219"/>
      <c r="P939" s="219"/>
      <c r="Q939" s="219"/>
      <c r="R939" s="219"/>
      <c r="S939" s="219"/>
      <c r="T939" s="220"/>
      <c r="AT939" s="221" t="s">
        <v>140</v>
      </c>
      <c r="AU939" s="221" t="s">
        <v>138</v>
      </c>
      <c r="AV939" s="14" t="s">
        <v>138</v>
      </c>
      <c r="AW939" s="14" t="s">
        <v>32</v>
      </c>
      <c r="AX939" s="14" t="s">
        <v>75</v>
      </c>
      <c r="AY939" s="221" t="s">
        <v>130</v>
      </c>
    </row>
    <row r="940" spans="1:65" s="15" customFormat="1" ht="11.25">
      <c r="B940" s="222"/>
      <c r="C940" s="223"/>
      <c r="D940" s="202" t="s">
        <v>140</v>
      </c>
      <c r="E940" s="224" t="s">
        <v>1</v>
      </c>
      <c r="F940" s="225" t="s">
        <v>169</v>
      </c>
      <c r="G940" s="223"/>
      <c r="H940" s="226">
        <v>3.69</v>
      </c>
      <c r="I940" s="227"/>
      <c r="J940" s="223"/>
      <c r="K940" s="223"/>
      <c r="L940" s="228"/>
      <c r="M940" s="229"/>
      <c r="N940" s="230"/>
      <c r="O940" s="230"/>
      <c r="P940" s="230"/>
      <c r="Q940" s="230"/>
      <c r="R940" s="230"/>
      <c r="S940" s="230"/>
      <c r="T940" s="231"/>
      <c r="AT940" s="232" t="s">
        <v>140</v>
      </c>
      <c r="AU940" s="232" t="s">
        <v>138</v>
      </c>
      <c r="AV940" s="15" t="s">
        <v>137</v>
      </c>
      <c r="AW940" s="15" t="s">
        <v>32</v>
      </c>
      <c r="AX940" s="15" t="s">
        <v>83</v>
      </c>
      <c r="AY940" s="232" t="s">
        <v>130</v>
      </c>
    </row>
    <row r="941" spans="1:65" s="2" customFormat="1" ht="16.5" customHeight="1">
      <c r="A941" s="35"/>
      <c r="B941" s="36"/>
      <c r="C941" s="187" t="s">
        <v>951</v>
      </c>
      <c r="D941" s="187" t="s">
        <v>132</v>
      </c>
      <c r="E941" s="188" t="s">
        <v>952</v>
      </c>
      <c r="F941" s="189" t="s">
        <v>953</v>
      </c>
      <c r="G941" s="190" t="s">
        <v>135</v>
      </c>
      <c r="H941" s="191">
        <v>3.69</v>
      </c>
      <c r="I941" s="192"/>
      <c r="J941" s="193">
        <f>ROUND(I941*H941,2)</f>
        <v>0</v>
      </c>
      <c r="K941" s="189" t="s">
        <v>136</v>
      </c>
      <c r="L941" s="40"/>
      <c r="M941" s="194" t="s">
        <v>1</v>
      </c>
      <c r="N941" s="195" t="s">
        <v>41</v>
      </c>
      <c r="O941" s="72"/>
      <c r="P941" s="196">
        <f>O941*H941</f>
        <v>0</v>
      </c>
      <c r="Q941" s="196">
        <v>1E-4</v>
      </c>
      <c r="R941" s="196">
        <f>Q941*H941</f>
        <v>3.6900000000000002E-4</v>
      </c>
      <c r="S941" s="196">
        <v>0</v>
      </c>
      <c r="T941" s="197">
        <f>S941*H941</f>
        <v>0</v>
      </c>
      <c r="U941" s="35"/>
      <c r="V941" s="35"/>
      <c r="W941" s="35"/>
      <c r="X941" s="35"/>
      <c r="Y941" s="35"/>
      <c r="Z941" s="35"/>
      <c r="AA941" s="35"/>
      <c r="AB941" s="35"/>
      <c r="AC941" s="35"/>
      <c r="AD941" s="35"/>
      <c r="AE941" s="35"/>
      <c r="AR941" s="198" t="s">
        <v>233</v>
      </c>
      <c r="AT941" s="198" t="s">
        <v>132</v>
      </c>
      <c r="AU941" s="198" t="s">
        <v>138</v>
      </c>
      <c r="AY941" s="18" t="s">
        <v>130</v>
      </c>
      <c r="BE941" s="199">
        <f>IF(N941="základní",J941,0)</f>
        <v>0</v>
      </c>
      <c r="BF941" s="199">
        <f>IF(N941="snížená",J941,0)</f>
        <v>0</v>
      </c>
      <c r="BG941" s="199">
        <f>IF(N941="zákl. přenesená",J941,0)</f>
        <v>0</v>
      </c>
      <c r="BH941" s="199">
        <f>IF(N941="sníž. přenesená",J941,0)</f>
        <v>0</v>
      </c>
      <c r="BI941" s="199">
        <f>IF(N941="nulová",J941,0)</f>
        <v>0</v>
      </c>
      <c r="BJ941" s="18" t="s">
        <v>138</v>
      </c>
      <c r="BK941" s="199">
        <f>ROUND(I941*H941,2)</f>
        <v>0</v>
      </c>
      <c r="BL941" s="18" t="s">
        <v>233</v>
      </c>
      <c r="BM941" s="198" t="s">
        <v>954</v>
      </c>
    </row>
    <row r="942" spans="1:65" s="2" customFormat="1" ht="24.2" customHeight="1">
      <c r="A942" s="35"/>
      <c r="B942" s="36"/>
      <c r="C942" s="187" t="s">
        <v>955</v>
      </c>
      <c r="D942" s="187" t="s">
        <v>132</v>
      </c>
      <c r="E942" s="188" t="s">
        <v>956</v>
      </c>
      <c r="F942" s="189" t="s">
        <v>957</v>
      </c>
      <c r="G942" s="190" t="s">
        <v>135</v>
      </c>
      <c r="H942" s="191">
        <v>3.69</v>
      </c>
      <c r="I942" s="192"/>
      <c r="J942" s="193">
        <f>ROUND(I942*H942,2)</f>
        <v>0</v>
      </c>
      <c r="K942" s="189" t="s">
        <v>136</v>
      </c>
      <c r="L942" s="40"/>
      <c r="M942" s="194" t="s">
        <v>1</v>
      </c>
      <c r="N942" s="195" t="s">
        <v>41</v>
      </c>
      <c r="O942" s="72"/>
      <c r="P942" s="196">
        <f>O942*H942</f>
        <v>0</v>
      </c>
      <c r="Q942" s="196">
        <v>0</v>
      </c>
      <c r="R942" s="196">
        <f>Q942*H942</f>
        <v>0</v>
      </c>
      <c r="S942" s="196">
        <v>0</v>
      </c>
      <c r="T942" s="197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98" t="s">
        <v>233</v>
      </c>
      <c r="AT942" s="198" t="s">
        <v>132</v>
      </c>
      <c r="AU942" s="198" t="s">
        <v>138</v>
      </c>
      <c r="AY942" s="18" t="s">
        <v>130</v>
      </c>
      <c r="BE942" s="199">
        <f>IF(N942="základní",J942,0)</f>
        <v>0</v>
      </c>
      <c r="BF942" s="199">
        <f>IF(N942="snížená",J942,0)</f>
        <v>0</v>
      </c>
      <c r="BG942" s="199">
        <f>IF(N942="zákl. přenesená",J942,0)</f>
        <v>0</v>
      </c>
      <c r="BH942" s="199">
        <f>IF(N942="sníž. přenesená",J942,0)</f>
        <v>0</v>
      </c>
      <c r="BI942" s="199">
        <f>IF(N942="nulová",J942,0)</f>
        <v>0</v>
      </c>
      <c r="BJ942" s="18" t="s">
        <v>138</v>
      </c>
      <c r="BK942" s="199">
        <f>ROUND(I942*H942,2)</f>
        <v>0</v>
      </c>
      <c r="BL942" s="18" t="s">
        <v>233</v>
      </c>
      <c r="BM942" s="198" t="s">
        <v>958</v>
      </c>
    </row>
    <row r="943" spans="1:65" s="2" customFormat="1" ht="24.2" customHeight="1">
      <c r="A943" s="35"/>
      <c r="B943" s="36"/>
      <c r="C943" s="187" t="s">
        <v>959</v>
      </c>
      <c r="D943" s="187" t="s">
        <v>132</v>
      </c>
      <c r="E943" s="188" t="s">
        <v>960</v>
      </c>
      <c r="F943" s="189" t="s">
        <v>961</v>
      </c>
      <c r="G943" s="190" t="s">
        <v>755</v>
      </c>
      <c r="H943" s="254"/>
      <c r="I943" s="192"/>
      <c r="J943" s="193">
        <f>ROUND(I943*H943,2)</f>
        <v>0</v>
      </c>
      <c r="K943" s="189" t="s">
        <v>136</v>
      </c>
      <c r="L943" s="40"/>
      <c r="M943" s="194" t="s">
        <v>1</v>
      </c>
      <c r="N943" s="195" t="s">
        <v>41</v>
      </c>
      <c r="O943" s="72"/>
      <c r="P943" s="196">
        <f>O943*H943</f>
        <v>0</v>
      </c>
      <c r="Q943" s="196">
        <v>0</v>
      </c>
      <c r="R943" s="196">
        <f>Q943*H943</f>
        <v>0</v>
      </c>
      <c r="S943" s="196">
        <v>0</v>
      </c>
      <c r="T943" s="197">
        <f>S943*H943</f>
        <v>0</v>
      </c>
      <c r="U943" s="35"/>
      <c r="V943" s="35"/>
      <c r="W943" s="35"/>
      <c r="X943" s="35"/>
      <c r="Y943" s="35"/>
      <c r="Z943" s="35"/>
      <c r="AA943" s="35"/>
      <c r="AB943" s="35"/>
      <c r="AC943" s="35"/>
      <c r="AD943" s="35"/>
      <c r="AE943" s="35"/>
      <c r="AR943" s="198" t="s">
        <v>233</v>
      </c>
      <c r="AT943" s="198" t="s">
        <v>132</v>
      </c>
      <c r="AU943" s="198" t="s">
        <v>138</v>
      </c>
      <c r="AY943" s="18" t="s">
        <v>130</v>
      </c>
      <c r="BE943" s="199">
        <f>IF(N943="základní",J943,0)</f>
        <v>0</v>
      </c>
      <c r="BF943" s="199">
        <f>IF(N943="snížená",J943,0)</f>
        <v>0</v>
      </c>
      <c r="BG943" s="199">
        <f>IF(N943="zákl. přenesená",J943,0)</f>
        <v>0</v>
      </c>
      <c r="BH943" s="199">
        <f>IF(N943="sníž. přenesená",J943,0)</f>
        <v>0</v>
      </c>
      <c r="BI943" s="199">
        <f>IF(N943="nulová",J943,0)</f>
        <v>0</v>
      </c>
      <c r="BJ943" s="18" t="s">
        <v>138</v>
      </c>
      <c r="BK943" s="199">
        <f>ROUND(I943*H943,2)</f>
        <v>0</v>
      </c>
      <c r="BL943" s="18" t="s">
        <v>233</v>
      </c>
      <c r="BM943" s="198" t="s">
        <v>962</v>
      </c>
    </row>
    <row r="944" spans="1:65" s="12" customFormat="1" ht="22.9" customHeight="1">
      <c r="B944" s="171"/>
      <c r="C944" s="172"/>
      <c r="D944" s="173" t="s">
        <v>74</v>
      </c>
      <c r="E944" s="185" t="s">
        <v>963</v>
      </c>
      <c r="F944" s="185" t="s">
        <v>964</v>
      </c>
      <c r="G944" s="172"/>
      <c r="H944" s="172"/>
      <c r="I944" s="175"/>
      <c r="J944" s="186">
        <f>BK944</f>
        <v>0</v>
      </c>
      <c r="K944" s="172"/>
      <c r="L944" s="177"/>
      <c r="M944" s="178"/>
      <c r="N944" s="179"/>
      <c r="O944" s="179"/>
      <c r="P944" s="180">
        <f>SUM(P945:P1018)</f>
        <v>0</v>
      </c>
      <c r="Q944" s="179"/>
      <c r="R944" s="180">
        <f>SUM(R945:R1018)</f>
        <v>1.4563062</v>
      </c>
      <c r="S944" s="179"/>
      <c r="T944" s="181">
        <f>SUM(T945:T1018)</f>
        <v>0.90989320000000018</v>
      </c>
      <c r="AR944" s="182" t="s">
        <v>138</v>
      </c>
      <c r="AT944" s="183" t="s">
        <v>74</v>
      </c>
      <c r="AU944" s="183" t="s">
        <v>83</v>
      </c>
      <c r="AY944" s="182" t="s">
        <v>130</v>
      </c>
      <c r="BK944" s="184">
        <f>SUM(BK945:BK1018)</f>
        <v>0</v>
      </c>
    </row>
    <row r="945" spans="1:65" s="2" customFormat="1" ht="16.5" customHeight="1">
      <c r="A945" s="35"/>
      <c r="B945" s="36"/>
      <c r="C945" s="187" t="s">
        <v>965</v>
      </c>
      <c r="D945" s="187" t="s">
        <v>132</v>
      </c>
      <c r="E945" s="188" t="s">
        <v>966</v>
      </c>
      <c r="F945" s="189" t="s">
        <v>967</v>
      </c>
      <c r="G945" s="190" t="s">
        <v>135</v>
      </c>
      <c r="H945" s="191">
        <v>5.58</v>
      </c>
      <c r="I945" s="192"/>
      <c r="J945" s="193">
        <f>ROUND(I945*H945,2)</f>
        <v>0</v>
      </c>
      <c r="K945" s="189" t="s">
        <v>136</v>
      </c>
      <c r="L945" s="40"/>
      <c r="M945" s="194" t="s">
        <v>1</v>
      </c>
      <c r="N945" s="195" t="s">
        <v>41</v>
      </c>
      <c r="O945" s="72"/>
      <c r="P945" s="196">
        <f>O945*H945</f>
        <v>0</v>
      </c>
      <c r="Q945" s="196">
        <v>0</v>
      </c>
      <c r="R945" s="196">
        <f>Q945*H945</f>
        <v>0</v>
      </c>
      <c r="S945" s="196">
        <v>5.94E-3</v>
      </c>
      <c r="T945" s="197">
        <f>S945*H945</f>
        <v>3.31452E-2</v>
      </c>
      <c r="U945" s="35"/>
      <c r="V945" s="35"/>
      <c r="W945" s="35"/>
      <c r="X945" s="35"/>
      <c r="Y945" s="35"/>
      <c r="Z945" s="35"/>
      <c r="AA945" s="35"/>
      <c r="AB945" s="35"/>
      <c r="AC945" s="35"/>
      <c r="AD945" s="35"/>
      <c r="AE945" s="35"/>
      <c r="AR945" s="198" t="s">
        <v>233</v>
      </c>
      <c r="AT945" s="198" t="s">
        <v>132</v>
      </c>
      <c r="AU945" s="198" t="s">
        <v>138</v>
      </c>
      <c r="AY945" s="18" t="s">
        <v>130</v>
      </c>
      <c r="BE945" s="199">
        <f>IF(N945="základní",J945,0)</f>
        <v>0</v>
      </c>
      <c r="BF945" s="199">
        <f>IF(N945="snížená",J945,0)</f>
        <v>0</v>
      </c>
      <c r="BG945" s="199">
        <f>IF(N945="zákl. přenesená",J945,0)</f>
        <v>0</v>
      </c>
      <c r="BH945" s="199">
        <f>IF(N945="sníž. přenesená",J945,0)</f>
        <v>0</v>
      </c>
      <c r="BI945" s="199">
        <f>IF(N945="nulová",J945,0)</f>
        <v>0</v>
      </c>
      <c r="BJ945" s="18" t="s">
        <v>138</v>
      </c>
      <c r="BK945" s="199">
        <f>ROUND(I945*H945,2)</f>
        <v>0</v>
      </c>
      <c r="BL945" s="18" t="s">
        <v>233</v>
      </c>
      <c r="BM945" s="198" t="s">
        <v>968</v>
      </c>
    </row>
    <row r="946" spans="1:65" s="13" customFormat="1" ht="11.25">
      <c r="B946" s="200"/>
      <c r="C946" s="201"/>
      <c r="D946" s="202" t="s">
        <v>140</v>
      </c>
      <c r="E946" s="203" t="s">
        <v>1</v>
      </c>
      <c r="F946" s="204" t="s">
        <v>203</v>
      </c>
      <c r="G946" s="201"/>
      <c r="H946" s="203" t="s">
        <v>1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140</v>
      </c>
      <c r="AU946" s="210" t="s">
        <v>138</v>
      </c>
      <c r="AV946" s="13" t="s">
        <v>83</v>
      </c>
      <c r="AW946" s="13" t="s">
        <v>32</v>
      </c>
      <c r="AX946" s="13" t="s">
        <v>75</v>
      </c>
      <c r="AY946" s="210" t="s">
        <v>130</v>
      </c>
    </row>
    <row r="947" spans="1:65" s="13" customFormat="1" ht="11.25">
      <c r="B947" s="200"/>
      <c r="C947" s="201"/>
      <c r="D947" s="202" t="s">
        <v>140</v>
      </c>
      <c r="E947" s="203" t="s">
        <v>1</v>
      </c>
      <c r="F947" s="204" t="s">
        <v>204</v>
      </c>
      <c r="G947" s="201"/>
      <c r="H947" s="203" t="s">
        <v>1</v>
      </c>
      <c r="I947" s="205"/>
      <c r="J947" s="201"/>
      <c r="K947" s="201"/>
      <c r="L947" s="206"/>
      <c r="M947" s="207"/>
      <c r="N947" s="208"/>
      <c r="O947" s="208"/>
      <c r="P947" s="208"/>
      <c r="Q947" s="208"/>
      <c r="R947" s="208"/>
      <c r="S947" s="208"/>
      <c r="T947" s="209"/>
      <c r="AT947" s="210" t="s">
        <v>140</v>
      </c>
      <c r="AU947" s="210" t="s">
        <v>138</v>
      </c>
      <c r="AV947" s="13" t="s">
        <v>83</v>
      </c>
      <c r="AW947" s="13" t="s">
        <v>32</v>
      </c>
      <c r="AX947" s="13" t="s">
        <v>75</v>
      </c>
      <c r="AY947" s="210" t="s">
        <v>130</v>
      </c>
    </row>
    <row r="948" spans="1:65" s="14" customFormat="1" ht="11.25">
      <c r="B948" s="211"/>
      <c r="C948" s="212"/>
      <c r="D948" s="202" t="s">
        <v>140</v>
      </c>
      <c r="E948" s="213" t="s">
        <v>1</v>
      </c>
      <c r="F948" s="214" t="s">
        <v>205</v>
      </c>
      <c r="G948" s="212"/>
      <c r="H948" s="215">
        <v>2.52</v>
      </c>
      <c r="I948" s="216"/>
      <c r="J948" s="212"/>
      <c r="K948" s="212"/>
      <c r="L948" s="217"/>
      <c r="M948" s="218"/>
      <c r="N948" s="219"/>
      <c r="O948" s="219"/>
      <c r="P948" s="219"/>
      <c r="Q948" s="219"/>
      <c r="R948" s="219"/>
      <c r="S948" s="219"/>
      <c r="T948" s="220"/>
      <c r="AT948" s="221" t="s">
        <v>140</v>
      </c>
      <c r="AU948" s="221" t="s">
        <v>138</v>
      </c>
      <c r="AV948" s="14" t="s">
        <v>138</v>
      </c>
      <c r="AW948" s="14" t="s">
        <v>32</v>
      </c>
      <c r="AX948" s="14" t="s">
        <v>75</v>
      </c>
      <c r="AY948" s="221" t="s">
        <v>130</v>
      </c>
    </row>
    <row r="949" spans="1:65" s="13" customFormat="1" ht="11.25">
      <c r="B949" s="200"/>
      <c r="C949" s="201"/>
      <c r="D949" s="202" t="s">
        <v>140</v>
      </c>
      <c r="E949" s="203" t="s">
        <v>1</v>
      </c>
      <c r="F949" s="204" t="s">
        <v>206</v>
      </c>
      <c r="G949" s="201"/>
      <c r="H949" s="203" t="s">
        <v>1</v>
      </c>
      <c r="I949" s="205"/>
      <c r="J949" s="201"/>
      <c r="K949" s="201"/>
      <c r="L949" s="206"/>
      <c r="M949" s="207"/>
      <c r="N949" s="208"/>
      <c r="O949" s="208"/>
      <c r="P949" s="208"/>
      <c r="Q949" s="208"/>
      <c r="R949" s="208"/>
      <c r="S949" s="208"/>
      <c r="T949" s="209"/>
      <c r="AT949" s="210" t="s">
        <v>140</v>
      </c>
      <c r="AU949" s="210" t="s">
        <v>138</v>
      </c>
      <c r="AV949" s="13" t="s">
        <v>83</v>
      </c>
      <c r="AW949" s="13" t="s">
        <v>32</v>
      </c>
      <c r="AX949" s="13" t="s">
        <v>75</v>
      </c>
      <c r="AY949" s="210" t="s">
        <v>130</v>
      </c>
    </row>
    <row r="950" spans="1:65" s="14" customFormat="1" ht="11.25">
      <c r="B950" s="211"/>
      <c r="C950" s="212"/>
      <c r="D950" s="202" t="s">
        <v>140</v>
      </c>
      <c r="E950" s="213" t="s">
        <v>1</v>
      </c>
      <c r="F950" s="214" t="s">
        <v>207</v>
      </c>
      <c r="G950" s="212"/>
      <c r="H950" s="215">
        <v>1.26</v>
      </c>
      <c r="I950" s="216"/>
      <c r="J950" s="212"/>
      <c r="K950" s="212"/>
      <c r="L950" s="217"/>
      <c r="M950" s="218"/>
      <c r="N950" s="219"/>
      <c r="O950" s="219"/>
      <c r="P950" s="219"/>
      <c r="Q950" s="219"/>
      <c r="R950" s="219"/>
      <c r="S950" s="219"/>
      <c r="T950" s="220"/>
      <c r="AT950" s="221" t="s">
        <v>140</v>
      </c>
      <c r="AU950" s="221" t="s">
        <v>138</v>
      </c>
      <c r="AV950" s="14" t="s">
        <v>138</v>
      </c>
      <c r="AW950" s="14" t="s">
        <v>32</v>
      </c>
      <c r="AX950" s="14" t="s">
        <v>75</v>
      </c>
      <c r="AY950" s="221" t="s">
        <v>130</v>
      </c>
    </row>
    <row r="951" spans="1:65" s="14" customFormat="1" ht="11.25">
      <c r="B951" s="211"/>
      <c r="C951" s="212"/>
      <c r="D951" s="202" t="s">
        <v>140</v>
      </c>
      <c r="E951" s="213" t="s">
        <v>1</v>
      </c>
      <c r="F951" s="214" t="s">
        <v>208</v>
      </c>
      <c r="G951" s="212"/>
      <c r="H951" s="215">
        <v>1.8</v>
      </c>
      <c r="I951" s="216"/>
      <c r="J951" s="212"/>
      <c r="K951" s="212"/>
      <c r="L951" s="217"/>
      <c r="M951" s="218"/>
      <c r="N951" s="219"/>
      <c r="O951" s="219"/>
      <c r="P951" s="219"/>
      <c r="Q951" s="219"/>
      <c r="R951" s="219"/>
      <c r="S951" s="219"/>
      <c r="T951" s="220"/>
      <c r="AT951" s="221" t="s">
        <v>140</v>
      </c>
      <c r="AU951" s="221" t="s">
        <v>138</v>
      </c>
      <c r="AV951" s="14" t="s">
        <v>138</v>
      </c>
      <c r="AW951" s="14" t="s">
        <v>32</v>
      </c>
      <c r="AX951" s="14" t="s">
        <v>75</v>
      </c>
      <c r="AY951" s="221" t="s">
        <v>130</v>
      </c>
    </row>
    <row r="952" spans="1:65" s="15" customFormat="1" ht="11.25">
      <c r="B952" s="222"/>
      <c r="C952" s="223"/>
      <c r="D952" s="202" t="s">
        <v>140</v>
      </c>
      <c r="E952" s="224" t="s">
        <v>1</v>
      </c>
      <c r="F952" s="225" t="s">
        <v>169</v>
      </c>
      <c r="G952" s="223"/>
      <c r="H952" s="226">
        <v>5.58</v>
      </c>
      <c r="I952" s="227"/>
      <c r="J952" s="223"/>
      <c r="K952" s="223"/>
      <c r="L952" s="228"/>
      <c r="M952" s="229"/>
      <c r="N952" s="230"/>
      <c r="O952" s="230"/>
      <c r="P952" s="230"/>
      <c r="Q952" s="230"/>
      <c r="R952" s="230"/>
      <c r="S952" s="230"/>
      <c r="T952" s="231"/>
      <c r="AT952" s="232" t="s">
        <v>140</v>
      </c>
      <c r="AU952" s="232" t="s">
        <v>138</v>
      </c>
      <c r="AV952" s="15" t="s">
        <v>137</v>
      </c>
      <c r="AW952" s="15" t="s">
        <v>32</v>
      </c>
      <c r="AX952" s="15" t="s">
        <v>83</v>
      </c>
      <c r="AY952" s="232" t="s">
        <v>130</v>
      </c>
    </row>
    <row r="953" spans="1:65" s="2" customFormat="1" ht="24.2" customHeight="1">
      <c r="A953" s="35"/>
      <c r="B953" s="36"/>
      <c r="C953" s="187" t="s">
        <v>969</v>
      </c>
      <c r="D953" s="187" t="s">
        <v>132</v>
      </c>
      <c r="E953" s="188" t="s">
        <v>970</v>
      </c>
      <c r="F953" s="189" t="s">
        <v>971</v>
      </c>
      <c r="G953" s="190" t="s">
        <v>377</v>
      </c>
      <c r="H953" s="191">
        <v>12.5</v>
      </c>
      <c r="I953" s="192"/>
      <c r="J953" s="193">
        <f>ROUND(I953*H953,2)</f>
        <v>0</v>
      </c>
      <c r="K953" s="189" t="s">
        <v>136</v>
      </c>
      <c r="L953" s="40"/>
      <c r="M953" s="194" t="s">
        <v>1</v>
      </c>
      <c r="N953" s="195" t="s">
        <v>41</v>
      </c>
      <c r="O953" s="72"/>
      <c r="P953" s="196">
        <f>O953*H953</f>
        <v>0</v>
      </c>
      <c r="Q953" s="196">
        <v>0</v>
      </c>
      <c r="R953" s="196">
        <f>Q953*H953</f>
        <v>0</v>
      </c>
      <c r="S953" s="196">
        <v>1.91E-3</v>
      </c>
      <c r="T953" s="197">
        <f>S953*H953</f>
        <v>2.3875E-2</v>
      </c>
      <c r="U953" s="35"/>
      <c r="V953" s="35"/>
      <c r="W953" s="35"/>
      <c r="X953" s="35"/>
      <c r="Y953" s="35"/>
      <c r="Z953" s="35"/>
      <c r="AA953" s="35"/>
      <c r="AB953" s="35"/>
      <c r="AC953" s="35"/>
      <c r="AD953" s="35"/>
      <c r="AE953" s="35"/>
      <c r="AR953" s="198" t="s">
        <v>233</v>
      </c>
      <c r="AT953" s="198" t="s">
        <v>132</v>
      </c>
      <c r="AU953" s="198" t="s">
        <v>138</v>
      </c>
      <c r="AY953" s="18" t="s">
        <v>130</v>
      </c>
      <c r="BE953" s="199">
        <f>IF(N953="základní",J953,0)</f>
        <v>0</v>
      </c>
      <c r="BF953" s="199">
        <f>IF(N953="snížená",J953,0)</f>
        <v>0</v>
      </c>
      <c r="BG953" s="199">
        <f>IF(N953="zákl. přenesená",J953,0)</f>
        <v>0</v>
      </c>
      <c r="BH953" s="199">
        <f>IF(N953="sníž. přenesená",J953,0)</f>
        <v>0</v>
      </c>
      <c r="BI953" s="199">
        <f>IF(N953="nulová",J953,0)</f>
        <v>0</v>
      </c>
      <c r="BJ953" s="18" t="s">
        <v>138</v>
      </c>
      <c r="BK953" s="199">
        <f>ROUND(I953*H953,2)</f>
        <v>0</v>
      </c>
      <c r="BL953" s="18" t="s">
        <v>233</v>
      </c>
      <c r="BM953" s="198" t="s">
        <v>972</v>
      </c>
    </row>
    <row r="954" spans="1:65" s="13" customFormat="1" ht="11.25">
      <c r="B954" s="200"/>
      <c r="C954" s="201"/>
      <c r="D954" s="202" t="s">
        <v>140</v>
      </c>
      <c r="E954" s="203" t="s">
        <v>1</v>
      </c>
      <c r="F954" s="204" t="s">
        <v>651</v>
      </c>
      <c r="G954" s="201"/>
      <c r="H954" s="203" t="s">
        <v>1</v>
      </c>
      <c r="I954" s="205"/>
      <c r="J954" s="201"/>
      <c r="K954" s="201"/>
      <c r="L954" s="206"/>
      <c r="M954" s="207"/>
      <c r="N954" s="208"/>
      <c r="O954" s="208"/>
      <c r="P954" s="208"/>
      <c r="Q954" s="208"/>
      <c r="R954" s="208"/>
      <c r="S954" s="208"/>
      <c r="T954" s="209"/>
      <c r="AT954" s="210" t="s">
        <v>140</v>
      </c>
      <c r="AU954" s="210" t="s">
        <v>138</v>
      </c>
      <c r="AV954" s="13" t="s">
        <v>83</v>
      </c>
      <c r="AW954" s="13" t="s">
        <v>32</v>
      </c>
      <c r="AX954" s="13" t="s">
        <v>75</v>
      </c>
      <c r="AY954" s="210" t="s">
        <v>130</v>
      </c>
    </row>
    <row r="955" spans="1:65" s="14" customFormat="1" ht="11.25">
      <c r="B955" s="211"/>
      <c r="C955" s="212"/>
      <c r="D955" s="202" t="s">
        <v>140</v>
      </c>
      <c r="E955" s="213" t="s">
        <v>1</v>
      </c>
      <c r="F955" s="214" t="s">
        <v>841</v>
      </c>
      <c r="G955" s="212"/>
      <c r="H955" s="215">
        <v>12.5</v>
      </c>
      <c r="I955" s="216"/>
      <c r="J955" s="212"/>
      <c r="K955" s="212"/>
      <c r="L955" s="217"/>
      <c r="M955" s="218"/>
      <c r="N955" s="219"/>
      <c r="O955" s="219"/>
      <c r="P955" s="219"/>
      <c r="Q955" s="219"/>
      <c r="R955" s="219"/>
      <c r="S955" s="219"/>
      <c r="T955" s="220"/>
      <c r="AT955" s="221" t="s">
        <v>140</v>
      </c>
      <c r="AU955" s="221" t="s">
        <v>138</v>
      </c>
      <c r="AV955" s="14" t="s">
        <v>138</v>
      </c>
      <c r="AW955" s="14" t="s">
        <v>32</v>
      </c>
      <c r="AX955" s="14" t="s">
        <v>83</v>
      </c>
      <c r="AY955" s="221" t="s">
        <v>130</v>
      </c>
    </row>
    <row r="956" spans="1:65" s="2" customFormat="1" ht="16.5" customHeight="1">
      <c r="A956" s="35"/>
      <c r="B956" s="36"/>
      <c r="C956" s="187" t="s">
        <v>973</v>
      </c>
      <c r="D956" s="187" t="s">
        <v>132</v>
      </c>
      <c r="E956" s="188" t="s">
        <v>974</v>
      </c>
      <c r="F956" s="189" t="s">
        <v>975</v>
      </c>
      <c r="G956" s="190" t="s">
        <v>377</v>
      </c>
      <c r="H956" s="191">
        <v>229.83</v>
      </c>
      <c r="I956" s="192"/>
      <c r="J956" s="193">
        <f>ROUND(I956*H956,2)</f>
        <v>0</v>
      </c>
      <c r="K956" s="189" t="s">
        <v>136</v>
      </c>
      <c r="L956" s="40"/>
      <c r="M956" s="194" t="s">
        <v>1</v>
      </c>
      <c r="N956" s="195" t="s">
        <v>41</v>
      </c>
      <c r="O956" s="72"/>
      <c r="P956" s="196">
        <f>O956*H956</f>
        <v>0</v>
      </c>
      <c r="Q956" s="196">
        <v>0</v>
      </c>
      <c r="R956" s="196">
        <f>Q956*H956</f>
        <v>0</v>
      </c>
      <c r="S956" s="196">
        <v>1.67E-3</v>
      </c>
      <c r="T956" s="197">
        <f>S956*H956</f>
        <v>0.38381610000000005</v>
      </c>
      <c r="U956" s="35"/>
      <c r="V956" s="35"/>
      <c r="W956" s="35"/>
      <c r="X956" s="35"/>
      <c r="Y956" s="35"/>
      <c r="Z956" s="35"/>
      <c r="AA956" s="35"/>
      <c r="AB956" s="35"/>
      <c r="AC956" s="35"/>
      <c r="AD956" s="35"/>
      <c r="AE956" s="35"/>
      <c r="AR956" s="198" t="s">
        <v>233</v>
      </c>
      <c r="AT956" s="198" t="s">
        <v>132</v>
      </c>
      <c r="AU956" s="198" t="s">
        <v>138</v>
      </c>
      <c r="AY956" s="18" t="s">
        <v>130</v>
      </c>
      <c r="BE956" s="199">
        <f>IF(N956="základní",J956,0)</f>
        <v>0</v>
      </c>
      <c r="BF956" s="199">
        <f>IF(N956="snížená",J956,0)</f>
        <v>0</v>
      </c>
      <c r="BG956" s="199">
        <f>IF(N956="zákl. přenesená",J956,0)</f>
        <v>0</v>
      </c>
      <c r="BH956" s="199">
        <f>IF(N956="sníž. přenesená",J956,0)</f>
        <v>0</v>
      </c>
      <c r="BI956" s="199">
        <f>IF(N956="nulová",J956,0)</f>
        <v>0</v>
      </c>
      <c r="BJ956" s="18" t="s">
        <v>138</v>
      </c>
      <c r="BK956" s="199">
        <f>ROUND(I956*H956,2)</f>
        <v>0</v>
      </c>
      <c r="BL956" s="18" t="s">
        <v>233</v>
      </c>
      <c r="BM956" s="198" t="s">
        <v>976</v>
      </c>
    </row>
    <row r="957" spans="1:65" s="13" customFormat="1" ht="11.25">
      <c r="B957" s="200"/>
      <c r="C957" s="201"/>
      <c r="D957" s="202" t="s">
        <v>140</v>
      </c>
      <c r="E957" s="203" t="s">
        <v>1</v>
      </c>
      <c r="F957" s="204" t="s">
        <v>977</v>
      </c>
      <c r="G957" s="201"/>
      <c r="H957" s="203" t="s">
        <v>1</v>
      </c>
      <c r="I957" s="205"/>
      <c r="J957" s="201"/>
      <c r="K957" s="201"/>
      <c r="L957" s="206"/>
      <c r="M957" s="207"/>
      <c r="N957" s="208"/>
      <c r="O957" s="208"/>
      <c r="P957" s="208"/>
      <c r="Q957" s="208"/>
      <c r="R957" s="208"/>
      <c r="S957" s="208"/>
      <c r="T957" s="209"/>
      <c r="AT957" s="210" t="s">
        <v>140</v>
      </c>
      <c r="AU957" s="210" t="s">
        <v>138</v>
      </c>
      <c r="AV957" s="13" t="s">
        <v>83</v>
      </c>
      <c r="AW957" s="13" t="s">
        <v>32</v>
      </c>
      <c r="AX957" s="13" t="s">
        <v>75</v>
      </c>
      <c r="AY957" s="210" t="s">
        <v>130</v>
      </c>
    </row>
    <row r="958" spans="1:65" s="13" customFormat="1" ht="11.25">
      <c r="B958" s="200"/>
      <c r="C958" s="201"/>
      <c r="D958" s="202" t="s">
        <v>140</v>
      </c>
      <c r="E958" s="203" t="s">
        <v>1</v>
      </c>
      <c r="F958" s="204" t="s">
        <v>204</v>
      </c>
      <c r="G958" s="201"/>
      <c r="H958" s="203" t="s">
        <v>1</v>
      </c>
      <c r="I958" s="205"/>
      <c r="J958" s="201"/>
      <c r="K958" s="201"/>
      <c r="L958" s="206"/>
      <c r="M958" s="207"/>
      <c r="N958" s="208"/>
      <c r="O958" s="208"/>
      <c r="P958" s="208"/>
      <c r="Q958" s="208"/>
      <c r="R958" s="208"/>
      <c r="S958" s="208"/>
      <c r="T958" s="209"/>
      <c r="AT958" s="210" t="s">
        <v>140</v>
      </c>
      <c r="AU958" s="210" t="s">
        <v>138</v>
      </c>
      <c r="AV958" s="13" t="s">
        <v>83</v>
      </c>
      <c r="AW958" s="13" t="s">
        <v>32</v>
      </c>
      <c r="AX958" s="13" t="s">
        <v>75</v>
      </c>
      <c r="AY958" s="210" t="s">
        <v>130</v>
      </c>
    </row>
    <row r="959" spans="1:65" s="14" customFormat="1" ht="11.25">
      <c r="B959" s="211"/>
      <c r="C959" s="212"/>
      <c r="D959" s="202" t="s">
        <v>140</v>
      </c>
      <c r="E959" s="213" t="s">
        <v>1</v>
      </c>
      <c r="F959" s="214" t="s">
        <v>978</v>
      </c>
      <c r="G959" s="212"/>
      <c r="H959" s="215">
        <v>6</v>
      </c>
      <c r="I959" s="216"/>
      <c r="J959" s="212"/>
      <c r="K959" s="212"/>
      <c r="L959" s="217"/>
      <c r="M959" s="218"/>
      <c r="N959" s="219"/>
      <c r="O959" s="219"/>
      <c r="P959" s="219"/>
      <c r="Q959" s="219"/>
      <c r="R959" s="219"/>
      <c r="S959" s="219"/>
      <c r="T959" s="220"/>
      <c r="AT959" s="221" t="s">
        <v>140</v>
      </c>
      <c r="AU959" s="221" t="s">
        <v>138</v>
      </c>
      <c r="AV959" s="14" t="s">
        <v>138</v>
      </c>
      <c r="AW959" s="14" t="s">
        <v>32</v>
      </c>
      <c r="AX959" s="14" t="s">
        <v>75</v>
      </c>
      <c r="AY959" s="221" t="s">
        <v>130</v>
      </c>
    </row>
    <row r="960" spans="1:65" s="14" customFormat="1" ht="11.25">
      <c r="B960" s="211"/>
      <c r="C960" s="212"/>
      <c r="D960" s="202" t="s">
        <v>140</v>
      </c>
      <c r="E960" s="213" t="s">
        <v>1</v>
      </c>
      <c r="F960" s="214" t="s">
        <v>979</v>
      </c>
      <c r="G960" s="212"/>
      <c r="H960" s="215">
        <v>8.4</v>
      </c>
      <c r="I960" s="216"/>
      <c r="J960" s="212"/>
      <c r="K960" s="212"/>
      <c r="L960" s="217"/>
      <c r="M960" s="218"/>
      <c r="N960" s="219"/>
      <c r="O960" s="219"/>
      <c r="P960" s="219"/>
      <c r="Q960" s="219"/>
      <c r="R960" s="219"/>
      <c r="S960" s="219"/>
      <c r="T960" s="220"/>
      <c r="AT960" s="221" t="s">
        <v>140</v>
      </c>
      <c r="AU960" s="221" t="s">
        <v>138</v>
      </c>
      <c r="AV960" s="14" t="s">
        <v>138</v>
      </c>
      <c r="AW960" s="14" t="s">
        <v>32</v>
      </c>
      <c r="AX960" s="14" t="s">
        <v>75</v>
      </c>
      <c r="AY960" s="221" t="s">
        <v>130</v>
      </c>
    </row>
    <row r="961" spans="2:51" s="14" customFormat="1" ht="11.25">
      <c r="B961" s="211"/>
      <c r="C961" s="212"/>
      <c r="D961" s="202" t="s">
        <v>140</v>
      </c>
      <c r="E961" s="213" t="s">
        <v>1</v>
      </c>
      <c r="F961" s="214" t="s">
        <v>980</v>
      </c>
      <c r="G961" s="212"/>
      <c r="H961" s="215">
        <v>10.8</v>
      </c>
      <c r="I961" s="216"/>
      <c r="J961" s="212"/>
      <c r="K961" s="212"/>
      <c r="L961" s="217"/>
      <c r="M961" s="218"/>
      <c r="N961" s="219"/>
      <c r="O961" s="219"/>
      <c r="P961" s="219"/>
      <c r="Q961" s="219"/>
      <c r="R961" s="219"/>
      <c r="S961" s="219"/>
      <c r="T961" s="220"/>
      <c r="AT961" s="221" t="s">
        <v>140</v>
      </c>
      <c r="AU961" s="221" t="s">
        <v>138</v>
      </c>
      <c r="AV961" s="14" t="s">
        <v>138</v>
      </c>
      <c r="AW961" s="14" t="s">
        <v>32</v>
      </c>
      <c r="AX961" s="14" t="s">
        <v>75</v>
      </c>
      <c r="AY961" s="221" t="s">
        <v>130</v>
      </c>
    </row>
    <row r="962" spans="2:51" s="13" customFormat="1" ht="11.25">
      <c r="B962" s="200"/>
      <c r="C962" s="201"/>
      <c r="D962" s="202" t="s">
        <v>140</v>
      </c>
      <c r="E962" s="203" t="s">
        <v>1</v>
      </c>
      <c r="F962" s="204" t="s">
        <v>218</v>
      </c>
      <c r="G962" s="201"/>
      <c r="H962" s="203" t="s">
        <v>1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140</v>
      </c>
      <c r="AU962" s="210" t="s">
        <v>138</v>
      </c>
      <c r="AV962" s="13" t="s">
        <v>83</v>
      </c>
      <c r="AW962" s="13" t="s">
        <v>32</v>
      </c>
      <c r="AX962" s="13" t="s">
        <v>75</v>
      </c>
      <c r="AY962" s="210" t="s">
        <v>130</v>
      </c>
    </row>
    <row r="963" spans="2:51" s="14" customFormat="1" ht="11.25">
      <c r="B963" s="211"/>
      <c r="C963" s="212"/>
      <c r="D963" s="202" t="s">
        <v>140</v>
      </c>
      <c r="E963" s="213" t="s">
        <v>1</v>
      </c>
      <c r="F963" s="214" t="s">
        <v>981</v>
      </c>
      <c r="G963" s="212"/>
      <c r="H963" s="215">
        <v>5.88</v>
      </c>
      <c r="I963" s="216"/>
      <c r="J963" s="212"/>
      <c r="K963" s="212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140</v>
      </c>
      <c r="AU963" s="221" t="s">
        <v>138</v>
      </c>
      <c r="AV963" s="14" t="s">
        <v>138</v>
      </c>
      <c r="AW963" s="14" t="s">
        <v>32</v>
      </c>
      <c r="AX963" s="14" t="s">
        <v>75</v>
      </c>
      <c r="AY963" s="221" t="s">
        <v>130</v>
      </c>
    </row>
    <row r="964" spans="2:51" s="14" customFormat="1" ht="11.25">
      <c r="B964" s="211"/>
      <c r="C964" s="212"/>
      <c r="D964" s="202" t="s">
        <v>140</v>
      </c>
      <c r="E964" s="213" t="s">
        <v>1</v>
      </c>
      <c r="F964" s="214" t="s">
        <v>982</v>
      </c>
      <c r="G964" s="212"/>
      <c r="H964" s="215">
        <v>5.4</v>
      </c>
      <c r="I964" s="216"/>
      <c r="J964" s="212"/>
      <c r="K964" s="212"/>
      <c r="L964" s="217"/>
      <c r="M964" s="218"/>
      <c r="N964" s="219"/>
      <c r="O964" s="219"/>
      <c r="P964" s="219"/>
      <c r="Q964" s="219"/>
      <c r="R964" s="219"/>
      <c r="S964" s="219"/>
      <c r="T964" s="220"/>
      <c r="AT964" s="221" t="s">
        <v>140</v>
      </c>
      <c r="AU964" s="221" t="s">
        <v>138</v>
      </c>
      <c r="AV964" s="14" t="s">
        <v>138</v>
      </c>
      <c r="AW964" s="14" t="s">
        <v>32</v>
      </c>
      <c r="AX964" s="14" t="s">
        <v>75</v>
      </c>
      <c r="AY964" s="221" t="s">
        <v>130</v>
      </c>
    </row>
    <row r="965" spans="2:51" s="14" customFormat="1" ht="11.25">
      <c r="B965" s="211"/>
      <c r="C965" s="212"/>
      <c r="D965" s="202" t="s">
        <v>140</v>
      </c>
      <c r="E965" s="213" t="s">
        <v>1</v>
      </c>
      <c r="F965" s="214" t="s">
        <v>983</v>
      </c>
      <c r="G965" s="212"/>
      <c r="H965" s="215">
        <v>3.9</v>
      </c>
      <c r="I965" s="216"/>
      <c r="J965" s="212"/>
      <c r="K965" s="212"/>
      <c r="L965" s="217"/>
      <c r="M965" s="218"/>
      <c r="N965" s="219"/>
      <c r="O965" s="219"/>
      <c r="P965" s="219"/>
      <c r="Q965" s="219"/>
      <c r="R965" s="219"/>
      <c r="S965" s="219"/>
      <c r="T965" s="220"/>
      <c r="AT965" s="221" t="s">
        <v>140</v>
      </c>
      <c r="AU965" s="221" t="s">
        <v>138</v>
      </c>
      <c r="AV965" s="14" t="s">
        <v>138</v>
      </c>
      <c r="AW965" s="14" t="s">
        <v>32</v>
      </c>
      <c r="AX965" s="14" t="s">
        <v>75</v>
      </c>
      <c r="AY965" s="221" t="s">
        <v>130</v>
      </c>
    </row>
    <row r="966" spans="2:51" s="14" customFormat="1" ht="11.25">
      <c r="B966" s="211"/>
      <c r="C966" s="212"/>
      <c r="D966" s="202" t="s">
        <v>140</v>
      </c>
      <c r="E966" s="213" t="s">
        <v>1</v>
      </c>
      <c r="F966" s="214" t="s">
        <v>984</v>
      </c>
      <c r="G966" s="212"/>
      <c r="H966" s="215">
        <v>1.5</v>
      </c>
      <c r="I966" s="216"/>
      <c r="J966" s="212"/>
      <c r="K966" s="212"/>
      <c r="L966" s="217"/>
      <c r="M966" s="218"/>
      <c r="N966" s="219"/>
      <c r="O966" s="219"/>
      <c r="P966" s="219"/>
      <c r="Q966" s="219"/>
      <c r="R966" s="219"/>
      <c r="S966" s="219"/>
      <c r="T966" s="220"/>
      <c r="AT966" s="221" t="s">
        <v>140</v>
      </c>
      <c r="AU966" s="221" t="s">
        <v>138</v>
      </c>
      <c r="AV966" s="14" t="s">
        <v>138</v>
      </c>
      <c r="AW966" s="14" t="s">
        <v>32</v>
      </c>
      <c r="AX966" s="14" t="s">
        <v>75</v>
      </c>
      <c r="AY966" s="221" t="s">
        <v>130</v>
      </c>
    </row>
    <row r="967" spans="2:51" s="14" customFormat="1" ht="11.25">
      <c r="B967" s="211"/>
      <c r="C967" s="212"/>
      <c r="D967" s="202" t="s">
        <v>140</v>
      </c>
      <c r="E967" s="213" t="s">
        <v>1</v>
      </c>
      <c r="F967" s="214" t="s">
        <v>985</v>
      </c>
      <c r="G967" s="212"/>
      <c r="H967" s="215">
        <v>2.1</v>
      </c>
      <c r="I967" s="216"/>
      <c r="J967" s="212"/>
      <c r="K967" s="212"/>
      <c r="L967" s="217"/>
      <c r="M967" s="218"/>
      <c r="N967" s="219"/>
      <c r="O967" s="219"/>
      <c r="P967" s="219"/>
      <c r="Q967" s="219"/>
      <c r="R967" s="219"/>
      <c r="S967" s="219"/>
      <c r="T967" s="220"/>
      <c r="AT967" s="221" t="s">
        <v>140</v>
      </c>
      <c r="AU967" s="221" t="s">
        <v>138</v>
      </c>
      <c r="AV967" s="14" t="s">
        <v>138</v>
      </c>
      <c r="AW967" s="14" t="s">
        <v>32</v>
      </c>
      <c r="AX967" s="14" t="s">
        <v>75</v>
      </c>
      <c r="AY967" s="221" t="s">
        <v>130</v>
      </c>
    </row>
    <row r="968" spans="2:51" s="13" customFormat="1" ht="11.25">
      <c r="B968" s="200"/>
      <c r="C968" s="201"/>
      <c r="D968" s="202" t="s">
        <v>140</v>
      </c>
      <c r="E968" s="203" t="s">
        <v>1</v>
      </c>
      <c r="F968" s="204" t="s">
        <v>206</v>
      </c>
      <c r="G968" s="201"/>
      <c r="H968" s="203" t="s">
        <v>1</v>
      </c>
      <c r="I968" s="205"/>
      <c r="J968" s="201"/>
      <c r="K968" s="201"/>
      <c r="L968" s="206"/>
      <c r="M968" s="207"/>
      <c r="N968" s="208"/>
      <c r="O968" s="208"/>
      <c r="P968" s="208"/>
      <c r="Q968" s="208"/>
      <c r="R968" s="208"/>
      <c r="S968" s="208"/>
      <c r="T968" s="209"/>
      <c r="AT968" s="210" t="s">
        <v>140</v>
      </c>
      <c r="AU968" s="210" t="s">
        <v>138</v>
      </c>
      <c r="AV968" s="13" t="s">
        <v>83</v>
      </c>
      <c r="AW968" s="13" t="s">
        <v>32</v>
      </c>
      <c r="AX968" s="13" t="s">
        <v>75</v>
      </c>
      <c r="AY968" s="210" t="s">
        <v>130</v>
      </c>
    </row>
    <row r="969" spans="2:51" s="14" customFormat="1" ht="11.25">
      <c r="B969" s="211"/>
      <c r="C969" s="212"/>
      <c r="D969" s="202" t="s">
        <v>140</v>
      </c>
      <c r="E969" s="213" t="s">
        <v>1</v>
      </c>
      <c r="F969" s="214" t="s">
        <v>986</v>
      </c>
      <c r="G969" s="212"/>
      <c r="H969" s="215">
        <v>8.4</v>
      </c>
      <c r="I969" s="216"/>
      <c r="J969" s="212"/>
      <c r="K969" s="212"/>
      <c r="L969" s="217"/>
      <c r="M969" s="218"/>
      <c r="N969" s="219"/>
      <c r="O969" s="219"/>
      <c r="P969" s="219"/>
      <c r="Q969" s="219"/>
      <c r="R969" s="219"/>
      <c r="S969" s="219"/>
      <c r="T969" s="220"/>
      <c r="AT969" s="221" t="s">
        <v>140</v>
      </c>
      <c r="AU969" s="221" t="s">
        <v>138</v>
      </c>
      <c r="AV969" s="14" t="s">
        <v>138</v>
      </c>
      <c r="AW969" s="14" t="s">
        <v>32</v>
      </c>
      <c r="AX969" s="14" t="s">
        <v>75</v>
      </c>
      <c r="AY969" s="221" t="s">
        <v>130</v>
      </c>
    </row>
    <row r="970" spans="2:51" s="14" customFormat="1" ht="11.25">
      <c r="B970" s="211"/>
      <c r="C970" s="212"/>
      <c r="D970" s="202" t="s">
        <v>140</v>
      </c>
      <c r="E970" s="213" t="s">
        <v>1</v>
      </c>
      <c r="F970" s="214" t="s">
        <v>987</v>
      </c>
      <c r="G970" s="212"/>
      <c r="H970" s="215">
        <v>10.5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140</v>
      </c>
      <c r="AU970" s="221" t="s">
        <v>138</v>
      </c>
      <c r="AV970" s="14" t="s">
        <v>138</v>
      </c>
      <c r="AW970" s="14" t="s">
        <v>32</v>
      </c>
      <c r="AX970" s="14" t="s">
        <v>75</v>
      </c>
      <c r="AY970" s="221" t="s">
        <v>130</v>
      </c>
    </row>
    <row r="971" spans="2:51" s="14" customFormat="1" ht="11.25">
      <c r="B971" s="211"/>
      <c r="C971" s="212"/>
      <c r="D971" s="202" t="s">
        <v>140</v>
      </c>
      <c r="E971" s="213" t="s">
        <v>1</v>
      </c>
      <c r="F971" s="214" t="s">
        <v>988</v>
      </c>
      <c r="G971" s="212"/>
      <c r="H971" s="215">
        <v>6.75</v>
      </c>
      <c r="I971" s="216"/>
      <c r="J971" s="212"/>
      <c r="K971" s="212"/>
      <c r="L971" s="217"/>
      <c r="M971" s="218"/>
      <c r="N971" s="219"/>
      <c r="O971" s="219"/>
      <c r="P971" s="219"/>
      <c r="Q971" s="219"/>
      <c r="R971" s="219"/>
      <c r="S971" s="219"/>
      <c r="T971" s="220"/>
      <c r="AT971" s="221" t="s">
        <v>140</v>
      </c>
      <c r="AU971" s="221" t="s">
        <v>138</v>
      </c>
      <c r="AV971" s="14" t="s">
        <v>138</v>
      </c>
      <c r="AW971" s="14" t="s">
        <v>32</v>
      </c>
      <c r="AX971" s="14" t="s">
        <v>75</v>
      </c>
      <c r="AY971" s="221" t="s">
        <v>130</v>
      </c>
    </row>
    <row r="972" spans="2:51" s="14" customFormat="1" ht="11.25">
      <c r="B972" s="211"/>
      <c r="C972" s="212"/>
      <c r="D972" s="202" t="s">
        <v>140</v>
      </c>
      <c r="E972" s="213" t="s">
        <v>1</v>
      </c>
      <c r="F972" s="214" t="s">
        <v>989</v>
      </c>
      <c r="G972" s="212"/>
      <c r="H972" s="215">
        <v>1.2</v>
      </c>
      <c r="I972" s="216"/>
      <c r="J972" s="212"/>
      <c r="K972" s="212"/>
      <c r="L972" s="217"/>
      <c r="M972" s="218"/>
      <c r="N972" s="219"/>
      <c r="O972" s="219"/>
      <c r="P972" s="219"/>
      <c r="Q972" s="219"/>
      <c r="R972" s="219"/>
      <c r="S972" s="219"/>
      <c r="T972" s="220"/>
      <c r="AT972" s="221" t="s">
        <v>140</v>
      </c>
      <c r="AU972" s="221" t="s">
        <v>138</v>
      </c>
      <c r="AV972" s="14" t="s">
        <v>138</v>
      </c>
      <c r="AW972" s="14" t="s">
        <v>32</v>
      </c>
      <c r="AX972" s="14" t="s">
        <v>75</v>
      </c>
      <c r="AY972" s="221" t="s">
        <v>130</v>
      </c>
    </row>
    <row r="973" spans="2:51" s="13" customFormat="1" ht="11.25">
      <c r="B973" s="200"/>
      <c r="C973" s="201"/>
      <c r="D973" s="202" t="s">
        <v>140</v>
      </c>
      <c r="E973" s="203" t="s">
        <v>1</v>
      </c>
      <c r="F973" s="204" t="s">
        <v>990</v>
      </c>
      <c r="G973" s="201"/>
      <c r="H973" s="203" t="s">
        <v>1</v>
      </c>
      <c r="I973" s="205"/>
      <c r="J973" s="201"/>
      <c r="K973" s="201"/>
      <c r="L973" s="206"/>
      <c r="M973" s="207"/>
      <c r="N973" s="208"/>
      <c r="O973" s="208"/>
      <c r="P973" s="208"/>
      <c r="Q973" s="208"/>
      <c r="R973" s="208"/>
      <c r="S973" s="208"/>
      <c r="T973" s="209"/>
      <c r="AT973" s="210" t="s">
        <v>140</v>
      </c>
      <c r="AU973" s="210" t="s">
        <v>138</v>
      </c>
      <c r="AV973" s="13" t="s">
        <v>83</v>
      </c>
      <c r="AW973" s="13" t="s">
        <v>32</v>
      </c>
      <c r="AX973" s="13" t="s">
        <v>75</v>
      </c>
      <c r="AY973" s="210" t="s">
        <v>130</v>
      </c>
    </row>
    <row r="974" spans="2:51" s="13" customFormat="1" ht="11.25">
      <c r="B974" s="200"/>
      <c r="C974" s="201"/>
      <c r="D974" s="202" t="s">
        <v>140</v>
      </c>
      <c r="E974" s="203" t="s">
        <v>1</v>
      </c>
      <c r="F974" s="204" t="s">
        <v>204</v>
      </c>
      <c r="G974" s="201"/>
      <c r="H974" s="203" t="s">
        <v>1</v>
      </c>
      <c r="I974" s="205"/>
      <c r="J974" s="201"/>
      <c r="K974" s="201"/>
      <c r="L974" s="206"/>
      <c r="M974" s="207"/>
      <c r="N974" s="208"/>
      <c r="O974" s="208"/>
      <c r="P974" s="208"/>
      <c r="Q974" s="208"/>
      <c r="R974" s="208"/>
      <c r="S974" s="208"/>
      <c r="T974" s="209"/>
      <c r="AT974" s="210" t="s">
        <v>140</v>
      </c>
      <c r="AU974" s="210" t="s">
        <v>138</v>
      </c>
      <c r="AV974" s="13" t="s">
        <v>83</v>
      </c>
      <c r="AW974" s="13" t="s">
        <v>32</v>
      </c>
      <c r="AX974" s="13" t="s">
        <v>75</v>
      </c>
      <c r="AY974" s="210" t="s">
        <v>130</v>
      </c>
    </row>
    <row r="975" spans="2:51" s="14" customFormat="1" ht="11.25">
      <c r="B975" s="211"/>
      <c r="C975" s="212"/>
      <c r="D975" s="202" t="s">
        <v>140</v>
      </c>
      <c r="E975" s="213" t="s">
        <v>1</v>
      </c>
      <c r="F975" s="214" t="s">
        <v>991</v>
      </c>
      <c r="G975" s="212"/>
      <c r="H975" s="215">
        <v>55.8</v>
      </c>
      <c r="I975" s="216"/>
      <c r="J975" s="212"/>
      <c r="K975" s="212"/>
      <c r="L975" s="217"/>
      <c r="M975" s="218"/>
      <c r="N975" s="219"/>
      <c r="O975" s="219"/>
      <c r="P975" s="219"/>
      <c r="Q975" s="219"/>
      <c r="R975" s="219"/>
      <c r="S975" s="219"/>
      <c r="T975" s="220"/>
      <c r="AT975" s="221" t="s">
        <v>140</v>
      </c>
      <c r="AU975" s="221" t="s">
        <v>138</v>
      </c>
      <c r="AV975" s="14" t="s">
        <v>138</v>
      </c>
      <c r="AW975" s="14" t="s">
        <v>32</v>
      </c>
      <c r="AX975" s="14" t="s">
        <v>75</v>
      </c>
      <c r="AY975" s="221" t="s">
        <v>130</v>
      </c>
    </row>
    <row r="976" spans="2:51" s="13" customFormat="1" ht="11.25">
      <c r="B976" s="200"/>
      <c r="C976" s="201"/>
      <c r="D976" s="202" t="s">
        <v>140</v>
      </c>
      <c r="E976" s="203" t="s">
        <v>1</v>
      </c>
      <c r="F976" s="204" t="s">
        <v>218</v>
      </c>
      <c r="G976" s="201"/>
      <c r="H976" s="203" t="s">
        <v>1</v>
      </c>
      <c r="I976" s="205"/>
      <c r="J976" s="201"/>
      <c r="K976" s="201"/>
      <c r="L976" s="206"/>
      <c r="M976" s="207"/>
      <c r="N976" s="208"/>
      <c r="O976" s="208"/>
      <c r="P976" s="208"/>
      <c r="Q976" s="208"/>
      <c r="R976" s="208"/>
      <c r="S976" s="208"/>
      <c r="T976" s="209"/>
      <c r="AT976" s="210" t="s">
        <v>140</v>
      </c>
      <c r="AU976" s="210" t="s">
        <v>138</v>
      </c>
      <c r="AV976" s="13" t="s">
        <v>83</v>
      </c>
      <c r="AW976" s="13" t="s">
        <v>32</v>
      </c>
      <c r="AX976" s="13" t="s">
        <v>75</v>
      </c>
      <c r="AY976" s="210" t="s">
        <v>130</v>
      </c>
    </row>
    <row r="977" spans="1:65" s="14" customFormat="1" ht="11.25">
      <c r="B977" s="211"/>
      <c r="C977" s="212"/>
      <c r="D977" s="202" t="s">
        <v>140</v>
      </c>
      <c r="E977" s="213" t="s">
        <v>1</v>
      </c>
      <c r="F977" s="214" t="s">
        <v>992</v>
      </c>
      <c r="G977" s="212"/>
      <c r="H977" s="215">
        <v>38.1</v>
      </c>
      <c r="I977" s="216"/>
      <c r="J977" s="212"/>
      <c r="K977" s="212"/>
      <c r="L977" s="217"/>
      <c r="M977" s="218"/>
      <c r="N977" s="219"/>
      <c r="O977" s="219"/>
      <c r="P977" s="219"/>
      <c r="Q977" s="219"/>
      <c r="R977" s="219"/>
      <c r="S977" s="219"/>
      <c r="T977" s="220"/>
      <c r="AT977" s="221" t="s">
        <v>140</v>
      </c>
      <c r="AU977" s="221" t="s">
        <v>138</v>
      </c>
      <c r="AV977" s="14" t="s">
        <v>138</v>
      </c>
      <c r="AW977" s="14" t="s">
        <v>32</v>
      </c>
      <c r="AX977" s="14" t="s">
        <v>75</v>
      </c>
      <c r="AY977" s="221" t="s">
        <v>130</v>
      </c>
    </row>
    <row r="978" spans="1:65" s="14" customFormat="1" ht="11.25">
      <c r="B978" s="211"/>
      <c r="C978" s="212"/>
      <c r="D978" s="202" t="s">
        <v>140</v>
      </c>
      <c r="E978" s="213" t="s">
        <v>1</v>
      </c>
      <c r="F978" s="214" t="s">
        <v>993</v>
      </c>
      <c r="G978" s="212"/>
      <c r="H978" s="215">
        <v>6</v>
      </c>
      <c r="I978" s="216"/>
      <c r="J978" s="212"/>
      <c r="K978" s="212"/>
      <c r="L978" s="217"/>
      <c r="M978" s="218"/>
      <c r="N978" s="219"/>
      <c r="O978" s="219"/>
      <c r="P978" s="219"/>
      <c r="Q978" s="219"/>
      <c r="R978" s="219"/>
      <c r="S978" s="219"/>
      <c r="T978" s="220"/>
      <c r="AT978" s="221" t="s">
        <v>140</v>
      </c>
      <c r="AU978" s="221" t="s">
        <v>138</v>
      </c>
      <c r="AV978" s="14" t="s">
        <v>138</v>
      </c>
      <c r="AW978" s="14" t="s">
        <v>32</v>
      </c>
      <c r="AX978" s="14" t="s">
        <v>75</v>
      </c>
      <c r="AY978" s="221" t="s">
        <v>130</v>
      </c>
    </row>
    <row r="979" spans="1:65" s="13" customFormat="1" ht="11.25">
      <c r="B979" s="200"/>
      <c r="C979" s="201"/>
      <c r="D979" s="202" t="s">
        <v>140</v>
      </c>
      <c r="E979" s="203" t="s">
        <v>1</v>
      </c>
      <c r="F979" s="204" t="s">
        <v>206</v>
      </c>
      <c r="G979" s="201"/>
      <c r="H979" s="203" t="s">
        <v>1</v>
      </c>
      <c r="I979" s="205"/>
      <c r="J979" s="201"/>
      <c r="K979" s="201"/>
      <c r="L979" s="206"/>
      <c r="M979" s="207"/>
      <c r="N979" s="208"/>
      <c r="O979" s="208"/>
      <c r="P979" s="208"/>
      <c r="Q979" s="208"/>
      <c r="R979" s="208"/>
      <c r="S979" s="208"/>
      <c r="T979" s="209"/>
      <c r="AT979" s="210" t="s">
        <v>140</v>
      </c>
      <c r="AU979" s="210" t="s">
        <v>138</v>
      </c>
      <c r="AV979" s="13" t="s">
        <v>83</v>
      </c>
      <c r="AW979" s="13" t="s">
        <v>32</v>
      </c>
      <c r="AX979" s="13" t="s">
        <v>75</v>
      </c>
      <c r="AY979" s="210" t="s">
        <v>130</v>
      </c>
    </row>
    <row r="980" spans="1:65" s="14" customFormat="1" ht="11.25">
      <c r="B980" s="211"/>
      <c r="C980" s="212"/>
      <c r="D980" s="202" t="s">
        <v>140</v>
      </c>
      <c r="E980" s="213" t="s">
        <v>1</v>
      </c>
      <c r="F980" s="214" t="s">
        <v>994</v>
      </c>
      <c r="G980" s="212"/>
      <c r="H980" s="215">
        <v>59.1</v>
      </c>
      <c r="I980" s="216"/>
      <c r="J980" s="212"/>
      <c r="K980" s="212"/>
      <c r="L980" s="217"/>
      <c r="M980" s="218"/>
      <c r="N980" s="219"/>
      <c r="O980" s="219"/>
      <c r="P980" s="219"/>
      <c r="Q980" s="219"/>
      <c r="R980" s="219"/>
      <c r="S980" s="219"/>
      <c r="T980" s="220"/>
      <c r="AT980" s="221" t="s">
        <v>140</v>
      </c>
      <c r="AU980" s="221" t="s">
        <v>138</v>
      </c>
      <c r="AV980" s="14" t="s">
        <v>138</v>
      </c>
      <c r="AW980" s="14" t="s">
        <v>32</v>
      </c>
      <c r="AX980" s="14" t="s">
        <v>75</v>
      </c>
      <c r="AY980" s="221" t="s">
        <v>130</v>
      </c>
    </row>
    <row r="981" spans="1:65" s="15" customFormat="1" ht="11.25">
      <c r="B981" s="222"/>
      <c r="C981" s="223"/>
      <c r="D981" s="202" t="s">
        <v>140</v>
      </c>
      <c r="E981" s="224" t="s">
        <v>1</v>
      </c>
      <c r="F981" s="225" t="s">
        <v>169</v>
      </c>
      <c r="G981" s="223"/>
      <c r="H981" s="226">
        <v>229.83</v>
      </c>
      <c r="I981" s="227"/>
      <c r="J981" s="223"/>
      <c r="K981" s="223"/>
      <c r="L981" s="228"/>
      <c r="M981" s="229"/>
      <c r="N981" s="230"/>
      <c r="O981" s="230"/>
      <c r="P981" s="230"/>
      <c r="Q981" s="230"/>
      <c r="R981" s="230"/>
      <c r="S981" s="230"/>
      <c r="T981" s="231"/>
      <c r="AT981" s="232" t="s">
        <v>140</v>
      </c>
      <c r="AU981" s="232" t="s">
        <v>138</v>
      </c>
      <c r="AV981" s="15" t="s">
        <v>137</v>
      </c>
      <c r="AW981" s="15" t="s">
        <v>32</v>
      </c>
      <c r="AX981" s="15" t="s">
        <v>83</v>
      </c>
      <c r="AY981" s="232" t="s">
        <v>130</v>
      </c>
    </row>
    <row r="982" spans="1:65" s="2" customFormat="1" ht="21.75" customHeight="1">
      <c r="A982" s="35"/>
      <c r="B982" s="36"/>
      <c r="C982" s="187" t="s">
        <v>995</v>
      </c>
      <c r="D982" s="187" t="s">
        <v>132</v>
      </c>
      <c r="E982" s="188" t="s">
        <v>996</v>
      </c>
      <c r="F982" s="189" t="s">
        <v>997</v>
      </c>
      <c r="G982" s="190" t="s">
        <v>377</v>
      </c>
      <c r="H982" s="191">
        <v>46.49</v>
      </c>
      <c r="I982" s="192"/>
      <c r="J982" s="193">
        <f>ROUND(I982*H982,2)</f>
        <v>0</v>
      </c>
      <c r="K982" s="189" t="s">
        <v>136</v>
      </c>
      <c r="L982" s="40"/>
      <c r="M982" s="194" t="s">
        <v>1</v>
      </c>
      <c r="N982" s="195" t="s">
        <v>41</v>
      </c>
      <c r="O982" s="72"/>
      <c r="P982" s="196">
        <f>O982*H982</f>
        <v>0</v>
      </c>
      <c r="Q982" s="196">
        <v>0</v>
      </c>
      <c r="R982" s="196">
        <f>Q982*H982</f>
        <v>0</v>
      </c>
      <c r="S982" s="196">
        <v>2.2300000000000002E-3</v>
      </c>
      <c r="T982" s="197">
        <f>S982*H982</f>
        <v>0.10367270000000002</v>
      </c>
      <c r="U982" s="35"/>
      <c r="V982" s="35"/>
      <c r="W982" s="35"/>
      <c r="X982" s="35"/>
      <c r="Y982" s="35"/>
      <c r="Z982" s="35"/>
      <c r="AA982" s="35"/>
      <c r="AB982" s="35"/>
      <c r="AC982" s="35"/>
      <c r="AD982" s="35"/>
      <c r="AE982" s="35"/>
      <c r="AR982" s="198" t="s">
        <v>233</v>
      </c>
      <c r="AT982" s="198" t="s">
        <v>132</v>
      </c>
      <c r="AU982" s="198" t="s">
        <v>138</v>
      </c>
      <c r="AY982" s="18" t="s">
        <v>130</v>
      </c>
      <c r="BE982" s="199">
        <f>IF(N982="základní",J982,0)</f>
        <v>0</v>
      </c>
      <c r="BF982" s="199">
        <f>IF(N982="snížená",J982,0)</f>
        <v>0</v>
      </c>
      <c r="BG982" s="199">
        <f>IF(N982="zákl. přenesená",J982,0)</f>
        <v>0</v>
      </c>
      <c r="BH982" s="199">
        <f>IF(N982="sníž. přenesená",J982,0)</f>
        <v>0</v>
      </c>
      <c r="BI982" s="199">
        <f>IF(N982="nulová",J982,0)</f>
        <v>0</v>
      </c>
      <c r="BJ982" s="18" t="s">
        <v>138</v>
      </c>
      <c r="BK982" s="199">
        <f>ROUND(I982*H982,2)</f>
        <v>0</v>
      </c>
      <c r="BL982" s="18" t="s">
        <v>233</v>
      </c>
      <c r="BM982" s="198" t="s">
        <v>998</v>
      </c>
    </row>
    <row r="983" spans="1:65" s="13" customFormat="1" ht="11.25">
      <c r="B983" s="200"/>
      <c r="C983" s="201"/>
      <c r="D983" s="202" t="s">
        <v>140</v>
      </c>
      <c r="E983" s="203" t="s">
        <v>1</v>
      </c>
      <c r="F983" s="204" t="s">
        <v>999</v>
      </c>
      <c r="G983" s="201"/>
      <c r="H983" s="203" t="s">
        <v>1</v>
      </c>
      <c r="I983" s="205"/>
      <c r="J983" s="201"/>
      <c r="K983" s="201"/>
      <c r="L983" s="206"/>
      <c r="M983" s="207"/>
      <c r="N983" s="208"/>
      <c r="O983" s="208"/>
      <c r="P983" s="208"/>
      <c r="Q983" s="208"/>
      <c r="R983" s="208"/>
      <c r="S983" s="208"/>
      <c r="T983" s="209"/>
      <c r="AT983" s="210" t="s">
        <v>140</v>
      </c>
      <c r="AU983" s="210" t="s">
        <v>138</v>
      </c>
      <c r="AV983" s="13" t="s">
        <v>83</v>
      </c>
      <c r="AW983" s="13" t="s">
        <v>32</v>
      </c>
      <c r="AX983" s="13" t="s">
        <v>75</v>
      </c>
      <c r="AY983" s="210" t="s">
        <v>130</v>
      </c>
    </row>
    <row r="984" spans="1:65" s="14" customFormat="1" ht="11.25">
      <c r="B984" s="211"/>
      <c r="C984" s="212"/>
      <c r="D984" s="202" t="s">
        <v>140</v>
      </c>
      <c r="E984" s="213" t="s">
        <v>1</v>
      </c>
      <c r="F984" s="214" t="s">
        <v>1000</v>
      </c>
      <c r="G984" s="212"/>
      <c r="H984" s="215">
        <v>33.549999999999997</v>
      </c>
      <c r="I984" s="216"/>
      <c r="J984" s="212"/>
      <c r="K984" s="212"/>
      <c r="L984" s="217"/>
      <c r="M984" s="218"/>
      <c r="N984" s="219"/>
      <c r="O984" s="219"/>
      <c r="P984" s="219"/>
      <c r="Q984" s="219"/>
      <c r="R984" s="219"/>
      <c r="S984" s="219"/>
      <c r="T984" s="220"/>
      <c r="AT984" s="221" t="s">
        <v>140</v>
      </c>
      <c r="AU984" s="221" t="s">
        <v>138</v>
      </c>
      <c r="AV984" s="14" t="s">
        <v>138</v>
      </c>
      <c r="AW984" s="14" t="s">
        <v>32</v>
      </c>
      <c r="AX984" s="14" t="s">
        <v>75</v>
      </c>
      <c r="AY984" s="221" t="s">
        <v>130</v>
      </c>
    </row>
    <row r="985" spans="1:65" s="13" customFormat="1" ht="11.25">
      <c r="B985" s="200"/>
      <c r="C985" s="201"/>
      <c r="D985" s="202" t="s">
        <v>140</v>
      </c>
      <c r="E985" s="203" t="s">
        <v>1</v>
      </c>
      <c r="F985" s="204" t="s">
        <v>206</v>
      </c>
      <c r="G985" s="201"/>
      <c r="H985" s="203" t="s">
        <v>1</v>
      </c>
      <c r="I985" s="205"/>
      <c r="J985" s="201"/>
      <c r="K985" s="201"/>
      <c r="L985" s="206"/>
      <c r="M985" s="207"/>
      <c r="N985" s="208"/>
      <c r="O985" s="208"/>
      <c r="P985" s="208"/>
      <c r="Q985" s="208"/>
      <c r="R985" s="208"/>
      <c r="S985" s="208"/>
      <c r="T985" s="209"/>
      <c r="AT985" s="210" t="s">
        <v>140</v>
      </c>
      <c r="AU985" s="210" t="s">
        <v>138</v>
      </c>
      <c r="AV985" s="13" t="s">
        <v>83</v>
      </c>
      <c r="AW985" s="13" t="s">
        <v>32</v>
      </c>
      <c r="AX985" s="13" t="s">
        <v>75</v>
      </c>
      <c r="AY985" s="210" t="s">
        <v>130</v>
      </c>
    </row>
    <row r="986" spans="1:65" s="14" customFormat="1" ht="11.25">
      <c r="B986" s="211"/>
      <c r="C986" s="212"/>
      <c r="D986" s="202" t="s">
        <v>140</v>
      </c>
      <c r="E986" s="213" t="s">
        <v>1</v>
      </c>
      <c r="F986" s="214" t="s">
        <v>1001</v>
      </c>
      <c r="G986" s="212"/>
      <c r="H986" s="215">
        <v>12.94</v>
      </c>
      <c r="I986" s="216"/>
      <c r="J986" s="212"/>
      <c r="K986" s="212"/>
      <c r="L986" s="217"/>
      <c r="M986" s="218"/>
      <c r="N986" s="219"/>
      <c r="O986" s="219"/>
      <c r="P986" s="219"/>
      <c r="Q986" s="219"/>
      <c r="R986" s="219"/>
      <c r="S986" s="219"/>
      <c r="T986" s="220"/>
      <c r="AT986" s="221" t="s">
        <v>140</v>
      </c>
      <c r="AU986" s="221" t="s">
        <v>138</v>
      </c>
      <c r="AV986" s="14" t="s">
        <v>138</v>
      </c>
      <c r="AW986" s="14" t="s">
        <v>32</v>
      </c>
      <c r="AX986" s="14" t="s">
        <v>75</v>
      </c>
      <c r="AY986" s="221" t="s">
        <v>130</v>
      </c>
    </row>
    <row r="987" spans="1:65" s="15" customFormat="1" ht="11.25">
      <c r="B987" s="222"/>
      <c r="C987" s="223"/>
      <c r="D987" s="202" t="s">
        <v>140</v>
      </c>
      <c r="E987" s="224" t="s">
        <v>1</v>
      </c>
      <c r="F987" s="225" t="s">
        <v>169</v>
      </c>
      <c r="G987" s="223"/>
      <c r="H987" s="226">
        <v>46.49</v>
      </c>
      <c r="I987" s="227"/>
      <c r="J987" s="223"/>
      <c r="K987" s="223"/>
      <c r="L987" s="228"/>
      <c r="M987" s="229"/>
      <c r="N987" s="230"/>
      <c r="O987" s="230"/>
      <c r="P987" s="230"/>
      <c r="Q987" s="230"/>
      <c r="R987" s="230"/>
      <c r="S987" s="230"/>
      <c r="T987" s="231"/>
      <c r="AT987" s="232" t="s">
        <v>140</v>
      </c>
      <c r="AU987" s="232" t="s">
        <v>138</v>
      </c>
      <c r="AV987" s="15" t="s">
        <v>137</v>
      </c>
      <c r="AW987" s="15" t="s">
        <v>32</v>
      </c>
      <c r="AX987" s="15" t="s">
        <v>83</v>
      </c>
      <c r="AY987" s="232" t="s">
        <v>130</v>
      </c>
    </row>
    <row r="988" spans="1:65" s="2" customFormat="1" ht="16.5" customHeight="1">
      <c r="A988" s="35"/>
      <c r="B988" s="36"/>
      <c r="C988" s="187" t="s">
        <v>1002</v>
      </c>
      <c r="D988" s="187" t="s">
        <v>132</v>
      </c>
      <c r="E988" s="188" t="s">
        <v>1003</v>
      </c>
      <c r="F988" s="189" t="s">
        <v>1004</v>
      </c>
      <c r="G988" s="190" t="s">
        <v>377</v>
      </c>
      <c r="H988" s="191">
        <v>34.18</v>
      </c>
      <c r="I988" s="192"/>
      <c r="J988" s="193">
        <f>ROUND(I988*H988,2)</f>
        <v>0</v>
      </c>
      <c r="K988" s="189" t="s">
        <v>136</v>
      </c>
      <c r="L988" s="40"/>
      <c r="M988" s="194" t="s">
        <v>1</v>
      </c>
      <c r="N988" s="195" t="s">
        <v>41</v>
      </c>
      <c r="O988" s="72"/>
      <c r="P988" s="196">
        <f>O988*H988</f>
        <v>0</v>
      </c>
      <c r="Q988" s="196">
        <v>0</v>
      </c>
      <c r="R988" s="196">
        <f>Q988*H988</f>
        <v>0</v>
      </c>
      <c r="S988" s="196">
        <v>1.069E-2</v>
      </c>
      <c r="T988" s="197">
        <f>S988*H988</f>
        <v>0.36538419999999999</v>
      </c>
      <c r="U988" s="35"/>
      <c r="V988" s="35"/>
      <c r="W988" s="35"/>
      <c r="X988" s="35"/>
      <c r="Y988" s="35"/>
      <c r="Z988" s="35"/>
      <c r="AA988" s="35"/>
      <c r="AB988" s="35"/>
      <c r="AC988" s="35"/>
      <c r="AD988" s="35"/>
      <c r="AE988" s="35"/>
      <c r="AR988" s="198" t="s">
        <v>233</v>
      </c>
      <c r="AT988" s="198" t="s">
        <v>132</v>
      </c>
      <c r="AU988" s="198" t="s">
        <v>138</v>
      </c>
      <c r="AY988" s="18" t="s">
        <v>130</v>
      </c>
      <c r="BE988" s="199">
        <f>IF(N988="základní",J988,0)</f>
        <v>0</v>
      </c>
      <c r="BF988" s="199">
        <f>IF(N988="snížená",J988,0)</f>
        <v>0</v>
      </c>
      <c r="BG988" s="199">
        <f>IF(N988="zákl. přenesená",J988,0)</f>
        <v>0</v>
      </c>
      <c r="BH988" s="199">
        <f>IF(N988="sníž. přenesená",J988,0)</f>
        <v>0</v>
      </c>
      <c r="BI988" s="199">
        <f>IF(N988="nulová",J988,0)</f>
        <v>0</v>
      </c>
      <c r="BJ988" s="18" t="s">
        <v>138</v>
      </c>
      <c r="BK988" s="199">
        <f>ROUND(I988*H988,2)</f>
        <v>0</v>
      </c>
      <c r="BL988" s="18" t="s">
        <v>233</v>
      </c>
      <c r="BM988" s="198" t="s">
        <v>1005</v>
      </c>
    </row>
    <row r="989" spans="1:65" s="13" customFormat="1" ht="11.25">
      <c r="B989" s="200"/>
      <c r="C989" s="201"/>
      <c r="D989" s="202" t="s">
        <v>140</v>
      </c>
      <c r="E989" s="203" t="s">
        <v>1</v>
      </c>
      <c r="F989" s="204" t="s">
        <v>218</v>
      </c>
      <c r="G989" s="201"/>
      <c r="H989" s="203" t="s">
        <v>1</v>
      </c>
      <c r="I989" s="205"/>
      <c r="J989" s="201"/>
      <c r="K989" s="201"/>
      <c r="L989" s="206"/>
      <c r="M989" s="207"/>
      <c r="N989" s="208"/>
      <c r="O989" s="208"/>
      <c r="P989" s="208"/>
      <c r="Q989" s="208"/>
      <c r="R989" s="208"/>
      <c r="S989" s="208"/>
      <c r="T989" s="209"/>
      <c r="AT989" s="210" t="s">
        <v>140</v>
      </c>
      <c r="AU989" s="210" t="s">
        <v>138</v>
      </c>
      <c r="AV989" s="13" t="s">
        <v>83</v>
      </c>
      <c r="AW989" s="13" t="s">
        <v>32</v>
      </c>
      <c r="AX989" s="13" t="s">
        <v>75</v>
      </c>
      <c r="AY989" s="210" t="s">
        <v>130</v>
      </c>
    </row>
    <row r="990" spans="1:65" s="14" customFormat="1" ht="11.25">
      <c r="B990" s="211"/>
      <c r="C990" s="212"/>
      <c r="D990" s="202" t="s">
        <v>140</v>
      </c>
      <c r="E990" s="213" t="s">
        <v>1</v>
      </c>
      <c r="F990" s="214" t="s">
        <v>1006</v>
      </c>
      <c r="G990" s="212"/>
      <c r="H990" s="215">
        <v>34.18</v>
      </c>
      <c r="I990" s="216"/>
      <c r="J990" s="212"/>
      <c r="K990" s="212"/>
      <c r="L990" s="217"/>
      <c r="M990" s="218"/>
      <c r="N990" s="219"/>
      <c r="O990" s="219"/>
      <c r="P990" s="219"/>
      <c r="Q990" s="219"/>
      <c r="R990" s="219"/>
      <c r="S990" s="219"/>
      <c r="T990" s="220"/>
      <c r="AT990" s="221" t="s">
        <v>140</v>
      </c>
      <c r="AU990" s="221" t="s">
        <v>138</v>
      </c>
      <c r="AV990" s="14" t="s">
        <v>138</v>
      </c>
      <c r="AW990" s="14" t="s">
        <v>32</v>
      </c>
      <c r="AX990" s="14" t="s">
        <v>83</v>
      </c>
      <c r="AY990" s="221" t="s">
        <v>130</v>
      </c>
    </row>
    <row r="991" spans="1:65" s="2" customFormat="1" ht="24.2" customHeight="1">
      <c r="A991" s="35"/>
      <c r="B991" s="36"/>
      <c r="C991" s="187" t="s">
        <v>1007</v>
      </c>
      <c r="D991" s="187" t="s">
        <v>132</v>
      </c>
      <c r="E991" s="188" t="s">
        <v>1008</v>
      </c>
      <c r="F991" s="189" t="s">
        <v>1009</v>
      </c>
      <c r="G991" s="190" t="s">
        <v>377</v>
      </c>
      <c r="H991" s="191">
        <v>12</v>
      </c>
      <c r="I991" s="192"/>
      <c r="J991" s="193">
        <f>ROUND(I991*H991,2)</f>
        <v>0</v>
      </c>
      <c r="K991" s="189" t="s">
        <v>1</v>
      </c>
      <c r="L991" s="40"/>
      <c r="M991" s="194" t="s">
        <v>1</v>
      </c>
      <c r="N991" s="195" t="s">
        <v>41</v>
      </c>
      <c r="O991" s="72"/>
      <c r="P991" s="196">
        <f>O991*H991</f>
        <v>0</v>
      </c>
      <c r="Q991" s="196">
        <v>5.7999999999999996E-3</v>
      </c>
      <c r="R991" s="196">
        <f>Q991*H991</f>
        <v>6.9599999999999995E-2</v>
      </c>
      <c r="S991" s="196">
        <v>0</v>
      </c>
      <c r="T991" s="197">
        <f>S991*H991</f>
        <v>0</v>
      </c>
      <c r="U991" s="35"/>
      <c r="V991" s="35"/>
      <c r="W991" s="35"/>
      <c r="X991" s="35"/>
      <c r="Y991" s="35"/>
      <c r="Z991" s="35"/>
      <c r="AA991" s="35"/>
      <c r="AB991" s="35"/>
      <c r="AC991" s="35"/>
      <c r="AD991" s="35"/>
      <c r="AE991" s="35"/>
      <c r="AR991" s="198" t="s">
        <v>233</v>
      </c>
      <c r="AT991" s="198" t="s">
        <v>132</v>
      </c>
      <c r="AU991" s="198" t="s">
        <v>138</v>
      </c>
      <c r="AY991" s="18" t="s">
        <v>130</v>
      </c>
      <c r="BE991" s="199">
        <f>IF(N991="základní",J991,0)</f>
        <v>0</v>
      </c>
      <c r="BF991" s="199">
        <f>IF(N991="snížená",J991,0)</f>
        <v>0</v>
      </c>
      <c r="BG991" s="199">
        <f>IF(N991="zákl. přenesená",J991,0)</f>
        <v>0</v>
      </c>
      <c r="BH991" s="199">
        <f>IF(N991="sníž. přenesená",J991,0)</f>
        <v>0</v>
      </c>
      <c r="BI991" s="199">
        <f>IF(N991="nulová",J991,0)</f>
        <v>0</v>
      </c>
      <c r="BJ991" s="18" t="s">
        <v>138</v>
      </c>
      <c r="BK991" s="199">
        <f>ROUND(I991*H991,2)</f>
        <v>0</v>
      </c>
      <c r="BL991" s="18" t="s">
        <v>233</v>
      </c>
      <c r="BM991" s="198" t="s">
        <v>1010</v>
      </c>
    </row>
    <row r="992" spans="1:65" s="13" customFormat="1" ht="11.25">
      <c r="B992" s="200"/>
      <c r="C992" s="201"/>
      <c r="D992" s="202" t="s">
        <v>140</v>
      </c>
      <c r="E992" s="203" t="s">
        <v>1</v>
      </c>
      <c r="F992" s="204" t="s">
        <v>1011</v>
      </c>
      <c r="G992" s="201"/>
      <c r="H992" s="203" t="s">
        <v>1</v>
      </c>
      <c r="I992" s="205"/>
      <c r="J992" s="201"/>
      <c r="K992" s="201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140</v>
      </c>
      <c r="AU992" s="210" t="s">
        <v>138</v>
      </c>
      <c r="AV992" s="13" t="s">
        <v>83</v>
      </c>
      <c r="AW992" s="13" t="s">
        <v>32</v>
      </c>
      <c r="AX992" s="13" t="s">
        <v>75</v>
      </c>
      <c r="AY992" s="210" t="s">
        <v>130</v>
      </c>
    </row>
    <row r="993" spans="1:65" s="14" customFormat="1" ht="11.25">
      <c r="B993" s="211"/>
      <c r="C993" s="212"/>
      <c r="D993" s="202" t="s">
        <v>140</v>
      </c>
      <c r="E993" s="213" t="s">
        <v>1</v>
      </c>
      <c r="F993" s="214" t="s">
        <v>1012</v>
      </c>
      <c r="G993" s="212"/>
      <c r="H993" s="215">
        <v>12</v>
      </c>
      <c r="I993" s="216"/>
      <c r="J993" s="212"/>
      <c r="K993" s="212"/>
      <c r="L993" s="217"/>
      <c r="M993" s="218"/>
      <c r="N993" s="219"/>
      <c r="O993" s="219"/>
      <c r="P993" s="219"/>
      <c r="Q993" s="219"/>
      <c r="R993" s="219"/>
      <c r="S993" s="219"/>
      <c r="T993" s="220"/>
      <c r="AT993" s="221" t="s">
        <v>140</v>
      </c>
      <c r="AU993" s="221" t="s">
        <v>138</v>
      </c>
      <c r="AV993" s="14" t="s">
        <v>138</v>
      </c>
      <c r="AW993" s="14" t="s">
        <v>32</v>
      </c>
      <c r="AX993" s="14" t="s">
        <v>83</v>
      </c>
      <c r="AY993" s="221" t="s">
        <v>130</v>
      </c>
    </row>
    <row r="994" spans="1:65" s="2" customFormat="1" ht="24.2" customHeight="1">
      <c r="A994" s="35"/>
      <c r="B994" s="36"/>
      <c r="C994" s="187" t="s">
        <v>1013</v>
      </c>
      <c r="D994" s="187" t="s">
        <v>132</v>
      </c>
      <c r="E994" s="188" t="s">
        <v>1014</v>
      </c>
      <c r="F994" s="189" t="s">
        <v>1015</v>
      </c>
      <c r="G994" s="190" t="s">
        <v>377</v>
      </c>
      <c r="H994" s="191">
        <v>35</v>
      </c>
      <c r="I994" s="192"/>
      <c r="J994" s="193">
        <f>ROUND(I994*H994,2)</f>
        <v>0</v>
      </c>
      <c r="K994" s="189" t="s">
        <v>136</v>
      </c>
      <c r="L994" s="40"/>
      <c r="M994" s="194" t="s">
        <v>1</v>
      </c>
      <c r="N994" s="195" t="s">
        <v>41</v>
      </c>
      <c r="O994" s="72"/>
      <c r="P994" s="196">
        <f>O994*H994</f>
        <v>0</v>
      </c>
      <c r="Q994" s="196">
        <v>1.9400000000000001E-3</v>
      </c>
      <c r="R994" s="196">
        <f>Q994*H994</f>
        <v>6.7900000000000002E-2</v>
      </c>
      <c r="S994" s="196">
        <v>0</v>
      </c>
      <c r="T994" s="197">
        <f>S994*H994</f>
        <v>0</v>
      </c>
      <c r="U994" s="35"/>
      <c r="V994" s="35"/>
      <c r="W994" s="35"/>
      <c r="X994" s="35"/>
      <c r="Y994" s="35"/>
      <c r="Z994" s="35"/>
      <c r="AA994" s="35"/>
      <c r="AB994" s="35"/>
      <c r="AC994" s="35"/>
      <c r="AD994" s="35"/>
      <c r="AE994" s="35"/>
      <c r="AR994" s="198" t="s">
        <v>233</v>
      </c>
      <c r="AT994" s="198" t="s">
        <v>132</v>
      </c>
      <c r="AU994" s="198" t="s">
        <v>138</v>
      </c>
      <c r="AY994" s="18" t="s">
        <v>130</v>
      </c>
      <c r="BE994" s="199">
        <f>IF(N994="základní",J994,0)</f>
        <v>0</v>
      </c>
      <c r="BF994" s="199">
        <f>IF(N994="snížená",J994,0)</f>
        <v>0</v>
      </c>
      <c r="BG994" s="199">
        <f>IF(N994="zákl. přenesená",J994,0)</f>
        <v>0</v>
      </c>
      <c r="BH994" s="199">
        <f>IF(N994="sníž. přenesená",J994,0)</f>
        <v>0</v>
      </c>
      <c r="BI994" s="199">
        <f>IF(N994="nulová",J994,0)</f>
        <v>0</v>
      </c>
      <c r="BJ994" s="18" t="s">
        <v>138</v>
      </c>
      <c r="BK994" s="199">
        <f>ROUND(I994*H994,2)</f>
        <v>0</v>
      </c>
      <c r="BL994" s="18" t="s">
        <v>233</v>
      </c>
      <c r="BM994" s="198" t="s">
        <v>1016</v>
      </c>
    </row>
    <row r="995" spans="1:65" s="13" customFormat="1" ht="11.25">
      <c r="B995" s="200"/>
      <c r="C995" s="201"/>
      <c r="D995" s="202" t="s">
        <v>140</v>
      </c>
      <c r="E995" s="203" t="s">
        <v>1</v>
      </c>
      <c r="F995" s="204" t="s">
        <v>1017</v>
      </c>
      <c r="G995" s="201"/>
      <c r="H995" s="203" t="s">
        <v>1</v>
      </c>
      <c r="I995" s="205"/>
      <c r="J995" s="201"/>
      <c r="K995" s="201"/>
      <c r="L995" s="206"/>
      <c r="M995" s="207"/>
      <c r="N995" s="208"/>
      <c r="O995" s="208"/>
      <c r="P995" s="208"/>
      <c r="Q995" s="208"/>
      <c r="R995" s="208"/>
      <c r="S995" s="208"/>
      <c r="T995" s="209"/>
      <c r="AT995" s="210" t="s">
        <v>140</v>
      </c>
      <c r="AU995" s="210" t="s">
        <v>138</v>
      </c>
      <c r="AV995" s="13" t="s">
        <v>83</v>
      </c>
      <c r="AW995" s="13" t="s">
        <v>32</v>
      </c>
      <c r="AX995" s="13" t="s">
        <v>75</v>
      </c>
      <c r="AY995" s="210" t="s">
        <v>130</v>
      </c>
    </row>
    <row r="996" spans="1:65" s="14" customFormat="1" ht="11.25">
      <c r="B996" s="211"/>
      <c r="C996" s="212"/>
      <c r="D996" s="202" t="s">
        <v>140</v>
      </c>
      <c r="E996" s="213" t="s">
        <v>1</v>
      </c>
      <c r="F996" s="214" t="s">
        <v>1018</v>
      </c>
      <c r="G996" s="212"/>
      <c r="H996" s="215">
        <v>35</v>
      </c>
      <c r="I996" s="216"/>
      <c r="J996" s="212"/>
      <c r="K996" s="212"/>
      <c r="L996" s="217"/>
      <c r="M996" s="218"/>
      <c r="N996" s="219"/>
      <c r="O996" s="219"/>
      <c r="P996" s="219"/>
      <c r="Q996" s="219"/>
      <c r="R996" s="219"/>
      <c r="S996" s="219"/>
      <c r="T996" s="220"/>
      <c r="AT996" s="221" t="s">
        <v>140</v>
      </c>
      <c r="AU996" s="221" t="s">
        <v>138</v>
      </c>
      <c r="AV996" s="14" t="s">
        <v>138</v>
      </c>
      <c r="AW996" s="14" t="s">
        <v>32</v>
      </c>
      <c r="AX996" s="14" t="s">
        <v>83</v>
      </c>
      <c r="AY996" s="221" t="s">
        <v>130</v>
      </c>
    </row>
    <row r="997" spans="1:65" s="2" customFormat="1" ht="24.2" customHeight="1">
      <c r="A997" s="35"/>
      <c r="B997" s="36"/>
      <c r="C997" s="187" t="s">
        <v>1019</v>
      </c>
      <c r="D997" s="187" t="s">
        <v>132</v>
      </c>
      <c r="E997" s="188" t="s">
        <v>1020</v>
      </c>
      <c r="F997" s="189" t="s">
        <v>1021</v>
      </c>
      <c r="G997" s="190" t="s">
        <v>377</v>
      </c>
      <c r="H997" s="191">
        <v>35</v>
      </c>
      <c r="I997" s="192"/>
      <c r="J997" s="193">
        <f>ROUND(I997*H997,2)</f>
        <v>0</v>
      </c>
      <c r="K997" s="189" t="s">
        <v>136</v>
      </c>
      <c r="L997" s="40"/>
      <c r="M997" s="194" t="s">
        <v>1</v>
      </c>
      <c r="N997" s="195" t="s">
        <v>41</v>
      </c>
      <c r="O997" s="72"/>
      <c r="P997" s="196">
        <f>O997*H997</f>
        <v>0</v>
      </c>
      <c r="Q997" s="196">
        <v>2.3700000000000001E-3</v>
      </c>
      <c r="R997" s="196">
        <f>Q997*H997</f>
        <v>8.295000000000001E-2</v>
      </c>
      <c r="S997" s="196">
        <v>0</v>
      </c>
      <c r="T997" s="197">
        <f>S997*H997</f>
        <v>0</v>
      </c>
      <c r="U997" s="35"/>
      <c r="V997" s="35"/>
      <c r="W997" s="35"/>
      <c r="X997" s="35"/>
      <c r="Y997" s="35"/>
      <c r="Z997" s="35"/>
      <c r="AA997" s="35"/>
      <c r="AB997" s="35"/>
      <c r="AC997" s="35"/>
      <c r="AD997" s="35"/>
      <c r="AE997" s="35"/>
      <c r="AR997" s="198" t="s">
        <v>233</v>
      </c>
      <c r="AT997" s="198" t="s">
        <v>132</v>
      </c>
      <c r="AU997" s="198" t="s">
        <v>138</v>
      </c>
      <c r="AY997" s="18" t="s">
        <v>130</v>
      </c>
      <c r="BE997" s="199">
        <f>IF(N997="základní",J997,0)</f>
        <v>0</v>
      </c>
      <c r="BF997" s="199">
        <f>IF(N997="snížená",J997,0)</f>
        <v>0</v>
      </c>
      <c r="BG997" s="199">
        <f>IF(N997="zákl. přenesená",J997,0)</f>
        <v>0</v>
      </c>
      <c r="BH997" s="199">
        <f>IF(N997="sníž. přenesená",J997,0)</f>
        <v>0</v>
      </c>
      <c r="BI997" s="199">
        <f>IF(N997="nulová",J997,0)</f>
        <v>0</v>
      </c>
      <c r="BJ997" s="18" t="s">
        <v>138</v>
      </c>
      <c r="BK997" s="199">
        <f>ROUND(I997*H997,2)</f>
        <v>0</v>
      </c>
      <c r="BL997" s="18" t="s">
        <v>233</v>
      </c>
      <c r="BM997" s="198" t="s">
        <v>1022</v>
      </c>
    </row>
    <row r="998" spans="1:65" s="13" customFormat="1" ht="11.25">
      <c r="B998" s="200"/>
      <c r="C998" s="201"/>
      <c r="D998" s="202" t="s">
        <v>140</v>
      </c>
      <c r="E998" s="203" t="s">
        <v>1</v>
      </c>
      <c r="F998" s="204" t="s">
        <v>1023</v>
      </c>
      <c r="G998" s="201"/>
      <c r="H998" s="203" t="s">
        <v>1</v>
      </c>
      <c r="I998" s="205"/>
      <c r="J998" s="201"/>
      <c r="K998" s="201"/>
      <c r="L998" s="206"/>
      <c r="M998" s="207"/>
      <c r="N998" s="208"/>
      <c r="O998" s="208"/>
      <c r="P998" s="208"/>
      <c r="Q998" s="208"/>
      <c r="R998" s="208"/>
      <c r="S998" s="208"/>
      <c r="T998" s="209"/>
      <c r="AT998" s="210" t="s">
        <v>140</v>
      </c>
      <c r="AU998" s="210" t="s">
        <v>138</v>
      </c>
      <c r="AV998" s="13" t="s">
        <v>83</v>
      </c>
      <c r="AW998" s="13" t="s">
        <v>32</v>
      </c>
      <c r="AX998" s="13" t="s">
        <v>75</v>
      </c>
      <c r="AY998" s="210" t="s">
        <v>130</v>
      </c>
    </row>
    <row r="999" spans="1:65" s="14" customFormat="1" ht="11.25">
      <c r="B999" s="211"/>
      <c r="C999" s="212"/>
      <c r="D999" s="202" t="s">
        <v>140</v>
      </c>
      <c r="E999" s="213" t="s">
        <v>1</v>
      </c>
      <c r="F999" s="214" t="s">
        <v>1018</v>
      </c>
      <c r="G999" s="212"/>
      <c r="H999" s="215">
        <v>35</v>
      </c>
      <c r="I999" s="216"/>
      <c r="J999" s="212"/>
      <c r="K999" s="212"/>
      <c r="L999" s="217"/>
      <c r="M999" s="218"/>
      <c r="N999" s="219"/>
      <c r="O999" s="219"/>
      <c r="P999" s="219"/>
      <c r="Q999" s="219"/>
      <c r="R999" s="219"/>
      <c r="S999" s="219"/>
      <c r="T999" s="220"/>
      <c r="AT999" s="221" t="s">
        <v>140</v>
      </c>
      <c r="AU999" s="221" t="s">
        <v>138</v>
      </c>
      <c r="AV999" s="14" t="s">
        <v>138</v>
      </c>
      <c r="AW999" s="14" t="s">
        <v>32</v>
      </c>
      <c r="AX999" s="14" t="s">
        <v>83</v>
      </c>
      <c r="AY999" s="221" t="s">
        <v>130</v>
      </c>
    </row>
    <row r="1000" spans="1:65" s="2" customFormat="1" ht="24.2" customHeight="1">
      <c r="A1000" s="35"/>
      <c r="B1000" s="36"/>
      <c r="C1000" s="187" t="s">
        <v>1024</v>
      </c>
      <c r="D1000" s="187" t="s">
        <v>132</v>
      </c>
      <c r="E1000" s="188" t="s">
        <v>1025</v>
      </c>
      <c r="F1000" s="189" t="s">
        <v>1026</v>
      </c>
      <c r="G1000" s="190" t="s">
        <v>377</v>
      </c>
      <c r="H1000" s="191">
        <v>27</v>
      </c>
      <c r="I1000" s="192"/>
      <c r="J1000" s="193">
        <f>ROUND(I1000*H1000,2)</f>
        <v>0</v>
      </c>
      <c r="K1000" s="189" t="s">
        <v>136</v>
      </c>
      <c r="L1000" s="40"/>
      <c r="M1000" s="194" t="s">
        <v>1</v>
      </c>
      <c r="N1000" s="195" t="s">
        <v>41</v>
      </c>
      <c r="O1000" s="72"/>
      <c r="P1000" s="196">
        <f>O1000*H1000</f>
        <v>0</v>
      </c>
      <c r="Q1000" s="196">
        <v>3.62E-3</v>
      </c>
      <c r="R1000" s="196">
        <f>Q1000*H1000</f>
        <v>9.7739999999999994E-2</v>
      </c>
      <c r="S1000" s="196">
        <v>0</v>
      </c>
      <c r="T1000" s="197">
        <f>S1000*H1000</f>
        <v>0</v>
      </c>
      <c r="U1000" s="35"/>
      <c r="V1000" s="35"/>
      <c r="W1000" s="35"/>
      <c r="X1000" s="35"/>
      <c r="Y1000" s="35"/>
      <c r="Z1000" s="35"/>
      <c r="AA1000" s="35"/>
      <c r="AB1000" s="35"/>
      <c r="AC1000" s="35"/>
      <c r="AD1000" s="35"/>
      <c r="AE1000" s="35"/>
      <c r="AR1000" s="198" t="s">
        <v>233</v>
      </c>
      <c r="AT1000" s="198" t="s">
        <v>132</v>
      </c>
      <c r="AU1000" s="198" t="s">
        <v>138</v>
      </c>
      <c r="AY1000" s="18" t="s">
        <v>130</v>
      </c>
      <c r="BE1000" s="199">
        <f>IF(N1000="základní",J1000,0)</f>
        <v>0</v>
      </c>
      <c r="BF1000" s="199">
        <f>IF(N1000="snížená",J1000,0)</f>
        <v>0</v>
      </c>
      <c r="BG1000" s="199">
        <f>IF(N1000="zákl. přenesená",J1000,0)</f>
        <v>0</v>
      </c>
      <c r="BH1000" s="199">
        <f>IF(N1000="sníž. přenesená",J1000,0)</f>
        <v>0</v>
      </c>
      <c r="BI1000" s="199">
        <f>IF(N1000="nulová",J1000,0)</f>
        <v>0</v>
      </c>
      <c r="BJ1000" s="18" t="s">
        <v>138</v>
      </c>
      <c r="BK1000" s="199">
        <f>ROUND(I1000*H1000,2)</f>
        <v>0</v>
      </c>
      <c r="BL1000" s="18" t="s">
        <v>233</v>
      </c>
      <c r="BM1000" s="198" t="s">
        <v>1027</v>
      </c>
    </row>
    <row r="1001" spans="1:65" s="13" customFormat="1" ht="11.25">
      <c r="B1001" s="200"/>
      <c r="C1001" s="201"/>
      <c r="D1001" s="202" t="s">
        <v>140</v>
      </c>
      <c r="E1001" s="203" t="s">
        <v>1</v>
      </c>
      <c r="F1001" s="204" t="s">
        <v>1028</v>
      </c>
      <c r="G1001" s="201"/>
      <c r="H1001" s="203" t="s">
        <v>1</v>
      </c>
      <c r="I1001" s="205"/>
      <c r="J1001" s="201"/>
      <c r="K1001" s="201"/>
      <c r="L1001" s="206"/>
      <c r="M1001" s="207"/>
      <c r="N1001" s="208"/>
      <c r="O1001" s="208"/>
      <c r="P1001" s="208"/>
      <c r="Q1001" s="208"/>
      <c r="R1001" s="208"/>
      <c r="S1001" s="208"/>
      <c r="T1001" s="209"/>
      <c r="AT1001" s="210" t="s">
        <v>140</v>
      </c>
      <c r="AU1001" s="210" t="s">
        <v>138</v>
      </c>
      <c r="AV1001" s="13" t="s">
        <v>83</v>
      </c>
      <c r="AW1001" s="13" t="s">
        <v>32</v>
      </c>
      <c r="AX1001" s="13" t="s">
        <v>75</v>
      </c>
      <c r="AY1001" s="210" t="s">
        <v>130</v>
      </c>
    </row>
    <row r="1002" spans="1:65" s="14" customFormat="1" ht="11.25">
      <c r="B1002" s="211"/>
      <c r="C1002" s="212"/>
      <c r="D1002" s="202" t="s">
        <v>140</v>
      </c>
      <c r="E1002" s="213" t="s">
        <v>1</v>
      </c>
      <c r="F1002" s="214" t="s">
        <v>1029</v>
      </c>
      <c r="G1002" s="212"/>
      <c r="H1002" s="215">
        <v>27</v>
      </c>
      <c r="I1002" s="216"/>
      <c r="J1002" s="212"/>
      <c r="K1002" s="212"/>
      <c r="L1002" s="217"/>
      <c r="M1002" s="218"/>
      <c r="N1002" s="219"/>
      <c r="O1002" s="219"/>
      <c r="P1002" s="219"/>
      <c r="Q1002" s="219"/>
      <c r="R1002" s="219"/>
      <c r="S1002" s="219"/>
      <c r="T1002" s="220"/>
      <c r="AT1002" s="221" t="s">
        <v>140</v>
      </c>
      <c r="AU1002" s="221" t="s">
        <v>138</v>
      </c>
      <c r="AV1002" s="14" t="s">
        <v>138</v>
      </c>
      <c r="AW1002" s="14" t="s">
        <v>32</v>
      </c>
      <c r="AX1002" s="14" t="s">
        <v>83</v>
      </c>
      <c r="AY1002" s="221" t="s">
        <v>130</v>
      </c>
    </row>
    <row r="1003" spans="1:65" s="2" customFormat="1" ht="24.2" customHeight="1">
      <c r="A1003" s="35"/>
      <c r="B1003" s="36"/>
      <c r="C1003" s="187" t="s">
        <v>1030</v>
      </c>
      <c r="D1003" s="187" t="s">
        <v>132</v>
      </c>
      <c r="E1003" s="188" t="s">
        <v>1031</v>
      </c>
      <c r="F1003" s="189" t="s">
        <v>1032</v>
      </c>
      <c r="G1003" s="190" t="s">
        <v>377</v>
      </c>
      <c r="H1003" s="191">
        <v>227.1</v>
      </c>
      <c r="I1003" s="192"/>
      <c r="J1003" s="193">
        <f>ROUND(I1003*H1003,2)</f>
        <v>0</v>
      </c>
      <c r="K1003" s="189" t="s">
        <v>136</v>
      </c>
      <c r="L1003" s="40"/>
      <c r="M1003" s="194" t="s">
        <v>1</v>
      </c>
      <c r="N1003" s="195" t="s">
        <v>41</v>
      </c>
      <c r="O1003" s="72"/>
      <c r="P1003" s="196">
        <f>O1003*H1003</f>
        <v>0</v>
      </c>
      <c r="Q1003" s="196">
        <v>4.3200000000000001E-3</v>
      </c>
      <c r="R1003" s="196">
        <f>Q1003*H1003</f>
        <v>0.98107199999999994</v>
      </c>
      <c r="S1003" s="196">
        <v>0</v>
      </c>
      <c r="T1003" s="197">
        <f>S1003*H1003</f>
        <v>0</v>
      </c>
      <c r="U1003" s="35"/>
      <c r="V1003" s="35"/>
      <c r="W1003" s="35"/>
      <c r="X1003" s="35"/>
      <c r="Y1003" s="35"/>
      <c r="Z1003" s="35"/>
      <c r="AA1003" s="35"/>
      <c r="AB1003" s="35"/>
      <c r="AC1003" s="35"/>
      <c r="AD1003" s="35"/>
      <c r="AE1003" s="35"/>
      <c r="AR1003" s="198" t="s">
        <v>233</v>
      </c>
      <c r="AT1003" s="198" t="s">
        <v>132</v>
      </c>
      <c r="AU1003" s="198" t="s">
        <v>138</v>
      </c>
      <c r="AY1003" s="18" t="s">
        <v>130</v>
      </c>
      <c r="BE1003" s="199">
        <f>IF(N1003="základní",J1003,0)</f>
        <v>0</v>
      </c>
      <c r="BF1003" s="199">
        <f>IF(N1003="snížená",J1003,0)</f>
        <v>0</v>
      </c>
      <c r="BG1003" s="199">
        <f>IF(N1003="zákl. přenesená",J1003,0)</f>
        <v>0</v>
      </c>
      <c r="BH1003" s="199">
        <f>IF(N1003="sníž. přenesená",J1003,0)</f>
        <v>0</v>
      </c>
      <c r="BI1003" s="199">
        <f>IF(N1003="nulová",J1003,0)</f>
        <v>0</v>
      </c>
      <c r="BJ1003" s="18" t="s">
        <v>138</v>
      </c>
      <c r="BK1003" s="199">
        <f>ROUND(I1003*H1003,2)</f>
        <v>0</v>
      </c>
      <c r="BL1003" s="18" t="s">
        <v>233</v>
      </c>
      <c r="BM1003" s="198" t="s">
        <v>1033</v>
      </c>
    </row>
    <row r="1004" spans="1:65" s="13" customFormat="1" ht="11.25">
      <c r="B1004" s="200"/>
      <c r="C1004" s="201"/>
      <c r="D1004" s="202" t="s">
        <v>140</v>
      </c>
      <c r="E1004" s="203" t="s">
        <v>1</v>
      </c>
      <c r="F1004" s="204" t="s">
        <v>1034</v>
      </c>
      <c r="G1004" s="201"/>
      <c r="H1004" s="203" t="s">
        <v>1</v>
      </c>
      <c r="I1004" s="205"/>
      <c r="J1004" s="201"/>
      <c r="K1004" s="201"/>
      <c r="L1004" s="206"/>
      <c r="M1004" s="207"/>
      <c r="N1004" s="208"/>
      <c r="O1004" s="208"/>
      <c r="P1004" s="208"/>
      <c r="Q1004" s="208"/>
      <c r="R1004" s="208"/>
      <c r="S1004" s="208"/>
      <c r="T1004" s="209"/>
      <c r="AT1004" s="210" t="s">
        <v>140</v>
      </c>
      <c r="AU1004" s="210" t="s">
        <v>138</v>
      </c>
      <c r="AV1004" s="13" t="s">
        <v>83</v>
      </c>
      <c r="AW1004" s="13" t="s">
        <v>32</v>
      </c>
      <c r="AX1004" s="13" t="s">
        <v>75</v>
      </c>
      <c r="AY1004" s="210" t="s">
        <v>130</v>
      </c>
    </row>
    <row r="1005" spans="1:65" s="14" customFormat="1" ht="11.25">
      <c r="B1005" s="211"/>
      <c r="C1005" s="212"/>
      <c r="D1005" s="202" t="s">
        <v>140</v>
      </c>
      <c r="E1005" s="213" t="s">
        <v>1</v>
      </c>
      <c r="F1005" s="214" t="s">
        <v>1035</v>
      </c>
      <c r="G1005" s="212"/>
      <c r="H1005" s="215">
        <v>223.5</v>
      </c>
      <c r="I1005" s="216"/>
      <c r="J1005" s="212"/>
      <c r="K1005" s="212"/>
      <c r="L1005" s="217"/>
      <c r="M1005" s="218"/>
      <c r="N1005" s="219"/>
      <c r="O1005" s="219"/>
      <c r="P1005" s="219"/>
      <c r="Q1005" s="219"/>
      <c r="R1005" s="219"/>
      <c r="S1005" s="219"/>
      <c r="T1005" s="220"/>
      <c r="AT1005" s="221" t="s">
        <v>140</v>
      </c>
      <c r="AU1005" s="221" t="s">
        <v>138</v>
      </c>
      <c r="AV1005" s="14" t="s">
        <v>138</v>
      </c>
      <c r="AW1005" s="14" t="s">
        <v>32</v>
      </c>
      <c r="AX1005" s="14" t="s">
        <v>75</v>
      </c>
      <c r="AY1005" s="221" t="s">
        <v>130</v>
      </c>
    </row>
    <row r="1006" spans="1:65" s="13" customFormat="1" ht="11.25">
      <c r="B1006" s="200"/>
      <c r="C1006" s="201"/>
      <c r="D1006" s="202" t="s">
        <v>140</v>
      </c>
      <c r="E1006" s="203" t="s">
        <v>1</v>
      </c>
      <c r="F1006" s="204" t="s">
        <v>1036</v>
      </c>
      <c r="G1006" s="201"/>
      <c r="H1006" s="203" t="s">
        <v>1</v>
      </c>
      <c r="I1006" s="205"/>
      <c r="J1006" s="201"/>
      <c r="K1006" s="201"/>
      <c r="L1006" s="206"/>
      <c r="M1006" s="207"/>
      <c r="N1006" s="208"/>
      <c r="O1006" s="208"/>
      <c r="P1006" s="208"/>
      <c r="Q1006" s="208"/>
      <c r="R1006" s="208"/>
      <c r="S1006" s="208"/>
      <c r="T1006" s="209"/>
      <c r="AT1006" s="210" t="s">
        <v>140</v>
      </c>
      <c r="AU1006" s="210" t="s">
        <v>138</v>
      </c>
      <c r="AV1006" s="13" t="s">
        <v>83</v>
      </c>
      <c r="AW1006" s="13" t="s">
        <v>32</v>
      </c>
      <c r="AX1006" s="13" t="s">
        <v>75</v>
      </c>
      <c r="AY1006" s="210" t="s">
        <v>130</v>
      </c>
    </row>
    <row r="1007" spans="1:65" s="14" customFormat="1" ht="11.25">
      <c r="B1007" s="211"/>
      <c r="C1007" s="212"/>
      <c r="D1007" s="202" t="s">
        <v>140</v>
      </c>
      <c r="E1007" s="213" t="s">
        <v>1</v>
      </c>
      <c r="F1007" s="214" t="s">
        <v>1037</v>
      </c>
      <c r="G1007" s="212"/>
      <c r="H1007" s="215">
        <v>3.6</v>
      </c>
      <c r="I1007" s="216"/>
      <c r="J1007" s="212"/>
      <c r="K1007" s="212"/>
      <c r="L1007" s="217"/>
      <c r="M1007" s="218"/>
      <c r="N1007" s="219"/>
      <c r="O1007" s="219"/>
      <c r="P1007" s="219"/>
      <c r="Q1007" s="219"/>
      <c r="R1007" s="219"/>
      <c r="S1007" s="219"/>
      <c r="T1007" s="220"/>
      <c r="AT1007" s="221" t="s">
        <v>140</v>
      </c>
      <c r="AU1007" s="221" t="s">
        <v>138</v>
      </c>
      <c r="AV1007" s="14" t="s">
        <v>138</v>
      </c>
      <c r="AW1007" s="14" t="s">
        <v>32</v>
      </c>
      <c r="AX1007" s="14" t="s">
        <v>75</v>
      </c>
      <c r="AY1007" s="221" t="s">
        <v>130</v>
      </c>
    </row>
    <row r="1008" spans="1:65" s="15" customFormat="1" ht="11.25">
      <c r="B1008" s="222"/>
      <c r="C1008" s="223"/>
      <c r="D1008" s="202" t="s">
        <v>140</v>
      </c>
      <c r="E1008" s="224" t="s">
        <v>1</v>
      </c>
      <c r="F1008" s="225" t="s">
        <v>169</v>
      </c>
      <c r="G1008" s="223"/>
      <c r="H1008" s="226">
        <v>227.1</v>
      </c>
      <c r="I1008" s="227"/>
      <c r="J1008" s="223"/>
      <c r="K1008" s="223"/>
      <c r="L1008" s="228"/>
      <c r="M1008" s="229"/>
      <c r="N1008" s="230"/>
      <c r="O1008" s="230"/>
      <c r="P1008" s="230"/>
      <c r="Q1008" s="230"/>
      <c r="R1008" s="230"/>
      <c r="S1008" s="230"/>
      <c r="T1008" s="231"/>
      <c r="AT1008" s="232" t="s">
        <v>140</v>
      </c>
      <c r="AU1008" s="232" t="s">
        <v>138</v>
      </c>
      <c r="AV1008" s="15" t="s">
        <v>137</v>
      </c>
      <c r="AW1008" s="15" t="s">
        <v>32</v>
      </c>
      <c r="AX1008" s="15" t="s">
        <v>83</v>
      </c>
      <c r="AY1008" s="232" t="s">
        <v>130</v>
      </c>
    </row>
    <row r="1009" spans="1:65" s="2" customFormat="1" ht="24.2" customHeight="1">
      <c r="A1009" s="35"/>
      <c r="B1009" s="36"/>
      <c r="C1009" s="187" t="s">
        <v>1038</v>
      </c>
      <c r="D1009" s="187" t="s">
        <v>132</v>
      </c>
      <c r="E1009" s="188" t="s">
        <v>1039</v>
      </c>
      <c r="F1009" s="189" t="s">
        <v>1040</v>
      </c>
      <c r="G1009" s="190" t="s">
        <v>377</v>
      </c>
      <c r="H1009" s="191">
        <v>5.85</v>
      </c>
      <c r="I1009" s="192"/>
      <c r="J1009" s="193">
        <f>ROUND(I1009*H1009,2)</f>
        <v>0</v>
      </c>
      <c r="K1009" s="189" t="s">
        <v>136</v>
      </c>
      <c r="L1009" s="40"/>
      <c r="M1009" s="194" t="s">
        <v>1</v>
      </c>
      <c r="N1009" s="195" t="s">
        <v>41</v>
      </c>
      <c r="O1009" s="72"/>
      <c r="P1009" s="196">
        <f>O1009*H1009</f>
        <v>0</v>
      </c>
      <c r="Q1009" s="196">
        <v>5.3899999999999998E-3</v>
      </c>
      <c r="R1009" s="196">
        <f>Q1009*H1009</f>
        <v>3.1531499999999997E-2</v>
      </c>
      <c r="S1009" s="196">
        <v>0</v>
      </c>
      <c r="T1009" s="197">
        <f>S1009*H1009</f>
        <v>0</v>
      </c>
      <c r="U1009" s="35"/>
      <c r="V1009" s="35"/>
      <c r="W1009" s="35"/>
      <c r="X1009" s="35"/>
      <c r="Y1009" s="35"/>
      <c r="Z1009" s="35"/>
      <c r="AA1009" s="35"/>
      <c r="AB1009" s="35"/>
      <c r="AC1009" s="35"/>
      <c r="AD1009" s="35"/>
      <c r="AE1009" s="35"/>
      <c r="AR1009" s="198" t="s">
        <v>233</v>
      </c>
      <c r="AT1009" s="198" t="s">
        <v>132</v>
      </c>
      <c r="AU1009" s="198" t="s">
        <v>138</v>
      </c>
      <c r="AY1009" s="18" t="s">
        <v>130</v>
      </c>
      <c r="BE1009" s="199">
        <f>IF(N1009="základní",J1009,0)</f>
        <v>0</v>
      </c>
      <c r="BF1009" s="199">
        <f>IF(N1009="snížená",J1009,0)</f>
        <v>0</v>
      </c>
      <c r="BG1009" s="199">
        <f>IF(N1009="zákl. přenesená",J1009,0)</f>
        <v>0</v>
      </c>
      <c r="BH1009" s="199">
        <f>IF(N1009="sníž. přenesená",J1009,0)</f>
        <v>0</v>
      </c>
      <c r="BI1009" s="199">
        <f>IF(N1009="nulová",J1009,0)</f>
        <v>0</v>
      </c>
      <c r="BJ1009" s="18" t="s">
        <v>138</v>
      </c>
      <c r="BK1009" s="199">
        <f>ROUND(I1009*H1009,2)</f>
        <v>0</v>
      </c>
      <c r="BL1009" s="18" t="s">
        <v>233</v>
      </c>
      <c r="BM1009" s="198" t="s">
        <v>1041</v>
      </c>
    </row>
    <row r="1010" spans="1:65" s="13" customFormat="1" ht="11.25">
      <c r="B1010" s="200"/>
      <c r="C1010" s="201"/>
      <c r="D1010" s="202" t="s">
        <v>140</v>
      </c>
      <c r="E1010" s="203" t="s">
        <v>1</v>
      </c>
      <c r="F1010" s="204" t="s">
        <v>1042</v>
      </c>
      <c r="G1010" s="201"/>
      <c r="H1010" s="203" t="s">
        <v>1</v>
      </c>
      <c r="I1010" s="205"/>
      <c r="J1010" s="201"/>
      <c r="K1010" s="201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140</v>
      </c>
      <c r="AU1010" s="210" t="s">
        <v>138</v>
      </c>
      <c r="AV1010" s="13" t="s">
        <v>83</v>
      </c>
      <c r="AW1010" s="13" t="s">
        <v>32</v>
      </c>
      <c r="AX1010" s="13" t="s">
        <v>75</v>
      </c>
      <c r="AY1010" s="210" t="s">
        <v>130</v>
      </c>
    </row>
    <row r="1011" spans="1:65" s="14" customFormat="1" ht="11.25">
      <c r="B1011" s="211"/>
      <c r="C1011" s="212"/>
      <c r="D1011" s="202" t="s">
        <v>140</v>
      </c>
      <c r="E1011" s="213" t="s">
        <v>1</v>
      </c>
      <c r="F1011" s="214" t="s">
        <v>1043</v>
      </c>
      <c r="G1011" s="212"/>
      <c r="H1011" s="215">
        <v>5.85</v>
      </c>
      <c r="I1011" s="216"/>
      <c r="J1011" s="212"/>
      <c r="K1011" s="212"/>
      <c r="L1011" s="217"/>
      <c r="M1011" s="218"/>
      <c r="N1011" s="219"/>
      <c r="O1011" s="219"/>
      <c r="P1011" s="219"/>
      <c r="Q1011" s="219"/>
      <c r="R1011" s="219"/>
      <c r="S1011" s="219"/>
      <c r="T1011" s="220"/>
      <c r="AT1011" s="221" t="s">
        <v>140</v>
      </c>
      <c r="AU1011" s="221" t="s">
        <v>138</v>
      </c>
      <c r="AV1011" s="14" t="s">
        <v>138</v>
      </c>
      <c r="AW1011" s="14" t="s">
        <v>32</v>
      </c>
      <c r="AX1011" s="14" t="s">
        <v>83</v>
      </c>
      <c r="AY1011" s="221" t="s">
        <v>130</v>
      </c>
    </row>
    <row r="1012" spans="1:65" s="2" customFormat="1" ht="33" customHeight="1">
      <c r="A1012" s="35"/>
      <c r="B1012" s="36"/>
      <c r="C1012" s="187" t="s">
        <v>1044</v>
      </c>
      <c r="D1012" s="187" t="s">
        <v>132</v>
      </c>
      <c r="E1012" s="188" t="s">
        <v>1045</v>
      </c>
      <c r="F1012" s="189" t="s">
        <v>1046</v>
      </c>
      <c r="G1012" s="190" t="s">
        <v>377</v>
      </c>
      <c r="H1012" s="191">
        <v>43.43</v>
      </c>
      <c r="I1012" s="192"/>
      <c r="J1012" s="193">
        <f>ROUND(I1012*H1012,2)</f>
        <v>0</v>
      </c>
      <c r="K1012" s="189" t="s">
        <v>136</v>
      </c>
      <c r="L1012" s="40"/>
      <c r="M1012" s="194" t="s">
        <v>1</v>
      </c>
      <c r="N1012" s="195" t="s">
        <v>41</v>
      </c>
      <c r="O1012" s="72"/>
      <c r="P1012" s="196">
        <f>O1012*H1012</f>
        <v>0</v>
      </c>
      <c r="Q1012" s="196">
        <v>2.8900000000000002E-3</v>
      </c>
      <c r="R1012" s="196">
        <f>Q1012*H1012</f>
        <v>0.1255127</v>
      </c>
      <c r="S1012" s="196">
        <v>0</v>
      </c>
      <c r="T1012" s="197">
        <f>S1012*H1012</f>
        <v>0</v>
      </c>
      <c r="U1012" s="35"/>
      <c r="V1012" s="35"/>
      <c r="W1012" s="35"/>
      <c r="X1012" s="35"/>
      <c r="Y1012" s="35"/>
      <c r="Z1012" s="35"/>
      <c r="AA1012" s="35"/>
      <c r="AB1012" s="35"/>
      <c r="AC1012" s="35"/>
      <c r="AD1012" s="35"/>
      <c r="AE1012" s="35"/>
      <c r="AR1012" s="198" t="s">
        <v>233</v>
      </c>
      <c r="AT1012" s="198" t="s">
        <v>132</v>
      </c>
      <c r="AU1012" s="198" t="s">
        <v>138</v>
      </c>
      <c r="AY1012" s="18" t="s">
        <v>130</v>
      </c>
      <c r="BE1012" s="199">
        <f>IF(N1012="základní",J1012,0)</f>
        <v>0</v>
      </c>
      <c r="BF1012" s="199">
        <f>IF(N1012="snížená",J1012,0)</f>
        <v>0</v>
      </c>
      <c r="BG1012" s="199">
        <f>IF(N1012="zákl. přenesená",J1012,0)</f>
        <v>0</v>
      </c>
      <c r="BH1012" s="199">
        <f>IF(N1012="sníž. přenesená",J1012,0)</f>
        <v>0</v>
      </c>
      <c r="BI1012" s="199">
        <f>IF(N1012="nulová",J1012,0)</f>
        <v>0</v>
      </c>
      <c r="BJ1012" s="18" t="s">
        <v>138</v>
      </c>
      <c r="BK1012" s="199">
        <f>ROUND(I1012*H1012,2)</f>
        <v>0</v>
      </c>
      <c r="BL1012" s="18" t="s">
        <v>233</v>
      </c>
      <c r="BM1012" s="198" t="s">
        <v>1047</v>
      </c>
    </row>
    <row r="1013" spans="1:65" s="13" customFormat="1" ht="11.25">
      <c r="B1013" s="200"/>
      <c r="C1013" s="201"/>
      <c r="D1013" s="202" t="s">
        <v>140</v>
      </c>
      <c r="E1013" s="203" t="s">
        <v>1</v>
      </c>
      <c r="F1013" s="204" t="s">
        <v>1048</v>
      </c>
      <c r="G1013" s="201"/>
      <c r="H1013" s="203" t="s">
        <v>1</v>
      </c>
      <c r="I1013" s="205"/>
      <c r="J1013" s="201"/>
      <c r="K1013" s="201"/>
      <c r="L1013" s="206"/>
      <c r="M1013" s="207"/>
      <c r="N1013" s="208"/>
      <c r="O1013" s="208"/>
      <c r="P1013" s="208"/>
      <c r="Q1013" s="208"/>
      <c r="R1013" s="208"/>
      <c r="S1013" s="208"/>
      <c r="T1013" s="209"/>
      <c r="AT1013" s="210" t="s">
        <v>140</v>
      </c>
      <c r="AU1013" s="210" t="s">
        <v>138</v>
      </c>
      <c r="AV1013" s="13" t="s">
        <v>83</v>
      </c>
      <c r="AW1013" s="13" t="s">
        <v>32</v>
      </c>
      <c r="AX1013" s="13" t="s">
        <v>75</v>
      </c>
      <c r="AY1013" s="210" t="s">
        <v>130</v>
      </c>
    </row>
    <row r="1014" spans="1:65" s="14" customFormat="1" ht="11.25">
      <c r="B1014" s="211"/>
      <c r="C1014" s="212"/>
      <c r="D1014" s="202" t="s">
        <v>140</v>
      </c>
      <c r="E1014" s="213" t="s">
        <v>1</v>
      </c>
      <c r="F1014" s="214" t="s">
        <v>1049</v>
      </c>
      <c r="G1014" s="212"/>
      <c r="H1014" s="215">
        <v>30.33</v>
      </c>
      <c r="I1014" s="216"/>
      <c r="J1014" s="212"/>
      <c r="K1014" s="212"/>
      <c r="L1014" s="217"/>
      <c r="M1014" s="218"/>
      <c r="N1014" s="219"/>
      <c r="O1014" s="219"/>
      <c r="P1014" s="219"/>
      <c r="Q1014" s="219"/>
      <c r="R1014" s="219"/>
      <c r="S1014" s="219"/>
      <c r="T1014" s="220"/>
      <c r="AT1014" s="221" t="s">
        <v>140</v>
      </c>
      <c r="AU1014" s="221" t="s">
        <v>138</v>
      </c>
      <c r="AV1014" s="14" t="s">
        <v>138</v>
      </c>
      <c r="AW1014" s="14" t="s">
        <v>32</v>
      </c>
      <c r="AX1014" s="14" t="s">
        <v>75</v>
      </c>
      <c r="AY1014" s="221" t="s">
        <v>130</v>
      </c>
    </row>
    <row r="1015" spans="1:65" s="14" customFormat="1" ht="11.25">
      <c r="B1015" s="211"/>
      <c r="C1015" s="212"/>
      <c r="D1015" s="202" t="s">
        <v>140</v>
      </c>
      <c r="E1015" s="213" t="s">
        <v>1</v>
      </c>
      <c r="F1015" s="214" t="s">
        <v>841</v>
      </c>
      <c r="G1015" s="212"/>
      <c r="H1015" s="215">
        <v>12.5</v>
      </c>
      <c r="I1015" s="216"/>
      <c r="J1015" s="212"/>
      <c r="K1015" s="212"/>
      <c r="L1015" s="217"/>
      <c r="M1015" s="218"/>
      <c r="N1015" s="219"/>
      <c r="O1015" s="219"/>
      <c r="P1015" s="219"/>
      <c r="Q1015" s="219"/>
      <c r="R1015" s="219"/>
      <c r="S1015" s="219"/>
      <c r="T1015" s="220"/>
      <c r="AT1015" s="221" t="s">
        <v>140</v>
      </c>
      <c r="AU1015" s="221" t="s">
        <v>138</v>
      </c>
      <c r="AV1015" s="14" t="s">
        <v>138</v>
      </c>
      <c r="AW1015" s="14" t="s">
        <v>32</v>
      </c>
      <c r="AX1015" s="14" t="s">
        <v>75</v>
      </c>
      <c r="AY1015" s="221" t="s">
        <v>130</v>
      </c>
    </row>
    <row r="1016" spans="1:65" s="14" customFormat="1" ht="11.25">
      <c r="B1016" s="211"/>
      <c r="C1016" s="212"/>
      <c r="D1016" s="202" t="s">
        <v>140</v>
      </c>
      <c r="E1016" s="213" t="s">
        <v>1</v>
      </c>
      <c r="F1016" s="214" t="s">
        <v>1050</v>
      </c>
      <c r="G1016" s="212"/>
      <c r="H1016" s="215">
        <v>0.6</v>
      </c>
      <c r="I1016" s="216"/>
      <c r="J1016" s="212"/>
      <c r="K1016" s="212"/>
      <c r="L1016" s="217"/>
      <c r="M1016" s="218"/>
      <c r="N1016" s="219"/>
      <c r="O1016" s="219"/>
      <c r="P1016" s="219"/>
      <c r="Q1016" s="219"/>
      <c r="R1016" s="219"/>
      <c r="S1016" s="219"/>
      <c r="T1016" s="220"/>
      <c r="AT1016" s="221" t="s">
        <v>140</v>
      </c>
      <c r="AU1016" s="221" t="s">
        <v>138</v>
      </c>
      <c r="AV1016" s="14" t="s">
        <v>138</v>
      </c>
      <c r="AW1016" s="14" t="s">
        <v>32</v>
      </c>
      <c r="AX1016" s="14" t="s">
        <v>75</v>
      </c>
      <c r="AY1016" s="221" t="s">
        <v>130</v>
      </c>
    </row>
    <row r="1017" spans="1:65" s="15" customFormat="1" ht="11.25">
      <c r="B1017" s="222"/>
      <c r="C1017" s="223"/>
      <c r="D1017" s="202" t="s">
        <v>140</v>
      </c>
      <c r="E1017" s="224" t="s">
        <v>1</v>
      </c>
      <c r="F1017" s="225" t="s">
        <v>169</v>
      </c>
      <c r="G1017" s="223"/>
      <c r="H1017" s="226">
        <v>43.43</v>
      </c>
      <c r="I1017" s="227"/>
      <c r="J1017" s="223"/>
      <c r="K1017" s="223"/>
      <c r="L1017" s="228"/>
      <c r="M1017" s="229"/>
      <c r="N1017" s="230"/>
      <c r="O1017" s="230"/>
      <c r="P1017" s="230"/>
      <c r="Q1017" s="230"/>
      <c r="R1017" s="230"/>
      <c r="S1017" s="230"/>
      <c r="T1017" s="231"/>
      <c r="AT1017" s="232" t="s">
        <v>140</v>
      </c>
      <c r="AU1017" s="232" t="s">
        <v>138</v>
      </c>
      <c r="AV1017" s="15" t="s">
        <v>137</v>
      </c>
      <c r="AW1017" s="15" t="s">
        <v>32</v>
      </c>
      <c r="AX1017" s="15" t="s">
        <v>83</v>
      </c>
      <c r="AY1017" s="232" t="s">
        <v>130</v>
      </c>
    </row>
    <row r="1018" spans="1:65" s="2" customFormat="1" ht="24.2" customHeight="1">
      <c r="A1018" s="35"/>
      <c r="B1018" s="36"/>
      <c r="C1018" s="187" t="s">
        <v>1051</v>
      </c>
      <c r="D1018" s="187" t="s">
        <v>132</v>
      </c>
      <c r="E1018" s="188" t="s">
        <v>1052</v>
      </c>
      <c r="F1018" s="189" t="s">
        <v>1053</v>
      </c>
      <c r="G1018" s="190" t="s">
        <v>755</v>
      </c>
      <c r="H1018" s="254"/>
      <c r="I1018" s="192"/>
      <c r="J1018" s="193">
        <f>ROUND(I1018*H1018,2)</f>
        <v>0</v>
      </c>
      <c r="K1018" s="189" t="s">
        <v>136</v>
      </c>
      <c r="L1018" s="40"/>
      <c r="M1018" s="194" t="s">
        <v>1</v>
      </c>
      <c r="N1018" s="195" t="s">
        <v>41</v>
      </c>
      <c r="O1018" s="72"/>
      <c r="P1018" s="196">
        <f>O1018*H1018</f>
        <v>0</v>
      </c>
      <c r="Q1018" s="196">
        <v>0</v>
      </c>
      <c r="R1018" s="196">
        <f>Q1018*H1018</f>
        <v>0</v>
      </c>
      <c r="S1018" s="196">
        <v>0</v>
      </c>
      <c r="T1018" s="197">
        <f>S1018*H1018</f>
        <v>0</v>
      </c>
      <c r="U1018" s="35"/>
      <c r="V1018" s="35"/>
      <c r="W1018" s="35"/>
      <c r="X1018" s="35"/>
      <c r="Y1018" s="35"/>
      <c r="Z1018" s="35"/>
      <c r="AA1018" s="35"/>
      <c r="AB1018" s="35"/>
      <c r="AC1018" s="35"/>
      <c r="AD1018" s="35"/>
      <c r="AE1018" s="35"/>
      <c r="AR1018" s="198" t="s">
        <v>233</v>
      </c>
      <c r="AT1018" s="198" t="s">
        <v>132</v>
      </c>
      <c r="AU1018" s="198" t="s">
        <v>138</v>
      </c>
      <c r="AY1018" s="18" t="s">
        <v>130</v>
      </c>
      <c r="BE1018" s="199">
        <f>IF(N1018="základní",J1018,0)</f>
        <v>0</v>
      </c>
      <c r="BF1018" s="199">
        <f>IF(N1018="snížená",J1018,0)</f>
        <v>0</v>
      </c>
      <c r="BG1018" s="199">
        <f>IF(N1018="zákl. přenesená",J1018,0)</f>
        <v>0</v>
      </c>
      <c r="BH1018" s="199">
        <f>IF(N1018="sníž. přenesená",J1018,0)</f>
        <v>0</v>
      </c>
      <c r="BI1018" s="199">
        <f>IF(N1018="nulová",J1018,0)</f>
        <v>0</v>
      </c>
      <c r="BJ1018" s="18" t="s">
        <v>138</v>
      </c>
      <c r="BK1018" s="199">
        <f>ROUND(I1018*H1018,2)</f>
        <v>0</v>
      </c>
      <c r="BL1018" s="18" t="s">
        <v>233</v>
      </c>
      <c r="BM1018" s="198" t="s">
        <v>1054</v>
      </c>
    </row>
    <row r="1019" spans="1:65" s="12" customFormat="1" ht="22.9" customHeight="1">
      <c r="B1019" s="171"/>
      <c r="C1019" s="172"/>
      <c r="D1019" s="173" t="s">
        <v>74</v>
      </c>
      <c r="E1019" s="185" t="s">
        <v>1055</v>
      </c>
      <c r="F1019" s="185" t="s">
        <v>1056</v>
      </c>
      <c r="G1019" s="172"/>
      <c r="H1019" s="172"/>
      <c r="I1019" s="175"/>
      <c r="J1019" s="186">
        <f>BK1019</f>
        <v>0</v>
      </c>
      <c r="K1019" s="172"/>
      <c r="L1019" s="177"/>
      <c r="M1019" s="178"/>
      <c r="N1019" s="179"/>
      <c r="O1019" s="179"/>
      <c r="P1019" s="180">
        <f>SUM(P1020:P1060)</f>
        <v>0</v>
      </c>
      <c r="Q1019" s="179"/>
      <c r="R1019" s="180">
        <f>SUM(R1020:R1060)</f>
        <v>12.6771788</v>
      </c>
      <c r="S1019" s="179"/>
      <c r="T1019" s="181">
        <f>SUM(T1020:T1060)</f>
        <v>0</v>
      </c>
      <c r="AR1019" s="182" t="s">
        <v>138</v>
      </c>
      <c r="AT1019" s="183" t="s">
        <v>74</v>
      </c>
      <c r="AU1019" s="183" t="s">
        <v>83</v>
      </c>
      <c r="AY1019" s="182" t="s">
        <v>130</v>
      </c>
      <c r="BK1019" s="184">
        <f>SUM(BK1020:BK1060)</f>
        <v>0</v>
      </c>
    </row>
    <row r="1020" spans="1:65" s="2" customFormat="1" ht="16.5" customHeight="1">
      <c r="A1020" s="35"/>
      <c r="B1020" s="36"/>
      <c r="C1020" s="187" t="s">
        <v>1057</v>
      </c>
      <c r="D1020" s="187" t="s">
        <v>132</v>
      </c>
      <c r="E1020" s="188" t="s">
        <v>1058</v>
      </c>
      <c r="F1020" s="189" t="s">
        <v>1059</v>
      </c>
      <c r="G1020" s="190" t="s">
        <v>135</v>
      </c>
      <c r="H1020" s="191">
        <v>399.911</v>
      </c>
      <c r="I1020" s="192"/>
      <c r="J1020" s="193">
        <f>ROUND(I1020*H1020,2)</f>
        <v>0</v>
      </c>
      <c r="K1020" s="189" t="s">
        <v>136</v>
      </c>
      <c r="L1020" s="40"/>
      <c r="M1020" s="194" t="s">
        <v>1</v>
      </c>
      <c r="N1020" s="195" t="s">
        <v>41</v>
      </c>
      <c r="O1020" s="72"/>
      <c r="P1020" s="196">
        <f>O1020*H1020</f>
        <v>0</v>
      </c>
      <c r="Q1020" s="196">
        <v>2.9999999999999997E-4</v>
      </c>
      <c r="R1020" s="196">
        <f>Q1020*H1020</f>
        <v>0.11997329999999999</v>
      </c>
      <c r="S1020" s="196">
        <v>0</v>
      </c>
      <c r="T1020" s="197">
        <f>S1020*H1020</f>
        <v>0</v>
      </c>
      <c r="U1020" s="35"/>
      <c r="V1020" s="35"/>
      <c r="W1020" s="35"/>
      <c r="X1020" s="35"/>
      <c r="Y1020" s="35"/>
      <c r="Z1020" s="35"/>
      <c r="AA1020" s="35"/>
      <c r="AB1020" s="35"/>
      <c r="AC1020" s="35"/>
      <c r="AD1020" s="35"/>
      <c r="AE1020" s="35"/>
      <c r="AR1020" s="198" t="s">
        <v>233</v>
      </c>
      <c r="AT1020" s="198" t="s">
        <v>132</v>
      </c>
      <c r="AU1020" s="198" t="s">
        <v>138</v>
      </c>
      <c r="AY1020" s="18" t="s">
        <v>130</v>
      </c>
      <c r="BE1020" s="199">
        <f>IF(N1020="základní",J1020,0)</f>
        <v>0</v>
      </c>
      <c r="BF1020" s="199">
        <f>IF(N1020="snížená",J1020,0)</f>
        <v>0</v>
      </c>
      <c r="BG1020" s="199">
        <f>IF(N1020="zákl. přenesená",J1020,0)</f>
        <v>0</v>
      </c>
      <c r="BH1020" s="199">
        <f>IF(N1020="sníž. přenesená",J1020,0)</f>
        <v>0</v>
      </c>
      <c r="BI1020" s="199">
        <f>IF(N1020="nulová",J1020,0)</f>
        <v>0</v>
      </c>
      <c r="BJ1020" s="18" t="s">
        <v>138</v>
      </c>
      <c r="BK1020" s="199">
        <f>ROUND(I1020*H1020,2)</f>
        <v>0</v>
      </c>
      <c r="BL1020" s="18" t="s">
        <v>233</v>
      </c>
      <c r="BM1020" s="198" t="s">
        <v>1060</v>
      </c>
    </row>
    <row r="1021" spans="1:65" s="13" customFormat="1" ht="11.25">
      <c r="B1021" s="200"/>
      <c r="C1021" s="201"/>
      <c r="D1021" s="202" t="s">
        <v>140</v>
      </c>
      <c r="E1021" s="203" t="s">
        <v>1</v>
      </c>
      <c r="F1021" s="204" t="s">
        <v>290</v>
      </c>
      <c r="G1021" s="201"/>
      <c r="H1021" s="203" t="s">
        <v>1</v>
      </c>
      <c r="I1021" s="205"/>
      <c r="J1021" s="201"/>
      <c r="K1021" s="201"/>
      <c r="L1021" s="206"/>
      <c r="M1021" s="207"/>
      <c r="N1021" s="208"/>
      <c r="O1021" s="208"/>
      <c r="P1021" s="208"/>
      <c r="Q1021" s="208"/>
      <c r="R1021" s="208"/>
      <c r="S1021" s="208"/>
      <c r="T1021" s="209"/>
      <c r="AT1021" s="210" t="s">
        <v>140</v>
      </c>
      <c r="AU1021" s="210" t="s">
        <v>138</v>
      </c>
      <c r="AV1021" s="13" t="s">
        <v>83</v>
      </c>
      <c r="AW1021" s="13" t="s">
        <v>32</v>
      </c>
      <c r="AX1021" s="13" t="s">
        <v>75</v>
      </c>
      <c r="AY1021" s="210" t="s">
        <v>130</v>
      </c>
    </row>
    <row r="1022" spans="1:65" s="13" customFormat="1" ht="11.25">
      <c r="B1022" s="200"/>
      <c r="C1022" s="201"/>
      <c r="D1022" s="202" t="s">
        <v>140</v>
      </c>
      <c r="E1022" s="203" t="s">
        <v>1</v>
      </c>
      <c r="F1022" s="204" t="s">
        <v>204</v>
      </c>
      <c r="G1022" s="201"/>
      <c r="H1022" s="203" t="s">
        <v>1</v>
      </c>
      <c r="I1022" s="205"/>
      <c r="J1022" s="201"/>
      <c r="K1022" s="201"/>
      <c r="L1022" s="206"/>
      <c r="M1022" s="207"/>
      <c r="N1022" s="208"/>
      <c r="O1022" s="208"/>
      <c r="P1022" s="208"/>
      <c r="Q1022" s="208"/>
      <c r="R1022" s="208"/>
      <c r="S1022" s="208"/>
      <c r="T1022" s="209"/>
      <c r="AT1022" s="210" t="s">
        <v>140</v>
      </c>
      <c r="AU1022" s="210" t="s">
        <v>138</v>
      </c>
      <c r="AV1022" s="13" t="s">
        <v>83</v>
      </c>
      <c r="AW1022" s="13" t="s">
        <v>32</v>
      </c>
      <c r="AX1022" s="13" t="s">
        <v>75</v>
      </c>
      <c r="AY1022" s="210" t="s">
        <v>130</v>
      </c>
    </row>
    <row r="1023" spans="1:65" s="14" customFormat="1" ht="11.25">
      <c r="B1023" s="211"/>
      <c r="C1023" s="212"/>
      <c r="D1023" s="202" t="s">
        <v>140</v>
      </c>
      <c r="E1023" s="213" t="s">
        <v>1</v>
      </c>
      <c r="F1023" s="214" t="s">
        <v>370</v>
      </c>
      <c r="G1023" s="212"/>
      <c r="H1023" s="215">
        <v>84.447999999999993</v>
      </c>
      <c r="I1023" s="216"/>
      <c r="J1023" s="212"/>
      <c r="K1023" s="212"/>
      <c r="L1023" s="217"/>
      <c r="M1023" s="218"/>
      <c r="N1023" s="219"/>
      <c r="O1023" s="219"/>
      <c r="P1023" s="219"/>
      <c r="Q1023" s="219"/>
      <c r="R1023" s="219"/>
      <c r="S1023" s="219"/>
      <c r="T1023" s="220"/>
      <c r="AT1023" s="221" t="s">
        <v>140</v>
      </c>
      <c r="AU1023" s="221" t="s">
        <v>138</v>
      </c>
      <c r="AV1023" s="14" t="s">
        <v>138</v>
      </c>
      <c r="AW1023" s="14" t="s">
        <v>32</v>
      </c>
      <c r="AX1023" s="14" t="s">
        <v>75</v>
      </c>
      <c r="AY1023" s="221" t="s">
        <v>130</v>
      </c>
    </row>
    <row r="1024" spans="1:65" s="14" customFormat="1" ht="11.25">
      <c r="B1024" s="211"/>
      <c r="C1024" s="212"/>
      <c r="D1024" s="202" t="s">
        <v>140</v>
      </c>
      <c r="E1024" s="213" t="s">
        <v>1</v>
      </c>
      <c r="F1024" s="214" t="s">
        <v>292</v>
      </c>
      <c r="G1024" s="212"/>
      <c r="H1024" s="215">
        <v>4.5119999999999996</v>
      </c>
      <c r="I1024" s="216"/>
      <c r="J1024" s="212"/>
      <c r="K1024" s="212"/>
      <c r="L1024" s="217"/>
      <c r="M1024" s="218"/>
      <c r="N1024" s="219"/>
      <c r="O1024" s="219"/>
      <c r="P1024" s="219"/>
      <c r="Q1024" s="219"/>
      <c r="R1024" s="219"/>
      <c r="S1024" s="219"/>
      <c r="T1024" s="220"/>
      <c r="AT1024" s="221" t="s">
        <v>140</v>
      </c>
      <c r="AU1024" s="221" t="s">
        <v>138</v>
      </c>
      <c r="AV1024" s="14" t="s">
        <v>138</v>
      </c>
      <c r="AW1024" s="14" t="s">
        <v>32</v>
      </c>
      <c r="AX1024" s="14" t="s">
        <v>75</v>
      </c>
      <c r="AY1024" s="221" t="s">
        <v>130</v>
      </c>
    </row>
    <row r="1025" spans="2:51" s="13" customFormat="1" ht="11.25">
      <c r="B1025" s="200"/>
      <c r="C1025" s="201"/>
      <c r="D1025" s="202" t="s">
        <v>140</v>
      </c>
      <c r="E1025" s="203" t="s">
        <v>1</v>
      </c>
      <c r="F1025" s="204" t="s">
        <v>293</v>
      </c>
      <c r="G1025" s="201"/>
      <c r="H1025" s="203" t="s">
        <v>1</v>
      </c>
      <c r="I1025" s="205"/>
      <c r="J1025" s="201"/>
      <c r="K1025" s="201"/>
      <c r="L1025" s="206"/>
      <c r="M1025" s="207"/>
      <c r="N1025" s="208"/>
      <c r="O1025" s="208"/>
      <c r="P1025" s="208"/>
      <c r="Q1025" s="208"/>
      <c r="R1025" s="208"/>
      <c r="S1025" s="208"/>
      <c r="T1025" s="209"/>
      <c r="AT1025" s="210" t="s">
        <v>140</v>
      </c>
      <c r="AU1025" s="210" t="s">
        <v>138</v>
      </c>
      <c r="AV1025" s="13" t="s">
        <v>83</v>
      </c>
      <c r="AW1025" s="13" t="s">
        <v>32</v>
      </c>
      <c r="AX1025" s="13" t="s">
        <v>75</v>
      </c>
      <c r="AY1025" s="210" t="s">
        <v>130</v>
      </c>
    </row>
    <row r="1026" spans="2:51" s="14" customFormat="1" ht="11.25">
      <c r="B1026" s="211"/>
      <c r="C1026" s="212"/>
      <c r="D1026" s="202" t="s">
        <v>140</v>
      </c>
      <c r="E1026" s="213" t="s">
        <v>1</v>
      </c>
      <c r="F1026" s="214" t="s">
        <v>294</v>
      </c>
      <c r="G1026" s="212"/>
      <c r="H1026" s="215">
        <v>-7.56</v>
      </c>
      <c r="I1026" s="216"/>
      <c r="J1026" s="212"/>
      <c r="K1026" s="212"/>
      <c r="L1026" s="217"/>
      <c r="M1026" s="218"/>
      <c r="N1026" s="219"/>
      <c r="O1026" s="219"/>
      <c r="P1026" s="219"/>
      <c r="Q1026" s="219"/>
      <c r="R1026" s="219"/>
      <c r="S1026" s="219"/>
      <c r="T1026" s="220"/>
      <c r="AT1026" s="221" t="s">
        <v>140</v>
      </c>
      <c r="AU1026" s="221" t="s">
        <v>138</v>
      </c>
      <c r="AV1026" s="14" t="s">
        <v>138</v>
      </c>
      <c r="AW1026" s="14" t="s">
        <v>32</v>
      </c>
      <c r="AX1026" s="14" t="s">
        <v>75</v>
      </c>
      <c r="AY1026" s="221" t="s">
        <v>130</v>
      </c>
    </row>
    <row r="1027" spans="2:51" s="14" customFormat="1" ht="11.25">
      <c r="B1027" s="211"/>
      <c r="C1027" s="212"/>
      <c r="D1027" s="202" t="s">
        <v>140</v>
      </c>
      <c r="E1027" s="213" t="s">
        <v>1</v>
      </c>
      <c r="F1027" s="214" t="s">
        <v>295</v>
      </c>
      <c r="G1027" s="212"/>
      <c r="H1027" s="215">
        <v>-0.9</v>
      </c>
      <c r="I1027" s="216"/>
      <c r="J1027" s="212"/>
      <c r="K1027" s="212"/>
      <c r="L1027" s="217"/>
      <c r="M1027" s="218"/>
      <c r="N1027" s="219"/>
      <c r="O1027" s="219"/>
      <c r="P1027" s="219"/>
      <c r="Q1027" s="219"/>
      <c r="R1027" s="219"/>
      <c r="S1027" s="219"/>
      <c r="T1027" s="220"/>
      <c r="AT1027" s="221" t="s">
        <v>140</v>
      </c>
      <c r="AU1027" s="221" t="s">
        <v>138</v>
      </c>
      <c r="AV1027" s="14" t="s">
        <v>138</v>
      </c>
      <c r="AW1027" s="14" t="s">
        <v>32</v>
      </c>
      <c r="AX1027" s="14" t="s">
        <v>75</v>
      </c>
      <c r="AY1027" s="221" t="s">
        <v>130</v>
      </c>
    </row>
    <row r="1028" spans="2:51" s="14" customFormat="1" ht="11.25">
      <c r="B1028" s="211"/>
      <c r="C1028" s="212"/>
      <c r="D1028" s="202" t="s">
        <v>140</v>
      </c>
      <c r="E1028" s="213" t="s">
        <v>1</v>
      </c>
      <c r="F1028" s="214" t="s">
        <v>296</v>
      </c>
      <c r="G1028" s="212"/>
      <c r="H1028" s="215">
        <v>-0.54</v>
      </c>
      <c r="I1028" s="216"/>
      <c r="J1028" s="212"/>
      <c r="K1028" s="212"/>
      <c r="L1028" s="217"/>
      <c r="M1028" s="218"/>
      <c r="N1028" s="219"/>
      <c r="O1028" s="219"/>
      <c r="P1028" s="219"/>
      <c r="Q1028" s="219"/>
      <c r="R1028" s="219"/>
      <c r="S1028" s="219"/>
      <c r="T1028" s="220"/>
      <c r="AT1028" s="221" t="s">
        <v>140</v>
      </c>
      <c r="AU1028" s="221" t="s">
        <v>138</v>
      </c>
      <c r="AV1028" s="14" t="s">
        <v>138</v>
      </c>
      <c r="AW1028" s="14" t="s">
        <v>32</v>
      </c>
      <c r="AX1028" s="14" t="s">
        <v>75</v>
      </c>
      <c r="AY1028" s="221" t="s">
        <v>130</v>
      </c>
    </row>
    <row r="1029" spans="2:51" s="14" customFormat="1" ht="11.25">
      <c r="B1029" s="211"/>
      <c r="C1029" s="212"/>
      <c r="D1029" s="202" t="s">
        <v>140</v>
      </c>
      <c r="E1029" s="213" t="s">
        <v>1</v>
      </c>
      <c r="F1029" s="214" t="s">
        <v>297</v>
      </c>
      <c r="G1029" s="212"/>
      <c r="H1029" s="215">
        <v>-3</v>
      </c>
      <c r="I1029" s="216"/>
      <c r="J1029" s="212"/>
      <c r="K1029" s="212"/>
      <c r="L1029" s="217"/>
      <c r="M1029" s="218"/>
      <c r="N1029" s="219"/>
      <c r="O1029" s="219"/>
      <c r="P1029" s="219"/>
      <c r="Q1029" s="219"/>
      <c r="R1029" s="219"/>
      <c r="S1029" s="219"/>
      <c r="T1029" s="220"/>
      <c r="AT1029" s="221" t="s">
        <v>140</v>
      </c>
      <c r="AU1029" s="221" t="s">
        <v>138</v>
      </c>
      <c r="AV1029" s="14" t="s">
        <v>138</v>
      </c>
      <c r="AW1029" s="14" t="s">
        <v>32</v>
      </c>
      <c r="AX1029" s="14" t="s">
        <v>75</v>
      </c>
      <c r="AY1029" s="221" t="s">
        <v>130</v>
      </c>
    </row>
    <row r="1030" spans="2:51" s="14" customFormat="1" ht="11.25">
      <c r="B1030" s="211"/>
      <c r="C1030" s="212"/>
      <c r="D1030" s="202" t="s">
        <v>140</v>
      </c>
      <c r="E1030" s="213" t="s">
        <v>1</v>
      </c>
      <c r="F1030" s="214" t="s">
        <v>298</v>
      </c>
      <c r="G1030" s="212"/>
      <c r="H1030" s="215">
        <v>-2.121</v>
      </c>
      <c r="I1030" s="216"/>
      <c r="J1030" s="212"/>
      <c r="K1030" s="212"/>
      <c r="L1030" s="217"/>
      <c r="M1030" s="218"/>
      <c r="N1030" s="219"/>
      <c r="O1030" s="219"/>
      <c r="P1030" s="219"/>
      <c r="Q1030" s="219"/>
      <c r="R1030" s="219"/>
      <c r="S1030" s="219"/>
      <c r="T1030" s="220"/>
      <c r="AT1030" s="221" t="s">
        <v>140</v>
      </c>
      <c r="AU1030" s="221" t="s">
        <v>138</v>
      </c>
      <c r="AV1030" s="14" t="s">
        <v>138</v>
      </c>
      <c r="AW1030" s="14" t="s">
        <v>32</v>
      </c>
      <c r="AX1030" s="14" t="s">
        <v>75</v>
      </c>
      <c r="AY1030" s="221" t="s">
        <v>130</v>
      </c>
    </row>
    <row r="1031" spans="2:51" s="13" customFormat="1" ht="11.25">
      <c r="B1031" s="200"/>
      <c r="C1031" s="201"/>
      <c r="D1031" s="202" t="s">
        <v>140</v>
      </c>
      <c r="E1031" s="203" t="s">
        <v>1</v>
      </c>
      <c r="F1031" s="204" t="s">
        <v>218</v>
      </c>
      <c r="G1031" s="201"/>
      <c r="H1031" s="203" t="s">
        <v>1</v>
      </c>
      <c r="I1031" s="205"/>
      <c r="J1031" s="201"/>
      <c r="K1031" s="201"/>
      <c r="L1031" s="206"/>
      <c r="M1031" s="207"/>
      <c r="N1031" s="208"/>
      <c r="O1031" s="208"/>
      <c r="P1031" s="208"/>
      <c r="Q1031" s="208"/>
      <c r="R1031" s="208"/>
      <c r="S1031" s="208"/>
      <c r="T1031" s="209"/>
      <c r="AT1031" s="210" t="s">
        <v>140</v>
      </c>
      <c r="AU1031" s="210" t="s">
        <v>138</v>
      </c>
      <c r="AV1031" s="13" t="s">
        <v>83</v>
      </c>
      <c r="AW1031" s="13" t="s">
        <v>32</v>
      </c>
      <c r="AX1031" s="13" t="s">
        <v>75</v>
      </c>
      <c r="AY1031" s="210" t="s">
        <v>130</v>
      </c>
    </row>
    <row r="1032" spans="2:51" s="14" customFormat="1" ht="11.25">
      <c r="B1032" s="211"/>
      <c r="C1032" s="212"/>
      <c r="D1032" s="202" t="s">
        <v>140</v>
      </c>
      <c r="E1032" s="213" t="s">
        <v>1</v>
      </c>
      <c r="F1032" s="214" t="s">
        <v>299</v>
      </c>
      <c r="G1032" s="212"/>
      <c r="H1032" s="215">
        <v>9.84</v>
      </c>
      <c r="I1032" s="216"/>
      <c r="J1032" s="212"/>
      <c r="K1032" s="212"/>
      <c r="L1032" s="217"/>
      <c r="M1032" s="218"/>
      <c r="N1032" s="219"/>
      <c r="O1032" s="219"/>
      <c r="P1032" s="219"/>
      <c r="Q1032" s="219"/>
      <c r="R1032" s="219"/>
      <c r="S1032" s="219"/>
      <c r="T1032" s="220"/>
      <c r="AT1032" s="221" t="s">
        <v>140</v>
      </c>
      <c r="AU1032" s="221" t="s">
        <v>138</v>
      </c>
      <c r="AV1032" s="14" t="s">
        <v>138</v>
      </c>
      <c r="AW1032" s="14" t="s">
        <v>32</v>
      </c>
      <c r="AX1032" s="14" t="s">
        <v>75</v>
      </c>
      <c r="AY1032" s="221" t="s">
        <v>130</v>
      </c>
    </row>
    <row r="1033" spans="2:51" s="14" customFormat="1" ht="11.25">
      <c r="B1033" s="211"/>
      <c r="C1033" s="212"/>
      <c r="D1033" s="202" t="s">
        <v>140</v>
      </c>
      <c r="E1033" s="213" t="s">
        <v>1</v>
      </c>
      <c r="F1033" s="214" t="s">
        <v>300</v>
      </c>
      <c r="G1033" s="212"/>
      <c r="H1033" s="215">
        <v>6.9580000000000002</v>
      </c>
      <c r="I1033" s="216"/>
      <c r="J1033" s="212"/>
      <c r="K1033" s="212"/>
      <c r="L1033" s="217"/>
      <c r="M1033" s="218"/>
      <c r="N1033" s="219"/>
      <c r="O1033" s="219"/>
      <c r="P1033" s="219"/>
      <c r="Q1033" s="219"/>
      <c r="R1033" s="219"/>
      <c r="S1033" s="219"/>
      <c r="T1033" s="220"/>
      <c r="AT1033" s="221" t="s">
        <v>140</v>
      </c>
      <c r="AU1033" s="221" t="s">
        <v>138</v>
      </c>
      <c r="AV1033" s="14" t="s">
        <v>138</v>
      </c>
      <c r="AW1033" s="14" t="s">
        <v>32</v>
      </c>
      <c r="AX1033" s="14" t="s">
        <v>75</v>
      </c>
      <c r="AY1033" s="221" t="s">
        <v>130</v>
      </c>
    </row>
    <row r="1034" spans="2:51" s="14" customFormat="1" ht="11.25">
      <c r="B1034" s="211"/>
      <c r="C1034" s="212"/>
      <c r="D1034" s="202" t="s">
        <v>140</v>
      </c>
      <c r="E1034" s="213" t="s">
        <v>1</v>
      </c>
      <c r="F1034" s="214" t="s">
        <v>371</v>
      </c>
      <c r="G1034" s="212"/>
      <c r="H1034" s="215">
        <v>8.6780000000000008</v>
      </c>
      <c r="I1034" s="216"/>
      <c r="J1034" s="212"/>
      <c r="K1034" s="212"/>
      <c r="L1034" s="217"/>
      <c r="M1034" s="218"/>
      <c r="N1034" s="219"/>
      <c r="O1034" s="219"/>
      <c r="P1034" s="219"/>
      <c r="Q1034" s="219"/>
      <c r="R1034" s="219"/>
      <c r="S1034" s="219"/>
      <c r="T1034" s="220"/>
      <c r="AT1034" s="221" t="s">
        <v>140</v>
      </c>
      <c r="AU1034" s="221" t="s">
        <v>138</v>
      </c>
      <c r="AV1034" s="14" t="s">
        <v>138</v>
      </c>
      <c r="AW1034" s="14" t="s">
        <v>32</v>
      </c>
      <c r="AX1034" s="14" t="s">
        <v>75</v>
      </c>
      <c r="AY1034" s="221" t="s">
        <v>130</v>
      </c>
    </row>
    <row r="1035" spans="2:51" s="14" customFormat="1" ht="11.25">
      <c r="B1035" s="211"/>
      <c r="C1035" s="212"/>
      <c r="D1035" s="202" t="s">
        <v>140</v>
      </c>
      <c r="E1035" s="213" t="s">
        <v>1</v>
      </c>
      <c r="F1035" s="214" t="s">
        <v>372</v>
      </c>
      <c r="G1035" s="212"/>
      <c r="H1035" s="215">
        <v>20.638000000000002</v>
      </c>
      <c r="I1035" s="216"/>
      <c r="J1035" s="212"/>
      <c r="K1035" s="212"/>
      <c r="L1035" s="217"/>
      <c r="M1035" s="218"/>
      <c r="N1035" s="219"/>
      <c r="O1035" s="219"/>
      <c r="P1035" s="219"/>
      <c r="Q1035" s="219"/>
      <c r="R1035" s="219"/>
      <c r="S1035" s="219"/>
      <c r="T1035" s="220"/>
      <c r="AT1035" s="221" t="s">
        <v>140</v>
      </c>
      <c r="AU1035" s="221" t="s">
        <v>138</v>
      </c>
      <c r="AV1035" s="14" t="s">
        <v>138</v>
      </c>
      <c r="AW1035" s="14" t="s">
        <v>32</v>
      </c>
      <c r="AX1035" s="14" t="s">
        <v>75</v>
      </c>
      <c r="AY1035" s="221" t="s">
        <v>130</v>
      </c>
    </row>
    <row r="1036" spans="2:51" s="13" customFormat="1" ht="11.25">
      <c r="B1036" s="200"/>
      <c r="C1036" s="201"/>
      <c r="D1036" s="202" t="s">
        <v>140</v>
      </c>
      <c r="E1036" s="203" t="s">
        <v>1</v>
      </c>
      <c r="F1036" s="204" t="s">
        <v>293</v>
      </c>
      <c r="G1036" s="201"/>
      <c r="H1036" s="203" t="s">
        <v>1</v>
      </c>
      <c r="I1036" s="205"/>
      <c r="J1036" s="201"/>
      <c r="K1036" s="201"/>
      <c r="L1036" s="206"/>
      <c r="M1036" s="207"/>
      <c r="N1036" s="208"/>
      <c r="O1036" s="208"/>
      <c r="P1036" s="208"/>
      <c r="Q1036" s="208"/>
      <c r="R1036" s="208"/>
      <c r="S1036" s="208"/>
      <c r="T1036" s="209"/>
      <c r="AT1036" s="210" t="s">
        <v>140</v>
      </c>
      <c r="AU1036" s="210" t="s">
        <v>138</v>
      </c>
      <c r="AV1036" s="13" t="s">
        <v>83</v>
      </c>
      <c r="AW1036" s="13" t="s">
        <v>32</v>
      </c>
      <c r="AX1036" s="13" t="s">
        <v>75</v>
      </c>
      <c r="AY1036" s="210" t="s">
        <v>130</v>
      </c>
    </row>
    <row r="1037" spans="2:51" s="14" customFormat="1" ht="11.25">
      <c r="B1037" s="211"/>
      <c r="C1037" s="212"/>
      <c r="D1037" s="202" t="s">
        <v>140</v>
      </c>
      <c r="E1037" s="213" t="s">
        <v>1</v>
      </c>
      <c r="F1037" s="214" t="s">
        <v>303</v>
      </c>
      <c r="G1037" s="212"/>
      <c r="H1037" s="215">
        <v>-1.8</v>
      </c>
      <c r="I1037" s="216"/>
      <c r="J1037" s="212"/>
      <c r="K1037" s="212"/>
      <c r="L1037" s="217"/>
      <c r="M1037" s="218"/>
      <c r="N1037" s="219"/>
      <c r="O1037" s="219"/>
      <c r="P1037" s="219"/>
      <c r="Q1037" s="219"/>
      <c r="R1037" s="219"/>
      <c r="S1037" s="219"/>
      <c r="T1037" s="220"/>
      <c r="AT1037" s="221" t="s">
        <v>140</v>
      </c>
      <c r="AU1037" s="221" t="s">
        <v>138</v>
      </c>
      <c r="AV1037" s="14" t="s">
        <v>138</v>
      </c>
      <c r="AW1037" s="14" t="s">
        <v>32</v>
      </c>
      <c r="AX1037" s="14" t="s">
        <v>75</v>
      </c>
      <c r="AY1037" s="221" t="s">
        <v>130</v>
      </c>
    </row>
    <row r="1038" spans="2:51" s="14" customFormat="1" ht="11.25">
      <c r="B1038" s="211"/>
      <c r="C1038" s="212"/>
      <c r="D1038" s="202" t="s">
        <v>140</v>
      </c>
      <c r="E1038" s="213" t="s">
        <v>1</v>
      </c>
      <c r="F1038" s="214" t="s">
        <v>304</v>
      </c>
      <c r="G1038" s="212"/>
      <c r="H1038" s="215">
        <v>-0.54</v>
      </c>
      <c r="I1038" s="216"/>
      <c r="J1038" s="212"/>
      <c r="K1038" s="212"/>
      <c r="L1038" s="217"/>
      <c r="M1038" s="218"/>
      <c r="N1038" s="219"/>
      <c r="O1038" s="219"/>
      <c r="P1038" s="219"/>
      <c r="Q1038" s="219"/>
      <c r="R1038" s="219"/>
      <c r="S1038" s="219"/>
      <c r="T1038" s="220"/>
      <c r="AT1038" s="221" t="s">
        <v>140</v>
      </c>
      <c r="AU1038" s="221" t="s">
        <v>138</v>
      </c>
      <c r="AV1038" s="14" t="s">
        <v>138</v>
      </c>
      <c r="AW1038" s="14" t="s">
        <v>32</v>
      </c>
      <c r="AX1038" s="14" t="s">
        <v>75</v>
      </c>
      <c r="AY1038" s="221" t="s">
        <v>130</v>
      </c>
    </row>
    <row r="1039" spans="2:51" s="13" customFormat="1" ht="11.25">
      <c r="B1039" s="200"/>
      <c r="C1039" s="201"/>
      <c r="D1039" s="202" t="s">
        <v>140</v>
      </c>
      <c r="E1039" s="203" t="s">
        <v>1</v>
      </c>
      <c r="F1039" s="204" t="s">
        <v>206</v>
      </c>
      <c r="G1039" s="201"/>
      <c r="H1039" s="203" t="s">
        <v>1</v>
      </c>
      <c r="I1039" s="205"/>
      <c r="J1039" s="201"/>
      <c r="K1039" s="201"/>
      <c r="L1039" s="206"/>
      <c r="M1039" s="207"/>
      <c r="N1039" s="208"/>
      <c r="O1039" s="208"/>
      <c r="P1039" s="208"/>
      <c r="Q1039" s="208"/>
      <c r="R1039" s="208"/>
      <c r="S1039" s="208"/>
      <c r="T1039" s="209"/>
      <c r="AT1039" s="210" t="s">
        <v>140</v>
      </c>
      <c r="AU1039" s="210" t="s">
        <v>138</v>
      </c>
      <c r="AV1039" s="13" t="s">
        <v>83</v>
      </c>
      <c r="AW1039" s="13" t="s">
        <v>32</v>
      </c>
      <c r="AX1039" s="13" t="s">
        <v>75</v>
      </c>
      <c r="AY1039" s="210" t="s">
        <v>130</v>
      </c>
    </row>
    <row r="1040" spans="2:51" s="14" customFormat="1" ht="11.25">
      <c r="B1040" s="211"/>
      <c r="C1040" s="212"/>
      <c r="D1040" s="202" t="s">
        <v>140</v>
      </c>
      <c r="E1040" s="213" t="s">
        <v>1</v>
      </c>
      <c r="F1040" s="214" t="s">
        <v>373</v>
      </c>
      <c r="G1040" s="212"/>
      <c r="H1040" s="215">
        <v>96.04</v>
      </c>
      <c r="I1040" s="216"/>
      <c r="J1040" s="212"/>
      <c r="K1040" s="212"/>
      <c r="L1040" s="217"/>
      <c r="M1040" s="218"/>
      <c r="N1040" s="219"/>
      <c r="O1040" s="219"/>
      <c r="P1040" s="219"/>
      <c r="Q1040" s="219"/>
      <c r="R1040" s="219"/>
      <c r="S1040" s="219"/>
      <c r="T1040" s="220"/>
      <c r="AT1040" s="221" t="s">
        <v>140</v>
      </c>
      <c r="AU1040" s="221" t="s">
        <v>138</v>
      </c>
      <c r="AV1040" s="14" t="s">
        <v>138</v>
      </c>
      <c r="AW1040" s="14" t="s">
        <v>32</v>
      </c>
      <c r="AX1040" s="14" t="s">
        <v>75</v>
      </c>
      <c r="AY1040" s="221" t="s">
        <v>130</v>
      </c>
    </row>
    <row r="1041" spans="1:65" s="14" customFormat="1" ht="11.25">
      <c r="B1041" s="211"/>
      <c r="C1041" s="212"/>
      <c r="D1041" s="202" t="s">
        <v>140</v>
      </c>
      <c r="E1041" s="213" t="s">
        <v>1</v>
      </c>
      <c r="F1041" s="214" t="s">
        <v>306</v>
      </c>
      <c r="G1041" s="212"/>
      <c r="H1041" s="215">
        <v>3.0449999999999999</v>
      </c>
      <c r="I1041" s="216"/>
      <c r="J1041" s="212"/>
      <c r="K1041" s="212"/>
      <c r="L1041" s="217"/>
      <c r="M1041" s="218"/>
      <c r="N1041" s="219"/>
      <c r="O1041" s="219"/>
      <c r="P1041" s="219"/>
      <c r="Q1041" s="219"/>
      <c r="R1041" s="219"/>
      <c r="S1041" s="219"/>
      <c r="T1041" s="220"/>
      <c r="AT1041" s="221" t="s">
        <v>140</v>
      </c>
      <c r="AU1041" s="221" t="s">
        <v>138</v>
      </c>
      <c r="AV1041" s="14" t="s">
        <v>138</v>
      </c>
      <c r="AW1041" s="14" t="s">
        <v>32</v>
      </c>
      <c r="AX1041" s="14" t="s">
        <v>75</v>
      </c>
      <c r="AY1041" s="221" t="s">
        <v>130</v>
      </c>
    </row>
    <row r="1042" spans="1:65" s="13" customFormat="1" ht="11.25">
      <c r="B1042" s="200"/>
      <c r="C1042" s="201"/>
      <c r="D1042" s="202" t="s">
        <v>140</v>
      </c>
      <c r="E1042" s="203" t="s">
        <v>1</v>
      </c>
      <c r="F1042" s="204" t="s">
        <v>293</v>
      </c>
      <c r="G1042" s="201"/>
      <c r="H1042" s="203" t="s">
        <v>1</v>
      </c>
      <c r="I1042" s="205"/>
      <c r="J1042" s="201"/>
      <c r="K1042" s="201"/>
      <c r="L1042" s="206"/>
      <c r="M1042" s="207"/>
      <c r="N1042" s="208"/>
      <c r="O1042" s="208"/>
      <c r="P1042" s="208"/>
      <c r="Q1042" s="208"/>
      <c r="R1042" s="208"/>
      <c r="S1042" s="208"/>
      <c r="T1042" s="209"/>
      <c r="AT1042" s="210" t="s">
        <v>140</v>
      </c>
      <c r="AU1042" s="210" t="s">
        <v>138</v>
      </c>
      <c r="AV1042" s="13" t="s">
        <v>83</v>
      </c>
      <c r="AW1042" s="13" t="s">
        <v>32</v>
      </c>
      <c r="AX1042" s="13" t="s">
        <v>75</v>
      </c>
      <c r="AY1042" s="210" t="s">
        <v>130</v>
      </c>
    </row>
    <row r="1043" spans="1:65" s="14" customFormat="1" ht="11.25">
      <c r="B1043" s="211"/>
      <c r="C1043" s="212"/>
      <c r="D1043" s="202" t="s">
        <v>140</v>
      </c>
      <c r="E1043" s="213" t="s">
        <v>1</v>
      </c>
      <c r="F1043" s="214" t="s">
        <v>307</v>
      </c>
      <c r="G1043" s="212"/>
      <c r="H1043" s="215">
        <v>-3.24</v>
      </c>
      <c r="I1043" s="216"/>
      <c r="J1043" s="212"/>
      <c r="K1043" s="212"/>
      <c r="L1043" s="217"/>
      <c r="M1043" s="218"/>
      <c r="N1043" s="219"/>
      <c r="O1043" s="219"/>
      <c r="P1043" s="219"/>
      <c r="Q1043" s="219"/>
      <c r="R1043" s="219"/>
      <c r="S1043" s="219"/>
      <c r="T1043" s="220"/>
      <c r="AT1043" s="221" t="s">
        <v>140</v>
      </c>
      <c r="AU1043" s="221" t="s">
        <v>138</v>
      </c>
      <c r="AV1043" s="14" t="s">
        <v>138</v>
      </c>
      <c r="AW1043" s="14" t="s">
        <v>32</v>
      </c>
      <c r="AX1043" s="14" t="s">
        <v>75</v>
      </c>
      <c r="AY1043" s="221" t="s">
        <v>130</v>
      </c>
    </row>
    <row r="1044" spans="1:65" s="14" customFormat="1" ht="11.25">
      <c r="B1044" s="211"/>
      <c r="C1044" s="212"/>
      <c r="D1044" s="202" t="s">
        <v>140</v>
      </c>
      <c r="E1044" s="213" t="s">
        <v>1</v>
      </c>
      <c r="F1044" s="214" t="s">
        <v>308</v>
      </c>
      <c r="G1044" s="212"/>
      <c r="H1044" s="215">
        <v>-2.88</v>
      </c>
      <c r="I1044" s="216"/>
      <c r="J1044" s="212"/>
      <c r="K1044" s="212"/>
      <c r="L1044" s="217"/>
      <c r="M1044" s="218"/>
      <c r="N1044" s="219"/>
      <c r="O1044" s="219"/>
      <c r="P1044" s="219"/>
      <c r="Q1044" s="219"/>
      <c r="R1044" s="219"/>
      <c r="S1044" s="219"/>
      <c r="T1044" s="220"/>
      <c r="AT1044" s="221" t="s">
        <v>140</v>
      </c>
      <c r="AU1044" s="221" t="s">
        <v>138</v>
      </c>
      <c r="AV1044" s="14" t="s">
        <v>138</v>
      </c>
      <c r="AW1044" s="14" t="s">
        <v>32</v>
      </c>
      <c r="AX1044" s="14" t="s">
        <v>75</v>
      </c>
      <c r="AY1044" s="221" t="s">
        <v>130</v>
      </c>
    </row>
    <row r="1045" spans="1:65" s="13" customFormat="1" ht="11.25">
      <c r="B1045" s="200"/>
      <c r="C1045" s="201"/>
      <c r="D1045" s="202" t="s">
        <v>140</v>
      </c>
      <c r="E1045" s="203" t="s">
        <v>1</v>
      </c>
      <c r="F1045" s="204" t="s">
        <v>315</v>
      </c>
      <c r="G1045" s="201"/>
      <c r="H1045" s="203" t="s">
        <v>1</v>
      </c>
      <c r="I1045" s="205"/>
      <c r="J1045" s="201"/>
      <c r="K1045" s="201"/>
      <c r="L1045" s="206"/>
      <c r="M1045" s="207"/>
      <c r="N1045" s="208"/>
      <c r="O1045" s="208"/>
      <c r="P1045" s="208"/>
      <c r="Q1045" s="208"/>
      <c r="R1045" s="208"/>
      <c r="S1045" s="208"/>
      <c r="T1045" s="209"/>
      <c r="AT1045" s="210" t="s">
        <v>140</v>
      </c>
      <c r="AU1045" s="210" t="s">
        <v>138</v>
      </c>
      <c r="AV1045" s="13" t="s">
        <v>83</v>
      </c>
      <c r="AW1045" s="13" t="s">
        <v>32</v>
      </c>
      <c r="AX1045" s="13" t="s">
        <v>75</v>
      </c>
      <c r="AY1045" s="210" t="s">
        <v>130</v>
      </c>
    </row>
    <row r="1046" spans="1:65" s="14" customFormat="1" ht="11.25">
      <c r="B1046" s="211"/>
      <c r="C1046" s="212"/>
      <c r="D1046" s="202" t="s">
        <v>140</v>
      </c>
      <c r="E1046" s="213" t="s">
        <v>1</v>
      </c>
      <c r="F1046" s="214" t="s">
        <v>316</v>
      </c>
      <c r="G1046" s="212"/>
      <c r="H1046" s="215">
        <v>44.965000000000003</v>
      </c>
      <c r="I1046" s="216"/>
      <c r="J1046" s="212"/>
      <c r="K1046" s="212"/>
      <c r="L1046" s="217"/>
      <c r="M1046" s="218"/>
      <c r="N1046" s="219"/>
      <c r="O1046" s="219"/>
      <c r="P1046" s="219"/>
      <c r="Q1046" s="219"/>
      <c r="R1046" s="219"/>
      <c r="S1046" s="219"/>
      <c r="T1046" s="220"/>
      <c r="AT1046" s="221" t="s">
        <v>140</v>
      </c>
      <c r="AU1046" s="221" t="s">
        <v>138</v>
      </c>
      <c r="AV1046" s="14" t="s">
        <v>138</v>
      </c>
      <c r="AW1046" s="14" t="s">
        <v>32</v>
      </c>
      <c r="AX1046" s="14" t="s">
        <v>75</v>
      </c>
      <c r="AY1046" s="221" t="s">
        <v>130</v>
      </c>
    </row>
    <row r="1047" spans="1:65" s="14" customFormat="1" ht="11.25">
      <c r="B1047" s="211"/>
      <c r="C1047" s="212"/>
      <c r="D1047" s="202" t="s">
        <v>140</v>
      </c>
      <c r="E1047" s="213" t="s">
        <v>1</v>
      </c>
      <c r="F1047" s="214" t="s">
        <v>317</v>
      </c>
      <c r="G1047" s="212"/>
      <c r="H1047" s="215">
        <v>24.882999999999999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140</v>
      </c>
      <c r="AU1047" s="221" t="s">
        <v>138</v>
      </c>
      <c r="AV1047" s="14" t="s">
        <v>138</v>
      </c>
      <c r="AW1047" s="14" t="s">
        <v>32</v>
      </c>
      <c r="AX1047" s="14" t="s">
        <v>75</v>
      </c>
      <c r="AY1047" s="221" t="s">
        <v>130</v>
      </c>
    </row>
    <row r="1048" spans="1:65" s="14" customFormat="1" ht="11.25">
      <c r="B1048" s="211"/>
      <c r="C1048" s="212"/>
      <c r="D1048" s="202" t="s">
        <v>140</v>
      </c>
      <c r="E1048" s="213" t="s">
        <v>1</v>
      </c>
      <c r="F1048" s="214" t="s">
        <v>318</v>
      </c>
      <c r="G1048" s="212"/>
      <c r="H1048" s="215">
        <v>17.184999999999999</v>
      </c>
      <c r="I1048" s="216"/>
      <c r="J1048" s="212"/>
      <c r="K1048" s="212"/>
      <c r="L1048" s="217"/>
      <c r="M1048" s="218"/>
      <c r="N1048" s="219"/>
      <c r="O1048" s="219"/>
      <c r="P1048" s="219"/>
      <c r="Q1048" s="219"/>
      <c r="R1048" s="219"/>
      <c r="S1048" s="219"/>
      <c r="T1048" s="220"/>
      <c r="AT1048" s="221" t="s">
        <v>140</v>
      </c>
      <c r="AU1048" s="221" t="s">
        <v>138</v>
      </c>
      <c r="AV1048" s="14" t="s">
        <v>138</v>
      </c>
      <c r="AW1048" s="14" t="s">
        <v>32</v>
      </c>
      <c r="AX1048" s="14" t="s">
        <v>75</v>
      </c>
      <c r="AY1048" s="221" t="s">
        <v>130</v>
      </c>
    </row>
    <row r="1049" spans="1:65" s="13" customFormat="1" ht="11.25">
      <c r="B1049" s="200"/>
      <c r="C1049" s="201"/>
      <c r="D1049" s="202" t="s">
        <v>140</v>
      </c>
      <c r="E1049" s="203" t="s">
        <v>1</v>
      </c>
      <c r="F1049" s="204" t="s">
        <v>309</v>
      </c>
      <c r="G1049" s="201"/>
      <c r="H1049" s="203" t="s">
        <v>1</v>
      </c>
      <c r="I1049" s="205"/>
      <c r="J1049" s="201"/>
      <c r="K1049" s="201"/>
      <c r="L1049" s="206"/>
      <c r="M1049" s="207"/>
      <c r="N1049" s="208"/>
      <c r="O1049" s="208"/>
      <c r="P1049" s="208"/>
      <c r="Q1049" s="208"/>
      <c r="R1049" s="208"/>
      <c r="S1049" s="208"/>
      <c r="T1049" s="209"/>
      <c r="AT1049" s="210" t="s">
        <v>140</v>
      </c>
      <c r="AU1049" s="210" t="s">
        <v>138</v>
      </c>
      <c r="AV1049" s="13" t="s">
        <v>83</v>
      </c>
      <c r="AW1049" s="13" t="s">
        <v>32</v>
      </c>
      <c r="AX1049" s="13" t="s">
        <v>75</v>
      </c>
      <c r="AY1049" s="210" t="s">
        <v>130</v>
      </c>
    </row>
    <row r="1050" spans="1:65" s="14" customFormat="1" ht="11.25">
      <c r="B1050" s="211"/>
      <c r="C1050" s="212"/>
      <c r="D1050" s="202" t="s">
        <v>140</v>
      </c>
      <c r="E1050" s="213" t="s">
        <v>1</v>
      </c>
      <c r="F1050" s="214" t="s">
        <v>310</v>
      </c>
      <c r="G1050" s="212"/>
      <c r="H1050" s="215">
        <v>129.05000000000001</v>
      </c>
      <c r="I1050" s="216"/>
      <c r="J1050" s="212"/>
      <c r="K1050" s="212"/>
      <c r="L1050" s="217"/>
      <c r="M1050" s="218"/>
      <c r="N1050" s="219"/>
      <c r="O1050" s="219"/>
      <c r="P1050" s="219"/>
      <c r="Q1050" s="219"/>
      <c r="R1050" s="219"/>
      <c r="S1050" s="219"/>
      <c r="T1050" s="220"/>
      <c r="AT1050" s="221" t="s">
        <v>140</v>
      </c>
      <c r="AU1050" s="221" t="s">
        <v>138</v>
      </c>
      <c r="AV1050" s="14" t="s">
        <v>138</v>
      </c>
      <c r="AW1050" s="14" t="s">
        <v>32</v>
      </c>
      <c r="AX1050" s="14" t="s">
        <v>75</v>
      </c>
      <c r="AY1050" s="221" t="s">
        <v>130</v>
      </c>
    </row>
    <row r="1051" spans="1:65" s="13" customFormat="1" ht="11.25">
      <c r="B1051" s="200"/>
      <c r="C1051" s="201"/>
      <c r="D1051" s="202" t="s">
        <v>140</v>
      </c>
      <c r="E1051" s="203" t="s">
        <v>1</v>
      </c>
      <c r="F1051" s="204" t="s">
        <v>311</v>
      </c>
      <c r="G1051" s="201"/>
      <c r="H1051" s="203" t="s">
        <v>1</v>
      </c>
      <c r="I1051" s="205"/>
      <c r="J1051" s="201"/>
      <c r="K1051" s="201"/>
      <c r="L1051" s="206"/>
      <c r="M1051" s="207"/>
      <c r="N1051" s="208"/>
      <c r="O1051" s="208"/>
      <c r="P1051" s="208"/>
      <c r="Q1051" s="208"/>
      <c r="R1051" s="208"/>
      <c r="S1051" s="208"/>
      <c r="T1051" s="209"/>
      <c r="AT1051" s="210" t="s">
        <v>140</v>
      </c>
      <c r="AU1051" s="210" t="s">
        <v>138</v>
      </c>
      <c r="AV1051" s="13" t="s">
        <v>83</v>
      </c>
      <c r="AW1051" s="13" t="s">
        <v>32</v>
      </c>
      <c r="AX1051" s="13" t="s">
        <v>75</v>
      </c>
      <c r="AY1051" s="210" t="s">
        <v>130</v>
      </c>
    </row>
    <row r="1052" spans="1:65" s="14" customFormat="1" ht="11.25">
      <c r="B1052" s="211"/>
      <c r="C1052" s="212"/>
      <c r="D1052" s="202" t="s">
        <v>140</v>
      </c>
      <c r="E1052" s="213" t="s">
        <v>1</v>
      </c>
      <c r="F1052" s="214" t="s">
        <v>312</v>
      </c>
      <c r="G1052" s="212"/>
      <c r="H1052" s="215">
        <v>-20.25</v>
      </c>
      <c r="I1052" s="216"/>
      <c r="J1052" s="212"/>
      <c r="K1052" s="212"/>
      <c r="L1052" s="217"/>
      <c r="M1052" s="218"/>
      <c r="N1052" s="219"/>
      <c r="O1052" s="219"/>
      <c r="P1052" s="219"/>
      <c r="Q1052" s="219"/>
      <c r="R1052" s="219"/>
      <c r="S1052" s="219"/>
      <c r="T1052" s="220"/>
      <c r="AT1052" s="221" t="s">
        <v>140</v>
      </c>
      <c r="AU1052" s="221" t="s">
        <v>138</v>
      </c>
      <c r="AV1052" s="14" t="s">
        <v>138</v>
      </c>
      <c r="AW1052" s="14" t="s">
        <v>32</v>
      </c>
      <c r="AX1052" s="14" t="s">
        <v>75</v>
      </c>
      <c r="AY1052" s="221" t="s">
        <v>130</v>
      </c>
    </row>
    <row r="1053" spans="1:65" s="13" customFormat="1" ht="11.25">
      <c r="B1053" s="200"/>
      <c r="C1053" s="201"/>
      <c r="D1053" s="202" t="s">
        <v>140</v>
      </c>
      <c r="E1053" s="203" t="s">
        <v>1</v>
      </c>
      <c r="F1053" s="204" t="s">
        <v>313</v>
      </c>
      <c r="G1053" s="201"/>
      <c r="H1053" s="203" t="s">
        <v>1</v>
      </c>
      <c r="I1053" s="205"/>
      <c r="J1053" s="201"/>
      <c r="K1053" s="201"/>
      <c r="L1053" s="206"/>
      <c r="M1053" s="207"/>
      <c r="N1053" s="208"/>
      <c r="O1053" s="208"/>
      <c r="P1053" s="208"/>
      <c r="Q1053" s="208"/>
      <c r="R1053" s="208"/>
      <c r="S1053" s="208"/>
      <c r="T1053" s="209"/>
      <c r="AT1053" s="210" t="s">
        <v>140</v>
      </c>
      <c r="AU1053" s="210" t="s">
        <v>138</v>
      </c>
      <c r="AV1053" s="13" t="s">
        <v>83</v>
      </c>
      <c r="AW1053" s="13" t="s">
        <v>32</v>
      </c>
      <c r="AX1053" s="13" t="s">
        <v>75</v>
      </c>
      <c r="AY1053" s="210" t="s">
        <v>130</v>
      </c>
    </row>
    <row r="1054" spans="1:65" s="14" customFormat="1" ht="11.25">
      <c r="B1054" s="211"/>
      <c r="C1054" s="212"/>
      <c r="D1054" s="202" t="s">
        <v>140</v>
      </c>
      <c r="E1054" s="213" t="s">
        <v>1</v>
      </c>
      <c r="F1054" s="214" t="s">
        <v>314</v>
      </c>
      <c r="G1054" s="212"/>
      <c r="H1054" s="215">
        <v>-7.5</v>
      </c>
      <c r="I1054" s="216"/>
      <c r="J1054" s="212"/>
      <c r="K1054" s="212"/>
      <c r="L1054" s="217"/>
      <c r="M1054" s="218"/>
      <c r="N1054" s="219"/>
      <c r="O1054" s="219"/>
      <c r="P1054" s="219"/>
      <c r="Q1054" s="219"/>
      <c r="R1054" s="219"/>
      <c r="S1054" s="219"/>
      <c r="T1054" s="220"/>
      <c r="AT1054" s="221" t="s">
        <v>140</v>
      </c>
      <c r="AU1054" s="221" t="s">
        <v>138</v>
      </c>
      <c r="AV1054" s="14" t="s">
        <v>138</v>
      </c>
      <c r="AW1054" s="14" t="s">
        <v>32</v>
      </c>
      <c r="AX1054" s="14" t="s">
        <v>75</v>
      </c>
      <c r="AY1054" s="221" t="s">
        <v>130</v>
      </c>
    </row>
    <row r="1055" spans="1:65" s="15" customFormat="1" ht="11.25">
      <c r="B1055" s="222"/>
      <c r="C1055" s="223"/>
      <c r="D1055" s="202" t="s">
        <v>140</v>
      </c>
      <c r="E1055" s="224" t="s">
        <v>1</v>
      </c>
      <c r="F1055" s="225" t="s">
        <v>169</v>
      </c>
      <c r="G1055" s="223"/>
      <c r="H1055" s="226">
        <v>399.911</v>
      </c>
      <c r="I1055" s="227"/>
      <c r="J1055" s="223"/>
      <c r="K1055" s="223"/>
      <c r="L1055" s="228"/>
      <c r="M1055" s="229"/>
      <c r="N1055" s="230"/>
      <c r="O1055" s="230"/>
      <c r="P1055" s="230"/>
      <c r="Q1055" s="230"/>
      <c r="R1055" s="230"/>
      <c r="S1055" s="230"/>
      <c r="T1055" s="231"/>
      <c r="AT1055" s="232" t="s">
        <v>140</v>
      </c>
      <c r="AU1055" s="232" t="s">
        <v>138</v>
      </c>
      <c r="AV1055" s="15" t="s">
        <v>137</v>
      </c>
      <c r="AW1055" s="15" t="s">
        <v>32</v>
      </c>
      <c r="AX1055" s="15" t="s">
        <v>83</v>
      </c>
      <c r="AY1055" s="232" t="s">
        <v>130</v>
      </c>
    </row>
    <row r="1056" spans="1:65" s="2" customFormat="1" ht="37.9" customHeight="1">
      <c r="A1056" s="35"/>
      <c r="B1056" s="36"/>
      <c r="C1056" s="187" t="s">
        <v>1061</v>
      </c>
      <c r="D1056" s="187" t="s">
        <v>132</v>
      </c>
      <c r="E1056" s="188" t="s">
        <v>1062</v>
      </c>
      <c r="F1056" s="189" t="s">
        <v>1063</v>
      </c>
      <c r="G1056" s="190" t="s">
        <v>135</v>
      </c>
      <c r="H1056" s="191">
        <v>399.911</v>
      </c>
      <c r="I1056" s="192"/>
      <c r="J1056" s="193">
        <f>ROUND(I1056*H1056,2)</f>
        <v>0</v>
      </c>
      <c r="K1056" s="189" t="s">
        <v>136</v>
      </c>
      <c r="L1056" s="40"/>
      <c r="M1056" s="194" t="s">
        <v>1</v>
      </c>
      <c r="N1056" s="195" t="s">
        <v>41</v>
      </c>
      <c r="O1056" s="72"/>
      <c r="P1056" s="196">
        <f>O1056*H1056</f>
        <v>0</v>
      </c>
      <c r="Q1056" s="196">
        <v>5.0000000000000001E-3</v>
      </c>
      <c r="R1056" s="196">
        <f>Q1056*H1056</f>
        <v>1.999555</v>
      </c>
      <c r="S1056" s="196">
        <v>0</v>
      </c>
      <c r="T1056" s="197">
        <f>S1056*H1056</f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98" t="s">
        <v>233</v>
      </c>
      <c r="AT1056" s="198" t="s">
        <v>132</v>
      </c>
      <c r="AU1056" s="198" t="s">
        <v>138</v>
      </c>
      <c r="AY1056" s="18" t="s">
        <v>130</v>
      </c>
      <c r="BE1056" s="199">
        <f>IF(N1056="základní",J1056,0)</f>
        <v>0</v>
      </c>
      <c r="BF1056" s="199">
        <f>IF(N1056="snížená",J1056,0)</f>
        <v>0</v>
      </c>
      <c r="BG1056" s="199">
        <f>IF(N1056="zákl. přenesená",J1056,0)</f>
        <v>0</v>
      </c>
      <c r="BH1056" s="199">
        <f>IF(N1056="sníž. přenesená",J1056,0)</f>
        <v>0</v>
      </c>
      <c r="BI1056" s="199">
        <f>IF(N1056="nulová",J1056,0)</f>
        <v>0</v>
      </c>
      <c r="BJ1056" s="18" t="s">
        <v>138</v>
      </c>
      <c r="BK1056" s="199">
        <f>ROUND(I1056*H1056,2)</f>
        <v>0</v>
      </c>
      <c r="BL1056" s="18" t="s">
        <v>233</v>
      </c>
      <c r="BM1056" s="198" t="s">
        <v>1064</v>
      </c>
    </row>
    <row r="1057" spans="1:65" s="14" customFormat="1" ht="11.25">
      <c r="B1057" s="211"/>
      <c r="C1057" s="212"/>
      <c r="D1057" s="202" t="s">
        <v>140</v>
      </c>
      <c r="E1057" s="213" t="s">
        <v>1</v>
      </c>
      <c r="F1057" s="214" t="s">
        <v>1065</v>
      </c>
      <c r="G1057" s="212"/>
      <c r="H1057" s="215">
        <v>399.911</v>
      </c>
      <c r="I1057" s="216"/>
      <c r="J1057" s="212"/>
      <c r="K1057" s="212"/>
      <c r="L1057" s="217"/>
      <c r="M1057" s="218"/>
      <c r="N1057" s="219"/>
      <c r="O1057" s="219"/>
      <c r="P1057" s="219"/>
      <c r="Q1057" s="219"/>
      <c r="R1057" s="219"/>
      <c r="S1057" s="219"/>
      <c r="T1057" s="220"/>
      <c r="AT1057" s="221" t="s">
        <v>140</v>
      </c>
      <c r="AU1057" s="221" t="s">
        <v>138</v>
      </c>
      <c r="AV1057" s="14" t="s">
        <v>138</v>
      </c>
      <c r="AW1057" s="14" t="s">
        <v>32</v>
      </c>
      <c r="AX1057" s="14" t="s">
        <v>83</v>
      </c>
      <c r="AY1057" s="221" t="s">
        <v>130</v>
      </c>
    </row>
    <row r="1058" spans="1:65" s="2" customFormat="1" ht="21.75" customHeight="1">
      <c r="A1058" s="35"/>
      <c r="B1058" s="36"/>
      <c r="C1058" s="233" t="s">
        <v>1066</v>
      </c>
      <c r="D1058" s="233" t="s">
        <v>175</v>
      </c>
      <c r="E1058" s="234" t="s">
        <v>1067</v>
      </c>
      <c r="F1058" s="235" t="s">
        <v>1068</v>
      </c>
      <c r="G1058" s="236" t="s">
        <v>584</v>
      </c>
      <c r="H1058" s="237">
        <v>21115.300999999999</v>
      </c>
      <c r="I1058" s="238"/>
      <c r="J1058" s="239">
        <f>ROUND(I1058*H1058,2)</f>
        <v>0</v>
      </c>
      <c r="K1058" s="235" t="s">
        <v>136</v>
      </c>
      <c r="L1058" s="240"/>
      <c r="M1058" s="241" t="s">
        <v>1</v>
      </c>
      <c r="N1058" s="242" t="s">
        <v>41</v>
      </c>
      <c r="O1058" s="72"/>
      <c r="P1058" s="196">
        <f>O1058*H1058</f>
        <v>0</v>
      </c>
      <c r="Q1058" s="196">
        <v>5.0000000000000001E-4</v>
      </c>
      <c r="R1058" s="196">
        <f>Q1058*H1058</f>
        <v>10.557650499999999</v>
      </c>
      <c r="S1058" s="196">
        <v>0</v>
      </c>
      <c r="T1058" s="197">
        <f>S1058*H1058</f>
        <v>0</v>
      </c>
      <c r="U1058" s="35"/>
      <c r="V1058" s="35"/>
      <c r="W1058" s="35"/>
      <c r="X1058" s="35"/>
      <c r="Y1058" s="35"/>
      <c r="Z1058" s="35"/>
      <c r="AA1058" s="35"/>
      <c r="AB1058" s="35"/>
      <c r="AC1058" s="35"/>
      <c r="AD1058" s="35"/>
      <c r="AE1058" s="35"/>
      <c r="AR1058" s="198" t="s">
        <v>391</v>
      </c>
      <c r="AT1058" s="198" t="s">
        <v>175</v>
      </c>
      <c r="AU1058" s="198" t="s">
        <v>138</v>
      </c>
      <c r="AY1058" s="18" t="s">
        <v>130</v>
      </c>
      <c r="BE1058" s="199">
        <f>IF(N1058="základní",J1058,0)</f>
        <v>0</v>
      </c>
      <c r="BF1058" s="199">
        <f>IF(N1058="snížená",J1058,0)</f>
        <v>0</v>
      </c>
      <c r="BG1058" s="199">
        <f>IF(N1058="zákl. přenesená",J1058,0)</f>
        <v>0</v>
      </c>
      <c r="BH1058" s="199">
        <f>IF(N1058="sníž. přenesená",J1058,0)</f>
        <v>0</v>
      </c>
      <c r="BI1058" s="199">
        <f>IF(N1058="nulová",J1058,0)</f>
        <v>0</v>
      </c>
      <c r="BJ1058" s="18" t="s">
        <v>138</v>
      </c>
      <c r="BK1058" s="199">
        <f>ROUND(I1058*H1058,2)</f>
        <v>0</v>
      </c>
      <c r="BL1058" s="18" t="s">
        <v>233</v>
      </c>
      <c r="BM1058" s="198" t="s">
        <v>1069</v>
      </c>
    </row>
    <row r="1059" spans="1:65" s="14" customFormat="1" ht="11.25">
      <c r="B1059" s="211"/>
      <c r="C1059" s="212"/>
      <c r="D1059" s="202" t="s">
        <v>140</v>
      </c>
      <c r="E1059" s="212"/>
      <c r="F1059" s="214" t="s">
        <v>1070</v>
      </c>
      <c r="G1059" s="212"/>
      <c r="H1059" s="215">
        <v>21115.300999999999</v>
      </c>
      <c r="I1059" s="216"/>
      <c r="J1059" s="212"/>
      <c r="K1059" s="212"/>
      <c r="L1059" s="217"/>
      <c r="M1059" s="218"/>
      <c r="N1059" s="219"/>
      <c r="O1059" s="219"/>
      <c r="P1059" s="219"/>
      <c r="Q1059" s="219"/>
      <c r="R1059" s="219"/>
      <c r="S1059" s="219"/>
      <c r="T1059" s="220"/>
      <c r="AT1059" s="221" t="s">
        <v>140</v>
      </c>
      <c r="AU1059" s="221" t="s">
        <v>138</v>
      </c>
      <c r="AV1059" s="14" t="s">
        <v>138</v>
      </c>
      <c r="AW1059" s="14" t="s">
        <v>4</v>
      </c>
      <c r="AX1059" s="14" t="s">
        <v>83</v>
      </c>
      <c r="AY1059" s="221" t="s">
        <v>130</v>
      </c>
    </row>
    <row r="1060" spans="1:65" s="2" customFormat="1" ht="24.2" customHeight="1">
      <c r="A1060" s="35"/>
      <c r="B1060" s="36"/>
      <c r="C1060" s="187" t="s">
        <v>1071</v>
      </c>
      <c r="D1060" s="187" t="s">
        <v>132</v>
      </c>
      <c r="E1060" s="188" t="s">
        <v>1072</v>
      </c>
      <c r="F1060" s="189" t="s">
        <v>1073</v>
      </c>
      <c r="G1060" s="190" t="s">
        <v>755</v>
      </c>
      <c r="H1060" s="254"/>
      <c r="I1060" s="192"/>
      <c r="J1060" s="193">
        <f>ROUND(I1060*H1060,2)</f>
        <v>0</v>
      </c>
      <c r="K1060" s="189" t="s">
        <v>136</v>
      </c>
      <c r="L1060" s="40"/>
      <c r="M1060" s="255" t="s">
        <v>1</v>
      </c>
      <c r="N1060" s="256" t="s">
        <v>41</v>
      </c>
      <c r="O1060" s="257"/>
      <c r="P1060" s="258">
        <f>O1060*H1060</f>
        <v>0</v>
      </c>
      <c r="Q1060" s="258">
        <v>0</v>
      </c>
      <c r="R1060" s="258">
        <f>Q1060*H1060</f>
        <v>0</v>
      </c>
      <c r="S1060" s="258">
        <v>0</v>
      </c>
      <c r="T1060" s="259">
        <f>S1060*H1060</f>
        <v>0</v>
      </c>
      <c r="U1060" s="35"/>
      <c r="V1060" s="35"/>
      <c r="W1060" s="35"/>
      <c r="X1060" s="35"/>
      <c r="Y1060" s="35"/>
      <c r="Z1060" s="35"/>
      <c r="AA1060" s="35"/>
      <c r="AB1060" s="35"/>
      <c r="AC1060" s="35"/>
      <c r="AD1060" s="35"/>
      <c r="AE1060" s="35"/>
      <c r="AR1060" s="198" t="s">
        <v>233</v>
      </c>
      <c r="AT1060" s="198" t="s">
        <v>132</v>
      </c>
      <c r="AU1060" s="198" t="s">
        <v>138</v>
      </c>
      <c r="AY1060" s="18" t="s">
        <v>130</v>
      </c>
      <c r="BE1060" s="199">
        <f>IF(N1060="základní",J1060,0)</f>
        <v>0</v>
      </c>
      <c r="BF1060" s="199">
        <f>IF(N1060="snížená",J1060,0)</f>
        <v>0</v>
      </c>
      <c r="BG1060" s="199">
        <f>IF(N1060="zákl. přenesená",J1060,0)</f>
        <v>0</v>
      </c>
      <c r="BH1060" s="199">
        <f>IF(N1060="sníž. přenesená",J1060,0)</f>
        <v>0</v>
      </c>
      <c r="BI1060" s="199">
        <f>IF(N1060="nulová",J1060,0)</f>
        <v>0</v>
      </c>
      <c r="BJ1060" s="18" t="s">
        <v>138</v>
      </c>
      <c r="BK1060" s="199">
        <f>ROUND(I1060*H1060,2)</f>
        <v>0</v>
      </c>
      <c r="BL1060" s="18" t="s">
        <v>233</v>
      </c>
      <c r="BM1060" s="198" t="s">
        <v>1074</v>
      </c>
    </row>
    <row r="1061" spans="1:65" s="2" customFormat="1" ht="6.95" customHeight="1">
      <c r="A1061" s="35"/>
      <c r="B1061" s="55"/>
      <c r="C1061" s="56"/>
      <c r="D1061" s="56"/>
      <c r="E1061" s="56"/>
      <c r="F1061" s="56"/>
      <c r="G1061" s="56"/>
      <c r="H1061" s="56"/>
      <c r="I1061" s="56"/>
      <c r="J1061" s="56"/>
      <c r="K1061" s="56"/>
      <c r="L1061" s="40"/>
      <c r="M1061" s="35"/>
      <c r="O1061" s="35"/>
      <c r="P1061" s="35"/>
      <c r="Q1061" s="35"/>
      <c r="R1061" s="35"/>
      <c r="S1061" s="35"/>
      <c r="T1061" s="35"/>
      <c r="U1061" s="35"/>
      <c r="V1061" s="35"/>
      <c r="W1061" s="35"/>
      <c r="X1061" s="35"/>
      <c r="Y1061" s="35"/>
      <c r="Z1061" s="35"/>
      <c r="AA1061" s="35"/>
      <c r="AB1061" s="35"/>
      <c r="AC1061" s="35"/>
      <c r="AD1061" s="35"/>
      <c r="AE1061" s="35"/>
    </row>
  </sheetData>
  <sheetProtection algorithmName="SHA-512" hashValue="hNUfexnax2D3otD4TzQtIvhAa/zUQvSlQ3uwUqWmns7Ktsbq1jZIcartw+VTPyKKDFkDimPnKzH3/k5y/bXIYg==" saltValue="/mEwKP0FuS3qoxdNNTU3O72ICGfWLVc7FwpNiB+dTL3Jwtt6rXzuI/Ora+jJ+vWsncs2Efy8QhU2xJ5YyZ5Y1g==" spinCount="100000" sheet="1" objects="1" scenarios="1" formatColumns="0" formatRows="0" autoFilter="0"/>
  <autoFilter ref="C131:K1060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87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04" t="str">
        <f>'Rekapitulace stavby'!K6</f>
        <v>Stavební úpravy bytového domu na adrese Husova 350, Štefánikova 354 a 361, Vrchlického 374 a 387, Nový Bohumín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1075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28. 1. 2025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ROUND(J135,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ROUND((SUM(BE135:BE738)),  2)</f>
        <v>0</v>
      </c>
      <c r="G33" s="35"/>
      <c r="H33" s="35"/>
      <c r="I33" s="125">
        <v>0.21</v>
      </c>
      <c r="J33" s="124">
        <f>ROUND(((SUM(BE135:BE738))*I33),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ROUND((SUM(BF135:BF738)),  2)</f>
        <v>0</v>
      </c>
      <c r="G34" s="35"/>
      <c r="H34" s="35"/>
      <c r="I34" s="125">
        <v>0.12</v>
      </c>
      <c r="J34" s="124">
        <f>ROUND(((SUM(BF135:BF738))*I34),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ROUND((SUM(BG135:BG738)),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ROUND((SUM(BH135:BH738)),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ROUND((SUM(BI135:BI738)),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1" t="str">
        <f>E7</f>
        <v>Stavební úpravy bytového domu na adrese Husova 350, Štefánikova 354 a 361, Vrchlického 374 a 387, Nový Bohumín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SO02 - Opravy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28. 1. 2025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Bohumín, Masarykova 158, Nový Bohumín</v>
      </c>
      <c r="G91" s="37"/>
      <c r="H91" s="37"/>
      <c r="I91" s="30" t="s">
        <v>30</v>
      </c>
      <c r="J91" s="33" t="str">
        <f>E21</f>
        <v>Ing. Daniel Smolka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95</v>
      </c>
      <c r="D94" s="145"/>
      <c r="E94" s="145"/>
      <c r="F94" s="145"/>
      <c r="G94" s="145"/>
      <c r="H94" s="145"/>
      <c r="I94" s="145"/>
      <c r="J94" s="146" t="s">
        <v>96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97</v>
      </c>
      <c r="D96" s="37"/>
      <c r="E96" s="37"/>
      <c r="F96" s="37"/>
      <c r="G96" s="37"/>
      <c r="H96" s="37"/>
      <c r="I96" s="37"/>
      <c r="J96" s="85">
        <f>J135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2:12" s="9" customFormat="1" ht="24.95" customHeight="1">
      <c r="B97" s="148"/>
      <c r="C97" s="149"/>
      <c r="D97" s="150" t="s">
        <v>99</v>
      </c>
      <c r="E97" s="151"/>
      <c r="F97" s="151"/>
      <c r="G97" s="151"/>
      <c r="H97" s="151"/>
      <c r="I97" s="151"/>
      <c r="J97" s="152">
        <f>J136</f>
        <v>0</v>
      </c>
      <c r="K97" s="149"/>
      <c r="L97" s="153"/>
    </row>
    <row r="98" spans="2:12" s="10" customFormat="1" ht="19.899999999999999" customHeight="1">
      <c r="B98" s="154"/>
      <c r="C98" s="155"/>
      <c r="D98" s="156" t="s">
        <v>100</v>
      </c>
      <c r="E98" s="157"/>
      <c r="F98" s="157"/>
      <c r="G98" s="157"/>
      <c r="H98" s="157"/>
      <c r="I98" s="157"/>
      <c r="J98" s="158">
        <f>J137</f>
        <v>0</v>
      </c>
      <c r="K98" s="155"/>
      <c r="L98" s="159"/>
    </row>
    <row r="99" spans="2:12" s="10" customFormat="1" ht="19.899999999999999" customHeight="1">
      <c r="B99" s="154"/>
      <c r="C99" s="155"/>
      <c r="D99" s="156" t="s">
        <v>1076</v>
      </c>
      <c r="E99" s="157"/>
      <c r="F99" s="157"/>
      <c r="G99" s="157"/>
      <c r="H99" s="157"/>
      <c r="I99" s="157"/>
      <c r="J99" s="158">
        <f>J156</f>
        <v>0</v>
      </c>
      <c r="K99" s="155"/>
      <c r="L99" s="159"/>
    </row>
    <row r="100" spans="2:12" s="10" customFormat="1" ht="19.899999999999999" customHeight="1">
      <c r="B100" s="154"/>
      <c r="C100" s="155"/>
      <c r="D100" s="156" t="s">
        <v>102</v>
      </c>
      <c r="E100" s="157"/>
      <c r="F100" s="157"/>
      <c r="G100" s="157"/>
      <c r="H100" s="157"/>
      <c r="I100" s="157"/>
      <c r="J100" s="158">
        <f>J181</f>
        <v>0</v>
      </c>
      <c r="K100" s="155"/>
      <c r="L100" s="159"/>
    </row>
    <row r="101" spans="2:12" s="10" customFormat="1" ht="19.899999999999999" customHeight="1">
      <c r="B101" s="154"/>
      <c r="C101" s="155"/>
      <c r="D101" s="156" t="s">
        <v>1077</v>
      </c>
      <c r="E101" s="157"/>
      <c r="F101" s="157"/>
      <c r="G101" s="157"/>
      <c r="H101" s="157"/>
      <c r="I101" s="157"/>
      <c r="J101" s="158">
        <f>J282</f>
        <v>0</v>
      </c>
      <c r="K101" s="155"/>
      <c r="L101" s="159"/>
    </row>
    <row r="102" spans="2:12" s="10" customFormat="1" ht="19.899999999999999" customHeight="1">
      <c r="B102" s="154"/>
      <c r="C102" s="155"/>
      <c r="D102" s="156" t="s">
        <v>103</v>
      </c>
      <c r="E102" s="157"/>
      <c r="F102" s="157"/>
      <c r="G102" s="157"/>
      <c r="H102" s="157"/>
      <c r="I102" s="157"/>
      <c r="J102" s="158">
        <f>J284</f>
        <v>0</v>
      </c>
      <c r="K102" s="155"/>
      <c r="L102" s="159"/>
    </row>
    <row r="103" spans="2:12" s="10" customFormat="1" ht="19.899999999999999" customHeight="1">
      <c r="B103" s="154"/>
      <c r="C103" s="155"/>
      <c r="D103" s="156" t="s">
        <v>104</v>
      </c>
      <c r="E103" s="157"/>
      <c r="F103" s="157"/>
      <c r="G103" s="157"/>
      <c r="H103" s="157"/>
      <c r="I103" s="157"/>
      <c r="J103" s="158">
        <f>J381</f>
        <v>0</v>
      </c>
      <c r="K103" s="155"/>
      <c r="L103" s="159"/>
    </row>
    <row r="104" spans="2:12" s="10" customFormat="1" ht="19.899999999999999" customHeight="1">
      <c r="B104" s="154"/>
      <c r="C104" s="155"/>
      <c r="D104" s="156" t="s">
        <v>105</v>
      </c>
      <c r="E104" s="157"/>
      <c r="F104" s="157"/>
      <c r="G104" s="157"/>
      <c r="H104" s="157"/>
      <c r="I104" s="157"/>
      <c r="J104" s="158">
        <f>J387</f>
        <v>0</v>
      </c>
      <c r="K104" s="155"/>
      <c r="L104" s="159"/>
    </row>
    <row r="105" spans="2:12" s="9" customFormat="1" ht="24.95" customHeight="1">
      <c r="B105" s="148"/>
      <c r="C105" s="149"/>
      <c r="D105" s="150" t="s">
        <v>106</v>
      </c>
      <c r="E105" s="151"/>
      <c r="F105" s="151"/>
      <c r="G105" s="151"/>
      <c r="H105" s="151"/>
      <c r="I105" s="151"/>
      <c r="J105" s="152">
        <f>J389</f>
        <v>0</v>
      </c>
      <c r="K105" s="149"/>
      <c r="L105" s="153"/>
    </row>
    <row r="106" spans="2:12" s="10" customFormat="1" ht="19.899999999999999" customHeight="1">
      <c r="B106" s="154"/>
      <c r="C106" s="155"/>
      <c r="D106" s="156" t="s">
        <v>1078</v>
      </c>
      <c r="E106" s="157"/>
      <c r="F106" s="157"/>
      <c r="G106" s="157"/>
      <c r="H106" s="157"/>
      <c r="I106" s="157"/>
      <c r="J106" s="158">
        <f>J390</f>
        <v>0</v>
      </c>
      <c r="K106" s="155"/>
      <c r="L106" s="159"/>
    </row>
    <row r="107" spans="2:12" s="10" customFormat="1" ht="19.899999999999999" customHeight="1">
      <c r="B107" s="154"/>
      <c r="C107" s="155"/>
      <c r="D107" s="156" t="s">
        <v>109</v>
      </c>
      <c r="E107" s="157"/>
      <c r="F107" s="157"/>
      <c r="G107" s="157"/>
      <c r="H107" s="157"/>
      <c r="I107" s="157"/>
      <c r="J107" s="158">
        <f>J411</f>
        <v>0</v>
      </c>
      <c r="K107" s="155"/>
      <c r="L107" s="159"/>
    </row>
    <row r="108" spans="2:12" s="10" customFormat="1" ht="19.899999999999999" customHeight="1">
      <c r="B108" s="154"/>
      <c r="C108" s="155"/>
      <c r="D108" s="156" t="s">
        <v>1079</v>
      </c>
      <c r="E108" s="157"/>
      <c r="F108" s="157"/>
      <c r="G108" s="157"/>
      <c r="H108" s="157"/>
      <c r="I108" s="157"/>
      <c r="J108" s="158">
        <f>J413</f>
        <v>0</v>
      </c>
      <c r="K108" s="155"/>
      <c r="L108" s="159"/>
    </row>
    <row r="109" spans="2:12" s="10" customFormat="1" ht="19.899999999999999" customHeight="1">
      <c r="B109" s="154"/>
      <c r="C109" s="155"/>
      <c r="D109" s="156" t="s">
        <v>111</v>
      </c>
      <c r="E109" s="157"/>
      <c r="F109" s="157"/>
      <c r="G109" s="157"/>
      <c r="H109" s="157"/>
      <c r="I109" s="157"/>
      <c r="J109" s="158">
        <f>J415</f>
        <v>0</v>
      </c>
      <c r="K109" s="155"/>
      <c r="L109" s="159"/>
    </row>
    <row r="110" spans="2:12" s="10" customFormat="1" ht="19.899999999999999" customHeight="1">
      <c r="B110" s="154"/>
      <c r="C110" s="155"/>
      <c r="D110" s="156" t="s">
        <v>113</v>
      </c>
      <c r="E110" s="157"/>
      <c r="F110" s="157"/>
      <c r="G110" s="157"/>
      <c r="H110" s="157"/>
      <c r="I110" s="157"/>
      <c r="J110" s="158">
        <f>J446</f>
        <v>0</v>
      </c>
      <c r="K110" s="155"/>
      <c r="L110" s="159"/>
    </row>
    <row r="111" spans="2:12" s="10" customFormat="1" ht="19.899999999999999" customHeight="1">
      <c r="B111" s="154"/>
      <c r="C111" s="155"/>
      <c r="D111" s="156" t="s">
        <v>1080</v>
      </c>
      <c r="E111" s="157"/>
      <c r="F111" s="157"/>
      <c r="G111" s="157"/>
      <c r="H111" s="157"/>
      <c r="I111" s="157"/>
      <c r="J111" s="158">
        <f>J572</f>
        <v>0</v>
      </c>
      <c r="K111" s="155"/>
      <c r="L111" s="159"/>
    </row>
    <row r="112" spans="2:12" s="10" customFormat="1" ht="19.899999999999999" customHeight="1">
      <c r="B112" s="154"/>
      <c r="C112" s="155"/>
      <c r="D112" s="156" t="s">
        <v>1081</v>
      </c>
      <c r="E112" s="157"/>
      <c r="F112" s="157"/>
      <c r="G112" s="157"/>
      <c r="H112" s="157"/>
      <c r="I112" s="157"/>
      <c r="J112" s="158">
        <f>J585</f>
        <v>0</v>
      </c>
      <c r="K112" s="155"/>
      <c r="L112" s="159"/>
    </row>
    <row r="113" spans="1:31" s="10" customFormat="1" ht="19.899999999999999" customHeight="1">
      <c r="B113" s="154"/>
      <c r="C113" s="155"/>
      <c r="D113" s="156" t="s">
        <v>1082</v>
      </c>
      <c r="E113" s="157"/>
      <c r="F113" s="157"/>
      <c r="G113" s="157"/>
      <c r="H113" s="157"/>
      <c r="I113" s="157"/>
      <c r="J113" s="158">
        <f>J609</f>
        <v>0</v>
      </c>
      <c r="K113" s="155"/>
      <c r="L113" s="159"/>
    </row>
    <row r="114" spans="1:31" s="10" customFormat="1" ht="19.899999999999999" customHeight="1">
      <c r="B114" s="154"/>
      <c r="C114" s="155"/>
      <c r="D114" s="156" t="s">
        <v>1083</v>
      </c>
      <c r="E114" s="157"/>
      <c r="F114" s="157"/>
      <c r="G114" s="157"/>
      <c r="H114" s="157"/>
      <c r="I114" s="157"/>
      <c r="J114" s="158">
        <f>J692</f>
        <v>0</v>
      </c>
      <c r="K114" s="155"/>
      <c r="L114" s="159"/>
    </row>
    <row r="115" spans="1:31" s="10" customFormat="1" ht="19.899999999999999" customHeight="1">
      <c r="B115" s="154"/>
      <c r="C115" s="155"/>
      <c r="D115" s="156" t="s">
        <v>1084</v>
      </c>
      <c r="E115" s="157"/>
      <c r="F115" s="157"/>
      <c r="G115" s="157"/>
      <c r="H115" s="157"/>
      <c r="I115" s="157"/>
      <c r="J115" s="158">
        <f>J724</f>
        <v>0</v>
      </c>
      <c r="K115" s="155"/>
      <c r="L115" s="159"/>
    </row>
    <row r="116" spans="1:31" s="2" customFormat="1" ht="21.75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31" s="2" customFormat="1" ht="6.95" customHeight="1">
      <c r="A117" s="35"/>
      <c r="B117" s="55"/>
      <c r="C117" s="56"/>
      <c r="D117" s="56"/>
      <c r="E117" s="56"/>
      <c r="F117" s="56"/>
      <c r="G117" s="56"/>
      <c r="H117" s="56"/>
      <c r="I117" s="56"/>
      <c r="J117" s="56"/>
      <c r="K117" s="56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pans="1:31" s="2" customFormat="1" ht="6.95" customHeight="1">
      <c r="A121" s="35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pans="1:31" s="2" customFormat="1" ht="24.95" customHeight="1">
      <c r="A122" s="35"/>
      <c r="B122" s="36"/>
      <c r="C122" s="24" t="s">
        <v>115</v>
      </c>
      <c r="D122" s="37"/>
      <c r="E122" s="37"/>
      <c r="F122" s="37"/>
      <c r="G122" s="37"/>
      <c r="H122" s="37"/>
      <c r="I122" s="37"/>
      <c r="J122" s="37"/>
      <c r="K122" s="37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pans="1:31" s="2" customFormat="1" ht="6.95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pans="1:31" s="2" customFormat="1" ht="12" customHeight="1">
      <c r="A124" s="35"/>
      <c r="B124" s="36"/>
      <c r="C124" s="30" t="s">
        <v>16</v>
      </c>
      <c r="D124" s="37"/>
      <c r="E124" s="37"/>
      <c r="F124" s="37"/>
      <c r="G124" s="37"/>
      <c r="H124" s="37"/>
      <c r="I124" s="37"/>
      <c r="J124" s="37"/>
      <c r="K124" s="37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pans="1:31" s="2" customFormat="1" ht="26.25" customHeight="1">
      <c r="A125" s="35"/>
      <c r="B125" s="36"/>
      <c r="C125" s="37"/>
      <c r="D125" s="37"/>
      <c r="E125" s="311" t="str">
        <f>E7</f>
        <v>Stavební úpravy bytového domu na adrese Husova 350, Štefánikova 354 a 361, Vrchlického 374 a 387, Nový Bohumín</v>
      </c>
      <c r="F125" s="312"/>
      <c r="G125" s="312"/>
      <c r="H125" s="312"/>
      <c r="I125" s="37"/>
      <c r="J125" s="37"/>
      <c r="K125" s="37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pans="1:31" s="2" customFormat="1" ht="12" customHeight="1">
      <c r="A126" s="35"/>
      <c r="B126" s="36"/>
      <c r="C126" s="30" t="s">
        <v>92</v>
      </c>
      <c r="D126" s="37"/>
      <c r="E126" s="37"/>
      <c r="F126" s="37"/>
      <c r="G126" s="37"/>
      <c r="H126" s="37"/>
      <c r="I126" s="37"/>
      <c r="J126" s="37"/>
      <c r="K126" s="37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pans="1:31" s="2" customFormat="1" ht="16.5" customHeight="1">
      <c r="A127" s="35"/>
      <c r="B127" s="36"/>
      <c r="C127" s="37"/>
      <c r="D127" s="37"/>
      <c r="E127" s="282" t="str">
        <f>E9</f>
        <v>SO02 - Opravy</v>
      </c>
      <c r="F127" s="313"/>
      <c r="G127" s="313"/>
      <c r="H127" s="313"/>
      <c r="I127" s="37"/>
      <c r="J127" s="37"/>
      <c r="K127" s="37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pans="1:31" s="2" customFormat="1" ht="6.95" customHeight="1">
      <c r="A128" s="35"/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52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pans="1:65" s="2" customFormat="1" ht="12" customHeight="1">
      <c r="A129" s="35"/>
      <c r="B129" s="36"/>
      <c r="C129" s="30" t="s">
        <v>20</v>
      </c>
      <c r="D129" s="37"/>
      <c r="E129" s="37"/>
      <c r="F129" s="28" t="str">
        <f>F12</f>
        <v xml:space="preserve"> </v>
      </c>
      <c r="G129" s="37"/>
      <c r="H129" s="37"/>
      <c r="I129" s="30" t="s">
        <v>22</v>
      </c>
      <c r="J129" s="67" t="str">
        <f>IF(J12="","",J12)</f>
        <v>28. 1. 2025</v>
      </c>
      <c r="K129" s="37"/>
      <c r="L129" s="52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pans="1:65" s="2" customFormat="1" ht="6.95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52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pans="1:65" s="2" customFormat="1" ht="15.2" customHeight="1">
      <c r="A131" s="35"/>
      <c r="B131" s="36"/>
      <c r="C131" s="30" t="s">
        <v>24</v>
      </c>
      <c r="D131" s="37"/>
      <c r="E131" s="37"/>
      <c r="F131" s="28" t="str">
        <f>E15</f>
        <v>Město Bohumín, Masarykova 158, Nový Bohumín</v>
      </c>
      <c r="G131" s="37"/>
      <c r="H131" s="37"/>
      <c r="I131" s="30" t="s">
        <v>30</v>
      </c>
      <c r="J131" s="33" t="str">
        <f>E21</f>
        <v>Ing. Daniel Smolka</v>
      </c>
      <c r="K131" s="37"/>
      <c r="L131" s="52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65" s="2" customFormat="1" ht="15.2" customHeight="1">
      <c r="A132" s="35"/>
      <c r="B132" s="36"/>
      <c r="C132" s="30" t="s">
        <v>28</v>
      </c>
      <c r="D132" s="37"/>
      <c r="E132" s="37"/>
      <c r="F132" s="28" t="str">
        <f>IF(E18="","",E18)</f>
        <v>Vyplň údaj</v>
      </c>
      <c r="G132" s="37"/>
      <c r="H132" s="37"/>
      <c r="I132" s="30" t="s">
        <v>33</v>
      </c>
      <c r="J132" s="33" t="str">
        <f>E24</f>
        <v xml:space="preserve"> </v>
      </c>
      <c r="K132" s="37"/>
      <c r="L132" s="52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pans="1:65" s="2" customFormat="1" ht="10.35" customHeight="1">
      <c r="A133" s="35"/>
      <c r="B133" s="36"/>
      <c r="C133" s="37"/>
      <c r="D133" s="37"/>
      <c r="E133" s="37"/>
      <c r="F133" s="37"/>
      <c r="G133" s="37"/>
      <c r="H133" s="37"/>
      <c r="I133" s="37"/>
      <c r="J133" s="37"/>
      <c r="K133" s="37"/>
      <c r="L133" s="52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pans="1:65" s="11" customFormat="1" ht="29.25" customHeight="1">
      <c r="A134" s="160"/>
      <c r="B134" s="161"/>
      <c r="C134" s="162" t="s">
        <v>116</v>
      </c>
      <c r="D134" s="163" t="s">
        <v>60</v>
      </c>
      <c r="E134" s="163" t="s">
        <v>56</v>
      </c>
      <c r="F134" s="163" t="s">
        <v>57</v>
      </c>
      <c r="G134" s="163" t="s">
        <v>117</v>
      </c>
      <c r="H134" s="163" t="s">
        <v>118</v>
      </c>
      <c r="I134" s="163" t="s">
        <v>119</v>
      </c>
      <c r="J134" s="163" t="s">
        <v>96</v>
      </c>
      <c r="K134" s="164" t="s">
        <v>120</v>
      </c>
      <c r="L134" s="165"/>
      <c r="M134" s="76" t="s">
        <v>1</v>
      </c>
      <c r="N134" s="77" t="s">
        <v>39</v>
      </c>
      <c r="O134" s="77" t="s">
        <v>121</v>
      </c>
      <c r="P134" s="77" t="s">
        <v>122</v>
      </c>
      <c r="Q134" s="77" t="s">
        <v>123</v>
      </c>
      <c r="R134" s="77" t="s">
        <v>124</v>
      </c>
      <c r="S134" s="77" t="s">
        <v>125</v>
      </c>
      <c r="T134" s="78" t="s">
        <v>126</v>
      </c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</row>
    <row r="135" spans="1:65" s="2" customFormat="1" ht="22.9" customHeight="1">
      <c r="A135" s="35"/>
      <c r="B135" s="36"/>
      <c r="C135" s="83" t="s">
        <v>127</v>
      </c>
      <c r="D135" s="37"/>
      <c r="E135" s="37"/>
      <c r="F135" s="37"/>
      <c r="G135" s="37"/>
      <c r="H135" s="37"/>
      <c r="I135" s="37"/>
      <c r="J135" s="166">
        <f>BK135</f>
        <v>0</v>
      </c>
      <c r="K135" s="37"/>
      <c r="L135" s="40"/>
      <c r="M135" s="79"/>
      <c r="N135" s="167"/>
      <c r="O135" s="80"/>
      <c r="P135" s="168">
        <f>P136+P389</f>
        <v>0</v>
      </c>
      <c r="Q135" s="80"/>
      <c r="R135" s="168">
        <f>R136+R389</f>
        <v>86.826732510000014</v>
      </c>
      <c r="S135" s="80"/>
      <c r="T135" s="169">
        <f>T136+T389</f>
        <v>45.147834920000001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8" t="s">
        <v>74</v>
      </c>
      <c r="AU135" s="18" t="s">
        <v>98</v>
      </c>
      <c r="BK135" s="170">
        <f>BK136+BK389</f>
        <v>0</v>
      </c>
    </row>
    <row r="136" spans="1:65" s="12" customFormat="1" ht="25.9" customHeight="1">
      <c r="B136" s="171"/>
      <c r="C136" s="172"/>
      <c r="D136" s="173" t="s">
        <v>74</v>
      </c>
      <c r="E136" s="174" t="s">
        <v>128</v>
      </c>
      <c r="F136" s="174" t="s">
        <v>129</v>
      </c>
      <c r="G136" s="172"/>
      <c r="H136" s="172"/>
      <c r="I136" s="175"/>
      <c r="J136" s="176">
        <f>BK136</f>
        <v>0</v>
      </c>
      <c r="K136" s="172"/>
      <c r="L136" s="177"/>
      <c r="M136" s="178"/>
      <c r="N136" s="179"/>
      <c r="O136" s="179"/>
      <c r="P136" s="180">
        <f>P137+P156+P181+P282+P284+P381+P387</f>
        <v>0</v>
      </c>
      <c r="Q136" s="179"/>
      <c r="R136" s="180">
        <f>R137+R156+R181+R282+R284+R381+R387</f>
        <v>44.5038731</v>
      </c>
      <c r="S136" s="179"/>
      <c r="T136" s="181">
        <f>T137+T156+T181+T282+T284+T381+T387</f>
        <v>29.134706000000001</v>
      </c>
      <c r="AR136" s="182" t="s">
        <v>83</v>
      </c>
      <c r="AT136" s="183" t="s">
        <v>74</v>
      </c>
      <c r="AU136" s="183" t="s">
        <v>75</v>
      </c>
      <c r="AY136" s="182" t="s">
        <v>130</v>
      </c>
      <c r="BK136" s="184">
        <f>BK137+BK156+BK181+BK282+BK284+BK381+BK387</f>
        <v>0</v>
      </c>
    </row>
    <row r="137" spans="1:65" s="12" customFormat="1" ht="22.9" customHeight="1">
      <c r="B137" s="171"/>
      <c r="C137" s="172"/>
      <c r="D137" s="173" t="s">
        <v>74</v>
      </c>
      <c r="E137" s="185" t="s">
        <v>83</v>
      </c>
      <c r="F137" s="185" t="s">
        <v>131</v>
      </c>
      <c r="G137" s="172"/>
      <c r="H137" s="172"/>
      <c r="I137" s="175"/>
      <c r="J137" s="186">
        <f>BK137</f>
        <v>0</v>
      </c>
      <c r="K137" s="172"/>
      <c r="L137" s="177"/>
      <c r="M137" s="178"/>
      <c r="N137" s="179"/>
      <c r="O137" s="179"/>
      <c r="P137" s="180">
        <f>SUM(P138:P155)</f>
        <v>0</v>
      </c>
      <c r="Q137" s="179"/>
      <c r="R137" s="180">
        <f>SUM(R138:R155)</f>
        <v>0</v>
      </c>
      <c r="S137" s="179"/>
      <c r="T137" s="181">
        <f>SUM(T138:T155)</f>
        <v>0</v>
      </c>
      <c r="AR137" s="182" t="s">
        <v>83</v>
      </c>
      <c r="AT137" s="183" t="s">
        <v>74</v>
      </c>
      <c r="AU137" s="183" t="s">
        <v>83</v>
      </c>
      <c r="AY137" s="182" t="s">
        <v>130</v>
      </c>
      <c r="BK137" s="184">
        <f>SUM(BK138:BK155)</f>
        <v>0</v>
      </c>
    </row>
    <row r="138" spans="1:65" s="2" customFormat="1" ht="33" customHeight="1">
      <c r="A138" s="35"/>
      <c r="B138" s="36"/>
      <c r="C138" s="187" t="s">
        <v>83</v>
      </c>
      <c r="D138" s="187" t="s">
        <v>132</v>
      </c>
      <c r="E138" s="188" t="s">
        <v>1085</v>
      </c>
      <c r="F138" s="189" t="s">
        <v>1086</v>
      </c>
      <c r="G138" s="190" t="s">
        <v>649</v>
      </c>
      <c r="H138" s="191">
        <v>253.64500000000001</v>
      </c>
      <c r="I138" s="192"/>
      <c r="J138" s="193">
        <f>ROUND(I138*H138,2)</f>
        <v>0</v>
      </c>
      <c r="K138" s="189" t="s">
        <v>136</v>
      </c>
      <c r="L138" s="40"/>
      <c r="M138" s="194" t="s">
        <v>1</v>
      </c>
      <c r="N138" s="195" t="s">
        <v>41</v>
      </c>
      <c r="O138" s="72"/>
      <c r="P138" s="196">
        <f>O138*H138</f>
        <v>0</v>
      </c>
      <c r="Q138" s="196">
        <v>0</v>
      </c>
      <c r="R138" s="196">
        <f>Q138*H138</f>
        <v>0</v>
      </c>
      <c r="S138" s="196">
        <v>0</v>
      </c>
      <c r="T138" s="197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8" t="s">
        <v>137</v>
      </c>
      <c r="AT138" s="198" t="s">
        <v>132</v>
      </c>
      <c r="AU138" s="198" t="s">
        <v>138</v>
      </c>
      <c r="AY138" s="18" t="s">
        <v>130</v>
      </c>
      <c r="BE138" s="199">
        <f>IF(N138="základní",J138,0)</f>
        <v>0</v>
      </c>
      <c r="BF138" s="199">
        <f>IF(N138="snížená",J138,0)</f>
        <v>0</v>
      </c>
      <c r="BG138" s="199">
        <f>IF(N138="zákl. přenesená",J138,0)</f>
        <v>0</v>
      </c>
      <c r="BH138" s="199">
        <f>IF(N138="sníž. přenesená",J138,0)</f>
        <v>0</v>
      </c>
      <c r="BI138" s="199">
        <f>IF(N138="nulová",J138,0)</f>
        <v>0</v>
      </c>
      <c r="BJ138" s="18" t="s">
        <v>138</v>
      </c>
      <c r="BK138" s="199">
        <f>ROUND(I138*H138,2)</f>
        <v>0</v>
      </c>
      <c r="BL138" s="18" t="s">
        <v>137</v>
      </c>
      <c r="BM138" s="198" t="s">
        <v>1087</v>
      </c>
    </row>
    <row r="139" spans="1:65" s="13" customFormat="1" ht="11.25">
      <c r="B139" s="200"/>
      <c r="C139" s="201"/>
      <c r="D139" s="202" t="s">
        <v>140</v>
      </c>
      <c r="E139" s="203" t="s">
        <v>1</v>
      </c>
      <c r="F139" s="204" t="s">
        <v>1088</v>
      </c>
      <c r="G139" s="201"/>
      <c r="H139" s="203" t="s">
        <v>1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140</v>
      </c>
      <c r="AU139" s="210" t="s">
        <v>138</v>
      </c>
      <c r="AV139" s="13" t="s">
        <v>83</v>
      </c>
      <c r="AW139" s="13" t="s">
        <v>32</v>
      </c>
      <c r="AX139" s="13" t="s">
        <v>75</v>
      </c>
      <c r="AY139" s="210" t="s">
        <v>130</v>
      </c>
    </row>
    <row r="140" spans="1:65" s="14" customFormat="1" ht="22.5">
      <c r="B140" s="211"/>
      <c r="C140" s="212"/>
      <c r="D140" s="202" t="s">
        <v>140</v>
      </c>
      <c r="E140" s="213" t="s">
        <v>1</v>
      </c>
      <c r="F140" s="214" t="s">
        <v>1089</v>
      </c>
      <c r="G140" s="212"/>
      <c r="H140" s="215">
        <v>245.447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140</v>
      </c>
      <c r="AU140" s="221" t="s">
        <v>138</v>
      </c>
      <c r="AV140" s="14" t="s">
        <v>138</v>
      </c>
      <c r="AW140" s="14" t="s">
        <v>32</v>
      </c>
      <c r="AX140" s="14" t="s">
        <v>75</v>
      </c>
      <c r="AY140" s="221" t="s">
        <v>130</v>
      </c>
    </row>
    <row r="141" spans="1:65" s="14" customFormat="1" ht="11.25">
      <c r="B141" s="211"/>
      <c r="C141" s="212"/>
      <c r="D141" s="202" t="s">
        <v>140</v>
      </c>
      <c r="E141" s="213" t="s">
        <v>1</v>
      </c>
      <c r="F141" s="214" t="s">
        <v>1090</v>
      </c>
      <c r="G141" s="212"/>
      <c r="H141" s="215">
        <v>8.1980000000000004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140</v>
      </c>
      <c r="AU141" s="221" t="s">
        <v>138</v>
      </c>
      <c r="AV141" s="14" t="s">
        <v>138</v>
      </c>
      <c r="AW141" s="14" t="s">
        <v>32</v>
      </c>
      <c r="AX141" s="14" t="s">
        <v>75</v>
      </c>
      <c r="AY141" s="221" t="s">
        <v>130</v>
      </c>
    </row>
    <row r="142" spans="1:65" s="15" customFormat="1" ht="11.25">
      <c r="B142" s="222"/>
      <c r="C142" s="223"/>
      <c r="D142" s="202" t="s">
        <v>140</v>
      </c>
      <c r="E142" s="224" t="s">
        <v>1</v>
      </c>
      <c r="F142" s="225" t="s">
        <v>169</v>
      </c>
      <c r="G142" s="223"/>
      <c r="H142" s="226">
        <v>253.64500000000001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140</v>
      </c>
      <c r="AU142" s="232" t="s">
        <v>138</v>
      </c>
      <c r="AV142" s="15" t="s">
        <v>137</v>
      </c>
      <c r="AW142" s="15" t="s">
        <v>32</v>
      </c>
      <c r="AX142" s="15" t="s">
        <v>83</v>
      </c>
      <c r="AY142" s="232" t="s">
        <v>130</v>
      </c>
    </row>
    <row r="143" spans="1:65" s="2" customFormat="1" ht="24.2" customHeight="1">
      <c r="A143" s="35"/>
      <c r="B143" s="36"/>
      <c r="C143" s="187" t="s">
        <v>138</v>
      </c>
      <c r="D143" s="187" t="s">
        <v>132</v>
      </c>
      <c r="E143" s="188" t="s">
        <v>1091</v>
      </c>
      <c r="F143" s="189" t="s">
        <v>1092</v>
      </c>
      <c r="G143" s="190" t="s">
        <v>649</v>
      </c>
      <c r="H143" s="191">
        <v>76.093999999999994</v>
      </c>
      <c r="I143" s="192"/>
      <c r="J143" s="193">
        <f>ROUND(I143*H143,2)</f>
        <v>0</v>
      </c>
      <c r="K143" s="189" t="s">
        <v>136</v>
      </c>
      <c r="L143" s="40"/>
      <c r="M143" s="194" t="s">
        <v>1</v>
      </c>
      <c r="N143" s="195" t="s">
        <v>41</v>
      </c>
      <c r="O143" s="72"/>
      <c r="P143" s="196">
        <f>O143*H143</f>
        <v>0</v>
      </c>
      <c r="Q143" s="196">
        <v>0</v>
      </c>
      <c r="R143" s="196">
        <f>Q143*H143</f>
        <v>0</v>
      </c>
      <c r="S143" s="196">
        <v>0</v>
      </c>
      <c r="T143" s="197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8" t="s">
        <v>137</v>
      </c>
      <c r="AT143" s="198" t="s">
        <v>132</v>
      </c>
      <c r="AU143" s="198" t="s">
        <v>138</v>
      </c>
      <c r="AY143" s="18" t="s">
        <v>130</v>
      </c>
      <c r="BE143" s="199">
        <f>IF(N143="základní",J143,0)</f>
        <v>0</v>
      </c>
      <c r="BF143" s="199">
        <f>IF(N143="snížená",J143,0)</f>
        <v>0</v>
      </c>
      <c r="BG143" s="199">
        <f>IF(N143="zákl. přenesená",J143,0)</f>
        <v>0</v>
      </c>
      <c r="BH143" s="199">
        <f>IF(N143="sníž. přenesená",J143,0)</f>
        <v>0</v>
      </c>
      <c r="BI143" s="199">
        <f>IF(N143="nulová",J143,0)</f>
        <v>0</v>
      </c>
      <c r="BJ143" s="18" t="s">
        <v>138</v>
      </c>
      <c r="BK143" s="199">
        <f>ROUND(I143*H143,2)</f>
        <v>0</v>
      </c>
      <c r="BL143" s="18" t="s">
        <v>137</v>
      </c>
      <c r="BM143" s="198" t="s">
        <v>1093</v>
      </c>
    </row>
    <row r="144" spans="1:65" s="13" customFormat="1" ht="11.25">
      <c r="B144" s="200"/>
      <c r="C144" s="201"/>
      <c r="D144" s="202" t="s">
        <v>140</v>
      </c>
      <c r="E144" s="203" t="s">
        <v>1</v>
      </c>
      <c r="F144" s="204" t="s">
        <v>1094</v>
      </c>
      <c r="G144" s="201"/>
      <c r="H144" s="203" t="s">
        <v>1</v>
      </c>
      <c r="I144" s="205"/>
      <c r="J144" s="201"/>
      <c r="K144" s="201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140</v>
      </c>
      <c r="AU144" s="210" t="s">
        <v>138</v>
      </c>
      <c r="AV144" s="13" t="s">
        <v>83</v>
      </c>
      <c r="AW144" s="13" t="s">
        <v>32</v>
      </c>
      <c r="AX144" s="13" t="s">
        <v>75</v>
      </c>
      <c r="AY144" s="210" t="s">
        <v>130</v>
      </c>
    </row>
    <row r="145" spans="1:65" s="14" customFormat="1" ht="11.25">
      <c r="B145" s="211"/>
      <c r="C145" s="212"/>
      <c r="D145" s="202" t="s">
        <v>140</v>
      </c>
      <c r="E145" s="213" t="s">
        <v>1</v>
      </c>
      <c r="F145" s="214" t="s">
        <v>1095</v>
      </c>
      <c r="G145" s="212"/>
      <c r="H145" s="215">
        <v>76.093999999999994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140</v>
      </c>
      <c r="AU145" s="221" t="s">
        <v>138</v>
      </c>
      <c r="AV145" s="14" t="s">
        <v>138</v>
      </c>
      <c r="AW145" s="14" t="s">
        <v>32</v>
      </c>
      <c r="AX145" s="14" t="s">
        <v>83</v>
      </c>
      <c r="AY145" s="221" t="s">
        <v>130</v>
      </c>
    </row>
    <row r="146" spans="1:65" s="2" customFormat="1" ht="24.2" customHeight="1">
      <c r="A146" s="35"/>
      <c r="B146" s="36"/>
      <c r="C146" s="187" t="s">
        <v>320</v>
      </c>
      <c r="D146" s="187" t="s">
        <v>132</v>
      </c>
      <c r="E146" s="188" t="s">
        <v>1096</v>
      </c>
      <c r="F146" s="189" t="s">
        <v>1097</v>
      </c>
      <c r="G146" s="190" t="s">
        <v>649</v>
      </c>
      <c r="H146" s="191">
        <v>18.748999999999999</v>
      </c>
      <c r="I146" s="192"/>
      <c r="J146" s="193">
        <f>ROUND(I146*H146,2)</f>
        <v>0</v>
      </c>
      <c r="K146" s="189" t="s">
        <v>136</v>
      </c>
      <c r="L146" s="40"/>
      <c r="M146" s="194" t="s">
        <v>1</v>
      </c>
      <c r="N146" s="195" t="s">
        <v>41</v>
      </c>
      <c r="O146" s="72"/>
      <c r="P146" s="196">
        <f>O146*H146</f>
        <v>0</v>
      </c>
      <c r="Q146" s="196">
        <v>0</v>
      </c>
      <c r="R146" s="196">
        <f>Q146*H146</f>
        <v>0</v>
      </c>
      <c r="S146" s="196">
        <v>0</v>
      </c>
      <c r="T146" s="197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8" t="s">
        <v>137</v>
      </c>
      <c r="AT146" s="198" t="s">
        <v>132</v>
      </c>
      <c r="AU146" s="198" t="s">
        <v>138</v>
      </c>
      <c r="AY146" s="18" t="s">
        <v>130</v>
      </c>
      <c r="BE146" s="199">
        <f>IF(N146="základní",J146,0)</f>
        <v>0</v>
      </c>
      <c r="BF146" s="199">
        <f>IF(N146="snížená",J146,0)</f>
        <v>0</v>
      </c>
      <c r="BG146" s="199">
        <f>IF(N146="zákl. přenesená",J146,0)</f>
        <v>0</v>
      </c>
      <c r="BH146" s="199">
        <f>IF(N146="sníž. přenesená",J146,0)</f>
        <v>0</v>
      </c>
      <c r="BI146" s="199">
        <f>IF(N146="nulová",J146,0)</f>
        <v>0</v>
      </c>
      <c r="BJ146" s="18" t="s">
        <v>138</v>
      </c>
      <c r="BK146" s="199">
        <f>ROUND(I146*H146,2)</f>
        <v>0</v>
      </c>
      <c r="BL146" s="18" t="s">
        <v>137</v>
      </c>
      <c r="BM146" s="198" t="s">
        <v>1098</v>
      </c>
    </row>
    <row r="147" spans="1:65" s="13" customFormat="1" ht="11.25">
      <c r="B147" s="200"/>
      <c r="C147" s="201"/>
      <c r="D147" s="202" t="s">
        <v>140</v>
      </c>
      <c r="E147" s="203" t="s">
        <v>1</v>
      </c>
      <c r="F147" s="204" t="s">
        <v>1099</v>
      </c>
      <c r="G147" s="201"/>
      <c r="H147" s="203" t="s">
        <v>1</v>
      </c>
      <c r="I147" s="205"/>
      <c r="J147" s="201"/>
      <c r="K147" s="201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140</v>
      </c>
      <c r="AU147" s="210" t="s">
        <v>138</v>
      </c>
      <c r="AV147" s="13" t="s">
        <v>83</v>
      </c>
      <c r="AW147" s="13" t="s">
        <v>32</v>
      </c>
      <c r="AX147" s="13" t="s">
        <v>75</v>
      </c>
      <c r="AY147" s="210" t="s">
        <v>130</v>
      </c>
    </row>
    <row r="148" spans="1:65" s="13" customFormat="1" ht="11.25">
      <c r="B148" s="200"/>
      <c r="C148" s="201"/>
      <c r="D148" s="202" t="s">
        <v>140</v>
      </c>
      <c r="E148" s="203" t="s">
        <v>1</v>
      </c>
      <c r="F148" s="204" t="s">
        <v>204</v>
      </c>
      <c r="G148" s="201"/>
      <c r="H148" s="203" t="s">
        <v>1</v>
      </c>
      <c r="I148" s="205"/>
      <c r="J148" s="201"/>
      <c r="K148" s="201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140</v>
      </c>
      <c r="AU148" s="210" t="s">
        <v>138</v>
      </c>
      <c r="AV148" s="13" t="s">
        <v>83</v>
      </c>
      <c r="AW148" s="13" t="s">
        <v>32</v>
      </c>
      <c r="AX148" s="13" t="s">
        <v>75</v>
      </c>
      <c r="AY148" s="210" t="s">
        <v>130</v>
      </c>
    </row>
    <row r="149" spans="1:65" s="14" customFormat="1" ht="11.25">
      <c r="B149" s="211"/>
      <c r="C149" s="212"/>
      <c r="D149" s="202" t="s">
        <v>140</v>
      </c>
      <c r="E149" s="213" t="s">
        <v>1</v>
      </c>
      <c r="F149" s="214" t="s">
        <v>1100</v>
      </c>
      <c r="G149" s="212"/>
      <c r="H149" s="215">
        <v>7.681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140</v>
      </c>
      <c r="AU149" s="221" t="s">
        <v>138</v>
      </c>
      <c r="AV149" s="14" t="s">
        <v>138</v>
      </c>
      <c r="AW149" s="14" t="s">
        <v>32</v>
      </c>
      <c r="AX149" s="14" t="s">
        <v>75</v>
      </c>
      <c r="AY149" s="221" t="s">
        <v>130</v>
      </c>
    </row>
    <row r="150" spans="1:65" s="13" customFormat="1" ht="11.25">
      <c r="B150" s="200"/>
      <c r="C150" s="201"/>
      <c r="D150" s="202" t="s">
        <v>140</v>
      </c>
      <c r="E150" s="203" t="s">
        <v>1</v>
      </c>
      <c r="F150" s="204" t="s">
        <v>218</v>
      </c>
      <c r="G150" s="201"/>
      <c r="H150" s="203" t="s">
        <v>1</v>
      </c>
      <c r="I150" s="205"/>
      <c r="J150" s="201"/>
      <c r="K150" s="201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140</v>
      </c>
      <c r="AU150" s="210" t="s">
        <v>138</v>
      </c>
      <c r="AV150" s="13" t="s">
        <v>83</v>
      </c>
      <c r="AW150" s="13" t="s">
        <v>32</v>
      </c>
      <c r="AX150" s="13" t="s">
        <v>75</v>
      </c>
      <c r="AY150" s="210" t="s">
        <v>130</v>
      </c>
    </row>
    <row r="151" spans="1:65" s="14" customFormat="1" ht="11.25">
      <c r="B151" s="211"/>
      <c r="C151" s="212"/>
      <c r="D151" s="202" t="s">
        <v>140</v>
      </c>
      <c r="E151" s="213" t="s">
        <v>1</v>
      </c>
      <c r="F151" s="214" t="s">
        <v>1101</v>
      </c>
      <c r="G151" s="212"/>
      <c r="H151" s="215">
        <v>3.6989999999999998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140</v>
      </c>
      <c r="AU151" s="221" t="s">
        <v>138</v>
      </c>
      <c r="AV151" s="14" t="s">
        <v>138</v>
      </c>
      <c r="AW151" s="14" t="s">
        <v>32</v>
      </c>
      <c r="AX151" s="14" t="s">
        <v>75</v>
      </c>
      <c r="AY151" s="221" t="s">
        <v>130</v>
      </c>
    </row>
    <row r="152" spans="1:65" s="13" customFormat="1" ht="11.25">
      <c r="B152" s="200"/>
      <c r="C152" s="201"/>
      <c r="D152" s="202" t="s">
        <v>140</v>
      </c>
      <c r="E152" s="203" t="s">
        <v>1</v>
      </c>
      <c r="F152" s="204" t="s">
        <v>206</v>
      </c>
      <c r="G152" s="201"/>
      <c r="H152" s="203" t="s">
        <v>1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140</v>
      </c>
      <c r="AU152" s="210" t="s">
        <v>138</v>
      </c>
      <c r="AV152" s="13" t="s">
        <v>83</v>
      </c>
      <c r="AW152" s="13" t="s">
        <v>32</v>
      </c>
      <c r="AX152" s="13" t="s">
        <v>75</v>
      </c>
      <c r="AY152" s="210" t="s">
        <v>130</v>
      </c>
    </row>
    <row r="153" spans="1:65" s="14" customFormat="1" ht="11.25">
      <c r="B153" s="211"/>
      <c r="C153" s="212"/>
      <c r="D153" s="202" t="s">
        <v>140</v>
      </c>
      <c r="E153" s="213" t="s">
        <v>1</v>
      </c>
      <c r="F153" s="214" t="s">
        <v>1102</v>
      </c>
      <c r="G153" s="212"/>
      <c r="H153" s="215">
        <v>7.3689999999999998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140</v>
      </c>
      <c r="AU153" s="221" t="s">
        <v>138</v>
      </c>
      <c r="AV153" s="14" t="s">
        <v>138</v>
      </c>
      <c r="AW153" s="14" t="s">
        <v>32</v>
      </c>
      <c r="AX153" s="14" t="s">
        <v>75</v>
      </c>
      <c r="AY153" s="221" t="s">
        <v>130</v>
      </c>
    </row>
    <row r="154" spans="1:65" s="15" customFormat="1" ht="11.25">
      <c r="B154" s="222"/>
      <c r="C154" s="223"/>
      <c r="D154" s="202" t="s">
        <v>140</v>
      </c>
      <c r="E154" s="224" t="s">
        <v>1</v>
      </c>
      <c r="F154" s="225" t="s">
        <v>169</v>
      </c>
      <c r="G154" s="223"/>
      <c r="H154" s="226">
        <v>18.748999999999999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140</v>
      </c>
      <c r="AU154" s="232" t="s">
        <v>138</v>
      </c>
      <c r="AV154" s="15" t="s">
        <v>137</v>
      </c>
      <c r="AW154" s="15" t="s">
        <v>32</v>
      </c>
      <c r="AX154" s="15" t="s">
        <v>83</v>
      </c>
      <c r="AY154" s="232" t="s">
        <v>130</v>
      </c>
    </row>
    <row r="155" spans="1:65" s="2" customFormat="1" ht="24.2" customHeight="1">
      <c r="A155" s="35"/>
      <c r="B155" s="36"/>
      <c r="C155" s="187" t="s">
        <v>137</v>
      </c>
      <c r="D155" s="187" t="s">
        <v>132</v>
      </c>
      <c r="E155" s="188" t="s">
        <v>1103</v>
      </c>
      <c r="F155" s="189" t="s">
        <v>1104</v>
      </c>
      <c r="G155" s="190" t="s">
        <v>649</v>
      </c>
      <c r="H155" s="191">
        <v>253.64500000000001</v>
      </c>
      <c r="I155" s="192"/>
      <c r="J155" s="193">
        <f>ROUND(I155*H155,2)</f>
        <v>0</v>
      </c>
      <c r="K155" s="189" t="s">
        <v>136</v>
      </c>
      <c r="L155" s="40"/>
      <c r="M155" s="194" t="s">
        <v>1</v>
      </c>
      <c r="N155" s="195" t="s">
        <v>41</v>
      </c>
      <c r="O155" s="72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8" t="s">
        <v>137</v>
      </c>
      <c r="AT155" s="198" t="s">
        <v>132</v>
      </c>
      <c r="AU155" s="198" t="s">
        <v>138</v>
      </c>
      <c r="AY155" s="18" t="s">
        <v>130</v>
      </c>
      <c r="BE155" s="199">
        <f>IF(N155="základní",J155,0)</f>
        <v>0</v>
      </c>
      <c r="BF155" s="199">
        <f>IF(N155="snížená",J155,0)</f>
        <v>0</v>
      </c>
      <c r="BG155" s="199">
        <f>IF(N155="zákl. přenesená",J155,0)</f>
        <v>0</v>
      </c>
      <c r="BH155" s="199">
        <f>IF(N155="sníž. přenesená",J155,0)</f>
        <v>0</v>
      </c>
      <c r="BI155" s="199">
        <f>IF(N155="nulová",J155,0)</f>
        <v>0</v>
      </c>
      <c r="BJ155" s="18" t="s">
        <v>138</v>
      </c>
      <c r="BK155" s="199">
        <f>ROUND(I155*H155,2)</f>
        <v>0</v>
      </c>
      <c r="BL155" s="18" t="s">
        <v>137</v>
      </c>
      <c r="BM155" s="198" t="s">
        <v>1105</v>
      </c>
    </row>
    <row r="156" spans="1:65" s="12" customFormat="1" ht="22.9" customHeight="1">
      <c r="B156" s="171"/>
      <c r="C156" s="172"/>
      <c r="D156" s="173" t="s">
        <v>74</v>
      </c>
      <c r="E156" s="185" t="s">
        <v>137</v>
      </c>
      <c r="F156" s="185" t="s">
        <v>1106</v>
      </c>
      <c r="G156" s="172"/>
      <c r="H156" s="172"/>
      <c r="I156" s="175"/>
      <c r="J156" s="186">
        <f>BK156</f>
        <v>0</v>
      </c>
      <c r="K156" s="172"/>
      <c r="L156" s="177"/>
      <c r="M156" s="178"/>
      <c r="N156" s="179"/>
      <c r="O156" s="179"/>
      <c r="P156" s="180">
        <f>SUM(P157:P180)</f>
        <v>0</v>
      </c>
      <c r="Q156" s="179"/>
      <c r="R156" s="180">
        <f>SUM(R157:R180)</f>
        <v>31.879196009999998</v>
      </c>
      <c r="S156" s="179"/>
      <c r="T156" s="181">
        <f>SUM(T157:T180)</f>
        <v>0</v>
      </c>
      <c r="AR156" s="182" t="s">
        <v>83</v>
      </c>
      <c r="AT156" s="183" t="s">
        <v>74</v>
      </c>
      <c r="AU156" s="183" t="s">
        <v>83</v>
      </c>
      <c r="AY156" s="182" t="s">
        <v>130</v>
      </c>
      <c r="BK156" s="184">
        <f>SUM(BK157:BK180)</f>
        <v>0</v>
      </c>
    </row>
    <row r="157" spans="1:65" s="2" customFormat="1" ht="21.75" customHeight="1">
      <c r="A157" s="35"/>
      <c r="B157" s="36"/>
      <c r="C157" s="187" t="s">
        <v>156</v>
      </c>
      <c r="D157" s="187" t="s">
        <v>132</v>
      </c>
      <c r="E157" s="188" t="s">
        <v>1107</v>
      </c>
      <c r="F157" s="189" t="s">
        <v>1108</v>
      </c>
      <c r="G157" s="190" t="s">
        <v>649</v>
      </c>
      <c r="H157" s="191">
        <v>12.234</v>
      </c>
      <c r="I157" s="192"/>
      <c r="J157" s="193">
        <f>ROUND(I157*H157,2)</f>
        <v>0</v>
      </c>
      <c r="K157" s="189" t="s">
        <v>136</v>
      </c>
      <c r="L157" s="40"/>
      <c r="M157" s="194" t="s">
        <v>1</v>
      </c>
      <c r="N157" s="195" t="s">
        <v>41</v>
      </c>
      <c r="O157" s="72"/>
      <c r="P157" s="196">
        <f>O157*H157</f>
        <v>0</v>
      </c>
      <c r="Q157" s="196">
        <v>2.5019499999999999</v>
      </c>
      <c r="R157" s="196">
        <f>Q157*H157</f>
        <v>30.608856299999999</v>
      </c>
      <c r="S157" s="196">
        <v>0</v>
      </c>
      <c r="T157" s="197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8" t="s">
        <v>137</v>
      </c>
      <c r="AT157" s="198" t="s">
        <v>132</v>
      </c>
      <c r="AU157" s="198" t="s">
        <v>138</v>
      </c>
      <c r="AY157" s="18" t="s">
        <v>130</v>
      </c>
      <c r="BE157" s="199">
        <f>IF(N157="základní",J157,0)</f>
        <v>0</v>
      </c>
      <c r="BF157" s="199">
        <f>IF(N157="snížená",J157,0)</f>
        <v>0</v>
      </c>
      <c r="BG157" s="199">
        <f>IF(N157="zákl. přenesená",J157,0)</f>
        <v>0</v>
      </c>
      <c r="BH157" s="199">
        <f>IF(N157="sníž. přenesená",J157,0)</f>
        <v>0</v>
      </c>
      <c r="BI157" s="199">
        <f>IF(N157="nulová",J157,0)</f>
        <v>0</v>
      </c>
      <c r="BJ157" s="18" t="s">
        <v>138</v>
      </c>
      <c r="BK157" s="199">
        <f>ROUND(I157*H157,2)</f>
        <v>0</v>
      </c>
      <c r="BL157" s="18" t="s">
        <v>137</v>
      </c>
      <c r="BM157" s="198" t="s">
        <v>1109</v>
      </c>
    </row>
    <row r="158" spans="1:65" s="13" customFormat="1" ht="11.25">
      <c r="B158" s="200"/>
      <c r="C158" s="201"/>
      <c r="D158" s="202" t="s">
        <v>140</v>
      </c>
      <c r="E158" s="203" t="s">
        <v>1</v>
      </c>
      <c r="F158" s="204" t="s">
        <v>1110</v>
      </c>
      <c r="G158" s="201"/>
      <c r="H158" s="203" t="s">
        <v>1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140</v>
      </c>
      <c r="AU158" s="210" t="s">
        <v>138</v>
      </c>
      <c r="AV158" s="13" t="s">
        <v>83</v>
      </c>
      <c r="AW158" s="13" t="s">
        <v>32</v>
      </c>
      <c r="AX158" s="13" t="s">
        <v>75</v>
      </c>
      <c r="AY158" s="210" t="s">
        <v>130</v>
      </c>
    </row>
    <row r="159" spans="1:65" s="13" customFormat="1" ht="11.25">
      <c r="B159" s="200"/>
      <c r="C159" s="201"/>
      <c r="D159" s="202" t="s">
        <v>140</v>
      </c>
      <c r="E159" s="203" t="s">
        <v>1</v>
      </c>
      <c r="F159" s="204" t="s">
        <v>204</v>
      </c>
      <c r="G159" s="201"/>
      <c r="H159" s="203" t="s">
        <v>1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140</v>
      </c>
      <c r="AU159" s="210" t="s">
        <v>138</v>
      </c>
      <c r="AV159" s="13" t="s">
        <v>83</v>
      </c>
      <c r="AW159" s="13" t="s">
        <v>32</v>
      </c>
      <c r="AX159" s="13" t="s">
        <v>75</v>
      </c>
      <c r="AY159" s="210" t="s">
        <v>130</v>
      </c>
    </row>
    <row r="160" spans="1:65" s="14" customFormat="1" ht="11.25">
      <c r="B160" s="211"/>
      <c r="C160" s="212"/>
      <c r="D160" s="202" t="s">
        <v>140</v>
      </c>
      <c r="E160" s="213" t="s">
        <v>1</v>
      </c>
      <c r="F160" s="214" t="s">
        <v>1111</v>
      </c>
      <c r="G160" s="212"/>
      <c r="H160" s="215">
        <v>1.008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140</v>
      </c>
      <c r="AU160" s="221" t="s">
        <v>138</v>
      </c>
      <c r="AV160" s="14" t="s">
        <v>138</v>
      </c>
      <c r="AW160" s="14" t="s">
        <v>32</v>
      </c>
      <c r="AX160" s="14" t="s">
        <v>75</v>
      </c>
      <c r="AY160" s="221" t="s">
        <v>130</v>
      </c>
    </row>
    <row r="161" spans="1:65" s="13" customFormat="1" ht="11.25">
      <c r="B161" s="200"/>
      <c r="C161" s="201"/>
      <c r="D161" s="202" t="s">
        <v>140</v>
      </c>
      <c r="E161" s="203" t="s">
        <v>1</v>
      </c>
      <c r="F161" s="204" t="s">
        <v>218</v>
      </c>
      <c r="G161" s="201"/>
      <c r="H161" s="203" t="s">
        <v>1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140</v>
      </c>
      <c r="AU161" s="210" t="s">
        <v>138</v>
      </c>
      <c r="AV161" s="13" t="s">
        <v>83</v>
      </c>
      <c r="AW161" s="13" t="s">
        <v>32</v>
      </c>
      <c r="AX161" s="13" t="s">
        <v>75</v>
      </c>
      <c r="AY161" s="210" t="s">
        <v>130</v>
      </c>
    </row>
    <row r="162" spans="1:65" s="14" customFormat="1" ht="11.25">
      <c r="B162" s="211"/>
      <c r="C162" s="212"/>
      <c r="D162" s="202" t="s">
        <v>140</v>
      </c>
      <c r="E162" s="213" t="s">
        <v>1</v>
      </c>
      <c r="F162" s="214" t="s">
        <v>1112</v>
      </c>
      <c r="G162" s="212"/>
      <c r="H162" s="215">
        <v>7.8419999999999996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140</v>
      </c>
      <c r="AU162" s="221" t="s">
        <v>138</v>
      </c>
      <c r="AV162" s="14" t="s">
        <v>138</v>
      </c>
      <c r="AW162" s="14" t="s">
        <v>32</v>
      </c>
      <c r="AX162" s="14" t="s">
        <v>75</v>
      </c>
      <c r="AY162" s="221" t="s">
        <v>130</v>
      </c>
    </row>
    <row r="163" spans="1:65" s="13" customFormat="1" ht="11.25">
      <c r="B163" s="200"/>
      <c r="C163" s="201"/>
      <c r="D163" s="202" t="s">
        <v>140</v>
      </c>
      <c r="E163" s="203" t="s">
        <v>1</v>
      </c>
      <c r="F163" s="204" t="s">
        <v>206</v>
      </c>
      <c r="G163" s="201"/>
      <c r="H163" s="203" t="s">
        <v>1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140</v>
      </c>
      <c r="AU163" s="210" t="s">
        <v>138</v>
      </c>
      <c r="AV163" s="13" t="s">
        <v>83</v>
      </c>
      <c r="AW163" s="13" t="s">
        <v>32</v>
      </c>
      <c r="AX163" s="13" t="s">
        <v>75</v>
      </c>
      <c r="AY163" s="210" t="s">
        <v>130</v>
      </c>
    </row>
    <row r="164" spans="1:65" s="14" customFormat="1" ht="11.25">
      <c r="B164" s="211"/>
      <c r="C164" s="212"/>
      <c r="D164" s="202" t="s">
        <v>140</v>
      </c>
      <c r="E164" s="213" t="s">
        <v>1</v>
      </c>
      <c r="F164" s="214" t="s">
        <v>1113</v>
      </c>
      <c r="G164" s="212"/>
      <c r="H164" s="215">
        <v>0.504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140</v>
      </c>
      <c r="AU164" s="221" t="s">
        <v>138</v>
      </c>
      <c r="AV164" s="14" t="s">
        <v>138</v>
      </c>
      <c r="AW164" s="14" t="s">
        <v>32</v>
      </c>
      <c r="AX164" s="14" t="s">
        <v>75</v>
      </c>
      <c r="AY164" s="221" t="s">
        <v>130</v>
      </c>
    </row>
    <row r="165" spans="1:65" s="14" customFormat="1" ht="11.25">
      <c r="B165" s="211"/>
      <c r="C165" s="212"/>
      <c r="D165" s="202" t="s">
        <v>140</v>
      </c>
      <c r="E165" s="213" t="s">
        <v>1</v>
      </c>
      <c r="F165" s="214" t="s">
        <v>1114</v>
      </c>
      <c r="G165" s="212"/>
      <c r="H165" s="215">
        <v>2.88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140</v>
      </c>
      <c r="AU165" s="221" t="s">
        <v>138</v>
      </c>
      <c r="AV165" s="14" t="s">
        <v>138</v>
      </c>
      <c r="AW165" s="14" t="s">
        <v>32</v>
      </c>
      <c r="AX165" s="14" t="s">
        <v>75</v>
      </c>
      <c r="AY165" s="221" t="s">
        <v>130</v>
      </c>
    </row>
    <row r="166" spans="1:65" s="15" customFormat="1" ht="11.25">
      <c r="B166" s="222"/>
      <c r="C166" s="223"/>
      <c r="D166" s="202" t="s">
        <v>140</v>
      </c>
      <c r="E166" s="224" t="s">
        <v>1</v>
      </c>
      <c r="F166" s="225" t="s">
        <v>169</v>
      </c>
      <c r="G166" s="223"/>
      <c r="H166" s="226">
        <v>12.234</v>
      </c>
      <c r="I166" s="227"/>
      <c r="J166" s="223"/>
      <c r="K166" s="223"/>
      <c r="L166" s="228"/>
      <c r="M166" s="229"/>
      <c r="N166" s="230"/>
      <c r="O166" s="230"/>
      <c r="P166" s="230"/>
      <c r="Q166" s="230"/>
      <c r="R166" s="230"/>
      <c r="S166" s="230"/>
      <c r="T166" s="231"/>
      <c r="AT166" s="232" t="s">
        <v>140</v>
      </c>
      <c r="AU166" s="232" t="s">
        <v>138</v>
      </c>
      <c r="AV166" s="15" t="s">
        <v>137</v>
      </c>
      <c r="AW166" s="15" t="s">
        <v>32</v>
      </c>
      <c r="AX166" s="15" t="s">
        <v>83</v>
      </c>
      <c r="AY166" s="232" t="s">
        <v>130</v>
      </c>
    </row>
    <row r="167" spans="1:65" s="2" customFormat="1" ht="24.2" customHeight="1">
      <c r="A167" s="35"/>
      <c r="B167" s="36"/>
      <c r="C167" s="187" t="s">
        <v>163</v>
      </c>
      <c r="D167" s="187" t="s">
        <v>132</v>
      </c>
      <c r="E167" s="188" t="s">
        <v>1115</v>
      </c>
      <c r="F167" s="189" t="s">
        <v>1116</v>
      </c>
      <c r="G167" s="190" t="s">
        <v>685</v>
      </c>
      <c r="H167" s="191">
        <v>1.101</v>
      </c>
      <c r="I167" s="192"/>
      <c r="J167" s="193">
        <f>ROUND(I167*H167,2)</f>
        <v>0</v>
      </c>
      <c r="K167" s="189" t="s">
        <v>136</v>
      </c>
      <c r="L167" s="40"/>
      <c r="M167" s="194" t="s">
        <v>1</v>
      </c>
      <c r="N167" s="195" t="s">
        <v>41</v>
      </c>
      <c r="O167" s="72"/>
      <c r="P167" s="196">
        <f>O167*H167</f>
        <v>0</v>
      </c>
      <c r="Q167" s="196">
        <v>1.0492699999999999</v>
      </c>
      <c r="R167" s="196">
        <f>Q167*H167</f>
        <v>1.1552462699999999</v>
      </c>
      <c r="S167" s="196">
        <v>0</v>
      </c>
      <c r="T167" s="197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8" t="s">
        <v>137</v>
      </c>
      <c r="AT167" s="198" t="s">
        <v>132</v>
      </c>
      <c r="AU167" s="198" t="s">
        <v>138</v>
      </c>
      <c r="AY167" s="18" t="s">
        <v>130</v>
      </c>
      <c r="BE167" s="199">
        <f>IF(N167="základní",J167,0)</f>
        <v>0</v>
      </c>
      <c r="BF167" s="199">
        <f>IF(N167="snížená",J167,0)</f>
        <v>0</v>
      </c>
      <c r="BG167" s="199">
        <f>IF(N167="zákl. přenesená",J167,0)</f>
        <v>0</v>
      </c>
      <c r="BH167" s="199">
        <f>IF(N167="sníž. přenesená",J167,0)</f>
        <v>0</v>
      </c>
      <c r="BI167" s="199">
        <f>IF(N167="nulová",J167,0)</f>
        <v>0</v>
      </c>
      <c r="BJ167" s="18" t="s">
        <v>138</v>
      </c>
      <c r="BK167" s="199">
        <f>ROUND(I167*H167,2)</f>
        <v>0</v>
      </c>
      <c r="BL167" s="18" t="s">
        <v>137</v>
      </c>
      <c r="BM167" s="198" t="s">
        <v>1117</v>
      </c>
    </row>
    <row r="168" spans="1:65" s="13" customFormat="1" ht="11.25">
      <c r="B168" s="200"/>
      <c r="C168" s="201"/>
      <c r="D168" s="202" t="s">
        <v>140</v>
      </c>
      <c r="E168" s="203" t="s">
        <v>1</v>
      </c>
      <c r="F168" s="204" t="s">
        <v>1118</v>
      </c>
      <c r="G168" s="201"/>
      <c r="H168" s="203" t="s">
        <v>1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140</v>
      </c>
      <c r="AU168" s="210" t="s">
        <v>138</v>
      </c>
      <c r="AV168" s="13" t="s">
        <v>83</v>
      </c>
      <c r="AW168" s="13" t="s">
        <v>32</v>
      </c>
      <c r="AX168" s="13" t="s">
        <v>75</v>
      </c>
      <c r="AY168" s="210" t="s">
        <v>130</v>
      </c>
    </row>
    <row r="169" spans="1:65" s="14" customFormat="1" ht="11.25">
      <c r="B169" s="211"/>
      <c r="C169" s="212"/>
      <c r="D169" s="202" t="s">
        <v>140</v>
      </c>
      <c r="E169" s="213" t="s">
        <v>1</v>
      </c>
      <c r="F169" s="214" t="s">
        <v>1119</v>
      </c>
      <c r="G169" s="212"/>
      <c r="H169" s="215">
        <v>1.101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140</v>
      </c>
      <c r="AU169" s="221" t="s">
        <v>138</v>
      </c>
      <c r="AV169" s="14" t="s">
        <v>138</v>
      </c>
      <c r="AW169" s="14" t="s">
        <v>32</v>
      </c>
      <c r="AX169" s="14" t="s">
        <v>83</v>
      </c>
      <c r="AY169" s="221" t="s">
        <v>130</v>
      </c>
    </row>
    <row r="170" spans="1:65" s="2" customFormat="1" ht="16.5" customHeight="1">
      <c r="A170" s="35"/>
      <c r="B170" s="36"/>
      <c r="C170" s="187" t="s">
        <v>170</v>
      </c>
      <c r="D170" s="187" t="s">
        <v>132</v>
      </c>
      <c r="E170" s="188" t="s">
        <v>1120</v>
      </c>
      <c r="F170" s="189" t="s">
        <v>1121</v>
      </c>
      <c r="G170" s="190" t="s">
        <v>135</v>
      </c>
      <c r="H170" s="191">
        <v>14.532</v>
      </c>
      <c r="I170" s="192"/>
      <c r="J170" s="193">
        <f>ROUND(I170*H170,2)</f>
        <v>0</v>
      </c>
      <c r="K170" s="189" t="s">
        <v>136</v>
      </c>
      <c r="L170" s="40"/>
      <c r="M170" s="194" t="s">
        <v>1</v>
      </c>
      <c r="N170" s="195" t="s">
        <v>41</v>
      </c>
      <c r="O170" s="72"/>
      <c r="P170" s="196">
        <f>O170*H170</f>
        <v>0</v>
      </c>
      <c r="Q170" s="196">
        <v>7.92E-3</v>
      </c>
      <c r="R170" s="196">
        <f>Q170*H170</f>
        <v>0.11509344000000001</v>
      </c>
      <c r="S170" s="196">
        <v>0</v>
      </c>
      <c r="T170" s="197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8" t="s">
        <v>137</v>
      </c>
      <c r="AT170" s="198" t="s">
        <v>132</v>
      </c>
      <c r="AU170" s="198" t="s">
        <v>138</v>
      </c>
      <c r="AY170" s="18" t="s">
        <v>130</v>
      </c>
      <c r="BE170" s="199">
        <f>IF(N170="základní",J170,0)</f>
        <v>0</v>
      </c>
      <c r="BF170" s="199">
        <f>IF(N170="snížená",J170,0)</f>
        <v>0</v>
      </c>
      <c r="BG170" s="199">
        <f>IF(N170="zákl. přenesená",J170,0)</f>
        <v>0</v>
      </c>
      <c r="BH170" s="199">
        <f>IF(N170="sníž. přenesená",J170,0)</f>
        <v>0</v>
      </c>
      <c r="BI170" s="199">
        <f>IF(N170="nulová",J170,0)</f>
        <v>0</v>
      </c>
      <c r="BJ170" s="18" t="s">
        <v>138</v>
      </c>
      <c r="BK170" s="199">
        <f>ROUND(I170*H170,2)</f>
        <v>0</v>
      </c>
      <c r="BL170" s="18" t="s">
        <v>137</v>
      </c>
      <c r="BM170" s="198" t="s">
        <v>1122</v>
      </c>
    </row>
    <row r="171" spans="1:65" s="13" customFormat="1" ht="11.25">
      <c r="B171" s="200"/>
      <c r="C171" s="201"/>
      <c r="D171" s="202" t="s">
        <v>140</v>
      </c>
      <c r="E171" s="203" t="s">
        <v>1</v>
      </c>
      <c r="F171" s="204" t="s">
        <v>1110</v>
      </c>
      <c r="G171" s="201"/>
      <c r="H171" s="203" t="s">
        <v>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140</v>
      </c>
      <c r="AU171" s="210" t="s">
        <v>138</v>
      </c>
      <c r="AV171" s="13" t="s">
        <v>83</v>
      </c>
      <c r="AW171" s="13" t="s">
        <v>32</v>
      </c>
      <c r="AX171" s="13" t="s">
        <v>75</v>
      </c>
      <c r="AY171" s="210" t="s">
        <v>130</v>
      </c>
    </row>
    <row r="172" spans="1:65" s="13" customFormat="1" ht="11.25">
      <c r="B172" s="200"/>
      <c r="C172" s="201"/>
      <c r="D172" s="202" t="s">
        <v>140</v>
      </c>
      <c r="E172" s="203" t="s">
        <v>1</v>
      </c>
      <c r="F172" s="204" t="s">
        <v>204</v>
      </c>
      <c r="G172" s="201"/>
      <c r="H172" s="203" t="s">
        <v>1</v>
      </c>
      <c r="I172" s="205"/>
      <c r="J172" s="201"/>
      <c r="K172" s="201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140</v>
      </c>
      <c r="AU172" s="210" t="s">
        <v>138</v>
      </c>
      <c r="AV172" s="13" t="s">
        <v>83</v>
      </c>
      <c r="AW172" s="13" t="s">
        <v>32</v>
      </c>
      <c r="AX172" s="13" t="s">
        <v>75</v>
      </c>
      <c r="AY172" s="210" t="s">
        <v>130</v>
      </c>
    </row>
    <row r="173" spans="1:65" s="14" customFormat="1" ht="11.25">
      <c r="B173" s="211"/>
      <c r="C173" s="212"/>
      <c r="D173" s="202" t="s">
        <v>140</v>
      </c>
      <c r="E173" s="213" t="s">
        <v>1</v>
      </c>
      <c r="F173" s="214" t="s">
        <v>1123</v>
      </c>
      <c r="G173" s="212"/>
      <c r="H173" s="215">
        <v>4.32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140</v>
      </c>
      <c r="AU173" s="221" t="s">
        <v>138</v>
      </c>
      <c r="AV173" s="14" t="s">
        <v>138</v>
      </c>
      <c r="AW173" s="14" t="s">
        <v>32</v>
      </c>
      <c r="AX173" s="14" t="s">
        <v>75</v>
      </c>
      <c r="AY173" s="221" t="s">
        <v>130</v>
      </c>
    </row>
    <row r="174" spans="1:65" s="13" customFormat="1" ht="11.25">
      <c r="B174" s="200"/>
      <c r="C174" s="201"/>
      <c r="D174" s="202" t="s">
        <v>140</v>
      </c>
      <c r="E174" s="203" t="s">
        <v>1</v>
      </c>
      <c r="F174" s="204" t="s">
        <v>218</v>
      </c>
      <c r="G174" s="201"/>
      <c r="H174" s="203" t="s">
        <v>1</v>
      </c>
      <c r="I174" s="205"/>
      <c r="J174" s="201"/>
      <c r="K174" s="201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140</v>
      </c>
      <c r="AU174" s="210" t="s">
        <v>138</v>
      </c>
      <c r="AV174" s="13" t="s">
        <v>83</v>
      </c>
      <c r="AW174" s="13" t="s">
        <v>32</v>
      </c>
      <c r="AX174" s="13" t="s">
        <v>75</v>
      </c>
      <c r="AY174" s="210" t="s">
        <v>130</v>
      </c>
    </row>
    <row r="175" spans="1:65" s="14" customFormat="1" ht="11.25">
      <c r="B175" s="211"/>
      <c r="C175" s="212"/>
      <c r="D175" s="202" t="s">
        <v>140</v>
      </c>
      <c r="E175" s="213" t="s">
        <v>1</v>
      </c>
      <c r="F175" s="214" t="s">
        <v>1124</v>
      </c>
      <c r="G175" s="212"/>
      <c r="H175" s="215">
        <v>4.9320000000000004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140</v>
      </c>
      <c r="AU175" s="221" t="s">
        <v>138</v>
      </c>
      <c r="AV175" s="14" t="s">
        <v>138</v>
      </c>
      <c r="AW175" s="14" t="s">
        <v>32</v>
      </c>
      <c r="AX175" s="14" t="s">
        <v>75</v>
      </c>
      <c r="AY175" s="221" t="s">
        <v>130</v>
      </c>
    </row>
    <row r="176" spans="1:65" s="13" customFormat="1" ht="11.25">
      <c r="B176" s="200"/>
      <c r="C176" s="201"/>
      <c r="D176" s="202" t="s">
        <v>140</v>
      </c>
      <c r="E176" s="203" t="s">
        <v>1</v>
      </c>
      <c r="F176" s="204" t="s">
        <v>206</v>
      </c>
      <c r="G176" s="201"/>
      <c r="H176" s="203" t="s">
        <v>1</v>
      </c>
      <c r="I176" s="205"/>
      <c r="J176" s="201"/>
      <c r="K176" s="201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140</v>
      </c>
      <c r="AU176" s="210" t="s">
        <v>138</v>
      </c>
      <c r="AV176" s="13" t="s">
        <v>83</v>
      </c>
      <c r="AW176" s="13" t="s">
        <v>32</v>
      </c>
      <c r="AX176" s="13" t="s">
        <v>75</v>
      </c>
      <c r="AY176" s="210" t="s">
        <v>130</v>
      </c>
    </row>
    <row r="177" spans="1:65" s="14" customFormat="1" ht="11.25">
      <c r="B177" s="211"/>
      <c r="C177" s="212"/>
      <c r="D177" s="202" t="s">
        <v>140</v>
      </c>
      <c r="E177" s="213" t="s">
        <v>1</v>
      </c>
      <c r="F177" s="214" t="s">
        <v>1125</v>
      </c>
      <c r="G177" s="212"/>
      <c r="H177" s="215">
        <v>2.16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140</v>
      </c>
      <c r="AU177" s="221" t="s">
        <v>138</v>
      </c>
      <c r="AV177" s="14" t="s">
        <v>138</v>
      </c>
      <c r="AW177" s="14" t="s">
        <v>32</v>
      </c>
      <c r="AX177" s="14" t="s">
        <v>75</v>
      </c>
      <c r="AY177" s="221" t="s">
        <v>130</v>
      </c>
    </row>
    <row r="178" spans="1:65" s="14" customFormat="1" ht="11.25">
      <c r="B178" s="211"/>
      <c r="C178" s="212"/>
      <c r="D178" s="202" t="s">
        <v>140</v>
      </c>
      <c r="E178" s="213" t="s">
        <v>1</v>
      </c>
      <c r="F178" s="214" t="s">
        <v>1126</v>
      </c>
      <c r="G178" s="212"/>
      <c r="H178" s="215">
        <v>3.12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140</v>
      </c>
      <c r="AU178" s="221" t="s">
        <v>138</v>
      </c>
      <c r="AV178" s="14" t="s">
        <v>138</v>
      </c>
      <c r="AW178" s="14" t="s">
        <v>32</v>
      </c>
      <c r="AX178" s="14" t="s">
        <v>75</v>
      </c>
      <c r="AY178" s="221" t="s">
        <v>130</v>
      </c>
    </row>
    <row r="179" spans="1:65" s="15" customFormat="1" ht="11.25">
      <c r="B179" s="222"/>
      <c r="C179" s="223"/>
      <c r="D179" s="202" t="s">
        <v>140</v>
      </c>
      <c r="E179" s="224" t="s">
        <v>1</v>
      </c>
      <c r="F179" s="225" t="s">
        <v>169</v>
      </c>
      <c r="G179" s="223"/>
      <c r="H179" s="226">
        <v>14.532</v>
      </c>
      <c r="I179" s="227"/>
      <c r="J179" s="223"/>
      <c r="K179" s="223"/>
      <c r="L179" s="228"/>
      <c r="M179" s="229"/>
      <c r="N179" s="230"/>
      <c r="O179" s="230"/>
      <c r="P179" s="230"/>
      <c r="Q179" s="230"/>
      <c r="R179" s="230"/>
      <c r="S179" s="230"/>
      <c r="T179" s="231"/>
      <c r="AT179" s="232" t="s">
        <v>140</v>
      </c>
      <c r="AU179" s="232" t="s">
        <v>138</v>
      </c>
      <c r="AV179" s="15" t="s">
        <v>137</v>
      </c>
      <c r="AW179" s="15" t="s">
        <v>32</v>
      </c>
      <c r="AX179" s="15" t="s">
        <v>83</v>
      </c>
      <c r="AY179" s="232" t="s">
        <v>130</v>
      </c>
    </row>
    <row r="180" spans="1:65" s="2" customFormat="1" ht="16.5" customHeight="1">
      <c r="A180" s="35"/>
      <c r="B180" s="36"/>
      <c r="C180" s="187" t="s">
        <v>174</v>
      </c>
      <c r="D180" s="187" t="s">
        <v>132</v>
      </c>
      <c r="E180" s="188" t="s">
        <v>1127</v>
      </c>
      <c r="F180" s="189" t="s">
        <v>1128</v>
      </c>
      <c r="G180" s="190" t="s">
        <v>135</v>
      </c>
      <c r="H180" s="191">
        <v>14.532</v>
      </c>
      <c r="I180" s="192"/>
      <c r="J180" s="193">
        <f>ROUND(I180*H180,2)</f>
        <v>0</v>
      </c>
      <c r="K180" s="189" t="s">
        <v>136</v>
      </c>
      <c r="L180" s="40"/>
      <c r="M180" s="194" t="s">
        <v>1</v>
      </c>
      <c r="N180" s="195" t="s">
        <v>41</v>
      </c>
      <c r="O180" s="72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8" t="s">
        <v>137</v>
      </c>
      <c r="AT180" s="198" t="s">
        <v>132</v>
      </c>
      <c r="AU180" s="198" t="s">
        <v>138</v>
      </c>
      <c r="AY180" s="18" t="s">
        <v>130</v>
      </c>
      <c r="BE180" s="199">
        <f>IF(N180="základní",J180,0)</f>
        <v>0</v>
      </c>
      <c r="BF180" s="199">
        <f>IF(N180="snížená",J180,0)</f>
        <v>0</v>
      </c>
      <c r="BG180" s="199">
        <f>IF(N180="zákl. přenesená",J180,0)</f>
        <v>0</v>
      </c>
      <c r="BH180" s="199">
        <f>IF(N180="sníž. přenesená",J180,0)</f>
        <v>0</v>
      </c>
      <c r="BI180" s="199">
        <f>IF(N180="nulová",J180,0)</f>
        <v>0</v>
      </c>
      <c r="BJ180" s="18" t="s">
        <v>138</v>
      </c>
      <c r="BK180" s="199">
        <f>ROUND(I180*H180,2)</f>
        <v>0</v>
      </c>
      <c r="BL180" s="18" t="s">
        <v>137</v>
      </c>
      <c r="BM180" s="198" t="s">
        <v>1129</v>
      </c>
    </row>
    <row r="181" spans="1:65" s="12" customFormat="1" ht="22.9" customHeight="1">
      <c r="B181" s="171"/>
      <c r="C181" s="172"/>
      <c r="D181" s="173" t="s">
        <v>74</v>
      </c>
      <c r="E181" s="185" t="s">
        <v>163</v>
      </c>
      <c r="F181" s="185" t="s">
        <v>181</v>
      </c>
      <c r="G181" s="172"/>
      <c r="H181" s="172"/>
      <c r="I181" s="175"/>
      <c r="J181" s="186">
        <f>BK181</f>
        <v>0</v>
      </c>
      <c r="K181" s="172"/>
      <c r="L181" s="177"/>
      <c r="M181" s="178"/>
      <c r="N181" s="179"/>
      <c r="O181" s="179"/>
      <c r="P181" s="180">
        <f>SUM(P182:P281)</f>
        <v>0</v>
      </c>
      <c r="Q181" s="179"/>
      <c r="R181" s="180">
        <f>SUM(R182:R281)</f>
        <v>9.7701488200000011</v>
      </c>
      <c r="S181" s="179"/>
      <c r="T181" s="181">
        <f>SUM(T182:T281)</f>
        <v>0</v>
      </c>
      <c r="AR181" s="182" t="s">
        <v>83</v>
      </c>
      <c r="AT181" s="183" t="s">
        <v>74</v>
      </c>
      <c r="AU181" s="183" t="s">
        <v>83</v>
      </c>
      <c r="AY181" s="182" t="s">
        <v>130</v>
      </c>
      <c r="BK181" s="184">
        <f>SUM(BK182:BK281)</f>
        <v>0</v>
      </c>
    </row>
    <row r="182" spans="1:65" s="2" customFormat="1" ht="21.75" customHeight="1">
      <c r="A182" s="35"/>
      <c r="B182" s="36"/>
      <c r="C182" s="187" t="s">
        <v>182</v>
      </c>
      <c r="D182" s="187" t="s">
        <v>132</v>
      </c>
      <c r="E182" s="188" t="s">
        <v>1130</v>
      </c>
      <c r="F182" s="189" t="s">
        <v>1131</v>
      </c>
      <c r="G182" s="190" t="s">
        <v>377</v>
      </c>
      <c r="H182" s="191">
        <v>170.44499999999999</v>
      </c>
      <c r="I182" s="192"/>
      <c r="J182" s="193">
        <f>ROUND(I182*H182,2)</f>
        <v>0</v>
      </c>
      <c r="K182" s="189" t="s">
        <v>136</v>
      </c>
      <c r="L182" s="40"/>
      <c r="M182" s="194" t="s">
        <v>1</v>
      </c>
      <c r="N182" s="195" t="s">
        <v>41</v>
      </c>
      <c r="O182" s="72"/>
      <c r="P182" s="196">
        <f>O182*H182</f>
        <v>0</v>
      </c>
      <c r="Q182" s="196">
        <v>6.7999999999999996E-3</v>
      </c>
      <c r="R182" s="196">
        <f>Q182*H182</f>
        <v>1.1590259999999999</v>
      </c>
      <c r="S182" s="196">
        <v>0</v>
      </c>
      <c r="T182" s="197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8" t="s">
        <v>137</v>
      </c>
      <c r="AT182" s="198" t="s">
        <v>132</v>
      </c>
      <c r="AU182" s="198" t="s">
        <v>138</v>
      </c>
      <c r="AY182" s="18" t="s">
        <v>130</v>
      </c>
      <c r="BE182" s="199">
        <f>IF(N182="základní",J182,0)</f>
        <v>0</v>
      </c>
      <c r="BF182" s="199">
        <f>IF(N182="snížená",J182,0)</f>
        <v>0</v>
      </c>
      <c r="BG182" s="199">
        <f>IF(N182="zákl. přenesená",J182,0)</f>
        <v>0</v>
      </c>
      <c r="BH182" s="199">
        <f>IF(N182="sníž. přenesená",J182,0)</f>
        <v>0</v>
      </c>
      <c r="BI182" s="199">
        <f>IF(N182="nulová",J182,0)</f>
        <v>0</v>
      </c>
      <c r="BJ182" s="18" t="s">
        <v>138</v>
      </c>
      <c r="BK182" s="199">
        <f>ROUND(I182*H182,2)</f>
        <v>0</v>
      </c>
      <c r="BL182" s="18" t="s">
        <v>137</v>
      </c>
      <c r="BM182" s="198" t="s">
        <v>1132</v>
      </c>
    </row>
    <row r="183" spans="1:65" s="13" customFormat="1" ht="22.5">
      <c r="B183" s="200"/>
      <c r="C183" s="201"/>
      <c r="D183" s="202" t="s">
        <v>140</v>
      </c>
      <c r="E183" s="203" t="s">
        <v>1</v>
      </c>
      <c r="F183" s="204" t="s">
        <v>1133</v>
      </c>
      <c r="G183" s="201"/>
      <c r="H183" s="203" t="s">
        <v>1</v>
      </c>
      <c r="I183" s="205"/>
      <c r="J183" s="201"/>
      <c r="K183" s="201"/>
      <c r="L183" s="206"/>
      <c r="M183" s="207"/>
      <c r="N183" s="208"/>
      <c r="O183" s="208"/>
      <c r="P183" s="208"/>
      <c r="Q183" s="208"/>
      <c r="R183" s="208"/>
      <c r="S183" s="208"/>
      <c r="T183" s="209"/>
      <c r="AT183" s="210" t="s">
        <v>140</v>
      </c>
      <c r="AU183" s="210" t="s">
        <v>138</v>
      </c>
      <c r="AV183" s="13" t="s">
        <v>83</v>
      </c>
      <c r="AW183" s="13" t="s">
        <v>32</v>
      </c>
      <c r="AX183" s="13" t="s">
        <v>75</v>
      </c>
      <c r="AY183" s="210" t="s">
        <v>130</v>
      </c>
    </row>
    <row r="184" spans="1:65" s="13" customFormat="1" ht="11.25">
      <c r="B184" s="200"/>
      <c r="C184" s="201"/>
      <c r="D184" s="202" t="s">
        <v>140</v>
      </c>
      <c r="E184" s="203" t="s">
        <v>1</v>
      </c>
      <c r="F184" s="204" t="s">
        <v>204</v>
      </c>
      <c r="G184" s="201"/>
      <c r="H184" s="203" t="s">
        <v>1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140</v>
      </c>
      <c r="AU184" s="210" t="s">
        <v>138</v>
      </c>
      <c r="AV184" s="13" t="s">
        <v>83</v>
      </c>
      <c r="AW184" s="13" t="s">
        <v>32</v>
      </c>
      <c r="AX184" s="13" t="s">
        <v>75</v>
      </c>
      <c r="AY184" s="210" t="s">
        <v>130</v>
      </c>
    </row>
    <row r="185" spans="1:65" s="14" customFormat="1" ht="11.25">
      <c r="B185" s="211"/>
      <c r="C185" s="212"/>
      <c r="D185" s="202" t="s">
        <v>140</v>
      </c>
      <c r="E185" s="213" t="s">
        <v>1</v>
      </c>
      <c r="F185" s="214" t="s">
        <v>1134</v>
      </c>
      <c r="G185" s="212"/>
      <c r="H185" s="215">
        <v>69.825000000000003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140</v>
      </c>
      <c r="AU185" s="221" t="s">
        <v>138</v>
      </c>
      <c r="AV185" s="14" t="s">
        <v>138</v>
      </c>
      <c r="AW185" s="14" t="s">
        <v>32</v>
      </c>
      <c r="AX185" s="14" t="s">
        <v>75</v>
      </c>
      <c r="AY185" s="221" t="s">
        <v>130</v>
      </c>
    </row>
    <row r="186" spans="1:65" s="13" customFormat="1" ht="11.25">
      <c r="B186" s="200"/>
      <c r="C186" s="201"/>
      <c r="D186" s="202" t="s">
        <v>140</v>
      </c>
      <c r="E186" s="203" t="s">
        <v>1</v>
      </c>
      <c r="F186" s="204" t="s">
        <v>218</v>
      </c>
      <c r="G186" s="201"/>
      <c r="H186" s="203" t="s">
        <v>1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140</v>
      </c>
      <c r="AU186" s="210" t="s">
        <v>138</v>
      </c>
      <c r="AV186" s="13" t="s">
        <v>83</v>
      </c>
      <c r="AW186" s="13" t="s">
        <v>32</v>
      </c>
      <c r="AX186" s="13" t="s">
        <v>75</v>
      </c>
      <c r="AY186" s="210" t="s">
        <v>130</v>
      </c>
    </row>
    <row r="187" spans="1:65" s="14" customFormat="1" ht="11.25">
      <c r="B187" s="211"/>
      <c r="C187" s="212"/>
      <c r="D187" s="202" t="s">
        <v>140</v>
      </c>
      <c r="E187" s="213" t="s">
        <v>1</v>
      </c>
      <c r="F187" s="214" t="s">
        <v>1135</v>
      </c>
      <c r="G187" s="212"/>
      <c r="H187" s="215">
        <v>33.625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140</v>
      </c>
      <c r="AU187" s="221" t="s">
        <v>138</v>
      </c>
      <c r="AV187" s="14" t="s">
        <v>138</v>
      </c>
      <c r="AW187" s="14" t="s">
        <v>32</v>
      </c>
      <c r="AX187" s="14" t="s">
        <v>75</v>
      </c>
      <c r="AY187" s="221" t="s">
        <v>130</v>
      </c>
    </row>
    <row r="188" spans="1:65" s="13" customFormat="1" ht="11.25">
      <c r="B188" s="200"/>
      <c r="C188" s="201"/>
      <c r="D188" s="202" t="s">
        <v>140</v>
      </c>
      <c r="E188" s="203" t="s">
        <v>1</v>
      </c>
      <c r="F188" s="204" t="s">
        <v>206</v>
      </c>
      <c r="G188" s="201"/>
      <c r="H188" s="203" t="s">
        <v>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140</v>
      </c>
      <c r="AU188" s="210" t="s">
        <v>138</v>
      </c>
      <c r="AV188" s="13" t="s">
        <v>83</v>
      </c>
      <c r="AW188" s="13" t="s">
        <v>32</v>
      </c>
      <c r="AX188" s="13" t="s">
        <v>75</v>
      </c>
      <c r="AY188" s="210" t="s">
        <v>130</v>
      </c>
    </row>
    <row r="189" spans="1:65" s="14" customFormat="1" ht="11.25">
      <c r="B189" s="211"/>
      <c r="C189" s="212"/>
      <c r="D189" s="202" t="s">
        <v>140</v>
      </c>
      <c r="E189" s="213" t="s">
        <v>1</v>
      </c>
      <c r="F189" s="214" t="s">
        <v>1136</v>
      </c>
      <c r="G189" s="212"/>
      <c r="H189" s="215">
        <v>66.995000000000005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140</v>
      </c>
      <c r="AU189" s="221" t="s">
        <v>138</v>
      </c>
      <c r="AV189" s="14" t="s">
        <v>138</v>
      </c>
      <c r="AW189" s="14" t="s">
        <v>32</v>
      </c>
      <c r="AX189" s="14" t="s">
        <v>75</v>
      </c>
      <c r="AY189" s="221" t="s">
        <v>130</v>
      </c>
    </row>
    <row r="190" spans="1:65" s="15" customFormat="1" ht="11.25">
      <c r="B190" s="222"/>
      <c r="C190" s="223"/>
      <c r="D190" s="202" t="s">
        <v>140</v>
      </c>
      <c r="E190" s="224" t="s">
        <v>1</v>
      </c>
      <c r="F190" s="225" t="s">
        <v>169</v>
      </c>
      <c r="G190" s="223"/>
      <c r="H190" s="226">
        <v>170.44499999999999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140</v>
      </c>
      <c r="AU190" s="232" t="s">
        <v>138</v>
      </c>
      <c r="AV190" s="15" t="s">
        <v>137</v>
      </c>
      <c r="AW190" s="15" t="s">
        <v>32</v>
      </c>
      <c r="AX190" s="15" t="s">
        <v>83</v>
      </c>
      <c r="AY190" s="232" t="s">
        <v>130</v>
      </c>
    </row>
    <row r="191" spans="1:65" s="2" customFormat="1" ht="24.2" customHeight="1">
      <c r="A191" s="35"/>
      <c r="B191" s="36"/>
      <c r="C191" s="187" t="s">
        <v>190</v>
      </c>
      <c r="D191" s="187" t="s">
        <v>132</v>
      </c>
      <c r="E191" s="188" t="s">
        <v>1137</v>
      </c>
      <c r="F191" s="189" t="s">
        <v>1138</v>
      </c>
      <c r="G191" s="190" t="s">
        <v>377</v>
      </c>
      <c r="H191" s="191">
        <v>97.35</v>
      </c>
      <c r="I191" s="192"/>
      <c r="J191" s="193">
        <f>ROUND(I191*H191,2)</f>
        <v>0</v>
      </c>
      <c r="K191" s="189" t="s">
        <v>136</v>
      </c>
      <c r="L191" s="40"/>
      <c r="M191" s="194" t="s">
        <v>1</v>
      </c>
      <c r="N191" s="195" t="s">
        <v>41</v>
      </c>
      <c r="O191" s="72"/>
      <c r="P191" s="196">
        <f>O191*H191</f>
        <v>0</v>
      </c>
      <c r="Q191" s="196">
        <v>1.5E-3</v>
      </c>
      <c r="R191" s="196">
        <f>Q191*H191</f>
        <v>0.14602499999999999</v>
      </c>
      <c r="S191" s="196">
        <v>0</v>
      </c>
      <c r="T191" s="197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8" t="s">
        <v>137</v>
      </c>
      <c r="AT191" s="198" t="s">
        <v>132</v>
      </c>
      <c r="AU191" s="198" t="s">
        <v>138</v>
      </c>
      <c r="AY191" s="18" t="s">
        <v>130</v>
      </c>
      <c r="BE191" s="199">
        <f>IF(N191="základní",J191,0)</f>
        <v>0</v>
      </c>
      <c r="BF191" s="199">
        <f>IF(N191="snížená",J191,0)</f>
        <v>0</v>
      </c>
      <c r="BG191" s="199">
        <f>IF(N191="zákl. přenesená",J191,0)</f>
        <v>0</v>
      </c>
      <c r="BH191" s="199">
        <f>IF(N191="sníž. přenesená",J191,0)</f>
        <v>0</v>
      </c>
      <c r="BI191" s="199">
        <f>IF(N191="nulová",J191,0)</f>
        <v>0</v>
      </c>
      <c r="BJ191" s="18" t="s">
        <v>138</v>
      </c>
      <c r="BK191" s="199">
        <f>ROUND(I191*H191,2)</f>
        <v>0</v>
      </c>
      <c r="BL191" s="18" t="s">
        <v>137</v>
      </c>
      <c r="BM191" s="198" t="s">
        <v>1139</v>
      </c>
    </row>
    <row r="192" spans="1:65" s="13" customFormat="1" ht="11.25">
      <c r="B192" s="200"/>
      <c r="C192" s="201"/>
      <c r="D192" s="202" t="s">
        <v>140</v>
      </c>
      <c r="E192" s="203" t="s">
        <v>1</v>
      </c>
      <c r="F192" s="204" t="s">
        <v>1140</v>
      </c>
      <c r="G192" s="201"/>
      <c r="H192" s="203" t="s">
        <v>1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140</v>
      </c>
      <c r="AU192" s="210" t="s">
        <v>138</v>
      </c>
      <c r="AV192" s="13" t="s">
        <v>83</v>
      </c>
      <c r="AW192" s="13" t="s">
        <v>32</v>
      </c>
      <c r="AX192" s="13" t="s">
        <v>75</v>
      </c>
      <c r="AY192" s="210" t="s">
        <v>130</v>
      </c>
    </row>
    <row r="193" spans="1:65" s="13" customFormat="1" ht="11.25">
      <c r="B193" s="200"/>
      <c r="C193" s="201"/>
      <c r="D193" s="202" t="s">
        <v>140</v>
      </c>
      <c r="E193" s="203" t="s">
        <v>1</v>
      </c>
      <c r="F193" s="204" t="s">
        <v>204</v>
      </c>
      <c r="G193" s="201"/>
      <c r="H193" s="203" t="s">
        <v>1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140</v>
      </c>
      <c r="AU193" s="210" t="s">
        <v>138</v>
      </c>
      <c r="AV193" s="13" t="s">
        <v>83</v>
      </c>
      <c r="AW193" s="13" t="s">
        <v>32</v>
      </c>
      <c r="AX193" s="13" t="s">
        <v>75</v>
      </c>
      <c r="AY193" s="210" t="s">
        <v>130</v>
      </c>
    </row>
    <row r="194" spans="1:65" s="14" customFormat="1" ht="11.25">
      <c r="B194" s="211"/>
      <c r="C194" s="212"/>
      <c r="D194" s="202" t="s">
        <v>140</v>
      </c>
      <c r="E194" s="213" t="s">
        <v>1</v>
      </c>
      <c r="F194" s="214" t="s">
        <v>1141</v>
      </c>
      <c r="G194" s="212"/>
      <c r="H194" s="215">
        <v>42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140</v>
      </c>
      <c r="AU194" s="221" t="s">
        <v>138</v>
      </c>
      <c r="AV194" s="14" t="s">
        <v>138</v>
      </c>
      <c r="AW194" s="14" t="s">
        <v>32</v>
      </c>
      <c r="AX194" s="14" t="s">
        <v>75</v>
      </c>
      <c r="AY194" s="221" t="s">
        <v>130</v>
      </c>
    </row>
    <row r="195" spans="1:65" s="14" customFormat="1" ht="11.25">
      <c r="B195" s="211"/>
      <c r="C195" s="212"/>
      <c r="D195" s="202" t="s">
        <v>140</v>
      </c>
      <c r="E195" s="213" t="s">
        <v>1</v>
      </c>
      <c r="F195" s="214" t="s">
        <v>1142</v>
      </c>
      <c r="G195" s="212"/>
      <c r="H195" s="215">
        <v>5.4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140</v>
      </c>
      <c r="AU195" s="221" t="s">
        <v>138</v>
      </c>
      <c r="AV195" s="14" t="s">
        <v>138</v>
      </c>
      <c r="AW195" s="14" t="s">
        <v>32</v>
      </c>
      <c r="AX195" s="14" t="s">
        <v>75</v>
      </c>
      <c r="AY195" s="221" t="s">
        <v>130</v>
      </c>
    </row>
    <row r="196" spans="1:65" s="14" customFormat="1" ht="11.25">
      <c r="B196" s="211"/>
      <c r="C196" s="212"/>
      <c r="D196" s="202" t="s">
        <v>140</v>
      </c>
      <c r="E196" s="213" t="s">
        <v>1</v>
      </c>
      <c r="F196" s="214" t="s">
        <v>1143</v>
      </c>
      <c r="G196" s="212"/>
      <c r="H196" s="215">
        <v>4.4000000000000004</v>
      </c>
      <c r="I196" s="216"/>
      <c r="J196" s="212"/>
      <c r="K196" s="212"/>
      <c r="L196" s="217"/>
      <c r="M196" s="218"/>
      <c r="N196" s="219"/>
      <c r="O196" s="219"/>
      <c r="P196" s="219"/>
      <c r="Q196" s="219"/>
      <c r="R196" s="219"/>
      <c r="S196" s="219"/>
      <c r="T196" s="220"/>
      <c r="AT196" s="221" t="s">
        <v>140</v>
      </c>
      <c r="AU196" s="221" t="s">
        <v>138</v>
      </c>
      <c r="AV196" s="14" t="s">
        <v>138</v>
      </c>
      <c r="AW196" s="14" t="s">
        <v>32</v>
      </c>
      <c r="AX196" s="14" t="s">
        <v>75</v>
      </c>
      <c r="AY196" s="221" t="s">
        <v>130</v>
      </c>
    </row>
    <row r="197" spans="1:65" s="14" customFormat="1" ht="11.25">
      <c r="B197" s="211"/>
      <c r="C197" s="212"/>
      <c r="D197" s="202" t="s">
        <v>140</v>
      </c>
      <c r="E197" s="213" t="s">
        <v>1</v>
      </c>
      <c r="F197" s="214" t="s">
        <v>1144</v>
      </c>
      <c r="G197" s="212"/>
      <c r="H197" s="215">
        <v>5.09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140</v>
      </c>
      <c r="AU197" s="221" t="s">
        <v>138</v>
      </c>
      <c r="AV197" s="14" t="s">
        <v>138</v>
      </c>
      <c r="AW197" s="14" t="s">
        <v>32</v>
      </c>
      <c r="AX197" s="14" t="s">
        <v>75</v>
      </c>
      <c r="AY197" s="221" t="s">
        <v>130</v>
      </c>
    </row>
    <row r="198" spans="1:65" s="14" customFormat="1" ht="11.25">
      <c r="B198" s="211"/>
      <c r="C198" s="212"/>
      <c r="D198" s="202" t="s">
        <v>140</v>
      </c>
      <c r="E198" s="213" t="s">
        <v>1</v>
      </c>
      <c r="F198" s="214" t="s">
        <v>1145</v>
      </c>
      <c r="G198" s="212"/>
      <c r="H198" s="215">
        <v>5.5</v>
      </c>
      <c r="I198" s="216"/>
      <c r="J198" s="212"/>
      <c r="K198" s="212"/>
      <c r="L198" s="217"/>
      <c r="M198" s="218"/>
      <c r="N198" s="219"/>
      <c r="O198" s="219"/>
      <c r="P198" s="219"/>
      <c r="Q198" s="219"/>
      <c r="R198" s="219"/>
      <c r="S198" s="219"/>
      <c r="T198" s="220"/>
      <c r="AT198" s="221" t="s">
        <v>140</v>
      </c>
      <c r="AU198" s="221" t="s">
        <v>138</v>
      </c>
      <c r="AV198" s="14" t="s">
        <v>138</v>
      </c>
      <c r="AW198" s="14" t="s">
        <v>32</v>
      </c>
      <c r="AX198" s="14" t="s">
        <v>75</v>
      </c>
      <c r="AY198" s="221" t="s">
        <v>130</v>
      </c>
    </row>
    <row r="199" spans="1:65" s="13" customFormat="1" ht="11.25">
      <c r="B199" s="200"/>
      <c r="C199" s="201"/>
      <c r="D199" s="202" t="s">
        <v>140</v>
      </c>
      <c r="E199" s="203" t="s">
        <v>1</v>
      </c>
      <c r="F199" s="204" t="s">
        <v>218</v>
      </c>
      <c r="G199" s="201"/>
      <c r="H199" s="203" t="s">
        <v>1</v>
      </c>
      <c r="I199" s="205"/>
      <c r="J199" s="201"/>
      <c r="K199" s="201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140</v>
      </c>
      <c r="AU199" s="210" t="s">
        <v>138</v>
      </c>
      <c r="AV199" s="13" t="s">
        <v>83</v>
      </c>
      <c r="AW199" s="13" t="s">
        <v>32</v>
      </c>
      <c r="AX199" s="13" t="s">
        <v>75</v>
      </c>
      <c r="AY199" s="210" t="s">
        <v>130</v>
      </c>
    </row>
    <row r="200" spans="1:65" s="14" customFormat="1" ht="11.25">
      <c r="B200" s="211"/>
      <c r="C200" s="212"/>
      <c r="D200" s="202" t="s">
        <v>140</v>
      </c>
      <c r="E200" s="213" t="s">
        <v>1</v>
      </c>
      <c r="F200" s="214" t="s">
        <v>1146</v>
      </c>
      <c r="G200" s="212"/>
      <c r="H200" s="215">
        <v>17.36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140</v>
      </c>
      <c r="AU200" s="221" t="s">
        <v>138</v>
      </c>
      <c r="AV200" s="14" t="s">
        <v>138</v>
      </c>
      <c r="AW200" s="14" t="s">
        <v>32</v>
      </c>
      <c r="AX200" s="14" t="s">
        <v>75</v>
      </c>
      <c r="AY200" s="221" t="s">
        <v>130</v>
      </c>
    </row>
    <row r="201" spans="1:65" s="14" customFormat="1" ht="11.25">
      <c r="B201" s="211"/>
      <c r="C201" s="212"/>
      <c r="D201" s="202" t="s">
        <v>140</v>
      </c>
      <c r="E201" s="213" t="s">
        <v>1</v>
      </c>
      <c r="F201" s="214" t="s">
        <v>1147</v>
      </c>
      <c r="G201" s="212"/>
      <c r="H201" s="215">
        <v>6.7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140</v>
      </c>
      <c r="AU201" s="221" t="s">
        <v>138</v>
      </c>
      <c r="AV201" s="14" t="s">
        <v>138</v>
      </c>
      <c r="AW201" s="14" t="s">
        <v>32</v>
      </c>
      <c r="AX201" s="14" t="s">
        <v>75</v>
      </c>
      <c r="AY201" s="221" t="s">
        <v>130</v>
      </c>
    </row>
    <row r="202" spans="1:65" s="14" customFormat="1" ht="11.25">
      <c r="B202" s="211"/>
      <c r="C202" s="212"/>
      <c r="D202" s="202" t="s">
        <v>140</v>
      </c>
      <c r="E202" s="213" t="s">
        <v>1</v>
      </c>
      <c r="F202" s="214" t="s">
        <v>1148</v>
      </c>
      <c r="G202" s="212"/>
      <c r="H202" s="215">
        <v>6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140</v>
      </c>
      <c r="AU202" s="221" t="s">
        <v>138</v>
      </c>
      <c r="AV202" s="14" t="s">
        <v>138</v>
      </c>
      <c r="AW202" s="14" t="s">
        <v>32</v>
      </c>
      <c r="AX202" s="14" t="s">
        <v>75</v>
      </c>
      <c r="AY202" s="221" t="s">
        <v>130</v>
      </c>
    </row>
    <row r="203" spans="1:65" s="14" customFormat="1" ht="11.25">
      <c r="B203" s="211"/>
      <c r="C203" s="212"/>
      <c r="D203" s="202" t="s">
        <v>140</v>
      </c>
      <c r="E203" s="213" t="s">
        <v>1</v>
      </c>
      <c r="F203" s="214" t="s">
        <v>1149</v>
      </c>
      <c r="G203" s="212"/>
      <c r="H203" s="215">
        <v>4.9000000000000004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140</v>
      </c>
      <c r="AU203" s="221" t="s">
        <v>138</v>
      </c>
      <c r="AV203" s="14" t="s">
        <v>138</v>
      </c>
      <c r="AW203" s="14" t="s">
        <v>32</v>
      </c>
      <c r="AX203" s="14" t="s">
        <v>75</v>
      </c>
      <c r="AY203" s="221" t="s">
        <v>130</v>
      </c>
    </row>
    <row r="204" spans="1:65" s="15" customFormat="1" ht="11.25">
      <c r="B204" s="222"/>
      <c r="C204" s="223"/>
      <c r="D204" s="202" t="s">
        <v>140</v>
      </c>
      <c r="E204" s="224" t="s">
        <v>1</v>
      </c>
      <c r="F204" s="225" t="s">
        <v>169</v>
      </c>
      <c r="G204" s="223"/>
      <c r="H204" s="226">
        <v>97.35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140</v>
      </c>
      <c r="AU204" s="232" t="s">
        <v>138</v>
      </c>
      <c r="AV204" s="15" t="s">
        <v>137</v>
      </c>
      <c r="AW204" s="15" t="s">
        <v>32</v>
      </c>
      <c r="AX204" s="15" t="s">
        <v>83</v>
      </c>
      <c r="AY204" s="232" t="s">
        <v>130</v>
      </c>
    </row>
    <row r="205" spans="1:65" s="2" customFormat="1" ht="16.5" customHeight="1">
      <c r="A205" s="35"/>
      <c r="B205" s="36"/>
      <c r="C205" s="187" t="s">
        <v>199</v>
      </c>
      <c r="D205" s="187" t="s">
        <v>132</v>
      </c>
      <c r="E205" s="188" t="s">
        <v>238</v>
      </c>
      <c r="F205" s="189" t="s">
        <v>239</v>
      </c>
      <c r="G205" s="190" t="s">
        <v>135</v>
      </c>
      <c r="H205" s="191">
        <v>39.030999999999999</v>
      </c>
      <c r="I205" s="192"/>
      <c r="J205" s="193">
        <f>ROUND(I205*H205,2)</f>
        <v>0</v>
      </c>
      <c r="K205" s="189" t="s">
        <v>136</v>
      </c>
      <c r="L205" s="40"/>
      <c r="M205" s="194" t="s">
        <v>1</v>
      </c>
      <c r="N205" s="195" t="s">
        <v>41</v>
      </c>
      <c r="O205" s="72"/>
      <c r="P205" s="196">
        <f>O205*H205</f>
        <v>0</v>
      </c>
      <c r="Q205" s="196">
        <v>2.5999999999999998E-4</v>
      </c>
      <c r="R205" s="196">
        <f>Q205*H205</f>
        <v>1.0148059999999999E-2</v>
      </c>
      <c r="S205" s="196">
        <v>0</v>
      </c>
      <c r="T205" s="197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8" t="s">
        <v>137</v>
      </c>
      <c r="AT205" s="198" t="s">
        <v>132</v>
      </c>
      <c r="AU205" s="198" t="s">
        <v>138</v>
      </c>
      <c r="AY205" s="18" t="s">
        <v>130</v>
      </c>
      <c r="BE205" s="199">
        <f>IF(N205="základní",J205,0)</f>
        <v>0</v>
      </c>
      <c r="BF205" s="199">
        <f>IF(N205="snížená",J205,0)</f>
        <v>0</v>
      </c>
      <c r="BG205" s="199">
        <f>IF(N205="zákl. přenesená",J205,0)</f>
        <v>0</v>
      </c>
      <c r="BH205" s="199">
        <f>IF(N205="sníž. přenesená",J205,0)</f>
        <v>0</v>
      </c>
      <c r="BI205" s="199">
        <f>IF(N205="nulová",J205,0)</f>
        <v>0</v>
      </c>
      <c r="BJ205" s="18" t="s">
        <v>138</v>
      </c>
      <c r="BK205" s="199">
        <f>ROUND(I205*H205,2)</f>
        <v>0</v>
      </c>
      <c r="BL205" s="18" t="s">
        <v>137</v>
      </c>
      <c r="BM205" s="198" t="s">
        <v>1150</v>
      </c>
    </row>
    <row r="206" spans="1:65" s="13" customFormat="1" ht="11.25">
      <c r="B206" s="200"/>
      <c r="C206" s="201"/>
      <c r="D206" s="202" t="s">
        <v>140</v>
      </c>
      <c r="E206" s="203" t="s">
        <v>1</v>
      </c>
      <c r="F206" s="204" t="s">
        <v>1151</v>
      </c>
      <c r="G206" s="201"/>
      <c r="H206" s="203" t="s">
        <v>1</v>
      </c>
      <c r="I206" s="205"/>
      <c r="J206" s="201"/>
      <c r="K206" s="201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140</v>
      </c>
      <c r="AU206" s="210" t="s">
        <v>138</v>
      </c>
      <c r="AV206" s="13" t="s">
        <v>83</v>
      </c>
      <c r="AW206" s="13" t="s">
        <v>32</v>
      </c>
      <c r="AX206" s="13" t="s">
        <v>75</v>
      </c>
      <c r="AY206" s="210" t="s">
        <v>130</v>
      </c>
    </row>
    <row r="207" spans="1:65" s="14" customFormat="1" ht="11.25">
      <c r="B207" s="211"/>
      <c r="C207" s="212"/>
      <c r="D207" s="202" t="s">
        <v>140</v>
      </c>
      <c r="E207" s="213" t="s">
        <v>1</v>
      </c>
      <c r="F207" s="214" t="s">
        <v>1152</v>
      </c>
      <c r="G207" s="212"/>
      <c r="H207" s="215">
        <v>39.030999999999999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140</v>
      </c>
      <c r="AU207" s="221" t="s">
        <v>138</v>
      </c>
      <c r="AV207" s="14" t="s">
        <v>138</v>
      </c>
      <c r="AW207" s="14" t="s">
        <v>32</v>
      </c>
      <c r="AX207" s="14" t="s">
        <v>83</v>
      </c>
      <c r="AY207" s="221" t="s">
        <v>130</v>
      </c>
    </row>
    <row r="208" spans="1:65" s="2" customFormat="1" ht="24.2" customHeight="1">
      <c r="A208" s="35"/>
      <c r="B208" s="36"/>
      <c r="C208" s="187" t="s">
        <v>8</v>
      </c>
      <c r="D208" s="187" t="s">
        <v>132</v>
      </c>
      <c r="E208" s="188" t="s">
        <v>1153</v>
      </c>
      <c r="F208" s="189" t="s">
        <v>1154</v>
      </c>
      <c r="G208" s="190" t="s">
        <v>135</v>
      </c>
      <c r="H208" s="191">
        <v>187.49100000000001</v>
      </c>
      <c r="I208" s="192"/>
      <c r="J208" s="193">
        <f>ROUND(I208*H208,2)</f>
        <v>0</v>
      </c>
      <c r="K208" s="189" t="s">
        <v>136</v>
      </c>
      <c r="L208" s="40"/>
      <c r="M208" s="194" t="s">
        <v>1</v>
      </c>
      <c r="N208" s="195" t="s">
        <v>41</v>
      </c>
      <c r="O208" s="72"/>
      <c r="P208" s="196">
        <f>O208*H208</f>
        <v>0</v>
      </c>
      <c r="Q208" s="196">
        <v>2.0480000000000002E-2</v>
      </c>
      <c r="R208" s="196">
        <f>Q208*H208</f>
        <v>3.8398156800000005</v>
      </c>
      <c r="S208" s="196">
        <v>0</v>
      </c>
      <c r="T208" s="197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8" t="s">
        <v>137</v>
      </c>
      <c r="AT208" s="198" t="s">
        <v>132</v>
      </c>
      <c r="AU208" s="198" t="s">
        <v>138</v>
      </c>
      <c r="AY208" s="18" t="s">
        <v>130</v>
      </c>
      <c r="BE208" s="199">
        <f>IF(N208="základní",J208,0)</f>
        <v>0</v>
      </c>
      <c r="BF208" s="199">
        <f>IF(N208="snížená",J208,0)</f>
        <v>0</v>
      </c>
      <c r="BG208" s="199">
        <f>IF(N208="zákl. přenesená",J208,0)</f>
        <v>0</v>
      </c>
      <c r="BH208" s="199">
        <f>IF(N208="sníž. přenesená",J208,0)</f>
        <v>0</v>
      </c>
      <c r="BI208" s="199">
        <f>IF(N208="nulová",J208,0)</f>
        <v>0</v>
      </c>
      <c r="BJ208" s="18" t="s">
        <v>138</v>
      </c>
      <c r="BK208" s="199">
        <f>ROUND(I208*H208,2)</f>
        <v>0</v>
      </c>
      <c r="BL208" s="18" t="s">
        <v>137</v>
      </c>
      <c r="BM208" s="198" t="s">
        <v>1155</v>
      </c>
    </row>
    <row r="209" spans="1:65" s="13" customFormat="1" ht="11.25">
      <c r="B209" s="200"/>
      <c r="C209" s="201"/>
      <c r="D209" s="202" t="s">
        <v>140</v>
      </c>
      <c r="E209" s="203" t="s">
        <v>1</v>
      </c>
      <c r="F209" s="204" t="s">
        <v>1156</v>
      </c>
      <c r="G209" s="201"/>
      <c r="H209" s="203" t="s">
        <v>1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140</v>
      </c>
      <c r="AU209" s="210" t="s">
        <v>138</v>
      </c>
      <c r="AV209" s="13" t="s">
        <v>83</v>
      </c>
      <c r="AW209" s="13" t="s">
        <v>32</v>
      </c>
      <c r="AX209" s="13" t="s">
        <v>75</v>
      </c>
      <c r="AY209" s="210" t="s">
        <v>130</v>
      </c>
    </row>
    <row r="210" spans="1:65" s="13" customFormat="1" ht="11.25">
      <c r="B210" s="200"/>
      <c r="C210" s="201"/>
      <c r="D210" s="202" t="s">
        <v>140</v>
      </c>
      <c r="E210" s="203" t="s">
        <v>1</v>
      </c>
      <c r="F210" s="204" t="s">
        <v>204</v>
      </c>
      <c r="G210" s="201"/>
      <c r="H210" s="203" t="s">
        <v>1</v>
      </c>
      <c r="I210" s="205"/>
      <c r="J210" s="201"/>
      <c r="K210" s="201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140</v>
      </c>
      <c r="AU210" s="210" t="s">
        <v>138</v>
      </c>
      <c r="AV210" s="13" t="s">
        <v>83</v>
      </c>
      <c r="AW210" s="13" t="s">
        <v>32</v>
      </c>
      <c r="AX210" s="13" t="s">
        <v>75</v>
      </c>
      <c r="AY210" s="210" t="s">
        <v>130</v>
      </c>
    </row>
    <row r="211" spans="1:65" s="14" customFormat="1" ht="11.25">
      <c r="B211" s="211"/>
      <c r="C211" s="212"/>
      <c r="D211" s="202" t="s">
        <v>140</v>
      </c>
      <c r="E211" s="213" t="s">
        <v>1</v>
      </c>
      <c r="F211" s="214" t="s">
        <v>1157</v>
      </c>
      <c r="G211" s="212"/>
      <c r="H211" s="215">
        <v>76.808000000000007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140</v>
      </c>
      <c r="AU211" s="221" t="s">
        <v>138</v>
      </c>
      <c r="AV211" s="14" t="s">
        <v>138</v>
      </c>
      <c r="AW211" s="14" t="s">
        <v>32</v>
      </c>
      <c r="AX211" s="14" t="s">
        <v>75</v>
      </c>
      <c r="AY211" s="221" t="s">
        <v>130</v>
      </c>
    </row>
    <row r="212" spans="1:65" s="13" customFormat="1" ht="11.25">
      <c r="B212" s="200"/>
      <c r="C212" s="201"/>
      <c r="D212" s="202" t="s">
        <v>140</v>
      </c>
      <c r="E212" s="203" t="s">
        <v>1</v>
      </c>
      <c r="F212" s="204" t="s">
        <v>218</v>
      </c>
      <c r="G212" s="201"/>
      <c r="H212" s="203" t="s">
        <v>1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140</v>
      </c>
      <c r="AU212" s="210" t="s">
        <v>138</v>
      </c>
      <c r="AV212" s="13" t="s">
        <v>83</v>
      </c>
      <c r="AW212" s="13" t="s">
        <v>32</v>
      </c>
      <c r="AX212" s="13" t="s">
        <v>75</v>
      </c>
      <c r="AY212" s="210" t="s">
        <v>130</v>
      </c>
    </row>
    <row r="213" spans="1:65" s="14" customFormat="1" ht="11.25">
      <c r="B213" s="211"/>
      <c r="C213" s="212"/>
      <c r="D213" s="202" t="s">
        <v>140</v>
      </c>
      <c r="E213" s="213" t="s">
        <v>1</v>
      </c>
      <c r="F213" s="214" t="s">
        <v>1158</v>
      </c>
      <c r="G213" s="212"/>
      <c r="H213" s="215">
        <v>36.988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140</v>
      </c>
      <c r="AU213" s="221" t="s">
        <v>138</v>
      </c>
      <c r="AV213" s="14" t="s">
        <v>138</v>
      </c>
      <c r="AW213" s="14" t="s">
        <v>32</v>
      </c>
      <c r="AX213" s="14" t="s">
        <v>75</v>
      </c>
      <c r="AY213" s="221" t="s">
        <v>130</v>
      </c>
    </row>
    <row r="214" spans="1:65" s="13" customFormat="1" ht="11.25">
      <c r="B214" s="200"/>
      <c r="C214" s="201"/>
      <c r="D214" s="202" t="s">
        <v>140</v>
      </c>
      <c r="E214" s="203" t="s">
        <v>1</v>
      </c>
      <c r="F214" s="204" t="s">
        <v>206</v>
      </c>
      <c r="G214" s="201"/>
      <c r="H214" s="203" t="s">
        <v>1</v>
      </c>
      <c r="I214" s="205"/>
      <c r="J214" s="201"/>
      <c r="K214" s="201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140</v>
      </c>
      <c r="AU214" s="210" t="s">
        <v>138</v>
      </c>
      <c r="AV214" s="13" t="s">
        <v>83</v>
      </c>
      <c r="AW214" s="13" t="s">
        <v>32</v>
      </c>
      <c r="AX214" s="13" t="s">
        <v>75</v>
      </c>
      <c r="AY214" s="210" t="s">
        <v>130</v>
      </c>
    </row>
    <row r="215" spans="1:65" s="14" customFormat="1" ht="11.25">
      <c r="B215" s="211"/>
      <c r="C215" s="212"/>
      <c r="D215" s="202" t="s">
        <v>140</v>
      </c>
      <c r="E215" s="213" t="s">
        <v>1</v>
      </c>
      <c r="F215" s="214" t="s">
        <v>1159</v>
      </c>
      <c r="G215" s="212"/>
      <c r="H215" s="215">
        <v>73.694999999999993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140</v>
      </c>
      <c r="AU215" s="221" t="s">
        <v>138</v>
      </c>
      <c r="AV215" s="14" t="s">
        <v>138</v>
      </c>
      <c r="AW215" s="14" t="s">
        <v>32</v>
      </c>
      <c r="AX215" s="14" t="s">
        <v>75</v>
      </c>
      <c r="AY215" s="221" t="s">
        <v>130</v>
      </c>
    </row>
    <row r="216" spans="1:65" s="15" customFormat="1" ht="11.25">
      <c r="B216" s="222"/>
      <c r="C216" s="223"/>
      <c r="D216" s="202" t="s">
        <v>140</v>
      </c>
      <c r="E216" s="224" t="s">
        <v>1</v>
      </c>
      <c r="F216" s="225" t="s">
        <v>169</v>
      </c>
      <c r="G216" s="223"/>
      <c r="H216" s="226">
        <v>187.49100000000001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140</v>
      </c>
      <c r="AU216" s="232" t="s">
        <v>138</v>
      </c>
      <c r="AV216" s="15" t="s">
        <v>137</v>
      </c>
      <c r="AW216" s="15" t="s">
        <v>32</v>
      </c>
      <c r="AX216" s="15" t="s">
        <v>83</v>
      </c>
      <c r="AY216" s="232" t="s">
        <v>130</v>
      </c>
    </row>
    <row r="217" spans="1:65" s="2" customFormat="1" ht="16.5" customHeight="1">
      <c r="A217" s="35"/>
      <c r="B217" s="36"/>
      <c r="C217" s="187" t="s">
        <v>213</v>
      </c>
      <c r="D217" s="187" t="s">
        <v>132</v>
      </c>
      <c r="E217" s="188" t="s">
        <v>392</v>
      </c>
      <c r="F217" s="189" t="s">
        <v>393</v>
      </c>
      <c r="G217" s="190" t="s">
        <v>377</v>
      </c>
      <c r="H217" s="191">
        <v>194</v>
      </c>
      <c r="I217" s="192"/>
      <c r="J217" s="193">
        <f>ROUND(I217*H217,2)</f>
        <v>0</v>
      </c>
      <c r="K217" s="189" t="s">
        <v>136</v>
      </c>
      <c r="L217" s="40"/>
      <c r="M217" s="194" t="s">
        <v>1</v>
      </c>
      <c r="N217" s="195" t="s">
        <v>41</v>
      </c>
      <c r="O217" s="72"/>
      <c r="P217" s="196">
        <f>O217*H217</f>
        <v>0</v>
      </c>
      <c r="Q217" s="196">
        <v>0</v>
      </c>
      <c r="R217" s="196">
        <f>Q217*H217</f>
        <v>0</v>
      </c>
      <c r="S217" s="196">
        <v>0</v>
      </c>
      <c r="T217" s="197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8" t="s">
        <v>137</v>
      </c>
      <c r="AT217" s="198" t="s">
        <v>132</v>
      </c>
      <c r="AU217" s="198" t="s">
        <v>138</v>
      </c>
      <c r="AY217" s="18" t="s">
        <v>130</v>
      </c>
      <c r="BE217" s="199">
        <f>IF(N217="základní",J217,0)</f>
        <v>0</v>
      </c>
      <c r="BF217" s="199">
        <f>IF(N217="snížená",J217,0)</f>
        <v>0</v>
      </c>
      <c r="BG217" s="199">
        <f>IF(N217="zákl. přenesená",J217,0)</f>
        <v>0</v>
      </c>
      <c r="BH217" s="199">
        <f>IF(N217="sníž. přenesená",J217,0)</f>
        <v>0</v>
      </c>
      <c r="BI217" s="199">
        <f>IF(N217="nulová",J217,0)</f>
        <v>0</v>
      </c>
      <c r="BJ217" s="18" t="s">
        <v>138</v>
      </c>
      <c r="BK217" s="199">
        <f>ROUND(I217*H217,2)</f>
        <v>0</v>
      </c>
      <c r="BL217" s="18" t="s">
        <v>137</v>
      </c>
      <c r="BM217" s="198" t="s">
        <v>1160</v>
      </c>
    </row>
    <row r="218" spans="1:65" s="13" customFormat="1" ht="11.25">
      <c r="B218" s="200"/>
      <c r="C218" s="201"/>
      <c r="D218" s="202" t="s">
        <v>140</v>
      </c>
      <c r="E218" s="203" t="s">
        <v>1</v>
      </c>
      <c r="F218" s="204" t="s">
        <v>1161</v>
      </c>
      <c r="G218" s="201"/>
      <c r="H218" s="203" t="s">
        <v>1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140</v>
      </c>
      <c r="AU218" s="210" t="s">
        <v>138</v>
      </c>
      <c r="AV218" s="13" t="s">
        <v>83</v>
      </c>
      <c r="AW218" s="13" t="s">
        <v>32</v>
      </c>
      <c r="AX218" s="13" t="s">
        <v>75</v>
      </c>
      <c r="AY218" s="210" t="s">
        <v>130</v>
      </c>
    </row>
    <row r="219" spans="1:65" s="13" customFormat="1" ht="11.25">
      <c r="B219" s="200"/>
      <c r="C219" s="201"/>
      <c r="D219" s="202" t="s">
        <v>140</v>
      </c>
      <c r="E219" s="203" t="s">
        <v>1</v>
      </c>
      <c r="F219" s="204" t="s">
        <v>204</v>
      </c>
      <c r="G219" s="201"/>
      <c r="H219" s="203" t="s">
        <v>1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140</v>
      </c>
      <c r="AU219" s="210" t="s">
        <v>138</v>
      </c>
      <c r="AV219" s="13" t="s">
        <v>83</v>
      </c>
      <c r="AW219" s="13" t="s">
        <v>32</v>
      </c>
      <c r="AX219" s="13" t="s">
        <v>75</v>
      </c>
      <c r="AY219" s="210" t="s">
        <v>130</v>
      </c>
    </row>
    <row r="220" spans="1:65" s="14" customFormat="1" ht="11.25">
      <c r="B220" s="211"/>
      <c r="C220" s="212"/>
      <c r="D220" s="202" t="s">
        <v>140</v>
      </c>
      <c r="E220" s="213" t="s">
        <v>1</v>
      </c>
      <c r="F220" s="214" t="s">
        <v>1162</v>
      </c>
      <c r="G220" s="212"/>
      <c r="H220" s="215">
        <v>40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140</v>
      </c>
      <c r="AU220" s="221" t="s">
        <v>138</v>
      </c>
      <c r="AV220" s="14" t="s">
        <v>138</v>
      </c>
      <c r="AW220" s="14" t="s">
        <v>32</v>
      </c>
      <c r="AX220" s="14" t="s">
        <v>75</v>
      </c>
      <c r="AY220" s="221" t="s">
        <v>130</v>
      </c>
    </row>
    <row r="221" spans="1:65" s="14" customFormat="1" ht="11.25">
      <c r="B221" s="211"/>
      <c r="C221" s="212"/>
      <c r="D221" s="202" t="s">
        <v>140</v>
      </c>
      <c r="E221" s="213" t="s">
        <v>1</v>
      </c>
      <c r="F221" s="214" t="s">
        <v>1163</v>
      </c>
      <c r="G221" s="212"/>
      <c r="H221" s="215">
        <v>24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140</v>
      </c>
      <c r="AU221" s="221" t="s">
        <v>138</v>
      </c>
      <c r="AV221" s="14" t="s">
        <v>138</v>
      </c>
      <c r="AW221" s="14" t="s">
        <v>32</v>
      </c>
      <c r="AX221" s="14" t="s">
        <v>75</v>
      </c>
      <c r="AY221" s="221" t="s">
        <v>130</v>
      </c>
    </row>
    <row r="222" spans="1:65" s="13" customFormat="1" ht="11.25">
      <c r="B222" s="200"/>
      <c r="C222" s="201"/>
      <c r="D222" s="202" t="s">
        <v>140</v>
      </c>
      <c r="E222" s="203" t="s">
        <v>1</v>
      </c>
      <c r="F222" s="204" t="s">
        <v>218</v>
      </c>
      <c r="G222" s="201"/>
      <c r="H222" s="203" t="s">
        <v>1</v>
      </c>
      <c r="I222" s="205"/>
      <c r="J222" s="201"/>
      <c r="K222" s="201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140</v>
      </c>
      <c r="AU222" s="210" t="s">
        <v>138</v>
      </c>
      <c r="AV222" s="13" t="s">
        <v>83</v>
      </c>
      <c r="AW222" s="13" t="s">
        <v>32</v>
      </c>
      <c r="AX222" s="13" t="s">
        <v>75</v>
      </c>
      <c r="AY222" s="210" t="s">
        <v>130</v>
      </c>
    </row>
    <row r="223" spans="1:65" s="14" customFormat="1" ht="11.25">
      <c r="B223" s="211"/>
      <c r="C223" s="212"/>
      <c r="D223" s="202" t="s">
        <v>140</v>
      </c>
      <c r="E223" s="213" t="s">
        <v>1</v>
      </c>
      <c r="F223" s="214" t="s">
        <v>1164</v>
      </c>
      <c r="G223" s="212"/>
      <c r="H223" s="215">
        <v>16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140</v>
      </c>
      <c r="AU223" s="221" t="s">
        <v>138</v>
      </c>
      <c r="AV223" s="14" t="s">
        <v>138</v>
      </c>
      <c r="AW223" s="14" t="s">
        <v>32</v>
      </c>
      <c r="AX223" s="14" t="s">
        <v>75</v>
      </c>
      <c r="AY223" s="221" t="s">
        <v>130</v>
      </c>
    </row>
    <row r="224" spans="1:65" s="14" customFormat="1" ht="11.25">
      <c r="B224" s="211"/>
      <c r="C224" s="212"/>
      <c r="D224" s="202" t="s">
        <v>140</v>
      </c>
      <c r="E224" s="213" t="s">
        <v>1</v>
      </c>
      <c r="F224" s="214" t="s">
        <v>1165</v>
      </c>
      <c r="G224" s="212"/>
      <c r="H224" s="215">
        <v>24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140</v>
      </c>
      <c r="AU224" s="221" t="s">
        <v>138</v>
      </c>
      <c r="AV224" s="14" t="s">
        <v>138</v>
      </c>
      <c r="AW224" s="14" t="s">
        <v>32</v>
      </c>
      <c r="AX224" s="14" t="s">
        <v>75</v>
      </c>
      <c r="AY224" s="221" t="s">
        <v>130</v>
      </c>
    </row>
    <row r="225" spans="1:65" s="14" customFormat="1" ht="11.25">
      <c r="B225" s="211"/>
      <c r="C225" s="212"/>
      <c r="D225" s="202" t="s">
        <v>140</v>
      </c>
      <c r="E225" s="213" t="s">
        <v>1</v>
      </c>
      <c r="F225" s="214" t="s">
        <v>1166</v>
      </c>
      <c r="G225" s="212"/>
      <c r="H225" s="215">
        <v>8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140</v>
      </c>
      <c r="AU225" s="221" t="s">
        <v>138</v>
      </c>
      <c r="AV225" s="14" t="s">
        <v>138</v>
      </c>
      <c r="AW225" s="14" t="s">
        <v>32</v>
      </c>
      <c r="AX225" s="14" t="s">
        <v>75</v>
      </c>
      <c r="AY225" s="221" t="s">
        <v>130</v>
      </c>
    </row>
    <row r="226" spans="1:65" s="14" customFormat="1" ht="11.25">
      <c r="B226" s="211"/>
      <c r="C226" s="212"/>
      <c r="D226" s="202" t="s">
        <v>140</v>
      </c>
      <c r="E226" s="213" t="s">
        <v>1</v>
      </c>
      <c r="F226" s="214" t="s">
        <v>1166</v>
      </c>
      <c r="G226" s="212"/>
      <c r="H226" s="215">
        <v>8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140</v>
      </c>
      <c r="AU226" s="221" t="s">
        <v>138</v>
      </c>
      <c r="AV226" s="14" t="s">
        <v>138</v>
      </c>
      <c r="AW226" s="14" t="s">
        <v>32</v>
      </c>
      <c r="AX226" s="14" t="s">
        <v>75</v>
      </c>
      <c r="AY226" s="221" t="s">
        <v>130</v>
      </c>
    </row>
    <row r="227" spans="1:65" s="13" customFormat="1" ht="11.25">
      <c r="B227" s="200"/>
      <c r="C227" s="201"/>
      <c r="D227" s="202" t="s">
        <v>140</v>
      </c>
      <c r="E227" s="203" t="s">
        <v>1</v>
      </c>
      <c r="F227" s="204" t="s">
        <v>206</v>
      </c>
      <c r="G227" s="201"/>
      <c r="H227" s="203" t="s">
        <v>1</v>
      </c>
      <c r="I227" s="205"/>
      <c r="J227" s="201"/>
      <c r="K227" s="201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140</v>
      </c>
      <c r="AU227" s="210" t="s">
        <v>138</v>
      </c>
      <c r="AV227" s="13" t="s">
        <v>83</v>
      </c>
      <c r="AW227" s="13" t="s">
        <v>32</v>
      </c>
      <c r="AX227" s="13" t="s">
        <v>75</v>
      </c>
      <c r="AY227" s="210" t="s">
        <v>130</v>
      </c>
    </row>
    <row r="228" spans="1:65" s="14" customFormat="1" ht="11.25">
      <c r="B228" s="211"/>
      <c r="C228" s="212"/>
      <c r="D228" s="202" t="s">
        <v>140</v>
      </c>
      <c r="E228" s="213" t="s">
        <v>1</v>
      </c>
      <c r="F228" s="214" t="s">
        <v>1163</v>
      </c>
      <c r="G228" s="212"/>
      <c r="H228" s="215">
        <v>24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140</v>
      </c>
      <c r="AU228" s="221" t="s">
        <v>138</v>
      </c>
      <c r="AV228" s="14" t="s">
        <v>138</v>
      </c>
      <c r="AW228" s="14" t="s">
        <v>32</v>
      </c>
      <c r="AX228" s="14" t="s">
        <v>75</v>
      </c>
      <c r="AY228" s="221" t="s">
        <v>130</v>
      </c>
    </row>
    <row r="229" spans="1:65" s="14" customFormat="1" ht="11.25">
      <c r="B229" s="211"/>
      <c r="C229" s="212"/>
      <c r="D229" s="202" t="s">
        <v>140</v>
      </c>
      <c r="E229" s="213" t="s">
        <v>1</v>
      </c>
      <c r="F229" s="214" t="s">
        <v>1167</v>
      </c>
      <c r="G229" s="212"/>
      <c r="H229" s="215">
        <v>30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140</v>
      </c>
      <c r="AU229" s="221" t="s">
        <v>138</v>
      </c>
      <c r="AV229" s="14" t="s">
        <v>138</v>
      </c>
      <c r="AW229" s="14" t="s">
        <v>32</v>
      </c>
      <c r="AX229" s="14" t="s">
        <v>75</v>
      </c>
      <c r="AY229" s="221" t="s">
        <v>130</v>
      </c>
    </row>
    <row r="230" spans="1:65" s="14" customFormat="1" ht="11.25">
      <c r="B230" s="211"/>
      <c r="C230" s="212"/>
      <c r="D230" s="202" t="s">
        <v>140</v>
      </c>
      <c r="E230" s="213" t="s">
        <v>1</v>
      </c>
      <c r="F230" s="214" t="s">
        <v>1168</v>
      </c>
      <c r="G230" s="212"/>
      <c r="H230" s="215">
        <v>10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140</v>
      </c>
      <c r="AU230" s="221" t="s">
        <v>138</v>
      </c>
      <c r="AV230" s="14" t="s">
        <v>138</v>
      </c>
      <c r="AW230" s="14" t="s">
        <v>32</v>
      </c>
      <c r="AX230" s="14" t="s">
        <v>75</v>
      </c>
      <c r="AY230" s="221" t="s">
        <v>130</v>
      </c>
    </row>
    <row r="231" spans="1:65" s="14" customFormat="1" ht="11.25">
      <c r="B231" s="211"/>
      <c r="C231" s="212"/>
      <c r="D231" s="202" t="s">
        <v>140</v>
      </c>
      <c r="E231" s="213" t="s">
        <v>1</v>
      </c>
      <c r="F231" s="214" t="s">
        <v>1168</v>
      </c>
      <c r="G231" s="212"/>
      <c r="H231" s="215">
        <v>10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140</v>
      </c>
      <c r="AU231" s="221" t="s">
        <v>138</v>
      </c>
      <c r="AV231" s="14" t="s">
        <v>138</v>
      </c>
      <c r="AW231" s="14" t="s">
        <v>32</v>
      </c>
      <c r="AX231" s="14" t="s">
        <v>75</v>
      </c>
      <c r="AY231" s="221" t="s">
        <v>130</v>
      </c>
    </row>
    <row r="232" spans="1:65" s="15" customFormat="1" ht="11.25">
      <c r="B232" s="222"/>
      <c r="C232" s="223"/>
      <c r="D232" s="202" t="s">
        <v>140</v>
      </c>
      <c r="E232" s="224" t="s">
        <v>1</v>
      </c>
      <c r="F232" s="225" t="s">
        <v>169</v>
      </c>
      <c r="G232" s="223"/>
      <c r="H232" s="226">
        <v>194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140</v>
      </c>
      <c r="AU232" s="232" t="s">
        <v>138</v>
      </c>
      <c r="AV232" s="15" t="s">
        <v>137</v>
      </c>
      <c r="AW232" s="15" t="s">
        <v>32</v>
      </c>
      <c r="AX232" s="15" t="s">
        <v>83</v>
      </c>
      <c r="AY232" s="232" t="s">
        <v>130</v>
      </c>
    </row>
    <row r="233" spans="1:65" s="2" customFormat="1" ht="21.75" customHeight="1">
      <c r="A233" s="35"/>
      <c r="B233" s="36"/>
      <c r="C233" s="233" t="s">
        <v>222</v>
      </c>
      <c r="D233" s="233" t="s">
        <v>175</v>
      </c>
      <c r="E233" s="234" t="s">
        <v>433</v>
      </c>
      <c r="F233" s="235" t="s">
        <v>434</v>
      </c>
      <c r="G233" s="236" t="s">
        <v>377</v>
      </c>
      <c r="H233" s="237">
        <v>203.7</v>
      </c>
      <c r="I233" s="238"/>
      <c r="J233" s="239">
        <f>ROUND(I233*H233,2)</f>
        <v>0</v>
      </c>
      <c r="K233" s="235" t="s">
        <v>136</v>
      </c>
      <c r="L233" s="240"/>
      <c r="M233" s="241" t="s">
        <v>1</v>
      </c>
      <c r="N233" s="242" t="s">
        <v>41</v>
      </c>
      <c r="O233" s="72"/>
      <c r="P233" s="196">
        <f>O233*H233</f>
        <v>0</v>
      </c>
      <c r="Q233" s="196">
        <v>1E-4</v>
      </c>
      <c r="R233" s="196">
        <f>Q233*H233</f>
        <v>2.0369999999999999E-2</v>
      </c>
      <c r="S233" s="196">
        <v>0</v>
      </c>
      <c r="T233" s="197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8" t="s">
        <v>174</v>
      </c>
      <c r="AT233" s="198" t="s">
        <v>175</v>
      </c>
      <c r="AU233" s="198" t="s">
        <v>138</v>
      </c>
      <c r="AY233" s="18" t="s">
        <v>130</v>
      </c>
      <c r="BE233" s="199">
        <f>IF(N233="základní",J233,0)</f>
        <v>0</v>
      </c>
      <c r="BF233" s="199">
        <f>IF(N233="snížená",J233,0)</f>
        <v>0</v>
      </c>
      <c r="BG233" s="199">
        <f>IF(N233="zákl. přenesená",J233,0)</f>
        <v>0</v>
      </c>
      <c r="BH233" s="199">
        <f>IF(N233="sníž. přenesená",J233,0)</f>
        <v>0</v>
      </c>
      <c r="BI233" s="199">
        <f>IF(N233="nulová",J233,0)</f>
        <v>0</v>
      </c>
      <c r="BJ233" s="18" t="s">
        <v>138</v>
      </c>
      <c r="BK233" s="199">
        <f>ROUND(I233*H233,2)</f>
        <v>0</v>
      </c>
      <c r="BL233" s="18" t="s">
        <v>137</v>
      </c>
      <c r="BM233" s="198" t="s">
        <v>1169</v>
      </c>
    </row>
    <row r="234" spans="1:65" s="14" customFormat="1" ht="11.25">
      <c r="B234" s="211"/>
      <c r="C234" s="212"/>
      <c r="D234" s="202" t="s">
        <v>140</v>
      </c>
      <c r="E234" s="212"/>
      <c r="F234" s="214" t="s">
        <v>1170</v>
      </c>
      <c r="G234" s="212"/>
      <c r="H234" s="215">
        <v>203.7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140</v>
      </c>
      <c r="AU234" s="221" t="s">
        <v>138</v>
      </c>
      <c r="AV234" s="14" t="s">
        <v>138</v>
      </c>
      <c r="AW234" s="14" t="s">
        <v>4</v>
      </c>
      <c r="AX234" s="14" t="s">
        <v>83</v>
      </c>
      <c r="AY234" s="221" t="s">
        <v>130</v>
      </c>
    </row>
    <row r="235" spans="1:65" s="2" customFormat="1" ht="33" customHeight="1">
      <c r="A235" s="35"/>
      <c r="B235" s="36"/>
      <c r="C235" s="187" t="s">
        <v>227</v>
      </c>
      <c r="D235" s="187" t="s">
        <v>132</v>
      </c>
      <c r="E235" s="188" t="s">
        <v>1171</v>
      </c>
      <c r="F235" s="189" t="s">
        <v>1172</v>
      </c>
      <c r="G235" s="190" t="s">
        <v>135</v>
      </c>
      <c r="H235" s="191">
        <v>167.2</v>
      </c>
      <c r="I235" s="192"/>
      <c r="J235" s="193">
        <f>ROUND(I235*H235,2)</f>
        <v>0</v>
      </c>
      <c r="K235" s="189" t="s">
        <v>136</v>
      </c>
      <c r="L235" s="40"/>
      <c r="M235" s="194" t="s">
        <v>1</v>
      </c>
      <c r="N235" s="195" t="s">
        <v>41</v>
      </c>
      <c r="O235" s="72"/>
      <c r="P235" s="196">
        <f>O235*H235</f>
        <v>0</v>
      </c>
      <c r="Q235" s="196">
        <v>1.992E-2</v>
      </c>
      <c r="R235" s="196">
        <f>Q235*H235</f>
        <v>3.3306239999999998</v>
      </c>
      <c r="S235" s="196">
        <v>0</v>
      </c>
      <c r="T235" s="197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8" t="s">
        <v>137</v>
      </c>
      <c r="AT235" s="198" t="s">
        <v>132</v>
      </c>
      <c r="AU235" s="198" t="s">
        <v>138</v>
      </c>
      <c r="AY235" s="18" t="s">
        <v>130</v>
      </c>
      <c r="BE235" s="199">
        <f>IF(N235="základní",J235,0)</f>
        <v>0</v>
      </c>
      <c r="BF235" s="199">
        <f>IF(N235="snížená",J235,0)</f>
        <v>0</v>
      </c>
      <c r="BG235" s="199">
        <f>IF(N235="zákl. přenesená",J235,0)</f>
        <v>0</v>
      </c>
      <c r="BH235" s="199">
        <f>IF(N235="sníž. přenesená",J235,0)</f>
        <v>0</v>
      </c>
      <c r="BI235" s="199">
        <f>IF(N235="nulová",J235,0)</f>
        <v>0</v>
      </c>
      <c r="BJ235" s="18" t="s">
        <v>138</v>
      </c>
      <c r="BK235" s="199">
        <f>ROUND(I235*H235,2)</f>
        <v>0</v>
      </c>
      <c r="BL235" s="18" t="s">
        <v>137</v>
      </c>
      <c r="BM235" s="198" t="s">
        <v>1173</v>
      </c>
    </row>
    <row r="236" spans="1:65" s="13" customFormat="1" ht="11.25">
      <c r="B236" s="200"/>
      <c r="C236" s="201"/>
      <c r="D236" s="202" t="s">
        <v>140</v>
      </c>
      <c r="E236" s="203" t="s">
        <v>1</v>
      </c>
      <c r="F236" s="204" t="s">
        <v>1161</v>
      </c>
      <c r="G236" s="201"/>
      <c r="H236" s="203" t="s">
        <v>1</v>
      </c>
      <c r="I236" s="205"/>
      <c r="J236" s="201"/>
      <c r="K236" s="201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140</v>
      </c>
      <c r="AU236" s="210" t="s">
        <v>138</v>
      </c>
      <c r="AV236" s="13" t="s">
        <v>83</v>
      </c>
      <c r="AW236" s="13" t="s">
        <v>32</v>
      </c>
      <c r="AX236" s="13" t="s">
        <v>75</v>
      </c>
      <c r="AY236" s="210" t="s">
        <v>130</v>
      </c>
    </row>
    <row r="237" spans="1:65" s="13" customFormat="1" ht="11.25">
      <c r="B237" s="200"/>
      <c r="C237" s="201"/>
      <c r="D237" s="202" t="s">
        <v>140</v>
      </c>
      <c r="E237" s="203" t="s">
        <v>1</v>
      </c>
      <c r="F237" s="204" t="s">
        <v>204</v>
      </c>
      <c r="G237" s="201"/>
      <c r="H237" s="203" t="s">
        <v>1</v>
      </c>
      <c r="I237" s="205"/>
      <c r="J237" s="201"/>
      <c r="K237" s="201"/>
      <c r="L237" s="206"/>
      <c r="M237" s="207"/>
      <c r="N237" s="208"/>
      <c r="O237" s="208"/>
      <c r="P237" s="208"/>
      <c r="Q237" s="208"/>
      <c r="R237" s="208"/>
      <c r="S237" s="208"/>
      <c r="T237" s="209"/>
      <c r="AT237" s="210" t="s">
        <v>140</v>
      </c>
      <c r="AU237" s="210" t="s">
        <v>138</v>
      </c>
      <c r="AV237" s="13" t="s">
        <v>83</v>
      </c>
      <c r="AW237" s="13" t="s">
        <v>32</v>
      </c>
      <c r="AX237" s="13" t="s">
        <v>75</v>
      </c>
      <c r="AY237" s="210" t="s">
        <v>130</v>
      </c>
    </row>
    <row r="238" spans="1:65" s="14" customFormat="1" ht="11.25">
      <c r="B238" s="211"/>
      <c r="C238" s="212"/>
      <c r="D238" s="202" t="s">
        <v>140</v>
      </c>
      <c r="E238" s="213" t="s">
        <v>1</v>
      </c>
      <c r="F238" s="214" t="s">
        <v>1174</v>
      </c>
      <c r="G238" s="212"/>
      <c r="H238" s="215">
        <v>32.5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140</v>
      </c>
      <c r="AU238" s="221" t="s">
        <v>138</v>
      </c>
      <c r="AV238" s="14" t="s">
        <v>138</v>
      </c>
      <c r="AW238" s="14" t="s">
        <v>32</v>
      </c>
      <c r="AX238" s="14" t="s">
        <v>75</v>
      </c>
      <c r="AY238" s="221" t="s">
        <v>130</v>
      </c>
    </row>
    <row r="239" spans="1:65" s="14" customFormat="1" ht="11.25">
      <c r="B239" s="211"/>
      <c r="C239" s="212"/>
      <c r="D239" s="202" t="s">
        <v>140</v>
      </c>
      <c r="E239" s="213" t="s">
        <v>1</v>
      </c>
      <c r="F239" s="214" t="s">
        <v>1175</v>
      </c>
      <c r="G239" s="212"/>
      <c r="H239" s="215">
        <v>26.7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140</v>
      </c>
      <c r="AU239" s="221" t="s">
        <v>138</v>
      </c>
      <c r="AV239" s="14" t="s">
        <v>138</v>
      </c>
      <c r="AW239" s="14" t="s">
        <v>32</v>
      </c>
      <c r="AX239" s="14" t="s">
        <v>75</v>
      </c>
      <c r="AY239" s="221" t="s">
        <v>130</v>
      </c>
    </row>
    <row r="240" spans="1:65" s="13" customFormat="1" ht="11.25">
      <c r="B240" s="200"/>
      <c r="C240" s="201"/>
      <c r="D240" s="202" t="s">
        <v>140</v>
      </c>
      <c r="E240" s="203" t="s">
        <v>1</v>
      </c>
      <c r="F240" s="204" t="s">
        <v>218</v>
      </c>
      <c r="G240" s="201"/>
      <c r="H240" s="203" t="s">
        <v>1</v>
      </c>
      <c r="I240" s="205"/>
      <c r="J240" s="201"/>
      <c r="K240" s="201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140</v>
      </c>
      <c r="AU240" s="210" t="s">
        <v>138</v>
      </c>
      <c r="AV240" s="13" t="s">
        <v>83</v>
      </c>
      <c r="AW240" s="13" t="s">
        <v>32</v>
      </c>
      <c r="AX240" s="13" t="s">
        <v>75</v>
      </c>
      <c r="AY240" s="210" t="s">
        <v>130</v>
      </c>
    </row>
    <row r="241" spans="1:65" s="14" customFormat="1" ht="11.25">
      <c r="B241" s="211"/>
      <c r="C241" s="212"/>
      <c r="D241" s="202" t="s">
        <v>140</v>
      </c>
      <c r="E241" s="213" t="s">
        <v>1</v>
      </c>
      <c r="F241" s="214" t="s">
        <v>1176</v>
      </c>
      <c r="G241" s="212"/>
      <c r="H241" s="215">
        <v>10.199999999999999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140</v>
      </c>
      <c r="AU241" s="221" t="s">
        <v>138</v>
      </c>
      <c r="AV241" s="14" t="s">
        <v>138</v>
      </c>
      <c r="AW241" s="14" t="s">
        <v>32</v>
      </c>
      <c r="AX241" s="14" t="s">
        <v>75</v>
      </c>
      <c r="AY241" s="221" t="s">
        <v>130</v>
      </c>
    </row>
    <row r="242" spans="1:65" s="14" customFormat="1" ht="11.25">
      <c r="B242" s="211"/>
      <c r="C242" s="212"/>
      <c r="D242" s="202" t="s">
        <v>140</v>
      </c>
      <c r="E242" s="213" t="s">
        <v>1</v>
      </c>
      <c r="F242" s="214" t="s">
        <v>1177</v>
      </c>
      <c r="G242" s="212"/>
      <c r="H242" s="215">
        <v>18.899999999999999</v>
      </c>
      <c r="I242" s="216"/>
      <c r="J242" s="212"/>
      <c r="K242" s="212"/>
      <c r="L242" s="217"/>
      <c r="M242" s="218"/>
      <c r="N242" s="219"/>
      <c r="O242" s="219"/>
      <c r="P242" s="219"/>
      <c r="Q242" s="219"/>
      <c r="R242" s="219"/>
      <c r="S242" s="219"/>
      <c r="T242" s="220"/>
      <c r="AT242" s="221" t="s">
        <v>140</v>
      </c>
      <c r="AU242" s="221" t="s">
        <v>138</v>
      </c>
      <c r="AV242" s="14" t="s">
        <v>138</v>
      </c>
      <c r="AW242" s="14" t="s">
        <v>32</v>
      </c>
      <c r="AX242" s="14" t="s">
        <v>75</v>
      </c>
      <c r="AY242" s="221" t="s">
        <v>130</v>
      </c>
    </row>
    <row r="243" spans="1:65" s="14" customFormat="1" ht="11.25">
      <c r="B243" s="211"/>
      <c r="C243" s="212"/>
      <c r="D243" s="202" t="s">
        <v>140</v>
      </c>
      <c r="E243" s="213" t="s">
        <v>1</v>
      </c>
      <c r="F243" s="214" t="s">
        <v>1178</v>
      </c>
      <c r="G243" s="212"/>
      <c r="H243" s="215">
        <v>8.5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140</v>
      </c>
      <c r="AU243" s="221" t="s">
        <v>138</v>
      </c>
      <c r="AV243" s="14" t="s">
        <v>138</v>
      </c>
      <c r="AW243" s="14" t="s">
        <v>32</v>
      </c>
      <c r="AX243" s="14" t="s">
        <v>75</v>
      </c>
      <c r="AY243" s="221" t="s">
        <v>130</v>
      </c>
    </row>
    <row r="244" spans="1:65" s="14" customFormat="1" ht="11.25">
      <c r="B244" s="211"/>
      <c r="C244" s="212"/>
      <c r="D244" s="202" t="s">
        <v>140</v>
      </c>
      <c r="E244" s="213" t="s">
        <v>1</v>
      </c>
      <c r="F244" s="214" t="s">
        <v>1179</v>
      </c>
      <c r="G244" s="212"/>
      <c r="H244" s="215">
        <v>10.5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140</v>
      </c>
      <c r="AU244" s="221" t="s">
        <v>138</v>
      </c>
      <c r="AV244" s="14" t="s">
        <v>138</v>
      </c>
      <c r="AW244" s="14" t="s">
        <v>32</v>
      </c>
      <c r="AX244" s="14" t="s">
        <v>75</v>
      </c>
      <c r="AY244" s="221" t="s">
        <v>130</v>
      </c>
    </row>
    <row r="245" spans="1:65" s="13" customFormat="1" ht="11.25">
      <c r="B245" s="200"/>
      <c r="C245" s="201"/>
      <c r="D245" s="202" t="s">
        <v>140</v>
      </c>
      <c r="E245" s="203" t="s">
        <v>1</v>
      </c>
      <c r="F245" s="204" t="s">
        <v>206</v>
      </c>
      <c r="G245" s="201"/>
      <c r="H245" s="203" t="s">
        <v>1</v>
      </c>
      <c r="I245" s="205"/>
      <c r="J245" s="201"/>
      <c r="K245" s="201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140</v>
      </c>
      <c r="AU245" s="210" t="s">
        <v>138</v>
      </c>
      <c r="AV245" s="13" t="s">
        <v>83</v>
      </c>
      <c r="AW245" s="13" t="s">
        <v>32</v>
      </c>
      <c r="AX245" s="13" t="s">
        <v>75</v>
      </c>
      <c r="AY245" s="210" t="s">
        <v>130</v>
      </c>
    </row>
    <row r="246" spans="1:65" s="14" customFormat="1" ht="11.25">
      <c r="B246" s="211"/>
      <c r="C246" s="212"/>
      <c r="D246" s="202" t="s">
        <v>140</v>
      </c>
      <c r="E246" s="213" t="s">
        <v>1</v>
      </c>
      <c r="F246" s="214" t="s">
        <v>1180</v>
      </c>
      <c r="G246" s="212"/>
      <c r="H246" s="215">
        <v>18.899999999999999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140</v>
      </c>
      <c r="AU246" s="221" t="s">
        <v>138</v>
      </c>
      <c r="AV246" s="14" t="s">
        <v>138</v>
      </c>
      <c r="AW246" s="14" t="s">
        <v>32</v>
      </c>
      <c r="AX246" s="14" t="s">
        <v>75</v>
      </c>
      <c r="AY246" s="221" t="s">
        <v>130</v>
      </c>
    </row>
    <row r="247" spans="1:65" s="14" customFormat="1" ht="11.25">
      <c r="B247" s="211"/>
      <c r="C247" s="212"/>
      <c r="D247" s="202" t="s">
        <v>140</v>
      </c>
      <c r="E247" s="213" t="s">
        <v>1</v>
      </c>
      <c r="F247" s="214" t="s">
        <v>1181</v>
      </c>
      <c r="G247" s="212"/>
      <c r="H247" s="215">
        <v>23.625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140</v>
      </c>
      <c r="AU247" s="221" t="s">
        <v>138</v>
      </c>
      <c r="AV247" s="14" t="s">
        <v>138</v>
      </c>
      <c r="AW247" s="14" t="s">
        <v>32</v>
      </c>
      <c r="AX247" s="14" t="s">
        <v>75</v>
      </c>
      <c r="AY247" s="221" t="s">
        <v>130</v>
      </c>
    </row>
    <row r="248" spans="1:65" s="14" customFormat="1" ht="11.25">
      <c r="B248" s="211"/>
      <c r="C248" s="212"/>
      <c r="D248" s="202" t="s">
        <v>140</v>
      </c>
      <c r="E248" s="213" t="s">
        <v>1</v>
      </c>
      <c r="F248" s="214" t="s">
        <v>1182</v>
      </c>
      <c r="G248" s="212"/>
      <c r="H248" s="215">
        <v>7.375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140</v>
      </c>
      <c r="AU248" s="221" t="s">
        <v>138</v>
      </c>
      <c r="AV248" s="14" t="s">
        <v>138</v>
      </c>
      <c r="AW248" s="14" t="s">
        <v>32</v>
      </c>
      <c r="AX248" s="14" t="s">
        <v>75</v>
      </c>
      <c r="AY248" s="221" t="s">
        <v>130</v>
      </c>
    </row>
    <row r="249" spans="1:65" s="14" customFormat="1" ht="11.25">
      <c r="B249" s="211"/>
      <c r="C249" s="212"/>
      <c r="D249" s="202" t="s">
        <v>140</v>
      </c>
      <c r="E249" s="213" t="s">
        <v>1</v>
      </c>
      <c r="F249" s="214" t="s">
        <v>1183</v>
      </c>
      <c r="G249" s="212"/>
      <c r="H249" s="215">
        <v>10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140</v>
      </c>
      <c r="AU249" s="221" t="s">
        <v>138</v>
      </c>
      <c r="AV249" s="14" t="s">
        <v>138</v>
      </c>
      <c r="AW249" s="14" t="s">
        <v>32</v>
      </c>
      <c r="AX249" s="14" t="s">
        <v>75</v>
      </c>
      <c r="AY249" s="221" t="s">
        <v>130</v>
      </c>
    </row>
    <row r="250" spans="1:65" s="15" customFormat="1" ht="11.25">
      <c r="B250" s="222"/>
      <c r="C250" s="223"/>
      <c r="D250" s="202" t="s">
        <v>140</v>
      </c>
      <c r="E250" s="224" t="s">
        <v>1</v>
      </c>
      <c r="F250" s="225" t="s">
        <v>169</v>
      </c>
      <c r="G250" s="223"/>
      <c r="H250" s="226">
        <v>167.2</v>
      </c>
      <c r="I250" s="227"/>
      <c r="J250" s="223"/>
      <c r="K250" s="223"/>
      <c r="L250" s="228"/>
      <c r="M250" s="229"/>
      <c r="N250" s="230"/>
      <c r="O250" s="230"/>
      <c r="P250" s="230"/>
      <c r="Q250" s="230"/>
      <c r="R250" s="230"/>
      <c r="S250" s="230"/>
      <c r="T250" s="231"/>
      <c r="AT250" s="232" t="s">
        <v>140</v>
      </c>
      <c r="AU250" s="232" t="s">
        <v>138</v>
      </c>
      <c r="AV250" s="15" t="s">
        <v>137</v>
      </c>
      <c r="AW250" s="15" t="s">
        <v>32</v>
      </c>
      <c r="AX250" s="15" t="s">
        <v>83</v>
      </c>
      <c r="AY250" s="232" t="s">
        <v>130</v>
      </c>
    </row>
    <row r="251" spans="1:65" s="2" customFormat="1" ht="24.2" customHeight="1">
      <c r="A251" s="35"/>
      <c r="B251" s="36"/>
      <c r="C251" s="187" t="s">
        <v>233</v>
      </c>
      <c r="D251" s="187" t="s">
        <v>132</v>
      </c>
      <c r="E251" s="188" t="s">
        <v>520</v>
      </c>
      <c r="F251" s="189" t="s">
        <v>521</v>
      </c>
      <c r="G251" s="190" t="s">
        <v>135</v>
      </c>
      <c r="H251" s="191">
        <v>167.2</v>
      </c>
      <c r="I251" s="192"/>
      <c r="J251" s="193">
        <f>ROUND(I251*H251,2)</f>
        <v>0</v>
      </c>
      <c r="K251" s="189" t="s">
        <v>136</v>
      </c>
      <c r="L251" s="40"/>
      <c r="M251" s="194" t="s">
        <v>1</v>
      </c>
      <c r="N251" s="195" t="s">
        <v>41</v>
      </c>
      <c r="O251" s="72"/>
      <c r="P251" s="196">
        <f>O251*H251</f>
        <v>0</v>
      </c>
      <c r="Q251" s="196">
        <v>1.3999999999999999E-4</v>
      </c>
      <c r="R251" s="196">
        <f>Q251*H251</f>
        <v>2.3407999999999995E-2</v>
      </c>
      <c r="S251" s="196">
        <v>0</v>
      </c>
      <c r="T251" s="197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8" t="s">
        <v>137</v>
      </c>
      <c r="AT251" s="198" t="s">
        <v>132</v>
      </c>
      <c r="AU251" s="198" t="s">
        <v>138</v>
      </c>
      <c r="AY251" s="18" t="s">
        <v>130</v>
      </c>
      <c r="BE251" s="199">
        <f>IF(N251="základní",J251,0)</f>
        <v>0</v>
      </c>
      <c r="BF251" s="199">
        <f>IF(N251="snížená",J251,0)</f>
        <v>0</v>
      </c>
      <c r="BG251" s="199">
        <f>IF(N251="zákl. přenesená",J251,0)</f>
        <v>0</v>
      </c>
      <c r="BH251" s="199">
        <f>IF(N251="sníž. přenesená",J251,0)</f>
        <v>0</v>
      </c>
      <c r="BI251" s="199">
        <f>IF(N251="nulová",J251,0)</f>
        <v>0</v>
      </c>
      <c r="BJ251" s="18" t="s">
        <v>138</v>
      </c>
      <c r="BK251" s="199">
        <f>ROUND(I251*H251,2)</f>
        <v>0</v>
      </c>
      <c r="BL251" s="18" t="s">
        <v>137</v>
      </c>
      <c r="BM251" s="198" t="s">
        <v>1184</v>
      </c>
    </row>
    <row r="252" spans="1:65" s="13" customFormat="1" ht="11.25">
      <c r="B252" s="200"/>
      <c r="C252" s="201"/>
      <c r="D252" s="202" t="s">
        <v>140</v>
      </c>
      <c r="E252" s="203" t="s">
        <v>1</v>
      </c>
      <c r="F252" s="204" t="s">
        <v>1161</v>
      </c>
      <c r="G252" s="201"/>
      <c r="H252" s="203" t="s">
        <v>1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140</v>
      </c>
      <c r="AU252" s="210" t="s">
        <v>138</v>
      </c>
      <c r="AV252" s="13" t="s">
        <v>83</v>
      </c>
      <c r="AW252" s="13" t="s">
        <v>32</v>
      </c>
      <c r="AX252" s="13" t="s">
        <v>75</v>
      </c>
      <c r="AY252" s="210" t="s">
        <v>130</v>
      </c>
    </row>
    <row r="253" spans="1:65" s="13" customFormat="1" ht="11.25">
      <c r="B253" s="200"/>
      <c r="C253" s="201"/>
      <c r="D253" s="202" t="s">
        <v>140</v>
      </c>
      <c r="E253" s="203" t="s">
        <v>1</v>
      </c>
      <c r="F253" s="204" t="s">
        <v>204</v>
      </c>
      <c r="G253" s="201"/>
      <c r="H253" s="203" t="s">
        <v>1</v>
      </c>
      <c r="I253" s="205"/>
      <c r="J253" s="201"/>
      <c r="K253" s="201"/>
      <c r="L253" s="206"/>
      <c r="M253" s="207"/>
      <c r="N253" s="208"/>
      <c r="O253" s="208"/>
      <c r="P253" s="208"/>
      <c r="Q253" s="208"/>
      <c r="R253" s="208"/>
      <c r="S253" s="208"/>
      <c r="T253" s="209"/>
      <c r="AT253" s="210" t="s">
        <v>140</v>
      </c>
      <c r="AU253" s="210" t="s">
        <v>138</v>
      </c>
      <c r="AV253" s="13" t="s">
        <v>83</v>
      </c>
      <c r="AW253" s="13" t="s">
        <v>32</v>
      </c>
      <c r="AX253" s="13" t="s">
        <v>75</v>
      </c>
      <c r="AY253" s="210" t="s">
        <v>130</v>
      </c>
    </row>
    <row r="254" spans="1:65" s="14" customFormat="1" ht="11.25">
      <c r="B254" s="211"/>
      <c r="C254" s="212"/>
      <c r="D254" s="202" t="s">
        <v>140</v>
      </c>
      <c r="E254" s="213" t="s">
        <v>1</v>
      </c>
      <c r="F254" s="214" t="s">
        <v>1174</v>
      </c>
      <c r="G254" s="212"/>
      <c r="H254" s="215">
        <v>32.5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140</v>
      </c>
      <c r="AU254" s="221" t="s">
        <v>138</v>
      </c>
      <c r="AV254" s="14" t="s">
        <v>138</v>
      </c>
      <c r="AW254" s="14" t="s">
        <v>32</v>
      </c>
      <c r="AX254" s="14" t="s">
        <v>75</v>
      </c>
      <c r="AY254" s="221" t="s">
        <v>130</v>
      </c>
    </row>
    <row r="255" spans="1:65" s="14" customFormat="1" ht="11.25">
      <c r="B255" s="211"/>
      <c r="C255" s="212"/>
      <c r="D255" s="202" t="s">
        <v>140</v>
      </c>
      <c r="E255" s="213" t="s">
        <v>1</v>
      </c>
      <c r="F255" s="214" t="s">
        <v>1175</v>
      </c>
      <c r="G255" s="212"/>
      <c r="H255" s="215">
        <v>26.7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140</v>
      </c>
      <c r="AU255" s="221" t="s">
        <v>138</v>
      </c>
      <c r="AV255" s="14" t="s">
        <v>138</v>
      </c>
      <c r="AW255" s="14" t="s">
        <v>32</v>
      </c>
      <c r="AX255" s="14" t="s">
        <v>75</v>
      </c>
      <c r="AY255" s="221" t="s">
        <v>130</v>
      </c>
    </row>
    <row r="256" spans="1:65" s="13" customFormat="1" ht="11.25">
      <c r="B256" s="200"/>
      <c r="C256" s="201"/>
      <c r="D256" s="202" t="s">
        <v>140</v>
      </c>
      <c r="E256" s="203" t="s">
        <v>1</v>
      </c>
      <c r="F256" s="204" t="s">
        <v>218</v>
      </c>
      <c r="G256" s="201"/>
      <c r="H256" s="203" t="s">
        <v>1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140</v>
      </c>
      <c r="AU256" s="210" t="s">
        <v>138</v>
      </c>
      <c r="AV256" s="13" t="s">
        <v>83</v>
      </c>
      <c r="AW256" s="13" t="s">
        <v>32</v>
      </c>
      <c r="AX256" s="13" t="s">
        <v>75</v>
      </c>
      <c r="AY256" s="210" t="s">
        <v>130</v>
      </c>
    </row>
    <row r="257" spans="1:65" s="14" customFormat="1" ht="11.25">
      <c r="B257" s="211"/>
      <c r="C257" s="212"/>
      <c r="D257" s="202" t="s">
        <v>140</v>
      </c>
      <c r="E257" s="213" t="s">
        <v>1</v>
      </c>
      <c r="F257" s="214" t="s">
        <v>1176</v>
      </c>
      <c r="G257" s="212"/>
      <c r="H257" s="215">
        <v>10.199999999999999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140</v>
      </c>
      <c r="AU257" s="221" t="s">
        <v>138</v>
      </c>
      <c r="AV257" s="14" t="s">
        <v>138</v>
      </c>
      <c r="AW257" s="14" t="s">
        <v>32</v>
      </c>
      <c r="AX257" s="14" t="s">
        <v>75</v>
      </c>
      <c r="AY257" s="221" t="s">
        <v>130</v>
      </c>
    </row>
    <row r="258" spans="1:65" s="14" customFormat="1" ht="11.25">
      <c r="B258" s="211"/>
      <c r="C258" s="212"/>
      <c r="D258" s="202" t="s">
        <v>140</v>
      </c>
      <c r="E258" s="213" t="s">
        <v>1</v>
      </c>
      <c r="F258" s="214" t="s">
        <v>1177</v>
      </c>
      <c r="G258" s="212"/>
      <c r="H258" s="215">
        <v>18.899999999999999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140</v>
      </c>
      <c r="AU258" s="221" t="s">
        <v>138</v>
      </c>
      <c r="AV258" s="14" t="s">
        <v>138</v>
      </c>
      <c r="AW258" s="14" t="s">
        <v>32</v>
      </c>
      <c r="AX258" s="14" t="s">
        <v>75</v>
      </c>
      <c r="AY258" s="221" t="s">
        <v>130</v>
      </c>
    </row>
    <row r="259" spans="1:65" s="14" customFormat="1" ht="11.25">
      <c r="B259" s="211"/>
      <c r="C259" s="212"/>
      <c r="D259" s="202" t="s">
        <v>140</v>
      </c>
      <c r="E259" s="213" t="s">
        <v>1</v>
      </c>
      <c r="F259" s="214" t="s">
        <v>1178</v>
      </c>
      <c r="G259" s="212"/>
      <c r="H259" s="215">
        <v>8.5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140</v>
      </c>
      <c r="AU259" s="221" t="s">
        <v>138</v>
      </c>
      <c r="AV259" s="14" t="s">
        <v>138</v>
      </c>
      <c r="AW259" s="14" t="s">
        <v>32</v>
      </c>
      <c r="AX259" s="14" t="s">
        <v>75</v>
      </c>
      <c r="AY259" s="221" t="s">
        <v>130</v>
      </c>
    </row>
    <row r="260" spans="1:65" s="14" customFormat="1" ht="11.25">
      <c r="B260" s="211"/>
      <c r="C260" s="212"/>
      <c r="D260" s="202" t="s">
        <v>140</v>
      </c>
      <c r="E260" s="213" t="s">
        <v>1</v>
      </c>
      <c r="F260" s="214" t="s">
        <v>1179</v>
      </c>
      <c r="G260" s="212"/>
      <c r="H260" s="215">
        <v>10.5</v>
      </c>
      <c r="I260" s="216"/>
      <c r="J260" s="212"/>
      <c r="K260" s="212"/>
      <c r="L260" s="217"/>
      <c r="M260" s="218"/>
      <c r="N260" s="219"/>
      <c r="O260" s="219"/>
      <c r="P260" s="219"/>
      <c r="Q260" s="219"/>
      <c r="R260" s="219"/>
      <c r="S260" s="219"/>
      <c r="T260" s="220"/>
      <c r="AT260" s="221" t="s">
        <v>140</v>
      </c>
      <c r="AU260" s="221" t="s">
        <v>138</v>
      </c>
      <c r="AV260" s="14" t="s">
        <v>138</v>
      </c>
      <c r="AW260" s="14" t="s">
        <v>32</v>
      </c>
      <c r="AX260" s="14" t="s">
        <v>75</v>
      </c>
      <c r="AY260" s="221" t="s">
        <v>130</v>
      </c>
    </row>
    <row r="261" spans="1:65" s="13" customFormat="1" ht="11.25">
      <c r="B261" s="200"/>
      <c r="C261" s="201"/>
      <c r="D261" s="202" t="s">
        <v>140</v>
      </c>
      <c r="E261" s="203" t="s">
        <v>1</v>
      </c>
      <c r="F261" s="204" t="s">
        <v>206</v>
      </c>
      <c r="G261" s="201"/>
      <c r="H261" s="203" t="s">
        <v>1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140</v>
      </c>
      <c r="AU261" s="210" t="s">
        <v>138</v>
      </c>
      <c r="AV261" s="13" t="s">
        <v>83</v>
      </c>
      <c r="AW261" s="13" t="s">
        <v>32</v>
      </c>
      <c r="AX261" s="13" t="s">
        <v>75</v>
      </c>
      <c r="AY261" s="210" t="s">
        <v>130</v>
      </c>
    </row>
    <row r="262" spans="1:65" s="14" customFormat="1" ht="11.25">
      <c r="B262" s="211"/>
      <c r="C262" s="212"/>
      <c r="D262" s="202" t="s">
        <v>140</v>
      </c>
      <c r="E262" s="213" t="s">
        <v>1</v>
      </c>
      <c r="F262" s="214" t="s">
        <v>1180</v>
      </c>
      <c r="G262" s="212"/>
      <c r="H262" s="215">
        <v>18.899999999999999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140</v>
      </c>
      <c r="AU262" s="221" t="s">
        <v>138</v>
      </c>
      <c r="AV262" s="14" t="s">
        <v>138</v>
      </c>
      <c r="AW262" s="14" t="s">
        <v>32</v>
      </c>
      <c r="AX262" s="14" t="s">
        <v>75</v>
      </c>
      <c r="AY262" s="221" t="s">
        <v>130</v>
      </c>
    </row>
    <row r="263" spans="1:65" s="14" customFormat="1" ht="11.25">
      <c r="B263" s="211"/>
      <c r="C263" s="212"/>
      <c r="D263" s="202" t="s">
        <v>140</v>
      </c>
      <c r="E263" s="213" t="s">
        <v>1</v>
      </c>
      <c r="F263" s="214" t="s">
        <v>1181</v>
      </c>
      <c r="G263" s="212"/>
      <c r="H263" s="215">
        <v>23.625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140</v>
      </c>
      <c r="AU263" s="221" t="s">
        <v>138</v>
      </c>
      <c r="AV263" s="14" t="s">
        <v>138</v>
      </c>
      <c r="AW263" s="14" t="s">
        <v>32</v>
      </c>
      <c r="AX263" s="14" t="s">
        <v>75</v>
      </c>
      <c r="AY263" s="221" t="s">
        <v>130</v>
      </c>
    </row>
    <row r="264" spans="1:65" s="14" customFormat="1" ht="11.25">
      <c r="B264" s="211"/>
      <c r="C264" s="212"/>
      <c r="D264" s="202" t="s">
        <v>140</v>
      </c>
      <c r="E264" s="213" t="s">
        <v>1</v>
      </c>
      <c r="F264" s="214" t="s">
        <v>1182</v>
      </c>
      <c r="G264" s="212"/>
      <c r="H264" s="215">
        <v>7.375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140</v>
      </c>
      <c r="AU264" s="221" t="s">
        <v>138</v>
      </c>
      <c r="AV264" s="14" t="s">
        <v>138</v>
      </c>
      <c r="AW264" s="14" t="s">
        <v>32</v>
      </c>
      <c r="AX264" s="14" t="s">
        <v>75</v>
      </c>
      <c r="AY264" s="221" t="s">
        <v>130</v>
      </c>
    </row>
    <row r="265" spans="1:65" s="14" customFormat="1" ht="11.25">
      <c r="B265" s="211"/>
      <c r="C265" s="212"/>
      <c r="D265" s="202" t="s">
        <v>140</v>
      </c>
      <c r="E265" s="213" t="s">
        <v>1</v>
      </c>
      <c r="F265" s="214" t="s">
        <v>1183</v>
      </c>
      <c r="G265" s="212"/>
      <c r="H265" s="215">
        <v>10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140</v>
      </c>
      <c r="AU265" s="221" t="s">
        <v>138</v>
      </c>
      <c r="AV265" s="14" t="s">
        <v>138</v>
      </c>
      <c r="AW265" s="14" t="s">
        <v>32</v>
      </c>
      <c r="AX265" s="14" t="s">
        <v>75</v>
      </c>
      <c r="AY265" s="221" t="s">
        <v>130</v>
      </c>
    </row>
    <row r="266" spans="1:65" s="15" customFormat="1" ht="11.25">
      <c r="B266" s="222"/>
      <c r="C266" s="223"/>
      <c r="D266" s="202" t="s">
        <v>140</v>
      </c>
      <c r="E266" s="224" t="s">
        <v>1</v>
      </c>
      <c r="F266" s="225" t="s">
        <v>169</v>
      </c>
      <c r="G266" s="223"/>
      <c r="H266" s="226">
        <v>167.2</v>
      </c>
      <c r="I266" s="227"/>
      <c r="J266" s="223"/>
      <c r="K266" s="223"/>
      <c r="L266" s="228"/>
      <c r="M266" s="229"/>
      <c r="N266" s="230"/>
      <c r="O266" s="230"/>
      <c r="P266" s="230"/>
      <c r="Q266" s="230"/>
      <c r="R266" s="230"/>
      <c r="S266" s="230"/>
      <c r="T266" s="231"/>
      <c r="AT266" s="232" t="s">
        <v>140</v>
      </c>
      <c r="AU266" s="232" t="s">
        <v>138</v>
      </c>
      <c r="AV266" s="15" t="s">
        <v>137</v>
      </c>
      <c r="AW266" s="15" t="s">
        <v>32</v>
      </c>
      <c r="AX266" s="15" t="s">
        <v>83</v>
      </c>
      <c r="AY266" s="232" t="s">
        <v>130</v>
      </c>
    </row>
    <row r="267" spans="1:65" s="2" customFormat="1" ht="24.2" customHeight="1">
      <c r="A267" s="35"/>
      <c r="B267" s="36"/>
      <c r="C267" s="187" t="s">
        <v>237</v>
      </c>
      <c r="D267" s="187" t="s">
        <v>132</v>
      </c>
      <c r="E267" s="188" t="s">
        <v>561</v>
      </c>
      <c r="F267" s="189" t="s">
        <v>562</v>
      </c>
      <c r="G267" s="190" t="s">
        <v>135</v>
      </c>
      <c r="H267" s="191">
        <v>167.2</v>
      </c>
      <c r="I267" s="192"/>
      <c r="J267" s="193">
        <f>ROUND(I267*H267,2)</f>
        <v>0</v>
      </c>
      <c r="K267" s="189" t="s">
        <v>136</v>
      </c>
      <c r="L267" s="40"/>
      <c r="M267" s="194" t="s">
        <v>1</v>
      </c>
      <c r="N267" s="195" t="s">
        <v>41</v>
      </c>
      <c r="O267" s="72"/>
      <c r="P267" s="196">
        <f>O267*H267</f>
        <v>0</v>
      </c>
      <c r="Q267" s="196">
        <v>3.3600000000000001E-3</v>
      </c>
      <c r="R267" s="196">
        <f>Q267*H267</f>
        <v>0.56179199999999996</v>
      </c>
      <c r="S267" s="196">
        <v>0</v>
      </c>
      <c r="T267" s="197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8" t="s">
        <v>137</v>
      </c>
      <c r="AT267" s="198" t="s">
        <v>132</v>
      </c>
      <c r="AU267" s="198" t="s">
        <v>138</v>
      </c>
      <c r="AY267" s="18" t="s">
        <v>130</v>
      </c>
      <c r="BE267" s="199">
        <f>IF(N267="základní",J267,0)</f>
        <v>0</v>
      </c>
      <c r="BF267" s="199">
        <f>IF(N267="snížená",J267,0)</f>
        <v>0</v>
      </c>
      <c r="BG267" s="199">
        <f>IF(N267="zákl. přenesená",J267,0)</f>
        <v>0</v>
      </c>
      <c r="BH267" s="199">
        <f>IF(N267="sníž. přenesená",J267,0)</f>
        <v>0</v>
      </c>
      <c r="BI267" s="199">
        <f>IF(N267="nulová",J267,0)</f>
        <v>0</v>
      </c>
      <c r="BJ267" s="18" t="s">
        <v>138</v>
      </c>
      <c r="BK267" s="199">
        <f>ROUND(I267*H267,2)</f>
        <v>0</v>
      </c>
      <c r="BL267" s="18" t="s">
        <v>137</v>
      </c>
      <c r="BM267" s="198" t="s">
        <v>1185</v>
      </c>
    </row>
    <row r="268" spans="1:65" s="13" customFormat="1" ht="11.25">
      <c r="B268" s="200"/>
      <c r="C268" s="201"/>
      <c r="D268" s="202" t="s">
        <v>140</v>
      </c>
      <c r="E268" s="203" t="s">
        <v>1</v>
      </c>
      <c r="F268" s="204" t="s">
        <v>1161</v>
      </c>
      <c r="G268" s="201"/>
      <c r="H268" s="203" t="s">
        <v>1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140</v>
      </c>
      <c r="AU268" s="210" t="s">
        <v>138</v>
      </c>
      <c r="AV268" s="13" t="s">
        <v>83</v>
      </c>
      <c r="AW268" s="13" t="s">
        <v>32</v>
      </c>
      <c r="AX268" s="13" t="s">
        <v>75</v>
      </c>
      <c r="AY268" s="210" t="s">
        <v>130</v>
      </c>
    </row>
    <row r="269" spans="1:65" s="14" customFormat="1" ht="11.25">
      <c r="B269" s="211"/>
      <c r="C269" s="212"/>
      <c r="D269" s="202" t="s">
        <v>140</v>
      </c>
      <c r="E269" s="213" t="s">
        <v>1</v>
      </c>
      <c r="F269" s="214" t="s">
        <v>1186</v>
      </c>
      <c r="G269" s="212"/>
      <c r="H269" s="215">
        <v>167.2</v>
      </c>
      <c r="I269" s="216"/>
      <c r="J269" s="212"/>
      <c r="K269" s="212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140</v>
      </c>
      <c r="AU269" s="221" t="s">
        <v>138</v>
      </c>
      <c r="AV269" s="14" t="s">
        <v>138</v>
      </c>
      <c r="AW269" s="14" t="s">
        <v>32</v>
      </c>
      <c r="AX269" s="14" t="s">
        <v>83</v>
      </c>
      <c r="AY269" s="221" t="s">
        <v>130</v>
      </c>
    </row>
    <row r="270" spans="1:65" s="2" customFormat="1" ht="24.2" customHeight="1">
      <c r="A270" s="35"/>
      <c r="B270" s="36"/>
      <c r="C270" s="187" t="s">
        <v>248</v>
      </c>
      <c r="D270" s="187" t="s">
        <v>132</v>
      </c>
      <c r="E270" s="188" t="s">
        <v>1187</v>
      </c>
      <c r="F270" s="189" t="s">
        <v>1188</v>
      </c>
      <c r="G270" s="190" t="s">
        <v>377</v>
      </c>
      <c r="H270" s="191">
        <v>28.8</v>
      </c>
      <c r="I270" s="192"/>
      <c r="J270" s="193">
        <f>ROUND(I270*H270,2)</f>
        <v>0</v>
      </c>
      <c r="K270" s="189" t="s">
        <v>136</v>
      </c>
      <c r="L270" s="40"/>
      <c r="M270" s="194" t="s">
        <v>1</v>
      </c>
      <c r="N270" s="195" t="s">
        <v>41</v>
      </c>
      <c r="O270" s="72"/>
      <c r="P270" s="196">
        <f>O270*H270</f>
        <v>0</v>
      </c>
      <c r="Q270" s="196">
        <v>2.0650000000000002E-2</v>
      </c>
      <c r="R270" s="196">
        <f>Q270*H270</f>
        <v>0.59472000000000003</v>
      </c>
      <c r="S270" s="196">
        <v>0</v>
      </c>
      <c r="T270" s="197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198" t="s">
        <v>137</v>
      </c>
      <c r="AT270" s="198" t="s">
        <v>132</v>
      </c>
      <c r="AU270" s="198" t="s">
        <v>138</v>
      </c>
      <c r="AY270" s="18" t="s">
        <v>130</v>
      </c>
      <c r="BE270" s="199">
        <f>IF(N270="základní",J270,0)</f>
        <v>0</v>
      </c>
      <c r="BF270" s="199">
        <f>IF(N270="snížená",J270,0)</f>
        <v>0</v>
      </c>
      <c r="BG270" s="199">
        <f>IF(N270="zákl. přenesená",J270,0)</f>
        <v>0</v>
      </c>
      <c r="BH270" s="199">
        <f>IF(N270="sníž. přenesená",J270,0)</f>
        <v>0</v>
      </c>
      <c r="BI270" s="199">
        <f>IF(N270="nulová",J270,0)</f>
        <v>0</v>
      </c>
      <c r="BJ270" s="18" t="s">
        <v>138</v>
      </c>
      <c r="BK270" s="199">
        <f>ROUND(I270*H270,2)</f>
        <v>0</v>
      </c>
      <c r="BL270" s="18" t="s">
        <v>137</v>
      </c>
      <c r="BM270" s="198" t="s">
        <v>1189</v>
      </c>
    </row>
    <row r="271" spans="1:65" s="13" customFormat="1" ht="11.25">
      <c r="B271" s="200"/>
      <c r="C271" s="201"/>
      <c r="D271" s="202" t="s">
        <v>140</v>
      </c>
      <c r="E271" s="203" t="s">
        <v>1</v>
      </c>
      <c r="F271" s="204" t="s">
        <v>1190</v>
      </c>
      <c r="G271" s="201"/>
      <c r="H271" s="203" t="s">
        <v>1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140</v>
      </c>
      <c r="AU271" s="210" t="s">
        <v>138</v>
      </c>
      <c r="AV271" s="13" t="s">
        <v>83</v>
      </c>
      <c r="AW271" s="13" t="s">
        <v>32</v>
      </c>
      <c r="AX271" s="13" t="s">
        <v>75</v>
      </c>
      <c r="AY271" s="210" t="s">
        <v>130</v>
      </c>
    </row>
    <row r="272" spans="1:65" s="14" customFormat="1" ht="11.25">
      <c r="B272" s="211"/>
      <c r="C272" s="212"/>
      <c r="D272" s="202" t="s">
        <v>140</v>
      </c>
      <c r="E272" s="213" t="s">
        <v>1</v>
      </c>
      <c r="F272" s="214" t="s">
        <v>1191</v>
      </c>
      <c r="G272" s="212"/>
      <c r="H272" s="215">
        <v>28.8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140</v>
      </c>
      <c r="AU272" s="221" t="s">
        <v>138</v>
      </c>
      <c r="AV272" s="14" t="s">
        <v>138</v>
      </c>
      <c r="AW272" s="14" t="s">
        <v>32</v>
      </c>
      <c r="AX272" s="14" t="s">
        <v>83</v>
      </c>
      <c r="AY272" s="221" t="s">
        <v>130</v>
      </c>
    </row>
    <row r="273" spans="1:65" s="2" customFormat="1" ht="24.2" customHeight="1">
      <c r="A273" s="35"/>
      <c r="B273" s="36"/>
      <c r="C273" s="187" t="s">
        <v>256</v>
      </c>
      <c r="D273" s="187" t="s">
        <v>132</v>
      </c>
      <c r="E273" s="188" t="s">
        <v>565</v>
      </c>
      <c r="F273" s="189" t="s">
        <v>566</v>
      </c>
      <c r="G273" s="190" t="s">
        <v>135</v>
      </c>
      <c r="H273" s="191">
        <v>401.048</v>
      </c>
      <c r="I273" s="192"/>
      <c r="J273" s="193">
        <f>ROUND(I273*H273,2)</f>
        <v>0</v>
      </c>
      <c r="K273" s="189" t="s">
        <v>136</v>
      </c>
      <c r="L273" s="40"/>
      <c r="M273" s="194" t="s">
        <v>1</v>
      </c>
      <c r="N273" s="195" t="s">
        <v>41</v>
      </c>
      <c r="O273" s="72"/>
      <c r="P273" s="196">
        <f>O273*H273</f>
        <v>0</v>
      </c>
      <c r="Q273" s="196">
        <v>2.1000000000000001E-4</v>
      </c>
      <c r="R273" s="196">
        <f>Q273*H273</f>
        <v>8.4220080000000003E-2</v>
      </c>
      <c r="S273" s="196">
        <v>0</v>
      </c>
      <c r="T273" s="197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8" t="s">
        <v>137</v>
      </c>
      <c r="AT273" s="198" t="s">
        <v>132</v>
      </c>
      <c r="AU273" s="198" t="s">
        <v>138</v>
      </c>
      <c r="AY273" s="18" t="s">
        <v>130</v>
      </c>
      <c r="BE273" s="199">
        <f>IF(N273="základní",J273,0)</f>
        <v>0</v>
      </c>
      <c r="BF273" s="199">
        <f>IF(N273="snížená",J273,0)</f>
        <v>0</v>
      </c>
      <c r="BG273" s="199">
        <f>IF(N273="zákl. přenesená",J273,0)</f>
        <v>0</v>
      </c>
      <c r="BH273" s="199">
        <f>IF(N273="sníž. přenesená",J273,0)</f>
        <v>0</v>
      </c>
      <c r="BI273" s="199">
        <f>IF(N273="nulová",J273,0)</f>
        <v>0</v>
      </c>
      <c r="BJ273" s="18" t="s">
        <v>138</v>
      </c>
      <c r="BK273" s="199">
        <f>ROUND(I273*H273,2)</f>
        <v>0</v>
      </c>
      <c r="BL273" s="18" t="s">
        <v>137</v>
      </c>
      <c r="BM273" s="198" t="s">
        <v>1192</v>
      </c>
    </row>
    <row r="274" spans="1:65" s="13" customFormat="1" ht="11.25">
      <c r="B274" s="200"/>
      <c r="C274" s="201"/>
      <c r="D274" s="202" t="s">
        <v>140</v>
      </c>
      <c r="E274" s="203" t="s">
        <v>1</v>
      </c>
      <c r="F274" s="204" t="s">
        <v>1193</v>
      </c>
      <c r="G274" s="201"/>
      <c r="H274" s="203" t="s">
        <v>1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140</v>
      </c>
      <c r="AU274" s="210" t="s">
        <v>138</v>
      </c>
      <c r="AV274" s="13" t="s">
        <v>83</v>
      </c>
      <c r="AW274" s="13" t="s">
        <v>32</v>
      </c>
      <c r="AX274" s="13" t="s">
        <v>75</v>
      </c>
      <c r="AY274" s="210" t="s">
        <v>130</v>
      </c>
    </row>
    <row r="275" spans="1:65" s="14" customFormat="1" ht="11.25">
      <c r="B275" s="211"/>
      <c r="C275" s="212"/>
      <c r="D275" s="202" t="s">
        <v>140</v>
      </c>
      <c r="E275" s="213" t="s">
        <v>1</v>
      </c>
      <c r="F275" s="214" t="s">
        <v>1194</v>
      </c>
      <c r="G275" s="212"/>
      <c r="H275" s="215">
        <v>177.02099999999999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140</v>
      </c>
      <c r="AU275" s="221" t="s">
        <v>138</v>
      </c>
      <c r="AV275" s="14" t="s">
        <v>138</v>
      </c>
      <c r="AW275" s="14" t="s">
        <v>32</v>
      </c>
      <c r="AX275" s="14" t="s">
        <v>75</v>
      </c>
      <c r="AY275" s="221" t="s">
        <v>130</v>
      </c>
    </row>
    <row r="276" spans="1:65" s="13" customFormat="1" ht="11.25">
      <c r="B276" s="200"/>
      <c r="C276" s="201"/>
      <c r="D276" s="202" t="s">
        <v>140</v>
      </c>
      <c r="E276" s="203" t="s">
        <v>1</v>
      </c>
      <c r="F276" s="204" t="s">
        <v>1195</v>
      </c>
      <c r="G276" s="201"/>
      <c r="H276" s="203" t="s">
        <v>1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140</v>
      </c>
      <c r="AU276" s="210" t="s">
        <v>138</v>
      </c>
      <c r="AV276" s="13" t="s">
        <v>83</v>
      </c>
      <c r="AW276" s="13" t="s">
        <v>32</v>
      </c>
      <c r="AX276" s="13" t="s">
        <v>75</v>
      </c>
      <c r="AY276" s="210" t="s">
        <v>130</v>
      </c>
    </row>
    <row r="277" spans="1:65" s="14" customFormat="1" ht="11.25">
      <c r="B277" s="211"/>
      <c r="C277" s="212"/>
      <c r="D277" s="202" t="s">
        <v>140</v>
      </c>
      <c r="E277" s="213" t="s">
        <v>1</v>
      </c>
      <c r="F277" s="214" t="s">
        <v>1196</v>
      </c>
      <c r="G277" s="212"/>
      <c r="H277" s="215">
        <v>37.392000000000003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140</v>
      </c>
      <c r="AU277" s="221" t="s">
        <v>138</v>
      </c>
      <c r="AV277" s="14" t="s">
        <v>138</v>
      </c>
      <c r="AW277" s="14" t="s">
        <v>32</v>
      </c>
      <c r="AX277" s="14" t="s">
        <v>75</v>
      </c>
      <c r="AY277" s="221" t="s">
        <v>130</v>
      </c>
    </row>
    <row r="278" spans="1:65" s="14" customFormat="1" ht="11.25">
      <c r="B278" s="211"/>
      <c r="C278" s="212"/>
      <c r="D278" s="202" t="s">
        <v>140</v>
      </c>
      <c r="E278" s="213" t="s">
        <v>1</v>
      </c>
      <c r="F278" s="214" t="s">
        <v>1197</v>
      </c>
      <c r="G278" s="212"/>
      <c r="H278" s="215">
        <v>19.434999999999999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140</v>
      </c>
      <c r="AU278" s="221" t="s">
        <v>138</v>
      </c>
      <c r="AV278" s="14" t="s">
        <v>138</v>
      </c>
      <c r="AW278" s="14" t="s">
        <v>32</v>
      </c>
      <c r="AX278" s="14" t="s">
        <v>75</v>
      </c>
      <c r="AY278" s="221" t="s">
        <v>130</v>
      </c>
    </row>
    <row r="279" spans="1:65" s="13" customFormat="1" ht="11.25">
      <c r="B279" s="200"/>
      <c r="C279" s="201"/>
      <c r="D279" s="202" t="s">
        <v>140</v>
      </c>
      <c r="E279" s="203" t="s">
        <v>1</v>
      </c>
      <c r="F279" s="204" t="s">
        <v>1198</v>
      </c>
      <c r="G279" s="201"/>
      <c r="H279" s="203" t="s">
        <v>1</v>
      </c>
      <c r="I279" s="205"/>
      <c r="J279" s="201"/>
      <c r="K279" s="201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140</v>
      </c>
      <c r="AU279" s="210" t="s">
        <v>138</v>
      </c>
      <c r="AV279" s="13" t="s">
        <v>83</v>
      </c>
      <c r="AW279" s="13" t="s">
        <v>32</v>
      </c>
      <c r="AX279" s="13" t="s">
        <v>75</v>
      </c>
      <c r="AY279" s="210" t="s">
        <v>130</v>
      </c>
    </row>
    <row r="280" spans="1:65" s="14" customFormat="1" ht="11.25">
      <c r="B280" s="211"/>
      <c r="C280" s="212"/>
      <c r="D280" s="202" t="s">
        <v>140</v>
      </c>
      <c r="E280" s="213" t="s">
        <v>1</v>
      </c>
      <c r="F280" s="214" t="s">
        <v>1186</v>
      </c>
      <c r="G280" s="212"/>
      <c r="H280" s="215">
        <v>167.2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140</v>
      </c>
      <c r="AU280" s="221" t="s">
        <v>138</v>
      </c>
      <c r="AV280" s="14" t="s">
        <v>138</v>
      </c>
      <c r="AW280" s="14" t="s">
        <v>32</v>
      </c>
      <c r="AX280" s="14" t="s">
        <v>75</v>
      </c>
      <c r="AY280" s="221" t="s">
        <v>130</v>
      </c>
    </row>
    <row r="281" spans="1:65" s="15" customFormat="1" ht="11.25">
      <c r="B281" s="222"/>
      <c r="C281" s="223"/>
      <c r="D281" s="202" t="s">
        <v>140</v>
      </c>
      <c r="E281" s="224" t="s">
        <v>1</v>
      </c>
      <c r="F281" s="225" t="s">
        <v>169</v>
      </c>
      <c r="G281" s="223"/>
      <c r="H281" s="226">
        <v>401.048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140</v>
      </c>
      <c r="AU281" s="232" t="s">
        <v>138</v>
      </c>
      <c r="AV281" s="15" t="s">
        <v>137</v>
      </c>
      <c r="AW281" s="15" t="s">
        <v>32</v>
      </c>
      <c r="AX281" s="15" t="s">
        <v>83</v>
      </c>
      <c r="AY281" s="232" t="s">
        <v>130</v>
      </c>
    </row>
    <row r="282" spans="1:65" s="12" customFormat="1" ht="22.9" customHeight="1">
      <c r="B282" s="171"/>
      <c r="C282" s="172"/>
      <c r="D282" s="173" t="s">
        <v>74</v>
      </c>
      <c r="E282" s="185" t="s">
        <v>174</v>
      </c>
      <c r="F282" s="185" t="s">
        <v>1199</v>
      </c>
      <c r="G282" s="172"/>
      <c r="H282" s="172"/>
      <c r="I282" s="175"/>
      <c r="J282" s="186">
        <f>BK282</f>
        <v>0</v>
      </c>
      <c r="K282" s="172"/>
      <c r="L282" s="177"/>
      <c r="M282" s="178"/>
      <c r="N282" s="179"/>
      <c r="O282" s="179"/>
      <c r="P282" s="180">
        <f>P283</f>
        <v>0</v>
      </c>
      <c r="Q282" s="179"/>
      <c r="R282" s="180">
        <f>R283</f>
        <v>0</v>
      </c>
      <c r="S282" s="179"/>
      <c r="T282" s="181">
        <f>T283</f>
        <v>0</v>
      </c>
      <c r="AR282" s="182" t="s">
        <v>83</v>
      </c>
      <c r="AT282" s="183" t="s">
        <v>74</v>
      </c>
      <c r="AU282" s="183" t="s">
        <v>83</v>
      </c>
      <c r="AY282" s="182" t="s">
        <v>130</v>
      </c>
      <c r="BK282" s="184">
        <f>BK283</f>
        <v>0</v>
      </c>
    </row>
    <row r="283" spans="1:65" s="2" customFormat="1" ht="44.25" customHeight="1">
      <c r="A283" s="35"/>
      <c r="B283" s="36"/>
      <c r="C283" s="187" t="s">
        <v>267</v>
      </c>
      <c r="D283" s="187" t="s">
        <v>132</v>
      </c>
      <c r="E283" s="188" t="s">
        <v>1200</v>
      </c>
      <c r="F283" s="189" t="s">
        <v>1201</v>
      </c>
      <c r="G283" s="190" t="s">
        <v>584</v>
      </c>
      <c r="H283" s="191">
        <v>17</v>
      </c>
      <c r="I283" s="192"/>
      <c r="J283" s="193">
        <f>ROUND(I283*H283,2)</f>
        <v>0</v>
      </c>
      <c r="K283" s="189" t="s">
        <v>1</v>
      </c>
      <c r="L283" s="40"/>
      <c r="M283" s="194" t="s">
        <v>1</v>
      </c>
      <c r="N283" s="195" t="s">
        <v>41</v>
      </c>
      <c r="O283" s="72"/>
      <c r="P283" s="196">
        <f>O283*H283</f>
        <v>0</v>
      </c>
      <c r="Q283" s="196">
        <v>0</v>
      </c>
      <c r="R283" s="196">
        <f>Q283*H283</f>
        <v>0</v>
      </c>
      <c r="S283" s="196">
        <v>0</v>
      </c>
      <c r="T283" s="197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8" t="s">
        <v>137</v>
      </c>
      <c r="AT283" s="198" t="s">
        <v>132</v>
      </c>
      <c r="AU283" s="198" t="s">
        <v>138</v>
      </c>
      <c r="AY283" s="18" t="s">
        <v>130</v>
      </c>
      <c r="BE283" s="199">
        <f>IF(N283="základní",J283,0)</f>
        <v>0</v>
      </c>
      <c r="BF283" s="199">
        <f>IF(N283="snížená",J283,0)</f>
        <v>0</v>
      </c>
      <c r="BG283" s="199">
        <f>IF(N283="zákl. přenesená",J283,0)</f>
        <v>0</v>
      </c>
      <c r="BH283" s="199">
        <f>IF(N283="sníž. přenesená",J283,0)</f>
        <v>0</v>
      </c>
      <c r="BI283" s="199">
        <f>IF(N283="nulová",J283,0)</f>
        <v>0</v>
      </c>
      <c r="BJ283" s="18" t="s">
        <v>138</v>
      </c>
      <c r="BK283" s="199">
        <f>ROUND(I283*H283,2)</f>
        <v>0</v>
      </c>
      <c r="BL283" s="18" t="s">
        <v>137</v>
      </c>
      <c r="BM283" s="198" t="s">
        <v>1202</v>
      </c>
    </row>
    <row r="284" spans="1:65" s="12" customFormat="1" ht="22.9" customHeight="1">
      <c r="B284" s="171"/>
      <c r="C284" s="172"/>
      <c r="D284" s="173" t="s">
        <v>74</v>
      </c>
      <c r="E284" s="185" t="s">
        <v>182</v>
      </c>
      <c r="F284" s="185" t="s">
        <v>600</v>
      </c>
      <c r="G284" s="172"/>
      <c r="H284" s="172"/>
      <c r="I284" s="175"/>
      <c r="J284" s="186">
        <f>BK284</f>
        <v>0</v>
      </c>
      <c r="K284" s="172"/>
      <c r="L284" s="177"/>
      <c r="M284" s="178"/>
      <c r="N284" s="179"/>
      <c r="O284" s="179"/>
      <c r="P284" s="180">
        <f>SUM(P285:P380)</f>
        <v>0</v>
      </c>
      <c r="Q284" s="179"/>
      <c r="R284" s="180">
        <f>SUM(R285:R380)</f>
        <v>2.8545282699999999</v>
      </c>
      <c r="S284" s="179"/>
      <c r="T284" s="181">
        <f>SUM(T285:T380)</f>
        <v>29.134706000000001</v>
      </c>
      <c r="AR284" s="182" t="s">
        <v>83</v>
      </c>
      <c r="AT284" s="183" t="s">
        <v>74</v>
      </c>
      <c r="AU284" s="183" t="s">
        <v>83</v>
      </c>
      <c r="AY284" s="182" t="s">
        <v>130</v>
      </c>
      <c r="BK284" s="184">
        <f>SUM(BK285:BK380)</f>
        <v>0</v>
      </c>
    </row>
    <row r="285" spans="1:65" s="2" customFormat="1" ht="24.2" customHeight="1">
      <c r="A285" s="35"/>
      <c r="B285" s="36"/>
      <c r="C285" s="187" t="s">
        <v>7</v>
      </c>
      <c r="D285" s="187" t="s">
        <v>132</v>
      </c>
      <c r="E285" s="188" t="s">
        <v>1203</v>
      </c>
      <c r="F285" s="189" t="s">
        <v>1204</v>
      </c>
      <c r="G285" s="190" t="s">
        <v>1205</v>
      </c>
      <c r="H285" s="191">
        <v>16</v>
      </c>
      <c r="I285" s="192"/>
      <c r="J285" s="193">
        <f>ROUND(I285*H285,2)</f>
        <v>0</v>
      </c>
      <c r="K285" s="189" t="s">
        <v>136</v>
      </c>
      <c r="L285" s="40"/>
      <c r="M285" s="194" t="s">
        <v>1</v>
      </c>
      <c r="N285" s="195" t="s">
        <v>41</v>
      </c>
      <c r="O285" s="72"/>
      <c r="P285" s="196">
        <f>O285*H285</f>
        <v>0</v>
      </c>
      <c r="Q285" s="196">
        <v>0</v>
      </c>
      <c r="R285" s="196">
        <f>Q285*H285</f>
        <v>0</v>
      </c>
      <c r="S285" s="196">
        <v>0</v>
      </c>
      <c r="T285" s="197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198" t="s">
        <v>137</v>
      </c>
      <c r="AT285" s="198" t="s">
        <v>132</v>
      </c>
      <c r="AU285" s="198" t="s">
        <v>138</v>
      </c>
      <c r="AY285" s="18" t="s">
        <v>130</v>
      </c>
      <c r="BE285" s="199">
        <f>IF(N285="základní",J285,0)</f>
        <v>0</v>
      </c>
      <c r="BF285" s="199">
        <f>IF(N285="snížená",J285,0)</f>
        <v>0</v>
      </c>
      <c r="BG285" s="199">
        <f>IF(N285="zákl. přenesená",J285,0)</f>
        <v>0</v>
      </c>
      <c r="BH285" s="199">
        <f>IF(N285="sníž. přenesená",J285,0)</f>
        <v>0</v>
      </c>
      <c r="BI285" s="199">
        <f>IF(N285="nulová",J285,0)</f>
        <v>0</v>
      </c>
      <c r="BJ285" s="18" t="s">
        <v>138</v>
      </c>
      <c r="BK285" s="199">
        <f>ROUND(I285*H285,2)</f>
        <v>0</v>
      </c>
      <c r="BL285" s="18" t="s">
        <v>137</v>
      </c>
      <c r="BM285" s="198" t="s">
        <v>1206</v>
      </c>
    </row>
    <row r="286" spans="1:65" s="13" customFormat="1" ht="11.25">
      <c r="B286" s="200"/>
      <c r="C286" s="201"/>
      <c r="D286" s="202" t="s">
        <v>140</v>
      </c>
      <c r="E286" s="203" t="s">
        <v>1</v>
      </c>
      <c r="F286" s="204" t="s">
        <v>1207</v>
      </c>
      <c r="G286" s="201"/>
      <c r="H286" s="203" t="s">
        <v>1</v>
      </c>
      <c r="I286" s="205"/>
      <c r="J286" s="201"/>
      <c r="K286" s="201"/>
      <c r="L286" s="206"/>
      <c r="M286" s="207"/>
      <c r="N286" s="208"/>
      <c r="O286" s="208"/>
      <c r="P286" s="208"/>
      <c r="Q286" s="208"/>
      <c r="R286" s="208"/>
      <c r="S286" s="208"/>
      <c r="T286" s="209"/>
      <c r="AT286" s="210" t="s">
        <v>140</v>
      </c>
      <c r="AU286" s="210" t="s">
        <v>138</v>
      </c>
      <c r="AV286" s="13" t="s">
        <v>83</v>
      </c>
      <c r="AW286" s="13" t="s">
        <v>32</v>
      </c>
      <c r="AX286" s="13" t="s">
        <v>75</v>
      </c>
      <c r="AY286" s="210" t="s">
        <v>130</v>
      </c>
    </row>
    <row r="287" spans="1:65" s="14" customFormat="1" ht="11.25">
      <c r="B287" s="211"/>
      <c r="C287" s="212"/>
      <c r="D287" s="202" t="s">
        <v>140</v>
      </c>
      <c r="E287" s="213" t="s">
        <v>1</v>
      </c>
      <c r="F287" s="214" t="s">
        <v>1208</v>
      </c>
      <c r="G287" s="212"/>
      <c r="H287" s="215">
        <v>16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140</v>
      </c>
      <c r="AU287" s="221" t="s">
        <v>138</v>
      </c>
      <c r="AV287" s="14" t="s">
        <v>138</v>
      </c>
      <c r="AW287" s="14" t="s">
        <v>32</v>
      </c>
      <c r="AX287" s="14" t="s">
        <v>83</v>
      </c>
      <c r="AY287" s="221" t="s">
        <v>130</v>
      </c>
    </row>
    <row r="288" spans="1:65" s="2" customFormat="1" ht="37.9" customHeight="1">
      <c r="A288" s="35"/>
      <c r="B288" s="36"/>
      <c r="C288" s="187" t="s">
        <v>281</v>
      </c>
      <c r="D288" s="187" t="s">
        <v>132</v>
      </c>
      <c r="E288" s="188" t="s">
        <v>1209</v>
      </c>
      <c r="F288" s="189" t="s">
        <v>1210</v>
      </c>
      <c r="G288" s="190" t="s">
        <v>135</v>
      </c>
      <c r="H288" s="191">
        <v>365.2</v>
      </c>
      <c r="I288" s="192"/>
      <c r="J288" s="193">
        <f>ROUND(I288*H288,2)</f>
        <v>0</v>
      </c>
      <c r="K288" s="189" t="s">
        <v>136</v>
      </c>
      <c r="L288" s="40"/>
      <c r="M288" s="194" t="s">
        <v>1</v>
      </c>
      <c r="N288" s="195" t="s">
        <v>41</v>
      </c>
      <c r="O288" s="72"/>
      <c r="P288" s="196">
        <f>O288*H288</f>
        <v>0</v>
      </c>
      <c r="Q288" s="196">
        <v>2.1000000000000001E-4</v>
      </c>
      <c r="R288" s="196">
        <f>Q288*H288</f>
        <v>7.6691999999999996E-2</v>
      </c>
      <c r="S288" s="196">
        <v>0</v>
      </c>
      <c r="T288" s="197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8" t="s">
        <v>137</v>
      </c>
      <c r="AT288" s="198" t="s">
        <v>132</v>
      </c>
      <c r="AU288" s="198" t="s">
        <v>138</v>
      </c>
      <c r="AY288" s="18" t="s">
        <v>130</v>
      </c>
      <c r="BE288" s="199">
        <f>IF(N288="základní",J288,0)</f>
        <v>0</v>
      </c>
      <c r="BF288" s="199">
        <f>IF(N288="snížená",J288,0)</f>
        <v>0</v>
      </c>
      <c r="BG288" s="199">
        <f>IF(N288="zákl. přenesená",J288,0)</f>
        <v>0</v>
      </c>
      <c r="BH288" s="199">
        <f>IF(N288="sníž. přenesená",J288,0)</f>
        <v>0</v>
      </c>
      <c r="BI288" s="199">
        <f>IF(N288="nulová",J288,0)</f>
        <v>0</v>
      </c>
      <c r="BJ288" s="18" t="s">
        <v>138</v>
      </c>
      <c r="BK288" s="199">
        <f>ROUND(I288*H288,2)</f>
        <v>0</v>
      </c>
      <c r="BL288" s="18" t="s">
        <v>137</v>
      </c>
      <c r="BM288" s="198" t="s">
        <v>1211</v>
      </c>
    </row>
    <row r="289" spans="1:65" s="13" customFormat="1" ht="11.25">
      <c r="B289" s="200"/>
      <c r="C289" s="201"/>
      <c r="D289" s="202" t="s">
        <v>140</v>
      </c>
      <c r="E289" s="203" t="s">
        <v>1</v>
      </c>
      <c r="F289" s="204" t="s">
        <v>1161</v>
      </c>
      <c r="G289" s="201"/>
      <c r="H289" s="203" t="s">
        <v>1</v>
      </c>
      <c r="I289" s="205"/>
      <c r="J289" s="201"/>
      <c r="K289" s="201"/>
      <c r="L289" s="206"/>
      <c r="M289" s="207"/>
      <c r="N289" s="208"/>
      <c r="O289" s="208"/>
      <c r="P289" s="208"/>
      <c r="Q289" s="208"/>
      <c r="R289" s="208"/>
      <c r="S289" s="208"/>
      <c r="T289" s="209"/>
      <c r="AT289" s="210" t="s">
        <v>140</v>
      </c>
      <c r="AU289" s="210" t="s">
        <v>138</v>
      </c>
      <c r="AV289" s="13" t="s">
        <v>83</v>
      </c>
      <c r="AW289" s="13" t="s">
        <v>32</v>
      </c>
      <c r="AX289" s="13" t="s">
        <v>75</v>
      </c>
      <c r="AY289" s="210" t="s">
        <v>130</v>
      </c>
    </row>
    <row r="290" spans="1:65" s="13" customFormat="1" ht="11.25">
      <c r="B290" s="200"/>
      <c r="C290" s="201"/>
      <c r="D290" s="202" t="s">
        <v>140</v>
      </c>
      <c r="E290" s="203" t="s">
        <v>1</v>
      </c>
      <c r="F290" s="204" t="s">
        <v>204</v>
      </c>
      <c r="G290" s="201"/>
      <c r="H290" s="203" t="s">
        <v>1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140</v>
      </c>
      <c r="AU290" s="210" t="s">
        <v>138</v>
      </c>
      <c r="AV290" s="13" t="s">
        <v>83</v>
      </c>
      <c r="AW290" s="13" t="s">
        <v>32</v>
      </c>
      <c r="AX290" s="13" t="s">
        <v>75</v>
      </c>
      <c r="AY290" s="210" t="s">
        <v>130</v>
      </c>
    </row>
    <row r="291" spans="1:65" s="14" customFormat="1" ht="11.25">
      <c r="B291" s="211"/>
      <c r="C291" s="212"/>
      <c r="D291" s="202" t="s">
        <v>140</v>
      </c>
      <c r="E291" s="213" t="s">
        <v>1</v>
      </c>
      <c r="F291" s="214" t="s">
        <v>1212</v>
      </c>
      <c r="G291" s="212"/>
      <c r="H291" s="215">
        <v>72.5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140</v>
      </c>
      <c r="AU291" s="221" t="s">
        <v>138</v>
      </c>
      <c r="AV291" s="14" t="s">
        <v>138</v>
      </c>
      <c r="AW291" s="14" t="s">
        <v>32</v>
      </c>
      <c r="AX291" s="14" t="s">
        <v>75</v>
      </c>
      <c r="AY291" s="221" t="s">
        <v>130</v>
      </c>
    </row>
    <row r="292" spans="1:65" s="14" customFormat="1" ht="11.25">
      <c r="B292" s="211"/>
      <c r="C292" s="212"/>
      <c r="D292" s="202" t="s">
        <v>140</v>
      </c>
      <c r="E292" s="213" t="s">
        <v>1</v>
      </c>
      <c r="F292" s="214" t="s">
        <v>1213</v>
      </c>
      <c r="G292" s="212"/>
      <c r="H292" s="215">
        <v>50.7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140</v>
      </c>
      <c r="AU292" s="221" t="s">
        <v>138</v>
      </c>
      <c r="AV292" s="14" t="s">
        <v>138</v>
      </c>
      <c r="AW292" s="14" t="s">
        <v>32</v>
      </c>
      <c r="AX292" s="14" t="s">
        <v>75</v>
      </c>
      <c r="AY292" s="221" t="s">
        <v>130</v>
      </c>
    </row>
    <row r="293" spans="1:65" s="13" customFormat="1" ht="11.25">
      <c r="B293" s="200"/>
      <c r="C293" s="201"/>
      <c r="D293" s="202" t="s">
        <v>140</v>
      </c>
      <c r="E293" s="203" t="s">
        <v>1</v>
      </c>
      <c r="F293" s="204" t="s">
        <v>218</v>
      </c>
      <c r="G293" s="201"/>
      <c r="H293" s="203" t="s">
        <v>1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140</v>
      </c>
      <c r="AU293" s="210" t="s">
        <v>138</v>
      </c>
      <c r="AV293" s="13" t="s">
        <v>83</v>
      </c>
      <c r="AW293" s="13" t="s">
        <v>32</v>
      </c>
      <c r="AX293" s="13" t="s">
        <v>75</v>
      </c>
      <c r="AY293" s="210" t="s">
        <v>130</v>
      </c>
    </row>
    <row r="294" spans="1:65" s="14" customFormat="1" ht="11.25">
      <c r="B294" s="211"/>
      <c r="C294" s="212"/>
      <c r="D294" s="202" t="s">
        <v>140</v>
      </c>
      <c r="E294" s="213" t="s">
        <v>1</v>
      </c>
      <c r="F294" s="214" t="s">
        <v>1214</v>
      </c>
      <c r="G294" s="212"/>
      <c r="H294" s="215">
        <v>26.2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140</v>
      </c>
      <c r="AU294" s="221" t="s">
        <v>138</v>
      </c>
      <c r="AV294" s="14" t="s">
        <v>138</v>
      </c>
      <c r="AW294" s="14" t="s">
        <v>32</v>
      </c>
      <c r="AX294" s="14" t="s">
        <v>75</v>
      </c>
      <c r="AY294" s="221" t="s">
        <v>130</v>
      </c>
    </row>
    <row r="295" spans="1:65" s="14" customFormat="1" ht="11.25">
      <c r="B295" s="211"/>
      <c r="C295" s="212"/>
      <c r="D295" s="202" t="s">
        <v>140</v>
      </c>
      <c r="E295" s="213" t="s">
        <v>1</v>
      </c>
      <c r="F295" s="214" t="s">
        <v>1215</v>
      </c>
      <c r="G295" s="212"/>
      <c r="H295" s="215">
        <v>42.9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140</v>
      </c>
      <c r="AU295" s="221" t="s">
        <v>138</v>
      </c>
      <c r="AV295" s="14" t="s">
        <v>138</v>
      </c>
      <c r="AW295" s="14" t="s">
        <v>32</v>
      </c>
      <c r="AX295" s="14" t="s">
        <v>75</v>
      </c>
      <c r="AY295" s="221" t="s">
        <v>130</v>
      </c>
    </row>
    <row r="296" spans="1:65" s="14" customFormat="1" ht="11.25">
      <c r="B296" s="211"/>
      <c r="C296" s="212"/>
      <c r="D296" s="202" t="s">
        <v>140</v>
      </c>
      <c r="E296" s="213" t="s">
        <v>1</v>
      </c>
      <c r="F296" s="214" t="s">
        <v>1216</v>
      </c>
      <c r="G296" s="212"/>
      <c r="H296" s="215">
        <v>16.5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140</v>
      </c>
      <c r="AU296" s="221" t="s">
        <v>138</v>
      </c>
      <c r="AV296" s="14" t="s">
        <v>138</v>
      </c>
      <c r="AW296" s="14" t="s">
        <v>32</v>
      </c>
      <c r="AX296" s="14" t="s">
        <v>75</v>
      </c>
      <c r="AY296" s="221" t="s">
        <v>130</v>
      </c>
    </row>
    <row r="297" spans="1:65" s="14" customFormat="1" ht="11.25">
      <c r="B297" s="211"/>
      <c r="C297" s="212"/>
      <c r="D297" s="202" t="s">
        <v>140</v>
      </c>
      <c r="E297" s="213" t="s">
        <v>1</v>
      </c>
      <c r="F297" s="214" t="s">
        <v>1217</v>
      </c>
      <c r="G297" s="212"/>
      <c r="H297" s="215">
        <v>22.5</v>
      </c>
      <c r="I297" s="216"/>
      <c r="J297" s="212"/>
      <c r="K297" s="212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140</v>
      </c>
      <c r="AU297" s="221" t="s">
        <v>138</v>
      </c>
      <c r="AV297" s="14" t="s">
        <v>138</v>
      </c>
      <c r="AW297" s="14" t="s">
        <v>32</v>
      </c>
      <c r="AX297" s="14" t="s">
        <v>75</v>
      </c>
      <c r="AY297" s="221" t="s">
        <v>130</v>
      </c>
    </row>
    <row r="298" spans="1:65" s="13" customFormat="1" ht="11.25">
      <c r="B298" s="200"/>
      <c r="C298" s="201"/>
      <c r="D298" s="202" t="s">
        <v>140</v>
      </c>
      <c r="E298" s="203" t="s">
        <v>1</v>
      </c>
      <c r="F298" s="204" t="s">
        <v>206</v>
      </c>
      <c r="G298" s="201"/>
      <c r="H298" s="203" t="s">
        <v>1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140</v>
      </c>
      <c r="AU298" s="210" t="s">
        <v>138</v>
      </c>
      <c r="AV298" s="13" t="s">
        <v>83</v>
      </c>
      <c r="AW298" s="13" t="s">
        <v>32</v>
      </c>
      <c r="AX298" s="13" t="s">
        <v>75</v>
      </c>
      <c r="AY298" s="210" t="s">
        <v>130</v>
      </c>
    </row>
    <row r="299" spans="1:65" s="14" customFormat="1" ht="11.25">
      <c r="B299" s="211"/>
      <c r="C299" s="212"/>
      <c r="D299" s="202" t="s">
        <v>140</v>
      </c>
      <c r="E299" s="213" t="s">
        <v>1</v>
      </c>
      <c r="F299" s="214" t="s">
        <v>1218</v>
      </c>
      <c r="G299" s="212"/>
      <c r="H299" s="215">
        <v>42.9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140</v>
      </c>
      <c r="AU299" s="221" t="s">
        <v>138</v>
      </c>
      <c r="AV299" s="14" t="s">
        <v>138</v>
      </c>
      <c r="AW299" s="14" t="s">
        <v>32</v>
      </c>
      <c r="AX299" s="14" t="s">
        <v>75</v>
      </c>
      <c r="AY299" s="221" t="s">
        <v>130</v>
      </c>
    </row>
    <row r="300" spans="1:65" s="14" customFormat="1" ht="11.25">
      <c r="B300" s="211"/>
      <c r="C300" s="212"/>
      <c r="D300" s="202" t="s">
        <v>140</v>
      </c>
      <c r="E300" s="213" t="s">
        <v>1</v>
      </c>
      <c r="F300" s="214" t="s">
        <v>1219</v>
      </c>
      <c r="G300" s="212"/>
      <c r="H300" s="215">
        <v>53.625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140</v>
      </c>
      <c r="AU300" s="221" t="s">
        <v>138</v>
      </c>
      <c r="AV300" s="14" t="s">
        <v>138</v>
      </c>
      <c r="AW300" s="14" t="s">
        <v>32</v>
      </c>
      <c r="AX300" s="14" t="s">
        <v>75</v>
      </c>
      <c r="AY300" s="221" t="s">
        <v>130</v>
      </c>
    </row>
    <row r="301" spans="1:65" s="14" customFormat="1" ht="11.25">
      <c r="B301" s="211"/>
      <c r="C301" s="212"/>
      <c r="D301" s="202" t="s">
        <v>140</v>
      </c>
      <c r="E301" s="213" t="s">
        <v>1</v>
      </c>
      <c r="F301" s="214" t="s">
        <v>1220</v>
      </c>
      <c r="G301" s="212"/>
      <c r="H301" s="215">
        <v>17.375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140</v>
      </c>
      <c r="AU301" s="221" t="s">
        <v>138</v>
      </c>
      <c r="AV301" s="14" t="s">
        <v>138</v>
      </c>
      <c r="AW301" s="14" t="s">
        <v>32</v>
      </c>
      <c r="AX301" s="14" t="s">
        <v>75</v>
      </c>
      <c r="AY301" s="221" t="s">
        <v>130</v>
      </c>
    </row>
    <row r="302" spans="1:65" s="14" customFormat="1" ht="11.25">
      <c r="B302" s="211"/>
      <c r="C302" s="212"/>
      <c r="D302" s="202" t="s">
        <v>140</v>
      </c>
      <c r="E302" s="213" t="s">
        <v>1</v>
      </c>
      <c r="F302" s="214" t="s">
        <v>1221</v>
      </c>
      <c r="G302" s="212"/>
      <c r="H302" s="215">
        <v>20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140</v>
      </c>
      <c r="AU302" s="221" t="s">
        <v>138</v>
      </c>
      <c r="AV302" s="14" t="s">
        <v>138</v>
      </c>
      <c r="AW302" s="14" t="s">
        <v>32</v>
      </c>
      <c r="AX302" s="14" t="s">
        <v>75</v>
      </c>
      <c r="AY302" s="221" t="s">
        <v>130</v>
      </c>
    </row>
    <row r="303" spans="1:65" s="15" customFormat="1" ht="11.25">
      <c r="B303" s="222"/>
      <c r="C303" s="223"/>
      <c r="D303" s="202" t="s">
        <v>140</v>
      </c>
      <c r="E303" s="224" t="s">
        <v>1</v>
      </c>
      <c r="F303" s="225" t="s">
        <v>169</v>
      </c>
      <c r="G303" s="223"/>
      <c r="H303" s="226">
        <v>365.2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140</v>
      </c>
      <c r="AU303" s="232" t="s">
        <v>138</v>
      </c>
      <c r="AV303" s="15" t="s">
        <v>137</v>
      </c>
      <c r="AW303" s="15" t="s">
        <v>32</v>
      </c>
      <c r="AX303" s="15" t="s">
        <v>83</v>
      </c>
      <c r="AY303" s="232" t="s">
        <v>130</v>
      </c>
    </row>
    <row r="304" spans="1:65" s="2" customFormat="1" ht="16.5" customHeight="1">
      <c r="A304" s="35"/>
      <c r="B304" s="36"/>
      <c r="C304" s="187" t="s">
        <v>286</v>
      </c>
      <c r="D304" s="187" t="s">
        <v>132</v>
      </c>
      <c r="E304" s="188" t="s">
        <v>1222</v>
      </c>
      <c r="F304" s="189" t="s">
        <v>1223</v>
      </c>
      <c r="G304" s="190" t="s">
        <v>649</v>
      </c>
      <c r="H304" s="191">
        <v>12.234</v>
      </c>
      <c r="I304" s="192"/>
      <c r="J304" s="193">
        <f>ROUND(I304*H304,2)</f>
        <v>0</v>
      </c>
      <c r="K304" s="189" t="s">
        <v>136</v>
      </c>
      <c r="L304" s="40"/>
      <c r="M304" s="194" t="s">
        <v>1</v>
      </c>
      <c r="N304" s="195" t="s">
        <v>41</v>
      </c>
      <c r="O304" s="72"/>
      <c r="P304" s="196">
        <f>O304*H304</f>
        <v>0</v>
      </c>
      <c r="Q304" s="196">
        <v>0</v>
      </c>
      <c r="R304" s="196">
        <f>Q304*H304</f>
        <v>0</v>
      </c>
      <c r="S304" s="196">
        <v>2</v>
      </c>
      <c r="T304" s="197">
        <f>S304*H304</f>
        <v>24.468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198" t="s">
        <v>137</v>
      </c>
      <c r="AT304" s="198" t="s">
        <v>132</v>
      </c>
      <c r="AU304" s="198" t="s">
        <v>138</v>
      </c>
      <c r="AY304" s="18" t="s">
        <v>130</v>
      </c>
      <c r="BE304" s="199">
        <f>IF(N304="základní",J304,0)</f>
        <v>0</v>
      </c>
      <c r="BF304" s="199">
        <f>IF(N304="snížená",J304,0)</f>
        <v>0</v>
      </c>
      <c r="BG304" s="199">
        <f>IF(N304="zákl. přenesená",J304,0)</f>
        <v>0</v>
      </c>
      <c r="BH304" s="199">
        <f>IF(N304="sníž. přenesená",J304,0)</f>
        <v>0</v>
      </c>
      <c r="BI304" s="199">
        <f>IF(N304="nulová",J304,0)</f>
        <v>0</v>
      </c>
      <c r="BJ304" s="18" t="s">
        <v>138</v>
      </c>
      <c r="BK304" s="199">
        <f>ROUND(I304*H304,2)</f>
        <v>0</v>
      </c>
      <c r="BL304" s="18" t="s">
        <v>137</v>
      </c>
      <c r="BM304" s="198" t="s">
        <v>1224</v>
      </c>
    </row>
    <row r="305" spans="1:65" s="13" customFormat="1" ht="11.25">
      <c r="B305" s="200"/>
      <c r="C305" s="201"/>
      <c r="D305" s="202" t="s">
        <v>140</v>
      </c>
      <c r="E305" s="203" t="s">
        <v>1</v>
      </c>
      <c r="F305" s="204" t="s">
        <v>1110</v>
      </c>
      <c r="G305" s="201"/>
      <c r="H305" s="203" t="s">
        <v>1</v>
      </c>
      <c r="I305" s="205"/>
      <c r="J305" s="201"/>
      <c r="K305" s="201"/>
      <c r="L305" s="206"/>
      <c r="M305" s="207"/>
      <c r="N305" s="208"/>
      <c r="O305" s="208"/>
      <c r="P305" s="208"/>
      <c r="Q305" s="208"/>
      <c r="R305" s="208"/>
      <c r="S305" s="208"/>
      <c r="T305" s="209"/>
      <c r="AT305" s="210" t="s">
        <v>140</v>
      </c>
      <c r="AU305" s="210" t="s">
        <v>138</v>
      </c>
      <c r="AV305" s="13" t="s">
        <v>83</v>
      </c>
      <c r="AW305" s="13" t="s">
        <v>32</v>
      </c>
      <c r="AX305" s="13" t="s">
        <v>75</v>
      </c>
      <c r="AY305" s="210" t="s">
        <v>130</v>
      </c>
    </row>
    <row r="306" spans="1:65" s="13" customFormat="1" ht="11.25">
      <c r="B306" s="200"/>
      <c r="C306" s="201"/>
      <c r="D306" s="202" t="s">
        <v>140</v>
      </c>
      <c r="E306" s="203" t="s">
        <v>1</v>
      </c>
      <c r="F306" s="204" t="s">
        <v>204</v>
      </c>
      <c r="G306" s="201"/>
      <c r="H306" s="203" t="s">
        <v>1</v>
      </c>
      <c r="I306" s="205"/>
      <c r="J306" s="201"/>
      <c r="K306" s="201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140</v>
      </c>
      <c r="AU306" s="210" t="s">
        <v>138</v>
      </c>
      <c r="AV306" s="13" t="s">
        <v>83</v>
      </c>
      <c r="AW306" s="13" t="s">
        <v>32</v>
      </c>
      <c r="AX306" s="13" t="s">
        <v>75</v>
      </c>
      <c r="AY306" s="210" t="s">
        <v>130</v>
      </c>
    </row>
    <row r="307" spans="1:65" s="14" customFormat="1" ht="11.25">
      <c r="B307" s="211"/>
      <c r="C307" s="212"/>
      <c r="D307" s="202" t="s">
        <v>140</v>
      </c>
      <c r="E307" s="213" t="s">
        <v>1</v>
      </c>
      <c r="F307" s="214" t="s">
        <v>1111</v>
      </c>
      <c r="G307" s="212"/>
      <c r="H307" s="215">
        <v>1.008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140</v>
      </c>
      <c r="AU307" s="221" t="s">
        <v>138</v>
      </c>
      <c r="AV307" s="14" t="s">
        <v>138</v>
      </c>
      <c r="AW307" s="14" t="s">
        <v>32</v>
      </c>
      <c r="AX307" s="14" t="s">
        <v>75</v>
      </c>
      <c r="AY307" s="221" t="s">
        <v>130</v>
      </c>
    </row>
    <row r="308" spans="1:65" s="13" customFormat="1" ht="11.25">
      <c r="B308" s="200"/>
      <c r="C308" s="201"/>
      <c r="D308" s="202" t="s">
        <v>140</v>
      </c>
      <c r="E308" s="203" t="s">
        <v>1</v>
      </c>
      <c r="F308" s="204" t="s">
        <v>218</v>
      </c>
      <c r="G308" s="201"/>
      <c r="H308" s="203" t="s">
        <v>1</v>
      </c>
      <c r="I308" s="205"/>
      <c r="J308" s="201"/>
      <c r="K308" s="201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140</v>
      </c>
      <c r="AU308" s="210" t="s">
        <v>138</v>
      </c>
      <c r="AV308" s="13" t="s">
        <v>83</v>
      </c>
      <c r="AW308" s="13" t="s">
        <v>32</v>
      </c>
      <c r="AX308" s="13" t="s">
        <v>75</v>
      </c>
      <c r="AY308" s="210" t="s">
        <v>130</v>
      </c>
    </row>
    <row r="309" spans="1:65" s="14" customFormat="1" ht="11.25">
      <c r="B309" s="211"/>
      <c r="C309" s="212"/>
      <c r="D309" s="202" t="s">
        <v>140</v>
      </c>
      <c r="E309" s="213" t="s">
        <v>1</v>
      </c>
      <c r="F309" s="214" t="s">
        <v>1112</v>
      </c>
      <c r="G309" s="212"/>
      <c r="H309" s="215">
        <v>7.8419999999999996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140</v>
      </c>
      <c r="AU309" s="221" t="s">
        <v>138</v>
      </c>
      <c r="AV309" s="14" t="s">
        <v>138</v>
      </c>
      <c r="AW309" s="14" t="s">
        <v>32</v>
      </c>
      <c r="AX309" s="14" t="s">
        <v>75</v>
      </c>
      <c r="AY309" s="221" t="s">
        <v>130</v>
      </c>
    </row>
    <row r="310" spans="1:65" s="13" customFormat="1" ht="11.25">
      <c r="B310" s="200"/>
      <c r="C310" s="201"/>
      <c r="D310" s="202" t="s">
        <v>140</v>
      </c>
      <c r="E310" s="203" t="s">
        <v>1</v>
      </c>
      <c r="F310" s="204" t="s">
        <v>206</v>
      </c>
      <c r="G310" s="201"/>
      <c r="H310" s="203" t="s">
        <v>1</v>
      </c>
      <c r="I310" s="205"/>
      <c r="J310" s="201"/>
      <c r="K310" s="201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140</v>
      </c>
      <c r="AU310" s="210" t="s">
        <v>138</v>
      </c>
      <c r="AV310" s="13" t="s">
        <v>83</v>
      </c>
      <c r="AW310" s="13" t="s">
        <v>32</v>
      </c>
      <c r="AX310" s="13" t="s">
        <v>75</v>
      </c>
      <c r="AY310" s="210" t="s">
        <v>130</v>
      </c>
    </row>
    <row r="311" spans="1:65" s="14" customFormat="1" ht="11.25">
      <c r="B311" s="211"/>
      <c r="C311" s="212"/>
      <c r="D311" s="202" t="s">
        <v>140</v>
      </c>
      <c r="E311" s="213" t="s">
        <v>1</v>
      </c>
      <c r="F311" s="214" t="s">
        <v>1113</v>
      </c>
      <c r="G311" s="212"/>
      <c r="H311" s="215">
        <v>0.504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140</v>
      </c>
      <c r="AU311" s="221" t="s">
        <v>138</v>
      </c>
      <c r="AV311" s="14" t="s">
        <v>138</v>
      </c>
      <c r="AW311" s="14" t="s">
        <v>32</v>
      </c>
      <c r="AX311" s="14" t="s">
        <v>75</v>
      </c>
      <c r="AY311" s="221" t="s">
        <v>130</v>
      </c>
    </row>
    <row r="312" spans="1:65" s="14" customFormat="1" ht="11.25">
      <c r="B312" s="211"/>
      <c r="C312" s="212"/>
      <c r="D312" s="202" t="s">
        <v>140</v>
      </c>
      <c r="E312" s="213" t="s">
        <v>1</v>
      </c>
      <c r="F312" s="214" t="s">
        <v>1114</v>
      </c>
      <c r="G312" s="212"/>
      <c r="H312" s="215">
        <v>2.88</v>
      </c>
      <c r="I312" s="216"/>
      <c r="J312" s="212"/>
      <c r="K312" s="212"/>
      <c r="L312" s="217"/>
      <c r="M312" s="218"/>
      <c r="N312" s="219"/>
      <c r="O312" s="219"/>
      <c r="P312" s="219"/>
      <c r="Q312" s="219"/>
      <c r="R312" s="219"/>
      <c r="S312" s="219"/>
      <c r="T312" s="220"/>
      <c r="AT312" s="221" t="s">
        <v>140</v>
      </c>
      <c r="AU312" s="221" t="s">
        <v>138</v>
      </c>
      <c r="AV312" s="14" t="s">
        <v>138</v>
      </c>
      <c r="AW312" s="14" t="s">
        <v>32</v>
      </c>
      <c r="AX312" s="14" t="s">
        <v>75</v>
      </c>
      <c r="AY312" s="221" t="s">
        <v>130</v>
      </c>
    </row>
    <row r="313" spans="1:65" s="15" customFormat="1" ht="11.25">
      <c r="B313" s="222"/>
      <c r="C313" s="223"/>
      <c r="D313" s="202" t="s">
        <v>140</v>
      </c>
      <c r="E313" s="224" t="s">
        <v>1</v>
      </c>
      <c r="F313" s="225" t="s">
        <v>169</v>
      </c>
      <c r="G313" s="223"/>
      <c r="H313" s="226">
        <v>12.234</v>
      </c>
      <c r="I313" s="227"/>
      <c r="J313" s="223"/>
      <c r="K313" s="223"/>
      <c r="L313" s="228"/>
      <c r="M313" s="229"/>
      <c r="N313" s="230"/>
      <c r="O313" s="230"/>
      <c r="P313" s="230"/>
      <c r="Q313" s="230"/>
      <c r="R313" s="230"/>
      <c r="S313" s="230"/>
      <c r="T313" s="231"/>
      <c r="AT313" s="232" t="s">
        <v>140</v>
      </c>
      <c r="AU313" s="232" t="s">
        <v>138</v>
      </c>
      <c r="AV313" s="15" t="s">
        <v>137</v>
      </c>
      <c r="AW313" s="15" t="s">
        <v>32</v>
      </c>
      <c r="AX313" s="15" t="s">
        <v>83</v>
      </c>
      <c r="AY313" s="232" t="s">
        <v>130</v>
      </c>
    </row>
    <row r="314" spans="1:65" s="2" customFormat="1" ht="24.2" customHeight="1">
      <c r="A314" s="35"/>
      <c r="B314" s="36"/>
      <c r="C314" s="187" t="s">
        <v>325</v>
      </c>
      <c r="D314" s="187" t="s">
        <v>132</v>
      </c>
      <c r="E314" s="188" t="s">
        <v>1225</v>
      </c>
      <c r="F314" s="189" t="s">
        <v>1226</v>
      </c>
      <c r="G314" s="190" t="s">
        <v>135</v>
      </c>
      <c r="H314" s="191">
        <v>4.1159999999999997</v>
      </c>
      <c r="I314" s="192"/>
      <c r="J314" s="193">
        <f>ROUND(I314*H314,2)</f>
        <v>0</v>
      </c>
      <c r="K314" s="189" t="s">
        <v>136</v>
      </c>
      <c r="L314" s="40"/>
      <c r="M314" s="194" t="s">
        <v>1</v>
      </c>
      <c r="N314" s="195" t="s">
        <v>41</v>
      </c>
      <c r="O314" s="72"/>
      <c r="P314" s="196">
        <f>O314*H314</f>
        <v>0</v>
      </c>
      <c r="Q314" s="196">
        <v>0</v>
      </c>
      <c r="R314" s="196">
        <f>Q314*H314</f>
        <v>0</v>
      </c>
      <c r="S314" s="196">
        <v>3.7999999999999999E-2</v>
      </c>
      <c r="T314" s="197">
        <f>S314*H314</f>
        <v>0.15640799999999999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8" t="s">
        <v>137</v>
      </c>
      <c r="AT314" s="198" t="s">
        <v>132</v>
      </c>
      <c r="AU314" s="198" t="s">
        <v>138</v>
      </c>
      <c r="AY314" s="18" t="s">
        <v>130</v>
      </c>
      <c r="BE314" s="199">
        <f>IF(N314="základní",J314,0)</f>
        <v>0</v>
      </c>
      <c r="BF314" s="199">
        <f>IF(N314="snížená",J314,0)</f>
        <v>0</v>
      </c>
      <c r="BG314" s="199">
        <f>IF(N314="zákl. přenesená",J314,0)</f>
        <v>0</v>
      </c>
      <c r="BH314" s="199">
        <f>IF(N314="sníž. přenesená",J314,0)</f>
        <v>0</v>
      </c>
      <c r="BI314" s="199">
        <f>IF(N314="nulová",J314,0)</f>
        <v>0</v>
      </c>
      <c r="BJ314" s="18" t="s">
        <v>138</v>
      </c>
      <c r="BK314" s="199">
        <f>ROUND(I314*H314,2)</f>
        <v>0</v>
      </c>
      <c r="BL314" s="18" t="s">
        <v>137</v>
      </c>
      <c r="BM314" s="198" t="s">
        <v>1227</v>
      </c>
    </row>
    <row r="315" spans="1:65" s="14" customFormat="1" ht="11.25">
      <c r="B315" s="211"/>
      <c r="C315" s="212"/>
      <c r="D315" s="202" t="s">
        <v>140</v>
      </c>
      <c r="E315" s="213" t="s">
        <v>1</v>
      </c>
      <c r="F315" s="214" t="s">
        <v>1228</v>
      </c>
      <c r="G315" s="212"/>
      <c r="H315" s="215">
        <v>4.1159999999999997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140</v>
      </c>
      <c r="AU315" s="221" t="s">
        <v>138</v>
      </c>
      <c r="AV315" s="14" t="s">
        <v>138</v>
      </c>
      <c r="AW315" s="14" t="s">
        <v>32</v>
      </c>
      <c r="AX315" s="14" t="s">
        <v>83</v>
      </c>
      <c r="AY315" s="221" t="s">
        <v>130</v>
      </c>
    </row>
    <row r="316" spans="1:65" s="2" customFormat="1" ht="24.2" customHeight="1">
      <c r="A316" s="35"/>
      <c r="B316" s="36"/>
      <c r="C316" s="187" t="s">
        <v>330</v>
      </c>
      <c r="D316" s="187" t="s">
        <v>132</v>
      </c>
      <c r="E316" s="188" t="s">
        <v>1229</v>
      </c>
      <c r="F316" s="189" t="s">
        <v>1230</v>
      </c>
      <c r="G316" s="190" t="s">
        <v>135</v>
      </c>
      <c r="H316" s="191">
        <v>5.13</v>
      </c>
      <c r="I316" s="192"/>
      <c r="J316" s="193">
        <f>ROUND(I316*H316,2)</f>
        <v>0</v>
      </c>
      <c r="K316" s="189" t="s">
        <v>136</v>
      </c>
      <c r="L316" s="40"/>
      <c r="M316" s="194" t="s">
        <v>1</v>
      </c>
      <c r="N316" s="195" t="s">
        <v>41</v>
      </c>
      <c r="O316" s="72"/>
      <c r="P316" s="196">
        <f>O316*H316</f>
        <v>0</v>
      </c>
      <c r="Q316" s="196">
        <v>0</v>
      </c>
      <c r="R316" s="196">
        <f>Q316*H316</f>
        <v>0</v>
      </c>
      <c r="S316" s="196">
        <v>3.4000000000000002E-2</v>
      </c>
      <c r="T316" s="197">
        <f>S316*H316</f>
        <v>0.17442000000000002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198" t="s">
        <v>137</v>
      </c>
      <c r="AT316" s="198" t="s">
        <v>132</v>
      </c>
      <c r="AU316" s="198" t="s">
        <v>138</v>
      </c>
      <c r="AY316" s="18" t="s">
        <v>130</v>
      </c>
      <c r="BE316" s="199">
        <f>IF(N316="základní",J316,0)</f>
        <v>0</v>
      </c>
      <c r="BF316" s="199">
        <f>IF(N316="snížená",J316,0)</f>
        <v>0</v>
      </c>
      <c r="BG316" s="199">
        <f>IF(N316="zákl. přenesená",J316,0)</f>
        <v>0</v>
      </c>
      <c r="BH316" s="199">
        <f>IF(N316="sníž. přenesená",J316,0)</f>
        <v>0</v>
      </c>
      <c r="BI316" s="199">
        <f>IF(N316="nulová",J316,0)</f>
        <v>0</v>
      </c>
      <c r="BJ316" s="18" t="s">
        <v>138</v>
      </c>
      <c r="BK316" s="199">
        <f>ROUND(I316*H316,2)</f>
        <v>0</v>
      </c>
      <c r="BL316" s="18" t="s">
        <v>137</v>
      </c>
      <c r="BM316" s="198" t="s">
        <v>1231</v>
      </c>
    </row>
    <row r="317" spans="1:65" s="14" customFormat="1" ht="11.25">
      <c r="B317" s="211"/>
      <c r="C317" s="212"/>
      <c r="D317" s="202" t="s">
        <v>140</v>
      </c>
      <c r="E317" s="213" t="s">
        <v>1</v>
      </c>
      <c r="F317" s="214" t="s">
        <v>1232</v>
      </c>
      <c r="G317" s="212"/>
      <c r="H317" s="215">
        <v>5.13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140</v>
      </c>
      <c r="AU317" s="221" t="s">
        <v>138</v>
      </c>
      <c r="AV317" s="14" t="s">
        <v>138</v>
      </c>
      <c r="AW317" s="14" t="s">
        <v>32</v>
      </c>
      <c r="AX317" s="14" t="s">
        <v>83</v>
      </c>
      <c r="AY317" s="221" t="s">
        <v>130</v>
      </c>
    </row>
    <row r="318" spans="1:65" s="2" customFormat="1" ht="21.75" customHeight="1">
      <c r="A318" s="35"/>
      <c r="B318" s="36"/>
      <c r="C318" s="187" t="s">
        <v>333</v>
      </c>
      <c r="D318" s="187" t="s">
        <v>132</v>
      </c>
      <c r="E318" s="188" t="s">
        <v>1233</v>
      </c>
      <c r="F318" s="189" t="s">
        <v>1234</v>
      </c>
      <c r="G318" s="190" t="s">
        <v>135</v>
      </c>
      <c r="H318" s="191">
        <v>23.036000000000001</v>
      </c>
      <c r="I318" s="192"/>
      <c r="J318" s="193">
        <f>ROUND(I318*H318,2)</f>
        <v>0</v>
      </c>
      <c r="K318" s="189" t="s">
        <v>136</v>
      </c>
      <c r="L318" s="40"/>
      <c r="M318" s="194" t="s">
        <v>1</v>
      </c>
      <c r="N318" s="195" t="s">
        <v>41</v>
      </c>
      <c r="O318" s="72"/>
      <c r="P318" s="196">
        <f>O318*H318</f>
        <v>0</v>
      </c>
      <c r="Q318" s="196">
        <v>0</v>
      </c>
      <c r="R318" s="196">
        <f>Q318*H318</f>
        <v>0</v>
      </c>
      <c r="S318" s="196">
        <v>6.7000000000000004E-2</v>
      </c>
      <c r="T318" s="197">
        <f>S318*H318</f>
        <v>1.5434120000000002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8" t="s">
        <v>137</v>
      </c>
      <c r="AT318" s="198" t="s">
        <v>132</v>
      </c>
      <c r="AU318" s="198" t="s">
        <v>138</v>
      </c>
      <c r="AY318" s="18" t="s">
        <v>130</v>
      </c>
      <c r="BE318" s="199">
        <f>IF(N318="základní",J318,0)</f>
        <v>0</v>
      </c>
      <c r="BF318" s="199">
        <f>IF(N318="snížená",J318,0)</f>
        <v>0</v>
      </c>
      <c r="BG318" s="199">
        <f>IF(N318="zákl. přenesená",J318,0)</f>
        <v>0</v>
      </c>
      <c r="BH318" s="199">
        <f>IF(N318="sníž. přenesená",J318,0)</f>
        <v>0</v>
      </c>
      <c r="BI318" s="199">
        <f>IF(N318="nulová",J318,0)</f>
        <v>0</v>
      </c>
      <c r="BJ318" s="18" t="s">
        <v>138</v>
      </c>
      <c r="BK318" s="199">
        <f>ROUND(I318*H318,2)</f>
        <v>0</v>
      </c>
      <c r="BL318" s="18" t="s">
        <v>137</v>
      </c>
      <c r="BM318" s="198" t="s">
        <v>1235</v>
      </c>
    </row>
    <row r="319" spans="1:65" s="14" customFormat="1" ht="11.25">
      <c r="B319" s="211"/>
      <c r="C319" s="212"/>
      <c r="D319" s="202" t="s">
        <v>140</v>
      </c>
      <c r="E319" s="213" t="s">
        <v>1</v>
      </c>
      <c r="F319" s="214" t="s">
        <v>1236</v>
      </c>
      <c r="G319" s="212"/>
      <c r="H319" s="215">
        <v>9.9</v>
      </c>
      <c r="I319" s="216"/>
      <c r="J319" s="212"/>
      <c r="K319" s="212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140</v>
      </c>
      <c r="AU319" s="221" t="s">
        <v>138</v>
      </c>
      <c r="AV319" s="14" t="s">
        <v>138</v>
      </c>
      <c r="AW319" s="14" t="s">
        <v>32</v>
      </c>
      <c r="AX319" s="14" t="s">
        <v>75</v>
      </c>
      <c r="AY319" s="221" t="s">
        <v>130</v>
      </c>
    </row>
    <row r="320" spans="1:65" s="14" customFormat="1" ht="11.25">
      <c r="B320" s="211"/>
      <c r="C320" s="212"/>
      <c r="D320" s="202" t="s">
        <v>140</v>
      </c>
      <c r="E320" s="213" t="s">
        <v>1</v>
      </c>
      <c r="F320" s="214" t="s">
        <v>1237</v>
      </c>
      <c r="G320" s="212"/>
      <c r="H320" s="215">
        <v>3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140</v>
      </c>
      <c r="AU320" s="221" t="s">
        <v>138</v>
      </c>
      <c r="AV320" s="14" t="s">
        <v>138</v>
      </c>
      <c r="AW320" s="14" t="s">
        <v>32</v>
      </c>
      <c r="AX320" s="14" t="s">
        <v>75</v>
      </c>
      <c r="AY320" s="221" t="s">
        <v>130</v>
      </c>
    </row>
    <row r="321" spans="1:65" s="14" customFormat="1" ht="11.25">
      <c r="B321" s="211"/>
      <c r="C321" s="212"/>
      <c r="D321" s="202" t="s">
        <v>140</v>
      </c>
      <c r="E321" s="213" t="s">
        <v>1</v>
      </c>
      <c r="F321" s="214" t="s">
        <v>1238</v>
      </c>
      <c r="G321" s="212"/>
      <c r="H321" s="215">
        <v>2.121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140</v>
      </c>
      <c r="AU321" s="221" t="s">
        <v>138</v>
      </c>
      <c r="AV321" s="14" t="s">
        <v>138</v>
      </c>
      <c r="AW321" s="14" t="s">
        <v>32</v>
      </c>
      <c r="AX321" s="14" t="s">
        <v>75</v>
      </c>
      <c r="AY321" s="221" t="s">
        <v>130</v>
      </c>
    </row>
    <row r="322" spans="1:65" s="14" customFormat="1" ht="11.25">
      <c r="B322" s="211"/>
      <c r="C322" s="212"/>
      <c r="D322" s="202" t="s">
        <v>140</v>
      </c>
      <c r="E322" s="213" t="s">
        <v>1</v>
      </c>
      <c r="F322" s="214" t="s">
        <v>1239</v>
      </c>
      <c r="G322" s="212"/>
      <c r="H322" s="215">
        <v>1.8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140</v>
      </c>
      <c r="AU322" s="221" t="s">
        <v>138</v>
      </c>
      <c r="AV322" s="14" t="s">
        <v>138</v>
      </c>
      <c r="AW322" s="14" t="s">
        <v>32</v>
      </c>
      <c r="AX322" s="14" t="s">
        <v>75</v>
      </c>
      <c r="AY322" s="221" t="s">
        <v>130</v>
      </c>
    </row>
    <row r="323" spans="1:65" s="14" customFormat="1" ht="11.25">
      <c r="B323" s="211"/>
      <c r="C323" s="212"/>
      <c r="D323" s="202" t="s">
        <v>140</v>
      </c>
      <c r="E323" s="213" t="s">
        <v>1</v>
      </c>
      <c r="F323" s="214" t="s">
        <v>1240</v>
      </c>
      <c r="G323" s="212"/>
      <c r="H323" s="215">
        <v>3.03</v>
      </c>
      <c r="I323" s="216"/>
      <c r="J323" s="212"/>
      <c r="K323" s="212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140</v>
      </c>
      <c r="AU323" s="221" t="s">
        <v>138</v>
      </c>
      <c r="AV323" s="14" t="s">
        <v>138</v>
      </c>
      <c r="AW323" s="14" t="s">
        <v>32</v>
      </c>
      <c r="AX323" s="14" t="s">
        <v>75</v>
      </c>
      <c r="AY323" s="221" t="s">
        <v>130</v>
      </c>
    </row>
    <row r="324" spans="1:65" s="14" customFormat="1" ht="11.25">
      <c r="B324" s="211"/>
      <c r="C324" s="212"/>
      <c r="D324" s="202" t="s">
        <v>140</v>
      </c>
      <c r="E324" s="213" t="s">
        <v>1</v>
      </c>
      <c r="F324" s="214" t="s">
        <v>1241</v>
      </c>
      <c r="G324" s="212"/>
      <c r="H324" s="215">
        <v>3.1850000000000001</v>
      </c>
      <c r="I324" s="216"/>
      <c r="J324" s="212"/>
      <c r="K324" s="212"/>
      <c r="L324" s="217"/>
      <c r="M324" s="218"/>
      <c r="N324" s="219"/>
      <c r="O324" s="219"/>
      <c r="P324" s="219"/>
      <c r="Q324" s="219"/>
      <c r="R324" s="219"/>
      <c r="S324" s="219"/>
      <c r="T324" s="220"/>
      <c r="AT324" s="221" t="s">
        <v>140</v>
      </c>
      <c r="AU324" s="221" t="s">
        <v>138</v>
      </c>
      <c r="AV324" s="14" t="s">
        <v>138</v>
      </c>
      <c r="AW324" s="14" t="s">
        <v>32</v>
      </c>
      <c r="AX324" s="14" t="s">
        <v>75</v>
      </c>
      <c r="AY324" s="221" t="s">
        <v>130</v>
      </c>
    </row>
    <row r="325" spans="1:65" s="15" customFormat="1" ht="11.25">
      <c r="B325" s="222"/>
      <c r="C325" s="223"/>
      <c r="D325" s="202" t="s">
        <v>140</v>
      </c>
      <c r="E325" s="224" t="s">
        <v>1</v>
      </c>
      <c r="F325" s="225" t="s">
        <v>169</v>
      </c>
      <c r="G325" s="223"/>
      <c r="H325" s="226">
        <v>23.036000000000001</v>
      </c>
      <c r="I325" s="227"/>
      <c r="J325" s="223"/>
      <c r="K325" s="223"/>
      <c r="L325" s="228"/>
      <c r="M325" s="229"/>
      <c r="N325" s="230"/>
      <c r="O325" s="230"/>
      <c r="P325" s="230"/>
      <c r="Q325" s="230"/>
      <c r="R325" s="230"/>
      <c r="S325" s="230"/>
      <c r="T325" s="231"/>
      <c r="AT325" s="232" t="s">
        <v>140</v>
      </c>
      <c r="AU325" s="232" t="s">
        <v>138</v>
      </c>
      <c r="AV325" s="15" t="s">
        <v>137</v>
      </c>
      <c r="AW325" s="15" t="s">
        <v>32</v>
      </c>
      <c r="AX325" s="15" t="s">
        <v>83</v>
      </c>
      <c r="AY325" s="232" t="s">
        <v>130</v>
      </c>
    </row>
    <row r="326" spans="1:65" s="2" customFormat="1" ht="24.2" customHeight="1">
      <c r="A326" s="35"/>
      <c r="B326" s="36"/>
      <c r="C326" s="187" t="s">
        <v>355</v>
      </c>
      <c r="D326" s="187" t="s">
        <v>132</v>
      </c>
      <c r="E326" s="188" t="s">
        <v>1242</v>
      </c>
      <c r="F326" s="189" t="s">
        <v>1243</v>
      </c>
      <c r="G326" s="190" t="s">
        <v>135</v>
      </c>
      <c r="H326" s="191">
        <v>9.06</v>
      </c>
      <c r="I326" s="192"/>
      <c r="J326" s="193">
        <f>ROUND(I326*H326,2)</f>
        <v>0</v>
      </c>
      <c r="K326" s="189" t="s">
        <v>136</v>
      </c>
      <c r="L326" s="40"/>
      <c r="M326" s="194" t="s">
        <v>1</v>
      </c>
      <c r="N326" s="195" t="s">
        <v>41</v>
      </c>
      <c r="O326" s="72"/>
      <c r="P326" s="196">
        <f>O326*H326</f>
        <v>0</v>
      </c>
      <c r="Q326" s="196">
        <v>0</v>
      </c>
      <c r="R326" s="196">
        <f>Q326*H326</f>
        <v>0</v>
      </c>
      <c r="S326" s="196">
        <v>7.2999999999999995E-2</v>
      </c>
      <c r="T326" s="197">
        <f>S326*H326</f>
        <v>0.66137999999999997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198" t="s">
        <v>137</v>
      </c>
      <c r="AT326" s="198" t="s">
        <v>132</v>
      </c>
      <c r="AU326" s="198" t="s">
        <v>138</v>
      </c>
      <c r="AY326" s="18" t="s">
        <v>130</v>
      </c>
      <c r="BE326" s="199">
        <f>IF(N326="základní",J326,0)</f>
        <v>0</v>
      </c>
      <c r="BF326" s="199">
        <f>IF(N326="snížená",J326,0)</f>
        <v>0</v>
      </c>
      <c r="BG326" s="199">
        <f>IF(N326="zákl. přenesená",J326,0)</f>
        <v>0</v>
      </c>
      <c r="BH326" s="199">
        <f>IF(N326="sníž. přenesená",J326,0)</f>
        <v>0</v>
      </c>
      <c r="BI326" s="199">
        <f>IF(N326="nulová",J326,0)</f>
        <v>0</v>
      </c>
      <c r="BJ326" s="18" t="s">
        <v>138</v>
      </c>
      <c r="BK326" s="199">
        <f>ROUND(I326*H326,2)</f>
        <v>0</v>
      </c>
      <c r="BL326" s="18" t="s">
        <v>137</v>
      </c>
      <c r="BM326" s="198" t="s">
        <v>1244</v>
      </c>
    </row>
    <row r="327" spans="1:65" s="14" customFormat="1" ht="11.25">
      <c r="B327" s="211"/>
      <c r="C327" s="212"/>
      <c r="D327" s="202" t="s">
        <v>140</v>
      </c>
      <c r="E327" s="213" t="s">
        <v>1</v>
      </c>
      <c r="F327" s="214" t="s">
        <v>1245</v>
      </c>
      <c r="G327" s="212"/>
      <c r="H327" s="215">
        <v>7.56</v>
      </c>
      <c r="I327" s="216"/>
      <c r="J327" s="212"/>
      <c r="K327" s="212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140</v>
      </c>
      <c r="AU327" s="221" t="s">
        <v>138</v>
      </c>
      <c r="AV327" s="14" t="s">
        <v>138</v>
      </c>
      <c r="AW327" s="14" t="s">
        <v>32</v>
      </c>
      <c r="AX327" s="14" t="s">
        <v>75</v>
      </c>
      <c r="AY327" s="221" t="s">
        <v>130</v>
      </c>
    </row>
    <row r="328" spans="1:65" s="14" customFormat="1" ht="11.25">
      <c r="B328" s="211"/>
      <c r="C328" s="212"/>
      <c r="D328" s="202" t="s">
        <v>140</v>
      </c>
      <c r="E328" s="213" t="s">
        <v>1</v>
      </c>
      <c r="F328" s="214" t="s">
        <v>1246</v>
      </c>
      <c r="G328" s="212"/>
      <c r="H328" s="215">
        <v>0.9</v>
      </c>
      <c r="I328" s="216"/>
      <c r="J328" s="212"/>
      <c r="K328" s="212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140</v>
      </c>
      <c r="AU328" s="221" t="s">
        <v>138</v>
      </c>
      <c r="AV328" s="14" t="s">
        <v>138</v>
      </c>
      <c r="AW328" s="14" t="s">
        <v>32</v>
      </c>
      <c r="AX328" s="14" t="s">
        <v>75</v>
      </c>
      <c r="AY328" s="221" t="s">
        <v>130</v>
      </c>
    </row>
    <row r="329" spans="1:65" s="14" customFormat="1" ht="11.25">
      <c r="B329" s="211"/>
      <c r="C329" s="212"/>
      <c r="D329" s="202" t="s">
        <v>140</v>
      </c>
      <c r="E329" s="213" t="s">
        <v>1</v>
      </c>
      <c r="F329" s="214" t="s">
        <v>1247</v>
      </c>
      <c r="G329" s="212"/>
      <c r="H329" s="215">
        <v>0.6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140</v>
      </c>
      <c r="AU329" s="221" t="s">
        <v>138</v>
      </c>
      <c r="AV329" s="14" t="s">
        <v>138</v>
      </c>
      <c r="AW329" s="14" t="s">
        <v>32</v>
      </c>
      <c r="AX329" s="14" t="s">
        <v>75</v>
      </c>
      <c r="AY329" s="221" t="s">
        <v>130</v>
      </c>
    </row>
    <row r="330" spans="1:65" s="15" customFormat="1" ht="11.25">
      <c r="B330" s="222"/>
      <c r="C330" s="223"/>
      <c r="D330" s="202" t="s">
        <v>140</v>
      </c>
      <c r="E330" s="224" t="s">
        <v>1</v>
      </c>
      <c r="F330" s="225" t="s">
        <v>169</v>
      </c>
      <c r="G330" s="223"/>
      <c r="H330" s="226">
        <v>9.06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140</v>
      </c>
      <c r="AU330" s="232" t="s">
        <v>138</v>
      </c>
      <c r="AV330" s="15" t="s">
        <v>137</v>
      </c>
      <c r="AW330" s="15" t="s">
        <v>32</v>
      </c>
      <c r="AX330" s="15" t="s">
        <v>83</v>
      </c>
      <c r="AY330" s="232" t="s">
        <v>130</v>
      </c>
    </row>
    <row r="331" spans="1:65" s="2" customFormat="1" ht="24.2" customHeight="1">
      <c r="A331" s="35"/>
      <c r="B331" s="36"/>
      <c r="C331" s="187" t="s">
        <v>360</v>
      </c>
      <c r="D331" s="187" t="s">
        <v>132</v>
      </c>
      <c r="E331" s="188" t="s">
        <v>1248</v>
      </c>
      <c r="F331" s="189" t="s">
        <v>1249</v>
      </c>
      <c r="G331" s="190" t="s">
        <v>873</v>
      </c>
      <c r="H331" s="191">
        <v>4</v>
      </c>
      <c r="I331" s="192"/>
      <c r="J331" s="193">
        <f>ROUND(I331*H331,2)</f>
        <v>0</v>
      </c>
      <c r="K331" s="189" t="s">
        <v>1</v>
      </c>
      <c r="L331" s="40"/>
      <c r="M331" s="194" t="s">
        <v>1</v>
      </c>
      <c r="N331" s="195" t="s">
        <v>41</v>
      </c>
      <c r="O331" s="72"/>
      <c r="P331" s="196">
        <f>O331*H331</f>
        <v>0</v>
      </c>
      <c r="Q331" s="196">
        <v>0</v>
      </c>
      <c r="R331" s="196">
        <f>Q331*H331</f>
        <v>0</v>
      </c>
      <c r="S331" s="196">
        <v>0</v>
      </c>
      <c r="T331" s="197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198" t="s">
        <v>137</v>
      </c>
      <c r="AT331" s="198" t="s">
        <v>132</v>
      </c>
      <c r="AU331" s="198" t="s">
        <v>138</v>
      </c>
      <c r="AY331" s="18" t="s">
        <v>130</v>
      </c>
      <c r="BE331" s="199">
        <f>IF(N331="základní",J331,0)</f>
        <v>0</v>
      </c>
      <c r="BF331" s="199">
        <f>IF(N331="snížená",J331,0)</f>
        <v>0</v>
      </c>
      <c r="BG331" s="199">
        <f>IF(N331="zákl. přenesená",J331,0)</f>
        <v>0</v>
      </c>
      <c r="BH331" s="199">
        <f>IF(N331="sníž. přenesená",J331,0)</f>
        <v>0</v>
      </c>
      <c r="BI331" s="199">
        <f>IF(N331="nulová",J331,0)</f>
        <v>0</v>
      </c>
      <c r="BJ331" s="18" t="s">
        <v>138</v>
      </c>
      <c r="BK331" s="199">
        <f>ROUND(I331*H331,2)</f>
        <v>0</v>
      </c>
      <c r="BL331" s="18" t="s">
        <v>137</v>
      </c>
      <c r="BM331" s="198" t="s">
        <v>1250</v>
      </c>
    </row>
    <row r="332" spans="1:65" s="2" customFormat="1" ht="21.75" customHeight="1">
      <c r="A332" s="35"/>
      <c r="B332" s="36"/>
      <c r="C332" s="187" t="s">
        <v>366</v>
      </c>
      <c r="D332" s="187" t="s">
        <v>132</v>
      </c>
      <c r="E332" s="188" t="s">
        <v>1251</v>
      </c>
      <c r="F332" s="189" t="s">
        <v>1252</v>
      </c>
      <c r="G332" s="190" t="s">
        <v>135</v>
      </c>
      <c r="H332" s="191">
        <v>5.9859999999999998</v>
      </c>
      <c r="I332" s="192"/>
      <c r="J332" s="193">
        <f>ROUND(I332*H332,2)</f>
        <v>0</v>
      </c>
      <c r="K332" s="189" t="s">
        <v>136</v>
      </c>
      <c r="L332" s="40"/>
      <c r="M332" s="194" t="s">
        <v>1</v>
      </c>
      <c r="N332" s="195" t="s">
        <v>41</v>
      </c>
      <c r="O332" s="72"/>
      <c r="P332" s="196">
        <f>O332*H332</f>
        <v>0</v>
      </c>
      <c r="Q332" s="196">
        <v>0</v>
      </c>
      <c r="R332" s="196">
        <f>Q332*H332</f>
        <v>0</v>
      </c>
      <c r="S332" s="196">
        <v>2.1999999999999999E-2</v>
      </c>
      <c r="T332" s="197">
        <f>S332*H332</f>
        <v>0.13169199999999998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8" t="s">
        <v>137</v>
      </c>
      <c r="AT332" s="198" t="s">
        <v>132</v>
      </c>
      <c r="AU332" s="198" t="s">
        <v>138</v>
      </c>
      <c r="AY332" s="18" t="s">
        <v>130</v>
      </c>
      <c r="BE332" s="199">
        <f>IF(N332="základní",J332,0)</f>
        <v>0</v>
      </c>
      <c r="BF332" s="199">
        <f>IF(N332="snížená",J332,0)</f>
        <v>0</v>
      </c>
      <c r="BG332" s="199">
        <f>IF(N332="zákl. přenesená",J332,0)</f>
        <v>0</v>
      </c>
      <c r="BH332" s="199">
        <f>IF(N332="sníž. přenesená",J332,0)</f>
        <v>0</v>
      </c>
      <c r="BI332" s="199">
        <f>IF(N332="nulová",J332,0)</f>
        <v>0</v>
      </c>
      <c r="BJ332" s="18" t="s">
        <v>138</v>
      </c>
      <c r="BK332" s="199">
        <f>ROUND(I332*H332,2)</f>
        <v>0</v>
      </c>
      <c r="BL332" s="18" t="s">
        <v>137</v>
      </c>
      <c r="BM332" s="198" t="s">
        <v>1253</v>
      </c>
    </row>
    <row r="333" spans="1:65" s="13" customFormat="1" ht="11.25">
      <c r="B333" s="200"/>
      <c r="C333" s="201"/>
      <c r="D333" s="202" t="s">
        <v>140</v>
      </c>
      <c r="E333" s="203" t="s">
        <v>1</v>
      </c>
      <c r="F333" s="204" t="s">
        <v>1254</v>
      </c>
      <c r="G333" s="201"/>
      <c r="H333" s="203" t="s">
        <v>1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140</v>
      </c>
      <c r="AU333" s="210" t="s">
        <v>138</v>
      </c>
      <c r="AV333" s="13" t="s">
        <v>83</v>
      </c>
      <c r="AW333" s="13" t="s">
        <v>32</v>
      </c>
      <c r="AX333" s="13" t="s">
        <v>75</v>
      </c>
      <c r="AY333" s="210" t="s">
        <v>130</v>
      </c>
    </row>
    <row r="334" spans="1:65" s="14" customFormat="1" ht="11.25">
      <c r="B334" s="211"/>
      <c r="C334" s="212"/>
      <c r="D334" s="202" t="s">
        <v>140</v>
      </c>
      <c r="E334" s="213" t="s">
        <v>1</v>
      </c>
      <c r="F334" s="214" t="s">
        <v>1255</v>
      </c>
      <c r="G334" s="212"/>
      <c r="H334" s="215">
        <v>5.9859999999999998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140</v>
      </c>
      <c r="AU334" s="221" t="s">
        <v>138</v>
      </c>
      <c r="AV334" s="14" t="s">
        <v>138</v>
      </c>
      <c r="AW334" s="14" t="s">
        <v>32</v>
      </c>
      <c r="AX334" s="14" t="s">
        <v>83</v>
      </c>
      <c r="AY334" s="221" t="s">
        <v>130</v>
      </c>
    </row>
    <row r="335" spans="1:65" s="2" customFormat="1" ht="24.2" customHeight="1">
      <c r="A335" s="35"/>
      <c r="B335" s="36"/>
      <c r="C335" s="187" t="s">
        <v>374</v>
      </c>
      <c r="D335" s="187" t="s">
        <v>132</v>
      </c>
      <c r="E335" s="188" t="s">
        <v>1256</v>
      </c>
      <c r="F335" s="189" t="s">
        <v>1257</v>
      </c>
      <c r="G335" s="190" t="s">
        <v>135</v>
      </c>
      <c r="H335" s="191">
        <v>5.7229999999999999</v>
      </c>
      <c r="I335" s="192"/>
      <c r="J335" s="193">
        <f>ROUND(I335*H335,2)</f>
        <v>0</v>
      </c>
      <c r="K335" s="189" t="s">
        <v>136</v>
      </c>
      <c r="L335" s="40"/>
      <c r="M335" s="194" t="s">
        <v>1</v>
      </c>
      <c r="N335" s="195" t="s">
        <v>41</v>
      </c>
      <c r="O335" s="72"/>
      <c r="P335" s="196">
        <f>O335*H335</f>
        <v>0</v>
      </c>
      <c r="Q335" s="196">
        <v>0</v>
      </c>
      <c r="R335" s="196">
        <f>Q335*H335</f>
        <v>0</v>
      </c>
      <c r="S335" s="196">
        <v>2.1999999999999999E-2</v>
      </c>
      <c r="T335" s="197">
        <f>S335*H335</f>
        <v>0.12590599999999999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198" t="s">
        <v>137</v>
      </c>
      <c r="AT335" s="198" t="s">
        <v>132</v>
      </c>
      <c r="AU335" s="198" t="s">
        <v>138</v>
      </c>
      <c r="AY335" s="18" t="s">
        <v>130</v>
      </c>
      <c r="BE335" s="199">
        <f>IF(N335="základní",J335,0)</f>
        <v>0</v>
      </c>
      <c r="BF335" s="199">
        <f>IF(N335="snížená",J335,0)</f>
        <v>0</v>
      </c>
      <c r="BG335" s="199">
        <f>IF(N335="zákl. přenesená",J335,0)</f>
        <v>0</v>
      </c>
      <c r="BH335" s="199">
        <f>IF(N335="sníž. přenesená",J335,0)</f>
        <v>0</v>
      </c>
      <c r="BI335" s="199">
        <f>IF(N335="nulová",J335,0)</f>
        <v>0</v>
      </c>
      <c r="BJ335" s="18" t="s">
        <v>138</v>
      </c>
      <c r="BK335" s="199">
        <f>ROUND(I335*H335,2)</f>
        <v>0</v>
      </c>
      <c r="BL335" s="18" t="s">
        <v>137</v>
      </c>
      <c r="BM335" s="198" t="s">
        <v>1258</v>
      </c>
    </row>
    <row r="336" spans="1:65" s="13" customFormat="1" ht="11.25">
      <c r="B336" s="200"/>
      <c r="C336" s="201"/>
      <c r="D336" s="202" t="s">
        <v>140</v>
      </c>
      <c r="E336" s="203" t="s">
        <v>1</v>
      </c>
      <c r="F336" s="204" t="s">
        <v>1254</v>
      </c>
      <c r="G336" s="201"/>
      <c r="H336" s="203" t="s">
        <v>1</v>
      </c>
      <c r="I336" s="205"/>
      <c r="J336" s="201"/>
      <c r="K336" s="201"/>
      <c r="L336" s="206"/>
      <c r="M336" s="207"/>
      <c r="N336" s="208"/>
      <c r="O336" s="208"/>
      <c r="P336" s="208"/>
      <c r="Q336" s="208"/>
      <c r="R336" s="208"/>
      <c r="S336" s="208"/>
      <c r="T336" s="209"/>
      <c r="AT336" s="210" t="s">
        <v>140</v>
      </c>
      <c r="AU336" s="210" t="s">
        <v>138</v>
      </c>
      <c r="AV336" s="13" t="s">
        <v>83</v>
      </c>
      <c r="AW336" s="13" t="s">
        <v>32</v>
      </c>
      <c r="AX336" s="13" t="s">
        <v>75</v>
      </c>
      <c r="AY336" s="210" t="s">
        <v>130</v>
      </c>
    </row>
    <row r="337" spans="1:65" s="14" customFormat="1" ht="11.25">
      <c r="B337" s="211"/>
      <c r="C337" s="212"/>
      <c r="D337" s="202" t="s">
        <v>140</v>
      </c>
      <c r="E337" s="213" t="s">
        <v>1</v>
      </c>
      <c r="F337" s="214" t="s">
        <v>1259</v>
      </c>
      <c r="G337" s="212"/>
      <c r="H337" s="215">
        <v>5.7229999999999999</v>
      </c>
      <c r="I337" s="216"/>
      <c r="J337" s="212"/>
      <c r="K337" s="212"/>
      <c r="L337" s="217"/>
      <c r="M337" s="218"/>
      <c r="N337" s="219"/>
      <c r="O337" s="219"/>
      <c r="P337" s="219"/>
      <c r="Q337" s="219"/>
      <c r="R337" s="219"/>
      <c r="S337" s="219"/>
      <c r="T337" s="220"/>
      <c r="AT337" s="221" t="s">
        <v>140</v>
      </c>
      <c r="AU337" s="221" t="s">
        <v>138</v>
      </c>
      <c r="AV337" s="14" t="s">
        <v>138</v>
      </c>
      <c r="AW337" s="14" t="s">
        <v>32</v>
      </c>
      <c r="AX337" s="14" t="s">
        <v>83</v>
      </c>
      <c r="AY337" s="221" t="s">
        <v>130</v>
      </c>
    </row>
    <row r="338" spans="1:65" s="2" customFormat="1" ht="24.2" customHeight="1">
      <c r="A338" s="35"/>
      <c r="B338" s="36"/>
      <c r="C338" s="187" t="s">
        <v>386</v>
      </c>
      <c r="D338" s="187" t="s">
        <v>132</v>
      </c>
      <c r="E338" s="188" t="s">
        <v>1260</v>
      </c>
      <c r="F338" s="189" t="s">
        <v>1261</v>
      </c>
      <c r="G338" s="190" t="s">
        <v>135</v>
      </c>
      <c r="H338" s="191">
        <v>39.030999999999999</v>
      </c>
      <c r="I338" s="192"/>
      <c r="J338" s="193">
        <f>ROUND(I338*H338,2)</f>
        <v>0</v>
      </c>
      <c r="K338" s="189" t="s">
        <v>136</v>
      </c>
      <c r="L338" s="40"/>
      <c r="M338" s="194" t="s">
        <v>1</v>
      </c>
      <c r="N338" s="195" t="s">
        <v>41</v>
      </c>
      <c r="O338" s="72"/>
      <c r="P338" s="196">
        <f>O338*H338</f>
        <v>0</v>
      </c>
      <c r="Q338" s="196">
        <v>4.8000000000000001E-2</v>
      </c>
      <c r="R338" s="196">
        <f>Q338*H338</f>
        <v>1.873488</v>
      </c>
      <c r="S338" s="196">
        <v>4.8000000000000001E-2</v>
      </c>
      <c r="T338" s="197">
        <f>S338*H338</f>
        <v>1.873488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198" t="s">
        <v>137</v>
      </c>
      <c r="AT338" s="198" t="s">
        <v>132</v>
      </c>
      <c r="AU338" s="198" t="s">
        <v>138</v>
      </c>
      <c r="AY338" s="18" t="s">
        <v>130</v>
      </c>
      <c r="BE338" s="199">
        <f>IF(N338="základní",J338,0)</f>
        <v>0</v>
      </c>
      <c r="BF338" s="199">
        <f>IF(N338="snížená",J338,0)</f>
        <v>0</v>
      </c>
      <c r="BG338" s="199">
        <f>IF(N338="zákl. přenesená",J338,0)</f>
        <v>0</v>
      </c>
      <c r="BH338" s="199">
        <f>IF(N338="sníž. přenesená",J338,0)</f>
        <v>0</v>
      </c>
      <c r="BI338" s="199">
        <f>IF(N338="nulová",J338,0)</f>
        <v>0</v>
      </c>
      <c r="BJ338" s="18" t="s">
        <v>138</v>
      </c>
      <c r="BK338" s="199">
        <f>ROUND(I338*H338,2)</f>
        <v>0</v>
      </c>
      <c r="BL338" s="18" t="s">
        <v>137</v>
      </c>
      <c r="BM338" s="198" t="s">
        <v>1262</v>
      </c>
    </row>
    <row r="339" spans="1:65" s="13" customFormat="1" ht="11.25">
      <c r="B339" s="200"/>
      <c r="C339" s="201"/>
      <c r="D339" s="202" t="s">
        <v>140</v>
      </c>
      <c r="E339" s="203" t="s">
        <v>1</v>
      </c>
      <c r="F339" s="204" t="s">
        <v>1263</v>
      </c>
      <c r="G339" s="201"/>
      <c r="H339" s="203" t="s">
        <v>1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140</v>
      </c>
      <c r="AU339" s="210" t="s">
        <v>138</v>
      </c>
      <c r="AV339" s="13" t="s">
        <v>83</v>
      </c>
      <c r="AW339" s="13" t="s">
        <v>32</v>
      </c>
      <c r="AX339" s="13" t="s">
        <v>75</v>
      </c>
      <c r="AY339" s="210" t="s">
        <v>130</v>
      </c>
    </row>
    <row r="340" spans="1:65" s="13" customFormat="1" ht="11.25">
      <c r="B340" s="200"/>
      <c r="C340" s="201"/>
      <c r="D340" s="202" t="s">
        <v>140</v>
      </c>
      <c r="E340" s="203" t="s">
        <v>1</v>
      </c>
      <c r="F340" s="204" t="s">
        <v>1264</v>
      </c>
      <c r="G340" s="201"/>
      <c r="H340" s="203" t="s">
        <v>1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140</v>
      </c>
      <c r="AU340" s="210" t="s">
        <v>138</v>
      </c>
      <c r="AV340" s="13" t="s">
        <v>83</v>
      </c>
      <c r="AW340" s="13" t="s">
        <v>32</v>
      </c>
      <c r="AX340" s="13" t="s">
        <v>75</v>
      </c>
      <c r="AY340" s="210" t="s">
        <v>130</v>
      </c>
    </row>
    <row r="341" spans="1:65" s="14" customFormat="1" ht="11.25">
      <c r="B341" s="211"/>
      <c r="C341" s="212"/>
      <c r="D341" s="202" t="s">
        <v>140</v>
      </c>
      <c r="E341" s="213" t="s">
        <v>1</v>
      </c>
      <c r="F341" s="214" t="s">
        <v>1265</v>
      </c>
      <c r="G341" s="212"/>
      <c r="H341" s="215">
        <v>16.433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140</v>
      </c>
      <c r="AU341" s="221" t="s">
        <v>138</v>
      </c>
      <c r="AV341" s="14" t="s">
        <v>138</v>
      </c>
      <c r="AW341" s="14" t="s">
        <v>32</v>
      </c>
      <c r="AX341" s="14" t="s">
        <v>75</v>
      </c>
      <c r="AY341" s="221" t="s">
        <v>130</v>
      </c>
    </row>
    <row r="342" spans="1:65" s="13" customFormat="1" ht="11.25">
      <c r="B342" s="200"/>
      <c r="C342" s="201"/>
      <c r="D342" s="202" t="s">
        <v>140</v>
      </c>
      <c r="E342" s="203" t="s">
        <v>1</v>
      </c>
      <c r="F342" s="204" t="s">
        <v>1266</v>
      </c>
      <c r="G342" s="201"/>
      <c r="H342" s="203" t="s">
        <v>1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140</v>
      </c>
      <c r="AU342" s="210" t="s">
        <v>138</v>
      </c>
      <c r="AV342" s="13" t="s">
        <v>83</v>
      </c>
      <c r="AW342" s="13" t="s">
        <v>32</v>
      </c>
      <c r="AX342" s="13" t="s">
        <v>75</v>
      </c>
      <c r="AY342" s="210" t="s">
        <v>130</v>
      </c>
    </row>
    <row r="343" spans="1:65" s="14" customFormat="1" ht="11.25">
      <c r="B343" s="211"/>
      <c r="C343" s="212"/>
      <c r="D343" s="202" t="s">
        <v>140</v>
      </c>
      <c r="E343" s="213" t="s">
        <v>1</v>
      </c>
      <c r="F343" s="214" t="s">
        <v>1267</v>
      </c>
      <c r="G343" s="212"/>
      <c r="H343" s="215">
        <v>11.263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140</v>
      </c>
      <c r="AU343" s="221" t="s">
        <v>138</v>
      </c>
      <c r="AV343" s="14" t="s">
        <v>138</v>
      </c>
      <c r="AW343" s="14" t="s">
        <v>32</v>
      </c>
      <c r="AX343" s="14" t="s">
        <v>75</v>
      </c>
      <c r="AY343" s="221" t="s">
        <v>130</v>
      </c>
    </row>
    <row r="344" spans="1:65" s="13" customFormat="1" ht="11.25">
      <c r="B344" s="200"/>
      <c r="C344" s="201"/>
      <c r="D344" s="202" t="s">
        <v>140</v>
      </c>
      <c r="E344" s="203" t="s">
        <v>1</v>
      </c>
      <c r="F344" s="204" t="s">
        <v>1268</v>
      </c>
      <c r="G344" s="201"/>
      <c r="H344" s="203" t="s">
        <v>1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140</v>
      </c>
      <c r="AU344" s="210" t="s">
        <v>138</v>
      </c>
      <c r="AV344" s="13" t="s">
        <v>83</v>
      </c>
      <c r="AW344" s="13" t="s">
        <v>32</v>
      </c>
      <c r="AX344" s="13" t="s">
        <v>75</v>
      </c>
      <c r="AY344" s="210" t="s">
        <v>130</v>
      </c>
    </row>
    <row r="345" spans="1:65" s="14" customFormat="1" ht="11.25">
      <c r="B345" s="211"/>
      <c r="C345" s="212"/>
      <c r="D345" s="202" t="s">
        <v>140</v>
      </c>
      <c r="E345" s="213" t="s">
        <v>1</v>
      </c>
      <c r="F345" s="214" t="s">
        <v>1269</v>
      </c>
      <c r="G345" s="212"/>
      <c r="H345" s="215">
        <v>2.04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140</v>
      </c>
      <c r="AU345" s="221" t="s">
        <v>138</v>
      </c>
      <c r="AV345" s="14" t="s">
        <v>138</v>
      </c>
      <c r="AW345" s="14" t="s">
        <v>32</v>
      </c>
      <c r="AX345" s="14" t="s">
        <v>75</v>
      </c>
      <c r="AY345" s="221" t="s">
        <v>130</v>
      </c>
    </row>
    <row r="346" spans="1:65" s="13" customFormat="1" ht="11.25">
      <c r="B346" s="200"/>
      <c r="C346" s="201"/>
      <c r="D346" s="202" t="s">
        <v>140</v>
      </c>
      <c r="E346" s="203" t="s">
        <v>1</v>
      </c>
      <c r="F346" s="204" t="s">
        <v>218</v>
      </c>
      <c r="G346" s="201"/>
      <c r="H346" s="203" t="s">
        <v>1</v>
      </c>
      <c r="I346" s="205"/>
      <c r="J346" s="201"/>
      <c r="K346" s="201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140</v>
      </c>
      <c r="AU346" s="210" t="s">
        <v>138</v>
      </c>
      <c r="AV346" s="13" t="s">
        <v>83</v>
      </c>
      <c r="AW346" s="13" t="s">
        <v>32</v>
      </c>
      <c r="AX346" s="13" t="s">
        <v>75</v>
      </c>
      <c r="AY346" s="210" t="s">
        <v>130</v>
      </c>
    </row>
    <row r="347" spans="1:65" s="13" customFormat="1" ht="11.25">
      <c r="B347" s="200"/>
      <c r="C347" s="201"/>
      <c r="D347" s="202" t="s">
        <v>140</v>
      </c>
      <c r="E347" s="203" t="s">
        <v>1</v>
      </c>
      <c r="F347" s="204" t="s">
        <v>1270</v>
      </c>
      <c r="G347" s="201"/>
      <c r="H347" s="203" t="s">
        <v>1</v>
      </c>
      <c r="I347" s="205"/>
      <c r="J347" s="201"/>
      <c r="K347" s="201"/>
      <c r="L347" s="206"/>
      <c r="M347" s="207"/>
      <c r="N347" s="208"/>
      <c r="O347" s="208"/>
      <c r="P347" s="208"/>
      <c r="Q347" s="208"/>
      <c r="R347" s="208"/>
      <c r="S347" s="208"/>
      <c r="T347" s="209"/>
      <c r="AT347" s="210" t="s">
        <v>140</v>
      </c>
      <c r="AU347" s="210" t="s">
        <v>138</v>
      </c>
      <c r="AV347" s="13" t="s">
        <v>83</v>
      </c>
      <c r="AW347" s="13" t="s">
        <v>32</v>
      </c>
      <c r="AX347" s="13" t="s">
        <v>75</v>
      </c>
      <c r="AY347" s="210" t="s">
        <v>130</v>
      </c>
    </row>
    <row r="348" spans="1:65" s="14" customFormat="1" ht="11.25">
      <c r="B348" s="211"/>
      <c r="C348" s="212"/>
      <c r="D348" s="202" t="s">
        <v>140</v>
      </c>
      <c r="E348" s="213" t="s">
        <v>1</v>
      </c>
      <c r="F348" s="214" t="s">
        <v>1271</v>
      </c>
      <c r="G348" s="212"/>
      <c r="H348" s="215">
        <v>2.64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140</v>
      </c>
      <c r="AU348" s="221" t="s">
        <v>138</v>
      </c>
      <c r="AV348" s="14" t="s">
        <v>138</v>
      </c>
      <c r="AW348" s="14" t="s">
        <v>32</v>
      </c>
      <c r="AX348" s="14" t="s">
        <v>75</v>
      </c>
      <c r="AY348" s="221" t="s">
        <v>130</v>
      </c>
    </row>
    <row r="349" spans="1:65" s="14" customFormat="1" ht="11.25">
      <c r="B349" s="211"/>
      <c r="C349" s="212"/>
      <c r="D349" s="202" t="s">
        <v>140</v>
      </c>
      <c r="E349" s="213" t="s">
        <v>1</v>
      </c>
      <c r="F349" s="214" t="s">
        <v>1272</v>
      </c>
      <c r="G349" s="212"/>
      <c r="H349" s="215">
        <v>0.88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140</v>
      </c>
      <c r="AU349" s="221" t="s">
        <v>138</v>
      </c>
      <c r="AV349" s="14" t="s">
        <v>138</v>
      </c>
      <c r="AW349" s="14" t="s">
        <v>32</v>
      </c>
      <c r="AX349" s="14" t="s">
        <v>75</v>
      </c>
      <c r="AY349" s="221" t="s">
        <v>130</v>
      </c>
    </row>
    <row r="350" spans="1:65" s="13" customFormat="1" ht="11.25">
      <c r="B350" s="200"/>
      <c r="C350" s="201"/>
      <c r="D350" s="202" t="s">
        <v>140</v>
      </c>
      <c r="E350" s="203" t="s">
        <v>1</v>
      </c>
      <c r="F350" s="204" t="s">
        <v>206</v>
      </c>
      <c r="G350" s="201"/>
      <c r="H350" s="203" t="s">
        <v>1</v>
      </c>
      <c r="I350" s="205"/>
      <c r="J350" s="201"/>
      <c r="K350" s="201"/>
      <c r="L350" s="206"/>
      <c r="M350" s="207"/>
      <c r="N350" s="208"/>
      <c r="O350" s="208"/>
      <c r="P350" s="208"/>
      <c r="Q350" s="208"/>
      <c r="R350" s="208"/>
      <c r="S350" s="208"/>
      <c r="T350" s="209"/>
      <c r="AT350" s="210" t="s">
        <v>140</v>
      </c>
      <c r="AU350" s="210" t="s">
        <v>138</v>
      </c>
      <c r="AV350" s="13" t="s">
        <v>83</v>
      </c>
      <c r="AW350" s="13" t="s">
        <v>32</v>
      </c>
      <c r="AX350" s="13" t="s">
        <v>75</v>
      </c>
      <c r="AY350" s="210" t="s">
        <v>130</v>
      </c>
    </row>
    <row r="351" spans="1:65" s="13" customFormat="1" ht="11.25">
      <c r="B351" s="200"/>
      <c r="C351" s="201"/>
      <c r="D351" s="202" t="s">
        <v>140</v>
      </c>
      <c r="E351" s="203" t="s">
        <v>1</v>
      </c>
      <c r="F351" s="204" t="s">
        <v>1110</v>
      </c>
      <c r="G351" s="201"/>
      <c r="H351" s="203" t="s">
        <v>1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140</v>
      </c>
      <c r="AU351" s="210" t="s">
        <v>138</v>
      </c>
      <c r="AV351" s="13" t="s">
        <v>83</v>
      </c>
      <c r="AW351" s="13" t="s">
        <v>32</v>
      </c>
      <c r="AX351" s="13" t="s">
        <v>75</v>
      </c>
      <c r="AY351" s="210" t="s">
        <v>130</v>
      </c>
    </row>
    <row r="352" spans="1:65" s="14" customFormat="1" ht="11.25">
      <c r="B352" s="211"/>
      <c r="C352" s="212"/>
      <c r="D352" s="202" t="s">
        <v>140</v>
      </c>
      <c r="E352" s="213" t="s">
        <v>1</v>
      </c>
      <c r="F352" s="214" t="s">
        <v>1273</v>
      </c>
      <c r="G352" s="212"/>
      <c r="H352" s="215">
        <v>3.9260000000000002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140</v>
      </c>
      <c r="AU352" s="221" t="s">
        <v>138</v>
      </c>
      <c r="AV352" s="14" t="s">
        <v>138</v>
      </c>
      <c r="AW352" s="14" t="s">
        <v>32</v>
      </c>
      <c r="AX352" s="14" t="s">
        <v>75</v>
      </c>
      <c r="AY352" s="221" t="s">
        <v>130</v>
      </c>
    </row>
    <row r="353" spans="1:65" s="14" customFormat="1" ht="11.25">
      <c r="B353" s="211"/>
      <c r="C353" s="212"/>
      <c r="D353" s="202" t="s">
        <v>140</v>
      </c>
      <c r="E353" s="213" t="s">
        <v>1</v>
      </c>
      <c r="F353" s="214" t="s">
        <v>1274</v>
      </c>
      <c r="G353" s="212"/>
      <c r="H353" s="215">
        <v>0.82899999999999996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140</v>
      </c>
      <c r="AU353" s="221" t="s">
        <v>138</v>
      </c>
      <c r="AV353" s="14" t="s">
        <v>138</v>
      </c>
      <c r="AW353" s="14" t="s">
        <v>32</v>
      </c>
      <c r="AX353" s="14" t="s">
        <v>75</v>
      </c>
      <c r="AY353" s="221" t="s">
        <v>130</v>
      </c>
    </row>
    <row r="354" spans="1:65" s="14" customFormat="1" ht="11.25">
      <c r="B354" s="211"/>
      <c r="C354" s="212"/>
      <c r="D354" s="202" t="s">
        <v>140</v>
      </c>
      <c r="E354" s="213" t="s">
        <v>1</v>
      </c>
      <c r="F354" s="214" t="s">
        <v>1275</v>
      </c>
      <c r="G354" s="212"/>
      <c r="H354" s="215">
        <v>1.02</v>
      </c>
      <c r="I354" s="216"/>
      <c r="J354" s="212"/>
      <c r="K354" s="212"/>
      <c r="L354" s="217"/>
      <c r="M354" s="218"/>
      <c r="N354" s="219"/>
      <c r="O354" s="219"/>
      <c r="P354" s="219"/>
      <c r="Q354" s="219"/>
      <c r="R354" s="219"/>
      <c r="S354" s="219"/>
      <c r="T354" s="220"/>
      <c r="AT354" s="221" t="s">
        <v>140</v>
      </c>
      <c r="AU354" s="221" t="s">
        <v>138</v>
      </c>
      <c r="AV354" s="14" t="s">
        <v>138</v>
      </c>
      <c r="AW354" s="14" t="s">
        <v>32</v>
      </c>
      <c r="AX354" s="14" t="s">
        <v>75</v>
      </c>
      <c r="AY354" s="221" t="s">
        <v>130</v>
      </c>
    </row>
    <row r="355" spans="1:65" s="15" customFormat="1" ht="11.25">
      <c r="B355" s="222"/>
      <c r="C355" s="223"/>
      <c r="D355" s="202" t="s">
        <v>140</v>
      </c>
      <c r="E355" s="224" t="s">
        <v>1</v>
      </c>
      <c r="F355" s="225" t="s">
        <v>169</v>
      </c>
      <c r="G355" s="223"/>
      <c r="H355" s="226">
        <v>39.030999999999999</v>
      </c>
      <c r="I355" s="227"/>
      <c r="J355" s="223"/>
      <c r="K355" s="223"/>
      <c r="L355" s="228"/>
      <c r="M355" s="229"/>
      <c r="N355" s="230"/>
      <c r="O355" s="230"/>
      <c r="P355" s="230"/>
      <c r="Q355" s="230"/>
      <c r="R355" s="230"/>
      <c r="S355" s="230"/>
      <c r="T355" s="231"/>
      <c r="AT355" s="232" t="s">
        <v>140</v>
      </c>
      <c r="AU355" s="232" t="s">
        <v>138</v>
      </c>
      <c r="AV355" s="15" t="s">
        <v>137</v>
      </c>
      <c r="AW355" s="15" t="s">
        <v>32</v>
      </c>
      <c r="AX355" s="15" t="s">
        <v>83</v>
      </c>
      <c r="AY355" s="232" t="s">
        <v>130</v>
      </c>
    </row>
    <row r="356" spans="1:65" s="2" customFormat="1" ht="24.2" customHeight="1">
      <c r="A356" s="35"/>
      <c r="B356" s="36"/>
      <c r="C356" s="187" t="s">
        <v>391</v>
      </c>
      <c r="D356" s="187" t="s">
        <v>132</v>
      </c>
      <c r="E356" s="188" t="s">
        <v>1276</v>
      </c>
      <c r="F356" s="189" t="s">
        <v>1277</v>
      </c>
      <c r="G356" s="190" t="s">
        <v>135</v>
      </c>
      <c r="H356" s="191">
        <v>19.952999999999999</v>
      </c>
      <c r="I356" s="192"/>
      <c r="J356" s="193">
        <f>ROUND(I356*H356,2)</f>
        <v>0</v>
      </c>
      <c r="K356" s="189" t="s">
        <v>136</v>
      </c>
      <c r="L356" s="40"/>
      <c r="M356" s="194" t="s">
        <v>1</v>
      </c>
      <c r="N356" s="195" t="s">
        <v>41</v>
      </c>
      <c r="O356" s="72"/>
      <c r="P356" s="196">
        <f>O356*H356</f>
        <v>0</v>
      </c>
      <c r="Q356" s="196">
        <v>2.0140000000000002E-2</v>
      </c>
      <c r="R356" s="196">
        <f>Q356*H356</f>
        <v>0.40185342000000002</v>
      </c>
      <c r="S356" s="196">
        <v>0</v>
      </c>
      <c r="T356" s="197">
        <f>S356*H356</f>
        <v>0</v>
      </c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R356" s="198" t="s">
        <v>137</v>
      </c>
      <c r="AT356" s="198" t="s">
        <v>132</v>
      </c>
      <c r="AU356" s="198" t="s">
        <v>138</v>
      </c>
      <c r="AY356" s="18" t="s">
        <v>130</v>
      </c>
      <c r="BE356" s="199">
        <f>IF(N356="základní",J356,0)</f>
        <v>0</v>
      </c>
      <c r="BF356" s="199">
        <f>IF(N356="snížená",J356,0)</f>
        <v>0</v>
      </c>
      <c r="BG356" s="199">
        <f>IF(N356="zákl. přenesená",J356,0)</f>
        <v>0</v>
      </c>
      <c r="BH356" s="199">
        <f>IF(N356="sníž. přenesená",J356,0)</f>
        <v>0</v>
      </c>
      <c r="BI356" s="199">
        <f>IF(N356="nulová",J356,0)</f>
        <v>0</v>
      </c>
      <c r="BJ356" s="18" t="s">
        <v>138</v>
      </c>
      <c r="BK356" s="199">
        <f>ROUND(I356*H356,2)</f>
        <v>0</v>
      </c>
      <c r="BL356" s="18" t="s">
        <v>137</v>
      </c>
      <c r="BM356" s="198" t="s">
        <v>1278</v>
      </c>
    </row>
    <row r="357" spans="1:65" s="13" customFormat="1" ht="11.25">
      <c r="B357" s="200"/>
      <c r="C357" s="201"/>
      <c r="D357" s="202" t="s">
        <v>140</v>
      </c>
      <c r="E357" s="203" t="s">
        <v>1</v>
      </c>
      <c r="F357" s="204" t="s">
        <v>1263</v>
      </c>
      <c r="G357" s="201"/>
      <c r="H357" s="203" t="s">
        <v>1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140</v>
      </c>
      <c r="AU357" s="210" t="s">
        <v>138</v>
      </c>
      <c r="AV357" s="13" t="s">
        <v>83</v>
      </c>
      <c r="AW357" s="13" t="s">
        <v>32</v>
      </c>
      <c r="AX357" s="13" t="s">
        <v>75</v>
      </c>
      <c r="AY357" s="210" t="s">
        <v>130</v>
      </c>
    </row>
    <row r="358" spans="1:65" s="13" customFormat="1" ht="11.25">
      <c r="B358" s="200"/>
      <c r="C358" s="201"/>
      <c r="D358" s="202" t="s">
        <v>140</v>
      </c>
      <c r="E358" s="203" t="s">
        <v>1</v>
      </c>
      <c r="F358" s="204" t="s">
        <v>1264</v>
      </c>
      <c r="G358" s="201"/>
      <c r="H358" s="203" t="s">
        <v>1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140</v>
      </c>
      <c r="AU358" s="210" t="s">
        <v>138</v>
      </c>
      <c r="AV358" s="13" t="s">
        <v>83</v>
      </c>
      <c r="AW358" s="13" t="s">
        <v>32</v>
      </c>
      <c r="AX358" s="13" t="s">
        <v>75</v>
      </c>
      <c r="AY358" s="210" t="s">
        <v>130</v>
      </c>
    </row>
    <row r="359" spans="1:65" s="14" customFormat="1" ht="11.25">
      <c r="B359" s="211"/>
      <c r="C359" s="212"/>
      <c r="D359" s="202" t="s">
        <v>140</v>
      </c>
      <c r="E359" s="213" t="s">
        <v>1</v>
      </c>
      <c r="F359" s="214" t="s">
        <v>1265</v>
      </c>
      <c r="G359" s="212"/>
      <c r="H359" s="215">
        <v>16.433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140</v>
      </c>
      <c r="AU359" s="221" t="s">
        <v>138</v>
      </c>
      <c r="AV359" s="14" t="s">
        <v>138</v>
      </c>
      <c r="AW359" s="14" t="s">
        <v>32</v>
      </c>
      <c r="AX359" s="14" t="s">
        <v>75</v>
      </c>
      <c r="AY359" s="221" t="s">
        <v>130</v>
      </c>
    </row>
    <row r="360" spans="1:65" s="13" customFormat="1" ht="11.25">
      <c r="B360" s="200"/>
      <c r="C360" s="201"/>
      <c r="D360" s="202" t="s">
        <v>140</v>
      </c>
      <c r="E360" s="203" t="s">
        <v>1</v>
      </c>
      <c r="F360" s="204" t="s">
        <v>218</v>
      </c>
      <c r="G360" s="201"/>
      <c r="H360" s="203" t="s">
        <v>1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140</v>
      </c>
      <c r="AU360" s="210" t="s">
        <v>138</v>
      </c>
      <c r="AV360" s="13" t="s">
        <v>83</v>
      </c>
      <c r="AW360" s="13" t="s">
        <v>32</v>
      </c>
      <c r="AX360" s="13" t="s">
        <v>75</v>
      </c>
      <c r="AY360" s="210" t="s">
        <v>130</v>
      </c>
    </row>
    <row r="361" spans="1:65" s="13" customFormat="1" ht="11.25">
      <c r="B361" s="200"/>
      <c r="C361" s="201"/>
      <c r="D361" s="202" t="s">
        <v>140</v>
      </c>
      <c r="E361" s="203" t="s">
        <v>1</v>
      </c>
      <c r="F361" s="204" t="s">
        <v>1270</v>
      </c>
      <c r="G361" s="201"/>
      <c r="H361" s="203" t="s">
        <v>1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140</v>
      </c>
      <c r="AU361" s="210" t="s">
        <v>138</v>
      </c>
      <c r="AV361" s="13" t="s">
        <v>83</v>
      </c>
      <c r="AW361" s="13" t="s">
        <v>32</v>
      </c>
      <c r="AX361" s="13" t="s">
        <v>75</v>
      </c>
      <c r="AY361" s="210" t="s">
        <v>130</v>
      </c>
    </row>
    <row r="362" spans="1:65" s="14" customFormat="1" ht="11.25">
      <c r="B362" s="211"/>
      <c r="C362" s="212"/>
      <c r="D362" s="202" t="s">
        <v>140</v>
      </c>
      <c r="E362" s="213" t="s">
        <v>1</v>
      </c>
      <c r="F362" s="214" t="s">
        <v>1271</v>
      </c>
      <c r="G362" s="212"/>
      <c r="H362" s="215">
        <v>2.64</v>
      </c>
      <c r="I362" s="216"/>
      <c r="J362" s="212"/>
      <c r="K362" s="212"/>
      <c r="L362" s="217"/>
      <c r="M362" s="218"/>
      <c r="N362" s="219"/>
      <c r="O362" s="219"/>
      <c r="P362" s="219"/>
      <c r="Q362" s="219"/>
      <c r="R362" s="219"/>
      <c r="S362" s="219"/>
      <c r="T362" s="220"/>
      <c r="AT362" s="221" t="s">
        <v>140</v>
      </c>
      <c r="AU362" s="221" t="s">
        <v>138</v>
      </c>
      <c r="AV362" s="14" t="s">
        <v>138</v>
      </c>
      <c r="AW362" s="14" t="s">
        <v>32</v>
      </c>
      <c r="AX362" s="14" t="s">
        <v>75</v>
      </c>
      <c r="AY362" s="221" t="s">
        <v>130</v>
      </c>
    </row>
    <row r="363" spans="1:65" s="14" customFormat="1" ht="11.25">
      <c r="B363" s="211"/>
      <c r="C363" s="212"/>
      <c r="D363" s="202" t="s">
        <v>140</v>
      </c>
      <c r="E363" s="213" t="s">
        <v>1</v>
      </c>
      <c r="F363" s="214" t="s">
        <v>1272</v>
      </c>
      <c r="G363" s="212"/>
      <c r="H363" s="215">
        <v>0.88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140</v>
      </c>
      <c r="AU363" s="221" t="s">
        <v>138</v>
      </c>
      <c r="AV363" s="14" t="s">
        <v>138</v>
      </c>
      <c r="AW363" s="14" t="s">
        <v>32</v>
      </c>
      <c r="AX363" s="14" t="s">
        <v>75</v>
      </c>
      <c r="AY363" s="221" t="s">
        <v>130</v>
      </c>
    </row>
    <row r="364" spans="1:65" s="15" customFormat="1" ht="11.25">
      <c r="B364" s="222"/>
      <c r="C364" s="223"/>
      <c r="D364" s="202" t="s">
        <v>140</v>
      </c>
      <c r="E364" s="224" t="s">
        <v>1</v>
      </c>
      <c r="F364" s="225" t="s">
        <v>169</v>
      </c>
      <c r="G364" s="223"/>
      <c r="H364" s="226">
        <v>19.952999999999999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140</v>
      </c>
      <c r="AU364" s="232" t="s">
        <v>138</v>
      </c>
      <c r="AV364" s="15" t="s">
        <v>137</v>
      </c>
      <c r="AW364" s="15" t="s">
        <v>32</v>
      </c>
      <c r="AX364" s="15" t="s">
        <v>83</v>
      </c>
      <c r="AY364" s="232" t="s">
        <v>130</v>
      </c>
    </row>
    <row r="365" spans="1:65" s="2" customFormat="1" ht="24.2" customHeight="1">
      <c r="A365" s="35"/>
      <c r="B365" s="36"/>
      <c r="C365" s="187" t="s">
        <v>432</v>
      </c>
      <c r="D365" s="187" t="s">
        <v>132</v>
      </c>
      <c r="E365" s="188" t="s">
        <v>1279</v>
      </c>
      <c r="F365" s="189" t="s">
        <v>1280</v>
      </c>
      <c r="G365" s="190" t="s">
        <v>135</v>
      </c>
      <c r="H365" s="191">
        <v>19.077999999999999</v>
      </c>
      <c r="I365" s="192"/>
      <c r="J365" s="193">
        <f>ROUND(I365*H365,2)</f>
        <v>0</v>
      </c>
      <c r="K365" s="189" t="s">
        <v>136</v>
      </c>
      <c r="L365" s="40"/>
      <c r="M365" s="194" t="s">
        <v>1</v>
      </c>
      <c r="N365" s="195" t="s">
        <v>41</v>
      </c>
      <c r="O365" s="72"/>
      <c r="P365" s="196">
        <f>O365*H365</f>
        <v>0</v>
      </c>
      <c r="Q365" s="196">
        <v>2.0140000000000002E-2</v>
      </c>
      <c r="R365" s="196">
        <f>Q365*H365</f>
        <v>0.38423092000000003</v>
      </c>
      <c r="S365" s="196">
        <v>0</v>
      </c>
      <c r="T365" s="197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8" t="s">
        <v>137</v>
      </c>
      <c r="AT365" s="198" t="s">
        <v>132</v>
      </c>
      <c r="AU365" s="198" t="s">
        <v>138</v>
      </c>
      <c r="AY365" s="18" t="s">
        <v>130</v>
      </c>
      <c r="BE365" s="199">
        <f>IF(N365="základní",J365,0)</f>
        <v>0</v>
      </c>
      <c r="BF365" s="199">
        <f>IF(N365="snížená",J365,0)</f>
        <v>0</v>
      </c>
      <c r="BG365" s="199">
        <f>IF(N365="zákl. přenesená",J365,0)</f>
        <v>0</v>
      </c>
      <c r="BH365" s="199">
        <f>IF(N365="sníž. přenesená",J365,0)</f>
        <v>0</v>
      </c>
      <c r="BI365" s="199">
        <f>IF(N365="nulová",J365,0)</f>
        <v>0</v>
      </c>
      <c r="BJ365" s="18" t="s">
        <v>138</v>
      </c>
      <c r="BK365" s="199">
        <f>ROUND(I365*H365,2)</f>
        <v>0</v>
      </c>
      <c r="BL365" s="18" t="s">
        <v>137</v>
      </c>
      <c r="BM365" s="198" t="s">
        <v>1281</v>
      </c>
    </row>
    <row r="366" spans="1:65" s="13" customFormat="1" ht="11.25">
      <c r="B366" s="200"/>
      <c r="C366" s="201"/>
      <c r="D366" s="202" t="s">
        <v>140</v>
      </c>
      <c r="E366" s="203" t="s">
        <v>1</v>
      </c>
      <c r="F366" s="204" t="s">
        <v>1263</v>
      </c>
      <c r="G366" s="201"/>
      <c r="H366" s="203" t="s">
        <v>1</v>
      </c>
      <c r="I366" s="205"/>
      <c r="J366" s="201"/>
      <c r="K366" s="201"/>
      <c r="L366" s="206"/>
      <c r="M366" s="207"/>
      <c r="N366" s="208"/>
      <c r="O366" s="208"/>
      <c r="P366" s="208"/>
      <c r="Q366" s="208"/>
      <c r="R366" s="208"/>
      <c r="S366" s="208"/>
      <c r="T366" s="209"/>
      <c r="AT366" s="210" t="s">
        <v>140</v>
      </c>
      <c r="AU366" s="210" t="s">
        <v>138</v>
      </c>
      <c r="AV366" s="13" t="s">
        <v>83</v>
      </c>
      <c r="AW366" s="13" t="s">
        <v>32</v>
      </c>
      <c r="AX366" s="13" t="s">
        <v>75</v>
      </c>
      <c r="AY366" s="210" t="s">
        <v>130</v>
      </c>
    </row>
    <row r="367" spans="1:65" s="13" customFormat="1" ht="11.25">
      <c r="B367" s="200"/>
      <c r="C367" s="201"/>
      <c r="D367" s="202" t="s">
        <v>140</v>
      </c>
      <c r="E367" s="203" t="s">
        <v>1</v>
      </c>
      <c r="F367" s="204" t="s">
        <v>1266</v>
      </c>
      <c r="G367" s="201"/>
      <c r="H367" s="203" t="s">
        <v>1</v>
      </c>
      <c r="I367" s="205"/>
      <c r="J367" s="201"/>
      <c r="K367" s="201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140</v>
      </c>
      <c r="AU367" s="210" t="s">
        <v>138</v>
      </c>
      <c r="AV367" s="13" t="s">
        <v>83</v>
      </c>
      <c r="AW367" s="13" t="s">
        <v>32</v>
      </c>
      <c r="AX367" s="13" t="s">
        <v>75</v>
      </c>
      <c r="AY367" s="210" t="s">
        <v>130</v>
      </c>
    </row>
    <row r="368" spans="1:65" s="14" customFormat="1" ht="11.25">
      <c r="B368" s="211"/>
      <c r="C368" s="212"/>
      <c r="D368" s="202" t="s">
        <v>140</v>
      </c>
      <c r="E368" s="213" t="s">
        <v>1</v>
      </c>
      <c r="F368" s="214" t="s">
        <v>1267</v>
      </c>
      <c r="G368" s="212"/>
      <c r="H368" s="215">
        <v>11.263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140</v>
      </c>
      <c r="AU368" s="221" t="s">
        <v>138</v>
      </c>
      <c r="AV368" s="14" t="s">
        <v>138</v>
      </c>
      <c r="AW368" s="14" t="s">
        <v>32</v>
      </c>
      <c r="AX368" s="14" t="s">
        <v>75</v>
      </c>
      <c r="AY368" s="221" t="s">
        <v>130</v>
      </c>
    </row>
    <row r="369" spans="1:65" s="13" customFormat="1" ht="11.25">
      <c r="B369" s="200"/>
      <c r="C369" s="201"/>
      <c r="D369" s="202" t="s">
        <v>140</v>
      </c>
      <c r="E369" s="203" t="s">
        <v>1</v>
      </c>
      <c r="F369" s="204" t="s">
        <v>1268</v>
      </c>
      <c r="G369" s="201"/>
      <c r="H369" s="203" t="s">
        <v>1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140</v>
      </c>
      <c r="AU369" s="210" t="s">
        <v>138</v>
      </c>
      <c r="AV369" s="13" t="s">
        <v>83</v>
      </c>
      <c r="AW369" s="13" t="s">
        <v>32</v>
      </c>
      <c r="AX369" s="13" t="s">
        <v>75</v>
      </c>
      <c r="AY369" s="210" t="s">
        <v>130</v>
      </c>
    </row>
    <row r="370" spans="1:65" s="14" customFormat="1" ht="11.25">
      <c r="B370" s="211"/>
      <c r="C370" s="212"/>
      <c r="D370" s="202" t="s">
        <v>140</v>
      </c>
      <c r="E370" s="213" t="s">
        <v>1</v>
      </c>
      <c r="F370" s="214" t="s">
        <v>1269</v>
      </c>
      <c r="G370" s="212"/>
      <c r="H370" s="215">
        <v>2.04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140</v>
      </c>
      <c r="AU370" s="221" t="s">
        <v>138</v>
      </c>
      <c r="AV370" s="14" t="s">
        <v>138</v>
      </c>
      <c r="AW370" s="14" t="s">
        <v>32</v>
      </c>
      <c r="AX370" s="14" t="s">
        <v>75</v>
      </c>
      <c r="AY370" s="221" t="s">
        <v>130</v>
      </c>
    </row>
    <row r="371" spans="1:65" s="13" customFormat="1" ht="11.25">
      <c r="B371" s="200"/>
      <c r="C371" s="201"/>
      <c r="D371" s="202" t="s">
        <v>140</v>
      </c>
      <c r="E371" s="203" t="s">
        <v>1</v>
      </c>
      <c r="F371" s="204" t="s">
        <v>206</v>
      </c>
      <c r="G371" s="201"/>
      <c r="H371" s="203" t="s">
        <v>1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140</v>
      </c>
      <c r="AU371" s="210" t="s">
        <v>138</v>
      </c>
      <c r="AV371" s="13" t="s">
        <v>83</v>
      </c>
      <c r="AW371" s="13" t="s">
        <v>32</v>
      </c>
      <c r="AX371" s="13" t="s">
        <v>75</v>
      </c>
      <c r="AY371" s="210" t="s">
        <v>130</v>
      </c>
    </row>
    <row r="372" spans="1:65" s="13" customFormat="1" ht="11.25">
      <c r="B372" s="200"/>
      <c r="C372" s="201"/>
      <c r="D372" s="202" t="s">
        <v>140</v>
      </c>
      <c r="E372" s="203" t="s">
        <v>1</v>
      </c>
      <c r="F372" s="204" t="s">
        <v>1110</v>
      </c>
      <c r="G372" s="201"/>
      <c r="H372" s="203" t="s">
        <v>1</v>
      </c>
      <c r="I372" s="205"/>
      <c r="J372" s="201"/>
      <c r="K372" s="201"/>
      <c r="L372" s="206"/>
      <c r="M372" s="207"/>
      <c r="N372" s="208"/>
      <c r="O372" s="208"/>
      <c r="P372" s="208"/>
      <c r="Q372" s="208"/>
      <c r="R372" s="208"/>
      <c r="S372" s="208"/>
      <c r="T372" s="209"/>
      <c r="AT372" s="210" t="s">
        <v>140</v>
      </c>
      <c r="AU372" s="210" t="s">
        <v>138</v>
      </c>
      <c r="AV372" s="13" t="s">
        <v>83</v>
      </c>
      <c r="AW372" s="13" t="s">
        <v>32</v>
      </c>
      <c r="AX372" s="13" t="s">
        <v>75</v>
      </c>
      <c r="AY372" s="210" t="s">
        <v>130</v>
      </c>
    </row>
    <row r="373" spans="1:65" s="14" customFormat="1" ht="11.25">
      <c r="B373" s="211"/>
      <c r="C373" s="212"/>
      <c r="D373" s="202" t="s">
        <v>140</v>
      </c>
      <c r="E373" s="213" t="s">
        <v>1</v>
      </c>
      <c r="F373" s="214" t="s">
        <v>1273</v>
      </c>
      <c r="G373" s="212"/>
      <c r="H373" s="215">
        <v>3.9260000000000002</v>
      </c>
      <c r="I373" s="216"/>
      <c r="J373" s="212"/>
      <c r="K373" s="212"/>
      <c r="L373" s="217"/>
      <c r="M373" s="218"/>
      <c r="N373" s="219"/>
      <c r="O373" s="219"/>
      <c r="P373" s="219"/>
      <c r="Q373" s="219"/>
      <c r="R373" s="219"/>
      <c r="S373" s="219"/>
      <c r="T373" s="220"/>
      <c r="AT373" s="221" t="s">
        <v>140</v>
      </c>
      <c r="AU373" s="221" t="s">
        <v>138</v>
      </c>
      <c r="AV373" s="14" t="s">
        <v>138</v>
      </c>
      <c r="AW373" s="14" t="s">
        <v>32</v>
      </c>
      <c r="AX373" s="14" t="s">
        <v>75</v>
      </c>
      <c r="AY373" s="221" t="s">
        <v>130</v>
      </c>
    </row>
    <row r="374" spans="1:65" s="14" customFormat="1" ht="11.25">
      <c r="B374" s="211"/>
      <c r="C374" s="212"/>
      <c r="D374" s="202" t="s">
        <v>140</v>
      </c>
      <c r="E374" s="213" t="s">
        <v>1</v>
      </c>
      <c r="F374" s="214" t="s">
        <v>1274</v>
      </c>
      <c r="G374" s="212"/>
      <c r="H374" s="215">
        <v>0.82899999999999996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140</v>
      </c>
      <c r="AU374" s="221" t="s">
        <v>138</v>
      </c>
      <c r="AV374" s="14" t="s">
        <v>138</v>
      </c>
      <c r="AW374" s="14" t="s">
        <v>32</v>
      </c>
      <c r="AX374" s="14" t="s">
        <v>75</v>
      </c>
      <c r="AY374" s="221" t="s">
        <v>130</v>
      </c>
    </row>
    <row r="375" spans="1:65" s="14" customFormat="1" ht="11.25">
      <c r="B375" s="211"/>
      <c r="C375" s="212"/>
      <c r="D375" s="202" t="s">
        <v>140</v>
      </c>
      <c r="E375" s="213" t="s">
        <v>1</v>
      </c>
      <c r="F375" s="214" t="s">
        <v>1275</v>
      </c>
      <c r="G375" s="212"/>
      <c r="H375" s="215">
        <v>1.02</v>
      </c>
      <c r="I375" s="216"/>
      <c r="J375" s="212"/>
      <c r="K375" s="212"/>
      <c r="L375" s="217"/>
      <c r="M375" s="218"/>
      <c r="N375" s="219"/>
      <c r="O375" s="219"/>
      <c r="P375" s="219"/>
      <c r="Q375" s="219"/>
      <c r="R375" s="219"/>
      <c r="S375" s="219"/>
      <c r="T375" s="220"/>
      <c r="AT375" s="221" t="s">
        <v>140</v>
      </c>
      <c r="AU375" s="221" t="s">
        <v>138</v>
      </c>
      <c r="AV375" s="14" t="s">
        <v>138</v>
      </c>
      <c r="AW375" s="14" t="s">
        <v>32</v>
      </c>
      <c r="AX375" s="14" t="s">
        <v>75</v>
      </c>
      <c r="AY375" s="221" t="s">
        <v>130</v>
      </c>
    </row>
    <row r="376" spans="1:65" s="15" customFormat="1" ht="11.25">
      <c r="B376" s="222"/>
      <c r="C376" s="223"/>
      <c r="D376" s="202" t="s">
        <v>140</v>
      </c>
      <c r="E376" s="224" t="s">
        <v>1</v>
      </c>
      <c r="F376" s="225" t="s">
        <v>169</v>
      </c>
      <c r="G376" s="223"/>
      <c r="H376" s="226">
        <v>19.077999999999999</v>
      </c>
      <c r="I376" s="227"/>
      <c r="J376" s="223"/>
      <c r="K376" s="223"/>
      <c r="L376" s="228"/>
      <c r="M376" s="229"/>
      <c r="N376" s="230"/>
      <c r="O376" s="230"/>
      <c r="P376" s="230"/>
      <c r="Q376" s="230"/>
      <c r="R376" s="230"/>
      <c r="S376" s="230"/>
      <c r="T376" s="231"/>
      <c r="AT376" s="232" t="s">
        <v>140</v>
      </c>
      <c r="AU376" s="232" t="s">
        <v>138</v>
      </c>
      <c r="AV376" s="15" t="s">
        <v>137</v>
      </c>
      <c r="AW376" s="15" t="s">
        <v>32</v>
      </c>
      <c r="AX376" s="15" t="s">
        <v>83</v>
      </c>
      <c r="AY376" s="232" t="s">
        <v>130</v>
      </c>
    </row>
    <row r="377" spans="1:65" s="2" customFormat="1" ht="24.2" customHeight="1">
      <c r="A377" s="35"/>
      <c r="B377" s="36"/>
      <c r="C377" s="187" t="s">
        <v>437</v>
      </c>
      <c r="D377" s="187" t="s">
        <v>132</v>
      </c>
      <c r="E377" s="188" t="s">
        <v>1282</v>
      </c>
      <c r="F377" s="189" t="s">
        <v>1283</v>
      </c>
      <c r="G377" s="190" t="s">
        <v>135</v>
      </c>
      <c r="H377" s="191">
        <v>39.030999999999999</v>
      </c>
      <c r="I377" s="192"/>
      <c r="J377" s="193">
        <f>ROUND(I377*H377,2)</f>
        <v>0</v>
      </c>
      <c r="K377" s="189" t="s">
        <v>1</v>
      </c>
      <c r="L377" s="40"/>
      <c r="M377" s="194" t="s">
        <v>1</v>
      </c>
      <c r="N377" s="195" t="s">
        <v>41</v>
      </c>
      <c r="O377" s="72"/>
      <c r="P377" s="196">
        <f>O377*H377</f>
        <v>0</v>
      </c>
      <c r="Q377" s="196">
        <v>3.0300000000000001E-3</v>
      </c>
      <c r="R377" s="196">
        <f>Q377*H377</f>
        <v>0.11826393</v>
      </c>
      <c r="S377" s="196">
        <v>0</v>
      </c>
      <c r="T377" s="197">
        <f>S377*H377</f>
        <v>0</v>
      </c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R377" s="198" t="s">
        <v>137</v>
      </c>
      <c r="AT377" s="198" t="s">
        <v>132</v>
      </c>
      <c r="AU377" s="198" t="s">
        <v>138</v>
      </c>
      <c r="AY377" s="18" t="s">
        <v>130</v>
      </c>
      <c r="BE377" s="199">
        <f>IF(N377="základní",J377,0)</f>
        <v>0</v>
      </c>
      <c r="BF377" s="199">
        <f>IF(N377="snížená",J377,0)</f>
        <v>0</v>
      </c>
      <c r="BG377" s="199">
        <f>IF(N377="zákl. přenesená",J377,0)</f>
        <v>0</v>
      </c>
      <c r="BH377" s="199">
        <f>IF(N377="sníž. přenesená",J377,0)</f>
        <v>0</v>
      </c>
      <c r="BI377" s="199">
        <f>IF(N377="nulová",J377,0)</f>
        <v>0</v>
      </c>
      <c r="BJ377" s="18" t="s">
        <v>138</v>
      </c>
      <c r="BK377" s="199">
        <f>ROUND(I377*H377,2)</f>
        <v>0</v>
      </c>
      <c r="BL377" s="18" t="s">
        <v>137</v>
      </c>
      <c r="BM377" s="198" t="s">
        <v>1284</v>
      </c>
    </row>
    <row r="378" spans="1:65" s="13" customFormat="1" ht="11.25">
      <c r="B378" s="200"/>
      <c r="C378" s="201"/>
      <c r="D378" s="202" t="s">
        <v>140</v>
      </c>
      <c r="E378" s="203" t="s">
        <v>1</v>
      </c>
      <c r="F378" s="204" t="s">
        <v>1151</v>
      </c>
      <c r="G378" s="201"/>
      <c r="H378" s="203" t="s">
        <v>1</v>
      </c>
      <c r="I378" s="205"/>
      <c r="J378" s="201"/>
      <c r="K378" s="201"/>
      <c r="L378" s="206"/>
      <c r="M378" s="207"/>
      <c r="N378" s="208"/>
      <c r="O378" s="208"/>
      <c r="P378" s="208"/>
      <c r="Q378" s="208"/>
      <c r="R378" s="208"/>
      <c r="S378" s="208"/>
      <c r="T378" s="209"/>
      <c r="AT378" s="210" t="s">
        <v>140</v>
      </c>
      <c r="AU378" s="210" t="s">
        <v>138</v>
      </c>
      <c r="AV378" s="13" t="s">
        <v>83</v>
      </c>
      <c r="AW378" s="13" t="s">
        <v>32</v>
      </c>
      <c r="AX378" s="13" t="s">
        <v>75</v>
      </c>
      <c r="AY378" s="210" t="s">
        <v>130</v>
      </c>
    </row>
    <row r="379" spans="1:65" s="14" customFormat="1" ht="11.25">
      <c r="B379" s="211"/>
      <c r="C379" s="212"/>
      <c r="D379" s="202" t="s">
        <v>140</v>
      </c>
      <c r="E379" s="213" t="s">
        <v>1</v>
      </c>
      <c r="F379" s="214" t="s">
        <v>1152</v>
      </c>
      <c r="G379" s="212"/>
      <c r="H379" s="215">
        <v>39.030999999999999</v>
      </c>
      <c r="I379" s="216"/>
      <c r="J379" s="212"/>
      <c r="K379" s="212"/>
      <c r="L379" s="217"/>
      <c r="M379" s="218"/>
      <c r="N379" s="219"/>
      <c r="O379" s="219"/>
      <c r="P379" s="219"/>
      <c r="Q379" s="219"/>
      <c r="R379" s="219"/>
      <c r="S379" s="219"/>
      <c r="T379" s="220"/>
      <c r="AT379" s="221" t="s">
        <v>140</v>
      </c>
      <c r="AU379" s="221" t="s">
        <v>138</v>
      </c>
      <c r="AV379" s="14" t="s">
        <v>138</v>
      </c>
      <c r="AW379" s="14" t="s">
        <v>32</v>
      </c>
      <c r="AX379" s="14" t="s">
        <v>83</v>
      </c>
      <c r="AY379" s="221" t="s">
        <v>130</v>
      </c>
    </row>
    <row r="380" spans="1:65" s="2" customFormat="1" ht="24.2" customHeight="1">
      <c r="A380" s="35"/>
      <c r="B380" s="36"/>
      <c r="C380" s="187" t="s">
        <v>442</v>
      </c>
      <c r="D380" s="187" t="s">
        <v>132</v>
      </c>
      <c r="E380" s="188" t="s">
        <v>1285</v>
      </c>
      <c r="F380" s="189" t="s">
        <v>1286</v>
      </c>
      <c r="G380" s="190" t="s">
        <v>135</v>
      </c>
      <c r="H380" s="191">
        <v>39.030999999999999</v>
      </c>
      <c r="I380" s="192"/>
      <c r="J380" s="193">
        <f>ROUND(I380*H380,2)</f>
        <v>0</v>
      </c>
      <c r="K380" s="189" t="s">
        <v>136</v>
      </c>
      <c r="L380" s="40"/>
      <c r="M380" s="194" t="s">
        <v>1</v>
      </c>
      <c r="N380" s="195" t="s">
        <v>41</v>
      </c>
      <c r="O380" s="72"/>
      <c r="P380" s="196">
        <f>O380*H380</f>
        <v>0</v>
      </c>
      <c r="Q380" s="196">
        <v>0</v>
      </c>
      <c r="R380" s="196">
        <f>Q380*H380</f>
        <v>0</v>
      </c>
      <c r="S380" s="196">
        <v>0</v>
      </c>
      <c r="T380" s="197">
        <f>S380*H380</f>
        <v>0</v>
      </c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R380" s="198" t="s">
        <v>137</v>
      </c>
      <c r="AT380" s="198" t="s">
        <v>132</v>
      </c>
      <c r="AU380" s="198" t="s">
        <v>138</v>
      </c>
      <c r="AY380" s="18" t="s">
        <v>130</v>
      </c>
      <c r="BE380" s="199">
        <f>IF(N380="základní",J380,0)</f>
        <v>0</v>
      </c>
      <c r="BF380" s="199">
        <f>IF(N380="snížená",J380,0)</f>
        <v>0</v>
      </c>
      <c r="BG380" s="199">
        <f>IF(N380="zákl. přenesená",J380,0)</f>
        <v>0</v>
      </c>
      <c r="BH380" s="199">
        <f>IF(N380="sníž. přenesená",J380,0)</f>
        <v>0</v>
      </c>
      <c r="BI380" s="199">
        <f>IF(N380="nulová",J380,0)</f>
        <v>0</v>
      </c>
      <c r="BJ380" s="18" t="s">
        <v>138</v>
      </c>
      <c r="BK380" s="199">
        <f>ROUND(I380*H380,2)</f>
        <v>0</v>
      </c>
      <c r="BL380" s="18" t="s">
        <v>137</v>
      </c>
      <c r="BM380" s="198" t="s">
        <v>1287</v>
      </c>
    </row>
    <row r="381" spans="1:65" s="12" customFormat="1" ht="22.9" customHeight="1">
      <c r="B381" s="171"/>
      <c r="C381" s="172"/>
      <c r="D381" s="173" t="s">
        <v>74</v>
      </c>
      <c r="E381" s="185" t="s">
        <v>680</v>
      </c>
      <c r="F381" s="185" t="s">
        <v>681</v>
      </c>
      <c r="G381" s="172"/>
      <c r="H381" s="172"/>
      <c r="I381" s="175"/>
      <c r="J381" s="186">
        <f>BK381</f>
        <v>0</v>
      </c>
      <c r="K381" s="172"/>
      <c r="L381" s="177"/>
      <c r="M381" s="178"/>
      <c r="N381" s="179"/>
      <c r="O381" s="179"/>
      <c r="P381" s="180">
        <f>SUM(P382:P386)</f>
        <v>0</v>
      </c>
      <c r="Q381" s="179"/>
      <c r="R381" s="180">
        <f>SUM(R382:R386)</f>
        <v>0</v>
      </c>
      <c r="S381" s="179"/>
      <c r="T381" s="181">
        <f>SUM(T382:T386)</f>
        <v>0</v>
      </c>
      <c r="AR381" s="182" t="s">
        <v>83</v>
      </c>
      <c r="AT381" s="183" t="s">
        <v>74</v>
      </c>
      <c r="AU381" s="183" t="s">
        <v>83</v>
      </c>
      <c r="AY381" s="182" t="s">
        <v>130</v>
      </c>
      <c r="BK381" s="184">
        <f>SUM(BK382:BK386)</f>
        <v>0</v>
      </c>
    </row>
    <row r="382" spans="1:65" s="2" customFormat="1" ht="24.2" customHeight="1">
      <c r="A382" s="35"/>
      <c r="B382" s="36"/>
      <c r="C382" s="187" t="s">
        <v>447</v>
      </c>
      <c r="D382" s="187" t="s">
        <v>132</v>
      </c>
      <c r="E382" s="188" t="s">
        <v>683</v>
      </c>
      <c r="F382" s="189" t="s">
        <v>684</v>
      </c>
      <c r="G382" s="190" t="s">
        <v>685</v>
      </c>
      <c r="H382" s="191">
        <v>45.148000000000003</v>
      </c>
      <c r="I382" s="192"/>
      <c r="J382" s="193">
        <f>ROUND(I382*H382,2)</f>
        <v>0</v>
      </c>
      <c r="K382" s="189" t="s">
        <v>136</v>
      </c>
      <c r="L382" s="40"/>
      <c r="M382" s="194" t="s">
        <v>1</v>
      </c>
      <c r="N382" s="195" t="s">
        <v>41</v>
      </c>
      <c r="O382" s="72"/>
      <c r="P382" s="196">
        <f>O382*H382</f>
        <v>0</v>
      </c>
      <c r="Q382" s="196">
        <v>0</v>
      </c>
      <c r="R382" s="196">
        <f>Q382*H382</f>
        <v>0</v>
      </c>
      <c r="S382" s="196">
        <v>0</v>
      </c>
      <c r="T382" s="197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8" t="s">
        <v>137</v>
      </c>
      <c r="AT382" s="198" t="s">
        <v>132</v>
      </c>
      <c r="AU382" s="198" t="s">
        <v>138</v>
      </c>
      <c r="AY382" s="18" t="s">
        <v>130</v>
      </c>
      <c r="BE382" s="199">
        <f>IF(N382="základní",J382,0)</f>
        <v>0</v>
      </c>
      <c r="BF382" s="199">
        <f>IF(N382="snížená",J382,0)</f>
        <v>0</v>
      </c>
      <c r="BG382" s="199">
        <f>IF(N382="zákl. přenesená",J382,0)</f>
        <v>0</v>
      </c>
      <c r="BH382" s="199">
        <f>IF(N382="sníž. přenesená",J382,0)</f>
        <v>0</v>
      </c>
      <c r="BI382" s="199">
        <f>IF(N382="nulová",J382,0)</f>
        <v>0</v>
      </c>
      <c r="BJ382" s="18" t="s">
        <v>138</v>
      </c>
      <c r="BK382" s="199">
        <f>ROUND(I382*H382,2)</f>
        <v>0</v>
      </c>
      <c r="BL382" s="18" t="s">
        <v>137</v>
      </c>
      <c r="BM382" s="198" t="s">
        <v>1288</v>
      </c>
    </row>
    <row r="383" spans="1:65" s="2" customFormat="1" ht="24.2" customHeight="1">
      <c r="A383" s="35"/>
      <c r="B383" s="36"/>
      <c r="C383" s="187" t="s">
        <v>452</v>
      </c>
      <c r="D383" s="187" t="s">
        <v>132</v>
      </c>
      <c r="E383" s="188" t="s">
        <v>688</v>
      </c>
      <c r="F383" s="189" t="s">
        <v>689</v>
      </c>
      <c r="G383" s="190" t="s">
        <v>685</v>
      </c>
      <c r="H383" s="191">
        <v>45.148000000000003</v>
      </c>
      <c r="I383" s="192"/>
      <c r="J383" s="193">
        <f>ROUND(I383*H383,2)</f>
        <v>0</v>
      </c>
      <c r="K383" s="189" t="s">
        <v>136</v>
      </c>
      <c r="L383" s="40"/>
      <c r="M383" s="194" t="s">
        <v>1</v>
      </c>
      <c r="N383" s="195" t="s">
        <v>41</v>
      </c>
      <c r="O383" s="72"/>
      <c r="P383" s="196">
        <f>O383*H383</f>
        <v>0</v>
      </c>
      <c r="Q383" s="196">
        <v>0</v>
      </c>
      <c r="R383" s="196">
        <f>Q383*H383</f>
        <v>0</v>
      </c>
      <c r="S383" s="196">
        <v>0</v>
      </c>
      <c r="T383" s="197">
        <f>S383*H383</f>
        <v>0</v>
      </c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R383" s="198" t="s">
        <v>137</v>
      </c>
      <c r="AT383" s="198" t="s">
        <v>132</v>
      </c>
      <c r="AU383" s="198" t="s">
        <v>138</v>
      </c>
      <c r="AY383" s="18" t="s">
        <v>130</v>
      </c>
      <c r="BE383" s="199">
        <f>IF(N383="základní",J383,0)</f>
        <v>0</v>
      </c>
      <c r="BF383" s="199">
        <f>IF(N383="snížená",J383,0)</f>
        <v>0</v>
      </c>
      <c r="BG383" s="199">
        <f>IF(N383="zákl. přenesená",J383,0)</f>
        <v>0</v>
      </c>
      <c r="BH383" s="199">
        <f>IF(N383="sníž. přenesená",J383,0)</f>
        <v>0</v>
      </c>
      <c r="BI383" s="199">
        <f>IF(N383="nulová",J383,0)</f>
        <v>0</v>
      </c>
      <c r="BJ383" s="18" t="s">
        <v>138</v>
      </c>
      <c r="BK383" s="199">
        <f>ROUND(I383*H383,2)</f>
        <v>0</v>
      </c>
      <c r="BL383" s="18" t="s">
        <v>137</v>
      </c>
      <c r="BM383" s="198" t="s">
        <v>1289</v>
      </c>
    </row>
    <row r="384" spans="1:65" s="2" customFormat="1" ht="24.2" customHeight="1">
      <c r="A384" s="35"/>
      <c r="B384" s="36"/>
      <c r="C384" s="187" t="s">
        <v>458</v>
      </c>
      <c r="D384" s="187" t="s">
        <v>132</v>
      </c>
      <c r="E384" s="188" t="s">
        <v>692</v>
      </c>
      <c r="F384" s="189" t="s">
        <v>693</v>
      </c>
      <c r="G384" s="190" t="s">
        <v>685</v>
      </c>
      <c r="H384" s="191">
        <v>632.072</v>
      </c>
      <c r="I384" s="192"/>
      <c r="J384" s="193">
        <f>ROUND(I384*H384,2)</f>
        <v>0</v>
      </c>
      <c r="K384" s="189" t="s">
        <v>136</v>
      </c>
      <c r="L384" s="40"/>
      <c r="M384" s="194" t="s">
        <v>1</v>
      </c>
      <c r="N384" s="195" t="s">
        <v>41</v>
      </c>
      <c r="O384" s="72"/>
      <c r="P384" s="196">
        <f>O384*H384</f>
        <v>0</v>
      </c>
      <c r="Q384" s="196">
        <v>0</v>
      </c>
      <c r="R384" s="196">
        <f>Q384*H384</f>
        <v>0</v>
      </c>
      <c r="S384" s="196">
        <v>0</v>
      </c>
      <c r="T384" s="197">
        <f>S384*H384</f>
        <v>0</v>
      </c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R384" s="198" t="s">
        <v>137</v>
      </c>
      <c r="AT384" s="198" t="s">
        <v>132</v>
      </c>
      <c r="AU384" s="198" t="s">
        <v>138</v>
      </c>
      <c r="AY384" s="18" t="s">
        <v>130</v>
      </c>
      <c r="BE384" s="199">
        <f>IF(N384="základní",J384,0)</f>
        <v>0</v>
      </c>
      <c r="BF384" s="199">
        <f>IF(N384="snížená",J384,0)</f>
        <v>0</v>
      </c>
      <c r="BG384" s="199">
        <f>IF(N384="zákl. přenesená",J384,0)</f>
        <v>0</v>
      </c>
      <c r="BH384" s="199">
        <f>IF(N384="sníž. přenesená",J384,0)</f>
        <v>0</v>
      </c>
      <c r="BI384" s="199">
        <f>IF(N384="nulová",J384,0)</f>
        <v>0</v>
      </c>
      <c r="BJ384" s="18" t="s">
        <v>138</v>
      </c>
      <c r="BK384" s="199">
        <f>ROUND(I384*H384,2)</f>
        <v>0</v>
      </c>
      <c r="BL384" s="18" t="s">
        <v>137</v>
      </c>
      <c r="BM384" s="198" t="s">
        <v>1290</v>
      </c>
    </row>
    <row r="385" spans="1:65" s="14" customFormat="1" ht="11.25">
      <c r="B385" s="211"/>
      <c r="C385" s="212"/>
      <c r="D385" s="202" t="s">
        <v>140</v>
      </c>
      <c r="E385" s="212"/>
      <c r="F385" s="214" t="s">
        <v>1291</v>
      </c>
      <c r="G385" s="212"/>
      <c r="H385" s="215">
        <v>632.072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140</v>
      </c>
      <c r="AU385" s="221" t="s">
        <v>138</v>
      </c>
      <c r="AV385" s="14" t="s">
        <v>138</v>
      </c>
      <c r="AW385" s="14" t="s">
        <v>4</v>
      </c>
      <c r="AX385" s="14" t="s">
        <v>83</v>
      </c>
      <c r="AY385" s="221" t="s">
        <v>130</v>
      </c>
    </row>
    <row r="386" spans="1:65" s="2" customFormat="1" ht="33" customHeight="1">
      <c r="A386" s="35"/>
      <c r="B386" s="36"/>
      <c r="C386" s="187" t="s">
        <v>506</v>
      </c>
      <c r="D386" s="187" t="s">
        <v>132</v>
      </c>
      <c r="E386" s="188" t="s">
        <v>697</v>
      </c>
      <c r="F386" s="189" t="s">
        <v>698</v>
      </c>
      <c r="G386" s="190" t="s">
        <v>685</v>
      </c>
      <c r="H386" s="191">
        <v>45.148000000000003</v>
      </c>
      <c r="I386" s="192"/>
      <c r="J386" s="193">
        <f>ROUND(I386*H386,2)</f>
        <v>0</v>
      </c>
      <c r="K386" s="189" t="s">
        <v>136</v>
      </c>
      <c r="L386" s="40"/>
      <c r="M386" s="194" t="s">
        <v>1</v>
      </c>
      <c r="N386" s="195" t="s">
        <v>41</v>
      </c>
      <c r="O386" s="72"/>
      <c r="P386" s="196">
        <f>O386*H386</f>
        <v>0</v>
      </c>
      <c r="Q386" s="196">
        <v>0</v>
      </c>
      <c r="R386" s="196">
        <f>Q386*H386</f>
        <v>0</v>
      </c>
      <c r="S386" s="196">
        <v>0</v>
      </c>
      <c r="T386" s="197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8" t="s">
        <v>137</v>
      </c>
      <c r="AT386" s="198" t="s">
        <v>132</v>
      </c>
      <c r="AU386" s="198" t="s">
        <v>138</v>
      </c>
      <c r="AY386" s="18" t="s">
        <v>130</v>
      </c>
      <c r="BE386" s="199">
        <f>IF(N386="základní",J386,0)</f>
        <v>0</v>
      </c>
      <c r="BF386" s="199">
        <f>IF(N386="snížená",J386,0)</f>
        <v>0</v>
      </c>
      <c r="BG386" s="199">
        <f>IF(N386="zákl. přenesená",J386,0)</f>
        <v>0</v>
      </c>
      <c r="BH386" s="199">
        <f>IF(N386="sníž. přenesená",J386,0)</f>
        <v>0</v>
      </c>
      <c r="BI386" s="199">
        <f>IF(N386="nulová",J386,0)</f>
        <v>0</v>
      </c>
      <c r="BJ386" s="18" t="s">
        <v>138</v>
      </c>
      <c r="BK386" s="199">
        <f>ROUND(I386*H386,2)</f>
        <v>0</v>
      </c>
      <c r="BL386" s="18" t="s">
        <v>137</v>
      </c>
      <c r="BM386" s="198" t="s">
        <v>1292</v>
      </c>
    </row>
    <row r="387" spans="1:65" s="12" customFormat="1" ht="22.9" customHeight="1">
      <c r="B387" s="171"/>
      <c r="C387" s="172"/>
      <c r="D387" s="173" t="s">
        <v>74</v>
      </c>
      <c r="E387" s="185" t="s">
        <v>700</v>
      </c>
      <c r="F387" s="185" t="s">
        <v>701</v>
      </c>
      <c r="G387" s="172"/>
      <c r="H387" s="172"/>
      <c r="I387" s="175"/>
      <c r="J387" s="186">
        <f>BK387</f>
        <v>0</v>
      </c>
      <c r="K387" s="172"/>
      <c r="L387" s="177"/>
      <c r="M387" s="178"/>
      <c r="N387" s="179"/>
      <c r="O387" s="179"/>
      <c r="P387" s="180">
        <f>P388</f>
        <v>0</v>
      </c>
      <c r="Q387" s="179"/>
      <c r="R387" s="180">
        <f>R388</f>
        <v>0</v>
      </c>
      <c r="S387" s="179"/>
      <c r="T387" s="181">
        <f>T388</f>
        <v>0</v>
      </c>
      <c r="AR387" s="182" t="s">
        <v>83</v>
      </c>
      <c r="AT387" s="183" t="s">
        <v>74</v>
      </c>
      <c r="AU387" s="183" t="s">
        <v>83</v>
      </c>
      <c r="AY387" s="182" t="s">
        <v>130</v>
      </c>
      <c r="BK387" s="184">
        <f>BK388</f>
        <v>0</v>
      </c>
    </row>
    <row r="388" spans="1:65" s="2" customFormat="1" ht="21.75" customHeight="1">
      <c r="A388" s="35"/>
      <c r="B388" s="36"/>
      <c r="C388" s="187" t="s">
        <v>519</v>
      </c>
      <c r="D388" s="187" t="s">
        <v>132</v>
      </c>
      <c r="E388" s="188" t="s">
        <v>703</v>
      </c>
      <c r="F388" s="189" t="s">
        <v>704</v>
      </c>
      <c r="G388" s="190" t="s">
        <v>685</v>
      </c>
      <c r="H388" s="191">
        <v>44.503999999999998</v>
      </c>
      <c r="I388" s="192"/>
      <c r="J388" s="193">
        <f>ROUND(I388*H388,2)</f>
        <v>0</v>
      </c>
      <c r="K388" s="189" t="s">
        <v>136</v>
      </c>
      <c r="L388" s="40"/>
      <c r="M388" s="194" t="s">
        <v>1</v>
      </c>
      <c r="N388" s="195" t="s">
        <v>41</v>
      </c>
      <c r="O388" s="72"/>
      <c r="P388" s="196">
        <f>O388*H388</f>
        <v>0</v>
      </c>
      <c r="Q388" s="196">
        <v>0</v>
      </c>
      <c r="R388" s="196">
        <f>Q388*H388</f>
        <v>0</v>
      </c>
      <c r="S388" s="196">
        <v>0</v>
      </c>
      <c r="T388" s="197">
        <f>S388*H388</f>
        <v>0</v>
      </c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R388" s="198" t="s">
        <v>137</v>
      </c>
      <c r="AT388" s="198" t="s">
        <v>132</v>
      </c>
      <c r="AU388" s="198" t="s">
        <v>138</v>
      </c>
      <c r="AY388" s="18" t="s">
        <v>130</v>
      </c>
      <c r="BE388" s="199">
        <f>IF(N388="základní",J388,0)</f>
        <v>0</v>
      </c>
      <c r="BF388" s="199">
        <f>IF(N388="snížená",J388,0)</f>
        <v>0</v>
      </c>
      <c r="BG388" s="199">
        <f>IF(N388="zákl. přenesená",J388,0)</f>
        <v>0</v>
      </c>
      <c r="BH388" s="199">
        <f>IF(N388="sníž. přenesená",J388,0)</f>
        <v>0</v>
      </c>
      <c r="BI388" s="199">
        <f>IF(N388="nulová",J388,0)</f>
        <v>0</v>
      </c>
      <c r="BJ388" s="18" t="s">
        <v>138</v>
      </c>
      <c r="BK388" s="199">
        <f>ROUND(I388*H388,2)</f>
        <v>0</v>
      </c>
      <c r="BL388" s="18" t="s">
        <v>137</v>
      </c>
      <c r="BM388" s="198" t="s">
        <v>1293</v>
      </c>
    </row>
    <row r="389" spans="1:65" s="12" customFormat="1" ht="25.9" customHeight="1">
      <c r="B389" s="171"/>
      <c r="C389" s="172"/>
      <c r="D389" s="173" t="s">
        <v>74</v>
      </c>
      <c r="E389" s="174" t="s">
        <v>706</v>
      </c>
      <c r="F389" s="174" t="s">
        <v>707</v>
      </c>
      <c r="G389" s="172"/>
      <c r="H389" s="172"/>
      <c r="I389" s="175"/>
      <c r="J389" s="176">
        <f>BK389</f>
        <v>0</v>
      </c>
      <c r="K389" s="172"/>
      <c r="L389" s="177"/>
      <c r="M389" s="178"/>
      <c r="N389" s="179"/>
      <c r="O389" s="179"/>
      <c r="P389" s="180">
        <f>P390+P411+P413+P415+P446+P572+P585+P609+P692+P724</f>
        <v>0</v>
      </c>
      <c r="Q389" s="179"/>
      <c r="R389" s="180">
        <f>R390+R411+R413+R415+R446+R572+R585+R609+R692+R724</f>
        <v>42.322859410000014</v>
      </c>
      <c r="S389" s="179"/>
      <c r="T389" s="181">
        <f>T390+T411+T413+T415+T446+T572+T585+T609+T692+T724</f>
        <v>16.01312892</v>
      </c>
      <c r="AR389" s="182" t="s">
        <v>138</v>
      </c>
      <c r="AT389" s="183" t="s">
        <v>74</v>
      </c>
      <c r="AU389" s="183" t="s">
        <v>75</v>
      </c>
      <c r="AY389" s="182" t="s">
        <v>130</v>
      </c>
      <c r="BK389" s="184">
        <f>BK390+BK411+BK413+BK415+BK446+BK572+BK585+BK609+BK692+BK724</f>
        <v>0</v>
      </c>
    </row>
    <row r="390" spans="1:65" s="12" customFormat="1" ht="22.9" customHeight="1">
      <c r="B390" s="171"/>
      <c r="C390" s="172"/>
      <c r="D390" s="173" t="s">
        <v>74</v>
      </c>
      <c r="E390" s="185" t="s">
        <v>1294</v>
      </c>
      <c r="F390" s="185" t="s">
        <v>1295</v>
      </c>
      <c r="G390" s="172"/>
      <c r="H390" s="172"/>
      <c r="I390" s="175"/>
      <c r="J390" s="186">
        <f>BK390</f>
        <v>0</v>
      </c>
      <c r="K390" s="172"/>
      <c r="L390" s="177"/>
      <c r="M390" s="178"/>
      <c r="N390" s="179"/>
      <c r="O390" s="179"/>
      <c r="P390" s="180">
        <f>SUM(P391:P410)</f>
        <v>0</v>
      </c>
      <c r="Q390" s="179"/>
      <c r="R390" s="180">
        <f>SUM(R391:R410)</f>
        <v>3.3460662999999999</v>
      </c>
      <c r="S390" s="179"/>
      <c r="T390" s="181">
        <f>SUM(T391:T410)</f>
        <v>2.4373634999999996</v>
      </c>
      <c r="AR390" s="182" t="s">
        <v>138</v>
      </c>
      <c r="AT390" s="183" t="s">
        <v>74</v>
      </c>
      <c r="AU390" s="183" t="s">
        <v>83</v>
      </c>
      <c r="AY390" s="182" t="s">
        <v>130</v>
      </c>
      <c r="BK390" s="184">
        <f>SUM(BK391:BK410)</f>
        <v>0</v>
      </c>
    </row>
    <row r="391" spans="1:65" s="2" customFormat="1" ht="24.2" customHeight="1">
      <c r="A391" s="35"/>
      <c r="B391" s="36"/>
      <c r="C391" s="187" t="s">
        <v>556</v>
      </c>
      <c r="D391" s="187" t="s">
        <v>132</v>
      </c>
      <c r="E391" s="188" t="s">
        <v>1296</v>
      </c>
      <c r="F391" s="189" t="s">
        <v>1297</v>
      </c>
      <c r="G391" s="190" t="s">
        <v>135</v>
      </c>
      <c r="H391" s="191">
        <v>886.31399999999996</v>
      </c>
      <c r="I391" s="192"/>
      <c r="J391" s="193">
        <f>ROUND(I391*H391,2)</f>
        <v>0</v>
      </c>
      <c r="K391" s="189" t="s">
        <v>136</v>
      </c>
      <c r="L391" s="40"/>
      <c r="M391" s="194" t="s">
        <v>1</v>
      </c>
      <c r="N391" s="195" t="s">
        <v>41</v>
      </c>
      <c r="O391" s="72"/>
      <c r="P391" s="196">
        <f>O391*H391</f>
        <v>0</v>
      </c>
      <c r="Q391" s="196">
        <v>0</v>
      </c>
      <c r="R391" s="196">
        <f>Q391*H391</f>
        <v>0</v>
      </c>
      <c r="S391" s="196">
        <v>0</v>
      </c>
      <c r="T391" s="197">
        <f>S391*H391</f>
        <v>0</v>
      </c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R391" s="198" t="s">
        <v>233</v>
      </c>
      <c r="AT391" s="198" t="s">
        <v>132</v>
      </c>
      <c r="AU391" s="198" t="s">
        <v>138</v>
      </c>
      <c r="AY391" s="18" t="s">
        <v>130</v>
      </c>
      <c r="BE391" s="199">
        <f>IF(N391="základní",J391,0)</f>
        <v>0</v>
      </c>
      <c r="BF391" s="199">
        <f>IF(N391="snížená",J391,0)</f>
        <v>0</v>
      </c>
      <c r="BG391" s="199">
        <f>IF(N391="zákl. přenesená",J391,0)</f>
        <v>0</v>
      </c>
      <c r="BH391" s="199">
        <f>IF(N391="sníž. přenesená",J391,0)</f>
        <v>0</v>
      </c>
      <c r="BI391" s="199">
        <f>IF(N391="nulová",J391,0)</f>
        <v>0</v>
      </c>
      <c r="BJ391" s="18" t="s">
        <v>138</v>
      </c>
      <c r="BK391" s="199">
        <f>ROUND(I391*H391,2)</f>
        <v>0</v>
      </c>
      <c r="BL391" s="18" t="s">
        <v>233</v>
      </c>
      <c r="BM391" s="198" t="s">
        <v>1298</v>
      </c>
    </row>
    <row r="392" spans="1:65" s="13" customFormat="1" ht="11.25">
      <c r="B392" s="200"/>
      <c r="C392" s="201"/>
      <c r="D392" s="202" t="s">
        <v>140</v>
      </c>
      <c r="E392" s="203" t="s">
        <v>1</v>
      </c>
      <c r="F392" s="204" t="s">
        <v>1299</v>
      </c>
      <c r="G392" s="201"/>
      <c r="H392" s="203" t="s">
        <v>1</v>
      </c>
      <c r="I392" s="205"/>
      <c r="J392" s="201"/>
      <c r="K392" s="201"/>
      <c r="L392" s="206"/>
      <c r="M392" s="207"/>
      <c r="N392" s="208"/>
      <c r="O392" s="208"/>
      <c r="P392" s="208"/>
      <c r="Q392" s="208"/>
      <c r="R392" s="208"/>
      <c r="S392" s="208"/>
      <c r="T392" s="209"/>
      <c r="AT392" s="210" t="s">
        <v>140</v>
      </c>
      <c r="AU392" s="210" t="s">
        <v>138</v>
      </c>
      <c r="AV392" s="13" t="s">
        <v>83</v>
      </c>
      <c r="AW392" s="13" t="s">
        <v>32</v>
      </c>
      <c r="AX392" s="13" t="s">
        <v>75</v>
      </c>
      <c r="AY392" s="210" t="s">
        <v>130</v>
      </c>
    </row>
    <row r="393" spans="1:65" s="14" customFormat="1" ht="11.25">
      <c r="B393" s="211"/>
      <c r="C393" s="212"/>
      <c r="D393" s="202" t="s">
        <v>140</v>
      </c>
      <c r="E393" s="213" t="s">
        <v>1</v>
      </c>
      <c r="F393" s="214" t="s">
        <v>1300</v>
      </c>
      <c r="G393" s="212"/>
      <c r="H393" s="215">
        <v>886.31399999999996</v>
      </c>
      <c r="I393" s="216"/>
      <c r="J393" s="212"/>
      <c r="K393" s="212"/>
      <c r="L393" s="217"/>
      <c r="M393" s="218"/>
      <c r="N393" s="219"/>
      <c r="O393" s="219"/>
      <c r="P393" s="219"/>
      <c r="Q393" s="219"/>
      <c r="R393" s="219"/>
      <c r="S393" s="219"/>
      <c r="T393" s="220"/>
      <c r="AT393" s="221" t="s">
        <v>140</v>
      </c>
      <c r="AU393" s="221" t="s">
        <v>138</v>
      </c>
      <c r="AV393" s="14" t="s">
        <v>138</v>
      </c>
      <c r="AW393" s="14" t="s">
        <v>32</v>
      </c>
      <c r="AX393" s="14" t="s">
        <v>83</v>
      </c>
      <c r="AY393" s="221" t="s">
        <v>130</v>
      </c>
    </row>
    <row r="394" spans="1:65" s="2" customFormat="1" ht="16.5" customHeight="1">
      <c r="A394" s="35"/>
      <c r="B394" s="36"/>
      <c r="C394" s="233" t="s">
        <v>560</v>
      </c>
      <c r="D394" s="233" t="s">
        <v>175</v>
      </c>
      <c r="E394" s="234" t="s">
        <v>727</v>
      </c>
      <c r="F394" s="235" t="s">
        <v>728</v>
      </c>
      <c r="G394" s="236" t="s">
        <v>685</v>
      </c>
      <c r="H394" s="237">
        <v>0.30099999999999999</v>
      </c>
      <c r="I394" s="238"/>
      <c r="J394" s="239">
        <f>ROUND(I394*H394,2)</f>
        <v>0</v>
      </c>
      <c r="K394" s="235" t="s">
        <v>136</v>
      </c>
      <c r="L394" s="240"/>
      <c r="M394" s="241" t="s">
        <v>1</v>
      </c>
      <c r="N394" s="242" t="s">
        <v>41</v>
      </c>
      <c r="O394" s="72"/>
      <c r="P394" s="196">
        <f>O394*H394</f>
        <v>0</v>
      </c>
      <c r="Q394" s="196">
        <v>1</v>
      </c>
      <c r="R394" s="196">
        <f>Q394*H394</f>
        <v>0.30099999999999999</v>
      </c>
      <c r="S394" s="196">
        <v>0</v>
      </c>
      <c r="T394" s="197">
        <f>S394*H394</f>
        <v>0</v>
      </c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R394" s="198" t="s">
        <v>391</v>
      </c>
      <c r="AT394" s="198" t="s">
        <v>175</v>
      </c>
      <c r="AU394" s="198" t="s">
        <v>138</v>
      </c>
      <c r="AY394" s="18" t="s">
        <v>130</v>
      </c>
      <c r="BE394" s="199">
        <f>IF(N394="základní",J394,0)</f>
        <v>0</v>
      </c>
      <c r="BF394" s="199">
        <f>IF(N394="snížená",J394,0)</f>
        <v>0</v>
      </c>
      <c r="BG394" s="199">
        <f>IF(N394="zákl. přenesená",J394,0)</f>
        <v>0</v>
      </c>
      <c r="BH394" s="199">
        <f>IF(N394="sníž. přenesená",J394,0)</f>
        <v>0</v>
      </c>
      <c r="BI394" s="199">
        <f>IF(N394="nulová",J394,0)</f>
        <v>0</v>
      </c>
      <c r="BJ394" s="18" t="s">
        <v>138</v>
      </c>
      <c r="BK394" s="199">
        <f>ROUND(I394*H394,2)</f>
        <v>0</v>
      </c>
      <c r="BL394" s="18" t="s">
        <v>233</v>
      </c>
      <c r="BM394" s="198" t="s">
        <v>1301</v>
      </c>
    </row>
    <row r="395" spans="1:65" s="14" customFormat="1" ht="11.25">
      <c r="B395" s="211"/>
      <c r="C395" s="212"/>
      <c r="D395" s="202" t="s">
        <v>140</v>
      </c>
      <c r="E395" s="212"/>
      <c r="F395" s="214" t="s">
        <v>1302</v>
      </c>
      <c r="G395" s="212"/>
      <c r="H395" s="215">
        <v>0.30099999999999999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140</v>
      </c>
      <c r="AU395" s="221" t="s">
        <v>138</v>
      </c>
      <c r="AV395" s="14" t="s">
        <v>138</v>
      </c>
      <c r="AW395" s="14" t="s">
        <v>4</v>
      </c>
      <c r="AX395" s="14" t="s">
        <v>83</v>
      </c>
      <c r="AY395" s="221" t="s">
        <v>130</v>
      </c>
    </row>
    <row r="396" spans="1:65" s="2" customFormat="1" ht="24.2" customHeight="1">
      <c r="A396" s="35"/>
      <c r="B396" s="36"/>
      <c r="C396" s="187" t="s">
        <v>564</v>
      </c>
      <c r="D396" s="187" t="s">
        <v>132</v>
      </c>
      <c r="E396" s="188" t="s">
        <v>1303</v>
      </c>
      <c r="F396" s="189" t="s">
        <v>1304</v>
      </c>
      <c r="G396" s="190" t="s">
        <v>135</v>
      </c>
      <c r="H396" s="191">
        <v>443.15699999999998</v>
      </c>
      <c r="I396" s="192"/>
      <c r="J396" s="193">
        <f>ROUND(I396*H396,2)</f>
        <v>0</v>
      </c>
      <c r="K396" s="189" t="s">
        <v>136</v>
      </c>
      <c r="L396" s="40"/>
      <c r="M396" s="194" t="s">
        <v>1</v>
      </c>
      <c r="N396" s="195" t="s">
        <v>41</v>
      </c>
      <c r="O396" s="72"/>
      <c r="P396" s="196">
        <f>O396*H396</f>
        <v>0</v>
      </c>
      <c r="Q396" s="196">
        <v>4.0000000000000002E-4</v>
      </c>
      <c r="R396" s="196">
        <f>Q396*H396</f>
        <v>0.1772628</v>
      </c>
      <c r="S396" s="196">
        <v>0</v>
      </c>
      <c r="T396" s="197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8" t="s">
        <v>233</v>
      </c>
      <c r="AT396" s="198" t="s">
        <v>132</v>
      </c>
      <c r="AU396" s="198" t="s">
        <v>138</v>
      </c>
      <c r="AY396" s="18" t="s">
        <v>130</v>
      </c>
      <c r="BE396" s="199">
        <f>IF(N396="základní",J396,0)</f>
        <v>0</v>
      </c>
      <c r="BF396" s="199">
        <f>IF(N396="snížená",J396,0)</f>
        <v>0</v>
      </c>
      <c r="BG396" s="199">
        <f>IF(N396="zákl. přenesená",J396,0)</f>
        <v>0</v>
      </c>
      <c r="BH396" s="199">
        <f>IF(N396="sníž. přenesená",J396,0)</f>
        <v>0</v>
      </c>
      <c r="BI396" s="199">
        <f>IF(N396="nulová",J396,0)</f>
        <v>0</v>
      </c>
      <c r="BJ396" s="18" t="s">
        <v>138</v>
      </c>
      <c r="BK396" s="199">
        <f>ROUND(I396*H396,2)</f>
        <v>0</v>
      </c>
      <c r="BL396" s="18" t="s">
        <v>233</v>
      </c>
      <c r="BM396" s="198" t="s">
        <v>1305</v>
      </c>
    </row>
    <row r="397" spans="1:65" s="13" customFormat="1" ht="11.25">
      <c r="B397" s="200"/>
      <c r="C397" s="201"/>
      <c r="D397" s="202" t="s">
        <v>140</v>
      </c>
      <c r="E397" s="203" t="s">
        <v>1</v>
      </c>
      <c r="F397" s="204" t="s">
        <v>1299</v>
      </c>
      <c r="G397" s="201"/>
      <c r="H397" s="203" t="s">
        <v>1</v>
      </c>
      <c r="I397" s="205"/>
      <c r="J397" s="201"/>
      <c r="K397" s="201"/>
      <c r="L397" s="206"/>
      <c r="M397" s="207"/>
      <c r="N397" s="208"/>
      <c r="O397" s="208"/>
      <c r="P397" s="208"/>
      <c r="Q397" s="208"/>
      <c r="R397" s="208"/>
      <c r="S397" s="208"/>
      <c r="T397" s="209"/>
      <c r="AT397" s="210" t="s">
        <v>140</v>
      </c>
      <c r="AU397" s="210" t="s">
        <v>138</v>
      </c>
      <c r="AV397" s="13" t="s">
        <v>83</v>
      </c>
      <c r="AW397" s="13" t="s">
        <v>32</v>
      </c>
      <c r="AX397" s="13" t="s">
        <v>75</v>
      </c>
      <c r="AY397" s="210" t="s">
        <v>130</v>
      </c>
    </row>
    <row r="398" spans="1:65" s="14" customFormat="1" ht="11.25">
      <c r="B398" s="211"/>
      <c r="C398" s="212"/>
      <c r="D398" s="202" t="s">
        <v>140</v>
      </c>
      <c r="E398" s="213" t="s">
        <v>1</v>
      </c>
      <c r="F398" s="214" t="s">
        <v>1306</v>
      </c>
      <c r="G398" s="212"/>
      <c r="H398" s="215">
        <v>443.15699999999998</v>
      </c>
      <c r="I398" s="216"/>
      <c r="J398" s="212"/>
      <c r="K398" s="212"/>
      <c r="L398" s="217"/>
      <c r="M398" s="218"/>
      <c r="N398" s="219"/>
      <c r="O398" s="219"/>
      <c r="P398" s="219"/>
      <c r="Q398" s="219"/>
      <c r="R398" s="219"/>
      <c r="S398" s="219"/>
      <c r="T398" s="220"/>
      <c r="AT398" s="221" t="s">
        <v>140</v>
      </c>
      <c r="AU398" s="221" t="s">
        <v>138</v>
      </c>
      <c r="AV398" s="14" t="s">
        <v>138</v>
      </c>
      <c r="AW398" s="14" t="s">
        <v>32</v>
      </c>
      <c r="AX398" s="14" t="s">
        <v>83</v>
      </c>
      <c r="AY398" s="221" t="s">
        <v>130</v>
      </c>
    </row>
    <row r="399" spans="1:65" s="2" customFormat="1" ht="49.15" customHeight="1">
      <c r="A399" s="35"/>
      <c r="B399" s="36"/>
      <c r="C399" s="233" t="s">
        <v>570</v>
      </c>
      <c r="D399" s="233" t="s">
        <v>175</v>
      </c>
      <c r="E399" s="234" t="s">
        <v>1307</v>
      </c>
      <c r="F399" s="235" t="s">
        <v>1308</v>
      </c>
      <c r="G399" s="236" t="s">
        <v>135</v>
      </c>
      <c r="H399" s="237">
        <v>541.09500000000003</v>
      </c>
      <c r="I399" s="238"/>
      <c r="J399" s="239">
        <f>ROUND(I399*H399,2)</f>
        <v>0</v>
      </c>
      <c r="K399" s="235" t="s">
        <v>136</v>
      </c>
      <c r="L399" s="240"/>
      <c r="M399" s="241" t="s">
        <v>1</v>
      </c>
      <c r="N399" s="242" t="s">
        <v>41</v>
      </c>
      <c r="O399" s="72"/>
      <c r="P399" s="196">
        <f>O399*H399</f>
        <v>0</v>
      </c>
      <c r="Q399" s="196">
        <v>5.3E-3</v>
      </c>
      <c r="R399" s="196">
        <f>Q399*H399</f>
        <v>2.8678034999999999</v>
      </c>
      <c r="S399" s="196">
        <v>0</v>
      </c>
      <c r="T399" s="197">
        <f>S399*H399</f>
        <v>0</v>
      </c>
      <c r="U399" s="35"/>
      <c r="V399" s="35"/>
      <c r="W399" s="35"/>
      <c r="X399" s="35"/>
      <c r="Y399" s="35"/>
      <c r="Z399" s="35"/>
      <c r="AA399" s="35"/>
      <c r="AB399" s="35"/>
      <c r="AC399" s="35"/>
      <c r="AD399" s="35"/>
      <c r="AE399" s="35"/>
      <c r="AR399" s="198" t="s">
        <v>391</v>
      </c>
      <c r="AT399" s="198" t="s">
        <v>175</v>
      </c>
      <c r="AU399" s="198" t="s">
        <v>138</v>
      </c>
      <c r="AY399" s="18" t="s">
        <v>130</v>
      </c>
      <c r="BE399" s="199">
        <f>IF(N399="základní",J399,0)</f>
        <v>0</v>
      </c>
      <c r="BF399" s="199">
        <f>IF(N399="snížená",J399,0)</f>
        <v>0</v>
      </c>
      <c r="BG399" s="199">
        <f>IF(N399="zákl. přenesená",J399,0)</f>
        <v>0</v>
      </c>
      <c r="BH399" s="199">
        <f>IF(N399="sníž. přenesená",J399,0)</f>
        <v>0</v>
      </c>
      <c r="BI399" s="199">
        <f>IF(N399="nulová",J399,0)</f>
        <v>0</v>
      </c>
      <c r="BJ399" s="18" t="s">
        <v>138</v>
      </c>
      <c r="BK399" s="199">
        <f>ROUND(I399*H399,2)</f>
        <v>0</v>
      </c>
      <c r="BL399" s="18" t="s">
        <v>233</v>
      </c>
      <c r="BM399" s="198" t="s">
        <v>1309</v>
      </c>
    </row>
    <row r="400" spans="1:65" s="14" customFormat="1" ht="22.5">
      <c r="B400" s="211"/>
      <c r="C400" s="212"/>
      <c r="D400" s="202" t="s">
        <v>140</v>
      </c>
      <c r="E400" s="212"/>
      <c r="F400" s="214" t="s">
        <v>1310</v>
      </c>
      <c r="G400" s="212"/>
      <c r="H400" s="215">
        <v>541.09500000000003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140</v>
      </c>
      <c r="AU400" s="221" t="s">
        <v>138</v>
      </c>
      <c r="AV400" s="14" t="s">
        <v>138</v>
      </c>
      <c r="AW400" s="14" t="s">
        <v>4</v>
      </c>
      <c r="AX400" s="14" t="s">
        <v>83</v>
      </c>
      <c r="AY400" s="221" t="s">
        <v>130</v>
      </c>
    </row>
    <row r="401" spans="1:65" s="2" customFormat="1" ht="33" customHeight="1">
      <c r="A401" s="35"/>
      <c r="B401" s="36"/>
      <c r="C401" s="187" t="s">
        <v>574</v>
      </c>
      <c r="D401" s="187" t="s">
        <v>132</v>
      </c>
      <c r="E401" s="188" t="s">
        <v>1311</v>
      </c>
      <c r="F401" s="189" t="s">
        <v>1312</v>
      </c>
      <c r="G401" s="190" t="s">
        <v>135</v>
      </c>
      <c r="H401" s="191">
        <v>443.15699999999998</v>
      </c>
      <c r="I401" s="192"/>
      <c r="J401" s="193">
        <f>ROUND(I401*H401,2)</f>
        <v>0</v>
      </c>
      <c r="K401" s="189" t="s">
        <v>136</v>
      </c>
      <c r="L401" s="40"/>
      <c r="M401" s="194" t="s">
        <v>1</v>
      </c>
      <c r="N401" s="195" t="s">
        <v>41</v>
      </c>
      <c r="O401" s="72"/>
      <c r="P401" s="196">
        <f>O401*H401</f>
        <v>0</v>
      </c>
      <c r="Q401" s="196">
        <v>0</v>
      </c>
      <c r="R401" s="196">
        <f>Q401*H401</f>
        <v>0</v>
      </c>
      <c r="S401" s="196">
        <v>5.4999999999999997E-3</v>
      </c>
      <c r="T401" s="197">
        <f>S401*H401</f>
        <v>2.4373634999999996</v>
      </c>
      <c r="U401" s="35"/>
      <c r="V401" s="35"/>
      <c r="W401" s="35"/>
      <c r="X401" s="35"/>
      <c r="Y401" s="35"/>
      <c r="Z401" s="35"/>
      <c r="AA401" s="35"/>
      <c r="AB401" s="35"/>
      <c r="AC401" s="35"/>
      <c r="AD401" s="35"/>
      <c r="AE401" s="35"/>
      <c r="AR401" s="198" t="s">
        <v>233</v>
      </c>
      <c r="AT401" s="198" t="s">
        <v>132</v>
      </c>
      <c r="AU401" s="198" t="s">
        <v>138</v>
      </c>
      <c r="AY401" s="18" t="s">
        <v>130</v>
      </c>
      <c r="BE401" s="199">
        <f>IF(N401="základní",J401,0)</f>
        <v>0</v>
      </c>
      <c r="BF401" s="199">
        <f>IF(N401="snížená",J401,0)</f>
        <v>0</v>
      </c>
      <c r="BG401" s="199">
        <f>IF(N401="zákl. přenesená",J401,0)</f>
        <v>0</v>
      </c>
      <c r="BH401" s="199">
        <f>IF(N401="sníž. přenesená",J401,0)</f>
        <v>0</v>
      </c>
      <c r="BI401" s="199">
        <f>IF(N401="nulová",J401,0)</f>
        <v>0</v>
      </c>
      <c r="BJ401" s="18" t="s">
        <v>138</v>
      </c>
      <c r="BK401" s="199">
        <f>ROUND(I401*H401,2)</f>
        <v>0</v>
      </c>
      <c r="BL401" s="18" t="s">
        <v>233</v>
      </c>
      <c r="BM401" s="198" t="s">
        <v>1313</v>
      </c>
    </row>
    <row r="402" spans="1:65" s="13" customFormat="1" ht="11.25">
      <c r="B402" s="200"/>
      <c r="C402" s="201"/>
      <c r="D402" s="202" t="s">
        <v>140</v>
      </c>
      <c r="E402" s="203" t="s">
        <v>1</v>
      </c>
      <c r="F402" s="204" t="s">
        <v>1314</v>
      </c>
      <c r="G402" s="201"/>
      <c r="H402" s="203" t="s">
        <v>1</v>
      </c>
      <c r="I402" s="205"/>
      <c r="J402" s="201"/>
      <c r="K402" s="201"/>
      <c r="L402" s="206"/>
      <c r="M402" s="207"/>
      <c r="N402" s="208"/>
      <c r="O402" s="208"/>
      <c r="P402" s="208"/>
      <c r="Q402" s="208"/>
      <c r="R402" s="208"/>
      <c r="S402" s="208"/>
      <c r="T402" s="209"/>
      <c r="AT402" s="210" t="s">
        <v>140</v>
      </c>
      <c r="AU402" s="210" t="s">
        <v>138</v>
      </c>
      <c r="AV402" s="13" t="s">
        <v>83</v>
      </c>
      <c r="AW402" s="13" t="s">
        <v>32</v>
      </c>
      <c r="AX402" s="13" t="s">
        <v>75</v>
      </c>
      <c r="AY402" s="210" t="s">
        <v>130</v>
      </c>
    </row>
    <row r="403" spans="1:65" s="13" customFormat="1" ht="11.25">
      <c r="B403" s="200"/>
      <c r="C403" s="201"/>
      <c r="D403" s="202" t="s">
        <v>140</v>
      </c>
      <c r="E403" s="203" t="s">
        <v>1</v>
      </c>
      <c r="F403" s="204" t="s">
        <v>204</v>
      </c>
      <c r="G403" s="201"/>
      <c r="H403" s="203" t="s">
        <v>1</v>
      </c>
      <c r="I403" s="205"/>
      <c r="J403" s="201"/>
      <c r="K403" s="201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140</v>
      </c>
      <c r="AU403" s="210" t="s">
        <v>138</v>
      </c>
      <c r="AV403" s="13" t="s">
        <v>83</v>
      </c>
      <c r="AW403" s="13" t="s">
        <v>32</v>
      </c>
      <c r="AX403" s="13" t="s">
        <v>75</v>
      </c>
      <c r="AY403" s="210" t="s">
        <v>130</v>
      </c>
    </row>
    <row r="404" spans="1:65" s="14" customFormat="1" ht="11.25">
      <c r="B404" s="211"/>
      <c r="C404" s="212"/>
      <c r="D404" s="202" t="s">
        <v>140</v>
      </c>
      <c r="E404" s="213" t="s">
        <v>1</v>
      </c>
      <c r="F404" s="214" t="s">
        <v>1315</v>
      </c>
      <c r="G404" s="212"/>
      <c r="H404" s="215">
        <v>181.54499999999999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140</v>
      </c>
      <c r="AU404" s="221" t="s">
        <v>138</v>
      </c>
      <c r="AV404" s="14" t="s">
        <v>138</v>
      </c>
      <c r="AW404" s="14" t="s">
        <v>32</v>
      </c>
      <c r="AX404" s="14" t="s">
        <v>75</v>
      </c>
      <c r="AY404" s="221" t="s">
        <v>130</v>
      </c>
    </row>
    <row r="405" spans="1:65" s="13" customFormat="1" ht="11.25">
      <c r="B405" s="200"/>
      <c r="C405" s="201"/>
      <c r="D405" s="202" t="s">
        <v>140</v>
      </c>
      <c r="E405" s="203" t="s">
        <v>1</v>
      </c>
      <c r="F405" s="204" t="s">
        <v>218</v>
      </c>
      <c r="G405" s="201"/>
      <c r="H405" s="203" t="s">
        <v>1</v>
      </c>
      <c r="I405" s="205"/>
      <c r="J405" s="201"/>
      <c r="K405" s="201"/>
      <c r="L405" s="206"/>
      <c r="M405" s="207"/>
      <c r="N405" s="208"/>
      <c r="O405" s="208"/>
      <c r="P405" s="208"/>
      <c r="Q405" s="208"/>
      <c r="R405" s="208"/>
      <c r="S405" s="208"/>
      <c r="T405" s="209"/>
      <c r="AT405" s="210" t="s">
        <v>140</v>
      </c>
      <c r="AU405" s="210" t="s">
        <v>138</v>
      </c>
      <c r="AV405" s="13" t="s">
        <v>83</v>
      </c>
      <c r="AW405" s="13" t="s">
        <v>32</v>
      </c>
      <c r="AX405" s="13" t="s">
        <v>75</v>
      </c>
      <c r="AY405" s="210" t="s">
        <v>130</v>
      </c>
    </row>
    <row r="406" spans="1:65" s="14" customFormat="1" ht="11.25">
      <c r="B406" s="211"/>
      <c r="C406" s="212"/>
      <c r="D406" s="202" t="s">
        <v>140</v>
      </c>
      <c r="E406" s="213" t="s">
        <v>1</v>
      </c>
      <c r="F406" s="214" t="s">
        <v>1316</v>
      </c>
      <c r="G406" s="212"/>
      <c r="H406" s="215">
        <v>87.424999999999997</v>
      </c>
      <c r="I406" s="216"/>
      <c r="J406" s="212"/>
      <c r="K406" s="212"/>
      <c r="L406" s="217"/>
      <c r="M406" s="218"/>
      <c r="N406" s="219"/>
      <c r="O406" s="219"/>
      <c r="P406" s="219"/>
      <c r="Q406" s="219"/>
      <c r="R406" s="219"/>
      <c r="S406" s="219"/>
      <c r="T406" s="220"/>
      <c r="AT406" s="221" t="s">
        <v>140</v>
      </c>
      <c r="AU406" s="221" t="s">
        <v>138</v>
      </c>
      <c r="AV406" s="14" t="s">
        <v>138</v>
      </c>
      <c r="AW406" s="14" t="s">
        <v>32</v>
      </c>
      <c r="AX406" s="14" t="s">
        <v>75</v>
      </c>
      <c r="AY406" s="221" t="s">
        <v>130</v>
      </c>
    </row>
    <row r="407" spans="1:65" s="13" customFormat="1" ht="11.25">
      <c r="B407" s="200"/>
      <c r="C407" s="201"/>
      <c r="D407" s="202" t="s">
        <v>140</v>
      </c>
      <c r="E407" s="203" t="s">
        <v>1</v>
      </c>
      <c r="F407" s="204" t="s">
        <v>206</v>
      </c>
      <c r="G407" s="201"/>
      <c r="H407" s="203" t="s">
        <v>1</v>
      </c>
      <c r="I407" s="205"/>
      <c r="J407" s="201"/>
      <c r="K407" s="201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140</v>
      </c>
      <c r="AU407" s="210" t="s">
        <v>138</v>
      </c>
      <c r="AV407" s="13" t="s">
        <v>83</v>
      </c>
      <c r="AW407" s="13" t="s">
        <v>32</v>
      </c>
      <c r="AX407" s="13" t="s">
        <v>75</v>
      </c>
      <c r="AY407" s="210" t="s">
        <v>130</v>
      </c>
    </row>
    <row r="408" spans="1:65" s="14" customFormat="1" ht="11.25">
      <c r="B408" s="211"/>
      <c r="C408" s="212"/>
      <c r="D408" s="202" t="s">
        <v>140</v>
      </c>
      <c r="E408" s="213" t="s">
        <v>1</v>
      </c>
      <c r="F408" s="214" t="s">
        <v>1317</v>
      </c>
      <c r="G408" s="212"/>
      <c r="H408" s="215">
        <v>174.18700000000001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140</v>
      </c>
      <c r="AU408" s="221" t="s">
        <v>138</v>
      </c>
      <c r="AV408" s="14" t="s">
        <v>138</v>
      </c>
      <c r="AW408" s="14" t="s">
        <v>32</v>
      </c>
      <c r="AX408" s="14" t="s">
        <v>75</v>
      </c>
      <c r="AY408" s="221" t="s">
        <v>130</v>
      </c>
    </row>
    <row r="409" spans="1:65" s="15" customFormat="1" ht="11.25">
      <c r="B409" s="222"/>
      <c r="C409" s="223"/>
      <c r="D409" s="202" t="s">
        <v>140</v>
      </c>
      <c r="E409" s="224" t="s">
        <v>1</v>
      </c>
      <c r="F409" s="225" t="s">
        <v>169</v>
      </c>
      <c r="G409" s="223"/>
      <c r="H409" s="226">
        <v>443.15699999999998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140</v>
      </c>
      <c r="AU409" s="232" t="s">
        <v>138</v>
      </c>
      <c r="AV409" s="15" t="s">
        <v>137</v>
      </c>
      <c r="AW409" s="15" t="s">
        <v>32</v>
      </c>
      <c r="AX409" s="15" t="s">
        <v>83</v>
      </c>
      <c r="AY409" s="232" t="s">
        <v>130</v>
      </c>
    </row>
    <row r="410" spans="1:65" s="2" customFormat="1" ht="33" customHeight="1">
      <c r="A410" s="35"/>
      <c r="B410" s="36"/>
      <c r="C410" s="187" t="s">
        <v>581</v>
      </c>
      <c r="D410" s="187" t="s">
        <v>132</v>
      </c>
      <c r="E410" s="188" t="s">
        <v>1318</v>
      </c>
      <c r="F410" s="189" t="s">
        <v>1319</v>
      </c>
      <c r="G410" s="190" t="s">
        <v>755</v>
      </c>
      <c r="H410" s="254"/>
      <c r="I410" s="192"/>
      <c r="J410" s="193">
        <f>ROUND(I410*H410,2)</f>
        <v>0</v>
      </c>
      <c r="K410" s="189" t="s">
        <v>136</v>
      </c>
      <c r="L410" s="40"/>
      <c r="M410" s="194" t="s">
        <v>1</v>
      </c>
      <c r="N410" s="195" t="s">
        <v>41</v>
      </c>
      <c r="O410" s="72"/>
      <c r="P410" s="196">
        <f>O410*H410</f>
        <v>0</v>
      </c>
      <c r="Q410" s="196">
        <v>0</v>
      </c>
      <c r="R410" s="196">
        <f>Q410*H410</f>
        <v>0</v>
      </c>
      <c r="S410" s="196">
        <v>0</v>
      </c>
      <c r="T410" s="197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8" t="s">
        <v>233</v>
      </c>
      <c r="AT410" s="198" t="s">
        <v>132</v>
      </c>
      <c r="AU410" s="198" t="s">
        <v>138</v>
      </c>
      <c r="AY410" s="18" t="s">
        <v>130</v>
      </c>
      <c r="BE410" s="199">
        <f>IF(N410="základní",J410,0)</f>
        <v>0</v>
      </c>
      <c r="BF410" s="199">
        <f>IF(N410="snížená",J410,0)</f>
        <v>0</v>
      </c>
      <c r="BG410" s="199">
        <f>IF(N410="zákl. přenesená",J410,0)</f>
        <v>0</v>
      </c>
      <c r="BH410" s="199">
        <f>IF(N410="sníž. přenesená",J410,0)</f>
        <v>0</v>
      </c>
      <c r="BI410" s="199">
        <f>IF(N410="nulová",J410,0)</f>
        <v>0</v>
      </c>
      <c r="BJ410" s="18" t="s">
        <v>138</v>
      </c>
      <c r="BK410" s="199">
        <f>ROUND(I410*H410,2)</f>
        <v>0</v>
      </c>
      <c r="BL410" s="18" t="s">
        <v>233</v>
      </c>
      <c r="BM410" s="198" t="s">
        <v>1320</v>
      </c>
    </row>
    <row r="411" spans="1:65" s="12" customFormat="1" ht="22.9" customHeight="1">
      <c r="B411" s="171"/>
      <c r="C411" s="172"/>
      <c r="D411" s="173" t="s">
        <v>74</v>
      </c>
      <c r="E411" s="185" t="s">
        <v>868</v>
      </c>
      <c r="F411" s="185" t="s">
        <v>869</v>
      </c>
      <c r="G411" s="172"/>
      <c r="H411" s="172"/>
      <c r="I411" s="175"/>
      <c r="J411" s="186">
        <f>BK411</f>
        <v>0</v>
      </c>
      <c r="K411" s="172"/>
      <c r="L411" s="177"/>
      <c r="M411" s="178"/>
      <c r="N411" s="179"/>
      <c r="O411" s="179"/>
      <c r="P411" s="180">
        <f>P412</f>
        <v>0</v>
      </c>
      <c r="Q411" s="179"/>
      <c r="R411" s="180">
        <f>R412</f>
        <v>0</v>
      </c>
      <c r="S411" s="179"/>
      <c r="T411" s="181">
        <f>T412</f>
        <v>4.0000000000000002E-4</v>
      </c>
      <c r="AR411" s="182" t="s">
        <v>138</v>
      </c>
      <c r="AT411" s="183" t="s">
        <v>74</v>
      </c>
      <c r="AU411" s="183" t="s">
        <v>83</v>
      </c>
      <c r="AY411" s="182" t="s">
        <v>130</v>
      </c>
      <c r="BK411" s="184">
        <f>BK412</f>
        <v>0</v>
      </c>
    </row>
    <row r="412" spans="1:65" s="2" customFormat="1" ht="24.2" customHeight="1">
      <c r="A412" s="35"/>
      <c r="B412" s="36"/>
      <c r="C412" s="187" t="s">
        <v>587</v>
      </c>
      <c r="D412" s="187" t="s">
        <v>132</v>
      </c>
      <c r="E412" s="188" t="s">
        <v>871</v>
      </c>
      <c r="F412" s="189" t="s">
        <v>872</v>
      </c>
      <c r="G412" s="190" t="s">
        <v>873</v>
      </c>
      <c r="H412" s="191">
        <v>1</v>
      </c>
      <c r="I412" s="192"/>
      <c r="J412" s="193">
        <f>ROUND(I412*H412,2)</f>
        <v>0</v>
      </c>
      <c r="K412" s="189" t="s">
        <v>1</v>
      </c>
      <c r="L412" s="40"/>
      <c r="M412" s="194" t="s">
        <v>1</v>
      </c>
      <c r="N412" s="195" t="s">
        <v>41</v>
      </c>
      <c r="O412" s="72"/>
      <c r="P412" s="196">
        <f>O412*H412</f>
        <v>0</v>
      </c>
      <c r="Q412" s="196">
        <v>0</v>
      </c>
      <c r="R412" s="196">
        <f>Q412*H412</f>
        <v>0</v>
      </c>
      <c r="S412" s="196">
        <v>4.0000000000000002E-4</v>
      </c>
      <c r="T412" s="197">
        <f>S412*H412</f>
        <v>4.0000000000000002E-4</v>
      </c>
      <c r="U412" s="35"/>
      <c r="V412" s="35"/>
      <c r="W412" s="35"/>
      <c r="X412" s="35"/>
      <c r="Y412" s="35"/>
      <c r="Z412" s="35"/>
      <c r="AA412" s="35"/>
      <c r="AB412" s="35"/>
      <c r="AC412" s="35"/>
      <c r="AD412" s="35"/>
      <c r="AE412" s="35"/>
      <c r="AR412" s="198" t="s">
        <v>233</v>
      </c>
      <c r="AT412" s="198" t="s">
        <v>132</v>
      </c>
      <c r="AU412" s="198" t="s">
        <v>138</v>
      </c>
      <c r="AY412" s="18" t="s">
        <v>130</v>
      </c>
      <c r="BE412" s="199">
        <f>IF(N412="základní",J412,0)</f>
        <v>0</v>
      </c>
      <c r="BF412" s="199">
        <f>IF(N412="snížená",J412,0)</f>
        <v>0</v>
      </c>
      <c r="BG412" s="199">
        <f>IF(N412="zákl. přenesená",J412,0)</f>
        <v>0</v>
      </c>
      <c r="BH412" s="199">
        <f>IF(N412="sníž. přenesená",J412,0)</f>
        <v>0</v>
      </c>
      <c r="BI412" s="199">
        <f>IF(N412="nulová",J412,0)</f>
        <v>0</v>
      </c>
      <c r="BJ412" s="18" t="s">
        <v>138</v>
      </c>
      <c r="BK412" s="199">
        <f>ROUND(I412*H412,2)</f>
        <v>0</v>
      </c>
      <c r="BL412" s="18" t="s">
        <v>233</v>
      </c>
      <c r="BM412" s="198" t="s">
        <v>1321</v>
      </c>
    </row>
    <row r="413" spans="1:65" s="12" customFormat="1" ht="22.9" customHeight="1">
      <c r="B413" s="171"/>
      <c r="C413" s="172"/>
      <c r="D413" s="173" t="s">
        <v>74</v>
      </c>
      <c r="E413" s="185" t="s">
        <v>1322</v>
      </c>
      <c r="F413" s="185" t="s">
        <v>1323</v>
      </c>
      <c r="G413" s="172"/>
      <c r="H413" s="172"/>
      <c r="I413" s="175"/>
      <c r="J413" s="186">
        <f>BK413</f>
        <v>0</v>
      </c>
      <c r="K413" s="172"/>
      <c r="L413" s="177"/>
      <c r="M413" s="178"/>
      <c r="N413" s="179"/>
      <c r="O413" s="179"/>
      <c r="P413" s="180">
        <f>P414</f>
        <v>0</v>
      </c>
      <c r="Q413" s="179"/>
      <c r="R413" s="180">
        <f>R414</f>
        <v>0</v>
      </c>
      <c r="S413" s="179"/>
      <c r="T413" s="181">
        <f>T414</f>
        <v>4.8000000000000001E-2</v>
      </c>
      <c r="AR413" s="182" t="s">
        <v>138</v>
      </c>
      <c r="AT413" s="183" t="s">
        <v>74</v>
      </c>
      <c r="AU413" s="183" t="s">
        <v>83</v>
      </c>
      <c r="AY413" s="182" t="s">
        <v>130</v>
      </c>
      <c r="BK413" s="184">
        <f>BK414</f>
        <v>0</v>
      </c>
    </row>
    <row r="414" spans="1:65" s="2" customFormat="1" ht="16.5" customHeight="1">
      <c r="A414" s="35"/>
      <c r="B414" s="36"/>
      <c r="C414" s="187" t="s">
        <v>591</v>
      </c>
      <c r="D414" s="187" t="s">
        <v>132</v>
      </c>
      <c r="E414" s="188" t="s">
        <v>1324</v>
      </c>
      <c r="F414" s="189" t="s">
        <v>1325</v>
      </c>
      <c r="G414" s="190" t="s">
        <v>584</v>
      </c>
      <c r="H414" s="191">
        <v>3</v>
      </c>
      <c r="I414" s="192"/>
      <c r="J414" s="193">
        <f>ROUND(I414*H414,2)</f>
        <v>0</v>
      </c>
      <c r="K414" s="189" t="s">
        <v>136</v>
      </c>
      <c r="L414" s="40"/>
      <c r="M414" s="194" t="s">
        <v>1</v>
      </c>
      <c r="N414" s="195" t="s">
        <v>41</v>
      </c>
      <c r="O414" s="72"/>
      <c r="P414" s="196">
        <f>O414*H414</f>
        <v>0</v>
      </c>
      <c r="Q414" s="196">
        <v>0</v>
      </c>
      <c r="R414" s="196">
        <f>Q414*H414</f>
        <v>0</v>
      </c>
      <c r="S414" s="196">
        <v>1.6E-2</v>
      </c>
      <c r="T414" s="197">
        <f>S414*H414</f>
        <v>4.8000000000000001E-2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8" t="s">
        <v>233</v>
      </c>
      <c r="AT414" s="198" t="s">
        <v>132</v>
      </c>
      <c r="AU414" s="198" t="s">
        <v>138</v>
      </c>
      <c r="AY414" s="18" t="s">
        <v>130</v>
      </c>
      <c r="BE414" s="199">
        <f>IF(N414="základní",J414,0)</f>
        <v>0</v>
      </c>
      <c r="BF414" s="199">
        <f>IF(N414="snížená",J414,0)</f>
        <v>0</v>
      </c>
      <c r="BG414" s="199">
        <f>IF(N414="zákl. přenesená",J414,0)</f>
        <v>0</v>
      </c>
      <c r="BH414" s="199">
        <f>IF(N414="sníž. přenesená",J414,0)</f>
        <v>0</v>
      </c>
      <c r="BI414" s="199">
        <f>IF(N414="nulová",J414,0)</f>
        <v>0</v>
      </c>
      <c r="BJ414" s="18" t="s">
        <v>138</v>
      </c>
      <c r="BK414" s="199">
        <f>ROUND(I414*H414,2)</f>
        <v>0</v>
      </c>
      <c r="BL414" s="18" t="s">
        <v>233</v>
      </c>
      <c r="BM414" s="198" t="s">
        <v>1326</v>
      </c>
    </row>
    <row r="415" spans="1:65" s="12" customFormat="1" ht="22.9" customHeight="1">
      <c r="B415" s="171"/>
      <c r="C415" s="172"/>
      <c r="D415" s="173" t="s">
        <v>74</v>
      </c>
      <c r="E415" s="185" t="s">
        <v>881</v>
      </c>
      <c r="F415" s="185" t="s">
        <v>882</v>
      </c>
      <c r="G415" s="172"/>
      <c r="H415" s="172"/>
      <c r="I415" s="175"/>
      <c r="J415" s="186">
        <f>BK415</f>
        <v>0</v>
      </c>
      <c r="K415" s="172"/>
      <c r="L415" s="177"/>
      <c r="M415" s="178"/>
      <c r="N415" s="179"/>
      <c r="O415" s="179"/>
      <c r="P415" s="180">
        <f>SUM(P416:P445)</f>
        <v>0</v>
      </c>
      <c r="Q415" s="179"/>
      <c r="R415" s="180">
        <f>SUM(R416:R445)</f>
        <v>24.763342400000003</v>
      </c>
      <c r="S415" s="179"/>
      <c r="T415" s="181">
        <f>SUM(T416:T445)</f>
        <v>6.1364300000000007</v>
      </c>
      <c r="AR415" s="182" t="s">
        <v>138</v>
      </c>
      <c r="AT415" s="183" t="s">
        <v>74</v>
      </c>
      <c r="AU415" s="183" t="s">
        <v>83</v>
      </c>
      <c r="AY415" s="182" t="s">
        <v>130</v>
      </c>
      <c r="BK415" s="184">
        <f>SUM(BK416:BK445)</f>
        <v>0</v>
      </c>
    </row>
    <row r="416" spans="1:65" s="2" customFormat="1" ht="33" customHeight="1">
      <c r="A416" s="35"/>
      <c r="B416" s="36"/>
      <c r="C416" s="187" t="s">
        <v>595</v>
      </c>
      <c r="D416" s="187" t="s">
        <v>132</v>
      </c>
      <c r="E416" s="188" t="s">
        <v>1327</v>
      </c>
      <c r="F416" s="189" t="s">
        <v>1328</v>
      </c>
      <c r="G416" s="190" t="s">
        <v>135</v>
      </c>
      <c r="H416" s="191">
        <v>1227.2860000000001</v>
      </c>
      <c r="I416" s="192"/>
      <c r="J416" s="193">
        <f>ROUND(I416*H416,2)</f>
        <v>0</v>
      </c>
      <c r="K416" s="189" t="s">
        <v>136</v>
      </c>
      <c r="L416" s="40"/>
      <c r="M416" s="194" t="s">
        <v>1</v>
      </c>
      <c r="N416" s="195" t="s">
        <v>41</v>
      </c>
      <c r="O416" s="72"/>
      <c r="P416" s="196">
        <f>O416*H416</f>
        <v>0</v>
      </c>
      <c r="Q416" s="196">
        <v>0</v>
      </c>
      <c r="R416" s="196">
        <f>Q416*H416</f>
        <v>0</v>
      </c>
      <c r="S416" s="196">
        <v>0</v>
      </c>
      <c r="T416" s="197">
        <f>S416*H416</f>
        <v>0</v>
      </c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R416" s="198" t="s">
        <v>233</v>
      </c>
      <c r="AT416" s="198" t="s">
        <v>132</v>
      </c>
      <c r="AU416" s="198" t="s">
        <v>138</v>
      </c>
      <c r="AY416" s="18" t="s">
        <v>130</v>
      </c>
      <c r="BE416" s="199">
        <f>IF(N416="základní",J416,0)</f>
        <v>0</v>
      </c>
      <c r="BF416" s="199">
        <f>IF(N416="snížená",J416,0)</f>
        <v>0</v>
      </c>
      <c r="BG416" s="199">
        <f>IF(N416="zákl. přenesená",J416,0)</f>
        <v>0</v>
      </c>
      <c r="BH416" s="199">
        <f>IF(N416="sníž. přenesená",J416,0)</f>
        <v>0</v>
      </c>
      <c r="BI416" s="199">
        <f>IF(N416="nulová",J416,0)</f>
        <v>0</v>
      </c>
      <c r="BJ416" s="18" t="s">
        <v>138</v>
      </c>
      <c r="BK416" s="199">
        <f>ROUND(I416*H416,2)</f>
        <v>0</v>
      </c>
      <c r="BL416" s="18" t="s">
        <v>233</v>
      </c>
      <c r="BM416" s="198" t="s">
        <v>1329</v>
      </c>
    </row>
    <row r="417" spans="1:65" s="13" customFormat="1" ht="11.25">
      <c r="B417" s="200"/>
      <c r="C417" s="201"/>
      <c r="D417" s="202" t="s">
        <v>140</v>
      </c>
      <c r="E417" s="203" t="s">
        <v>1</v>
      </c>
      <c r="F417" s="204" t="s">
        <v>1330</v>
      </c>
      <c r="G417" s="201"/>
      <c r="H417" s="203" t="s">
        <v>1</v>
      </c>
      <c r="I417" s="205"/>
      <c r="J417" s="201"/>
      <c r="K417" s="201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140</v>
      </c>
      <c r="AU417" s="210" t="s">
        <v>138</v>
      </c>
      <c r="AV417" s="13" t="s">
        <v>83</v>
      </c>
      <c r="AW417" s="13" t="s">
        <v>32</v>
      </c>
      <c r="AX417" s="13" t="s">
        <v>75</v>
      </c>
      <c r="AY417" s="210" t="s">
        <v>130</v>
      </c>
    </row>
    <row r="418" spans="1:65" s="13" customFormat="1" ht="11.25">
      <c r="B418" s="200"/>
      <c r="C418" s="201"/>
      <c r="D418" s="202" t="s">
        <v>140</v>
      </c>
      <c r="E418" s="203" t="s">
        <v>1</v>
      </c>
      <c r="F418" s="204" t="s">
        <v>204</v>
      </c>
      <c r="G418" s="201"/>
      <c r="H418" s="203" t="s">
        <v>1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140</v>
      </c>
      <c r="AU418" s="210" t="s">
        <v>138</v>
      </c>
      <c r="AV418" s="13" t="s">
        <v>83</v>
      </c>
      <c r="AW418" s="13" t="s">
        <v>32</v>
      </c>
      <c r="AX418" s="13" t="s">
        <v>75</v>
      </c>
      <c r="AY418" s="210" t="s">
        <v>130</v>
      </c>
    </row>
    <row r="419" spans="1:65" s="14" customFormat="1" ht="11.25">
      <c r="B419" s="211"/>
      <c r="C419" s="212"/>
      <c r="D419" s="202" t="s">
        <v>140</v>
      </c>
      <c r="E419" s="213" t="s">
        <v>1</v>
      </c>
      <c r="F419" s="214" t="s">
        <v>1331</v>
      </c>
      <c r="G419" s="212"/>
      <c r="H419" s="215">
        <v>435.57799999999997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140</v>
      </c>
      <c r="AU419" s="221" t="s">
        <v>138</v>
      </c>
      <c r="AV419" s="14" t="s">
        <v>138</v>
      </c>
      <c r="AW419" s="14" t="s">
        <v>32</v>
      </c>
      <c r="AX419" s="14" t="s">
        <v>75</v>
      </c>
      <c r="AY419" s="221" t="s">
        <v>130</v>
      </c>
    </row>
    <row r="420" spans="1:65" s="13" customFormat="1" ht="11.25">
      <c r="B420" s="200"/>
      <c r="C420" s="201"/>
      <c r="D420" s="202" t="s">
        <v>140</v>
      </c>
      <c r="E420" s="203" t="s">
        <v>1</v>
      </c>
      <c r="F420" s="204" t="s">
        <v>1332</v>
      </c>
      <c r="G420" s="201"/>
      <c r="H420" s="203" t="s">
        <v>1</v>
      </c>
      <c r="I420" s="205"/>
      <c r="J420" s="201"/>
      <c r="K420" s="201"/>
      <c r="L420" s="206"/>
      <c r="M420" s="207"/>
      <c r="N420" s="208"/>
      <c r="O420" s="208"/>
      <c r="P420" s="208"/>
      <c r="Q420" s="208"/>
      <c r="R420" s="208"/>
      <c r="S420" s="208"/>
      <c r="T420" s="209"/>
      <c r="AT420" s="210" t="s">
        <v>140</v>
      </c>
      <c r="AU420" s="210" t="s">
        <v>138</v>
      </c>
      <c r="AV420" s="13" t="s">
        <v>83</v>
      </c>
      <c r="AW420" s="13" t="s">
        <v>32</v>
      </c>
      <c r="AX420" s="13" t="s">
        <v>75</v>
      </c>
      <c r="AY420" s="210" t="s">
        <v>130</v>
      </c>
    </row>
    <row r="421" spans="1:65" s="14" customFormat="1" ht="11.25">
      <c r="B421" s="211"/>
      <c r="C421" s="212"/>
      <c r="D421" s="202" t="s">
        <v>140</v>
      </c>
      <c r="E421" s="213" t="s">
        <v>1</v>
      </c>
      <c r="F421" s="214" t="s">
        <v>1333</v>
      </c>
      <c r="G421" s="212"/>
      <c r="H421" s="215">
        <v>109.41800000000001</v>
      </c>
      <c r="I421" s="216"/>
      <c r="J421" s="212"/>
      <c r="K421" s="212"/>
      <c r="L421" s="217"/>
      <c r="M421" s="218"/>
      <c r="N421" s="219"/>
      <c r="O421" s="219"/>
      <c r="P421" s="219"/>
      <c r="Q421" s="219"/>
      <c r="R421" s="219"/>
      <c r="S421" s="219"/>
      <c r="T421" s="220"/>
      <c r="AT421" s="221" t="s">
        <v>140</v>
      </c>
      <c r="AU421" s="221" t="s">
        <v>138</v>
      </c>
      <c r="AV421" s="14" t="s">
        <v>138</v>
      </c>
      <c r="AW421" s="14" t="s">
        <v>32</v>
      </c>
      <c r="AX421" s="14" t="s">
        <v>75</v>
      </c>
      <c r="AY421" s="221" t="s">
        <v>130</v>
      </c>
    </row>
    <row r="422" spans="1:65" s="14" customFormat="1" ht="11.25">
      <c r="B422" s="211"/>
      <c r="C422" s="212"/>
      <c r="D422" s="202" t="s">
        <v>140</v>
      </c>
      <c r="E422" s="213" t="s">
        <v>1</v>
      </c>
      <c r="F422" s="214" t="s">
        <v>1334</v>
      </c>
      <c r="G422" s="212"/>
      <c r="H422" s="215">
        <v>599.66999999999996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140</v>
      </c>
      <c r="AU422" s="221" t="s">
        <v>138</v>
      </c>
      <c r="AV422" s="14" t="s">
        <v>138</v>
      </c>
      <c r="AW422" s="14" t="s">
        <v>32</v>
      </c>
      <c r="AX422" s="14" t="s">
        <v>75</v>
      </c>
      <c r="AY422" s="221" t="s">
        <v>130</v>
      </c>
    </row>
    <row r="423" spans="1:65" s="14" customFormat="1" ht="11.25">
      <c r="B423" s="211"/>
      <c r="C423" s="212"/>
      <c r="D423" s="202" t="s">
        <v>140</v>
      </c>
      <c r="E423" s="213" t="s">
        <v>1</v>
      </c>
      <c r="F423" s="214" t="s">
        <v>1335</v>
      </c>
      <c r="G423" s="212"/>
      <c r="H423" s="215">
        <v>82.62</v>
      </c>
      <c r="I423" s="216"/>
      <c r="J423" s="212"/>
      <c r="K423" s="212"/>
      <c r="L423" s="217"/>
      <c r="M423" s="218"/>
      <c r="N423" s="219"/>
      <c r="O423" s="219"/>
      <c r="P423" s="219"/>
      <c r="Q423" s="219"/>
      <c r="R423" s="219"/>
      <c r="S423" s="219"/>
      <c r="T423" s="220"/>
      <c r="AT423" s="221" t="s">
        <v>140</v>
      </c>
      <c r="AU423" s="221" t="s">
        <v>138</v>
      </c>
      <c r="AV423" s="14" t="s">
        <v>138</v>
      </c>
      <c r="AW423" s="14" t="s">
        <v>32</v>
      </c>
      <c r="AX423" s="14" t="s">
        <v>75</v>
      </c>
      <c r="AY423" s="221" t="s">
        <v>130</v>
      </c>
    </row>
    <row r="424" spans="1:65" s="15" customFormat="1" ht="11.25">
      <c r="B424" s="222"/>
      <c r="C424" s="223"/>
      <c r="D424" s="202" t="s">
        <v>140</v>
      </c>
      <c r="E424" s="224" t="s">
        <v>1</v>
      </c>
      <c r="F424" s="225" t="s">
        <v>169</v>
      </c>
      <c r="G424" s="223"/>
      <c r="H424" s="226">
        <v>1227.2860000000001</v>
      </c>
      <c r="I424" s="227"/>
      <c r="J424" s="223"/>
      <c r="K424" s="223"/>
      <c r="L424" s="228"/>
      <c r="M424" s="229"/>
      <c r="N424" s="230"/>
      <c r="O424" s="230"/>
      <c r="P424" s="230"/>
      <c r="Q424" s="230"/>
      <c r="R424" s="230"/>
      <c r="S424" s="230"/>
      <c r="T424" s="231"/>
      <c r="AT424" s="232" t="s">
        <v>140</v>
      </c>
      <c r="AU424" s="232" t="s">
        <v>138</v>
      </c>
      <c r="AV424" s="15" t="s">
        <v>137</v>
      </c>
      <c r="AW424" s="15" t="s">
        <v>32</v>
      </c>
      <c r="AX424" s="15" t="s">
        <v>83</v>
      </c>
      <c r="AY424" s="232" t="s">
        <v>130</v>
      </c>
    </row>
    <row r="425" spans="1:65" s="2" customFormat="1" ht="16.5" customHeight="1">
      <c r="A425" s="35"/>
      <c r="B425" s="36"/>
      <c r="C425" s="233" t="s">
        <v>601</v>
      </c>
      <c r="D425" s="233" t="s">
        <v>175</v>
      </c>
      <c r="E425" s="234" t="s">
        <v>930</v>
      </c>
      <c r="F425" s="235" t="s">
        <v>931</v>
      </c>
      <c r="G425" s="236" t="s">
        <v>649</v>
      </c>
      <c r="H425" s="237">
        <v>32.216000000000001</v>
      </c>
      <c r="I425" s="238"/>
      <c r="J425" s="239">
        <f>ROUND(I425*H425,2)</f>
        <v>0</v>
      </c>
      <c r="K425" s="235" t="s">
        <v>136</v>
      </c>
      <c r="L425" s="240"/>
      <c r="M425" s="241" t="s">
        <v>1</v>
      </c>
      <c r="N425" s="242" t="s">
        <v>41</v>
      </c>
      <c r="O425" s="72"/>
      <c r="P425" s="196">
        <f>O425*H425</f>
        <v>0</v>
      </c>
      <c r="Q425" s="196">
        <v>0.55000000000000004</v>
      </c>
      <c r="R425" s="196">
        <f>Q425*H425</f>
        <v>17.718800000000002</v>
      </c>
      <c r="S425" s="196">
        <v>0</v>
      </c>
      <c r="T425" s="197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8" t="s">
        <v>391</v>
      </c>
      <c r="AT425" s="198" t="s">
        <v>175</v>
      </c>
      <c r="AU425" s="198" t="s">
        <v>138</v>
      </c>
      <c r="AY425" s="18" t="s">
        <v>130</v>
      </c>
      <c r="BE425" s="199">
        <f>IF(N425="základní",J425,0)</f>
        <v>0</v>
      </c>
      <c r="BF425" s="199">
        <f>IF(N425="snížená",J425,0)</f>
        <v>0</v>
      </c>
      <c r="BG425" s="199">
        <f>IF(N425="zákl. přenesená",J425,0)</f>
        <v>0</v>
      </c>
      <c r="BH425" s="199">
        <f>IF(N425="sníž. přenesená",J425,0)</f>
        <v>0</v>
      </c>
      <c r="BI425" s="199">
        <f>IF(N425="nulová",J425,0)</f>
        <v>0</v>
      </c>
      <c r="BJ425" s="18" t="s">
        <v>138</v>
      </c>
      <c r="BK425" s="199">
        <f>ROUND(I425*H425,2)</f>
        <v>0</v>
      </c>
      <c r="BL425" s="18" t="s">
        <v>233</v>
      </c>
      <c r="BM425" s="198" t="s">
        <v>1336</v>
      </c>
    </row>
    <row r="426" spans="1:65" s="14" customFormat="1" ht="11.25">
      <c r="B426" s="211"/>
      <c r="C426" s="212"/>
      <c r="D426" s="202" t="s">
        <v>140</v>
      </c>
      <c r="E426" s="213" t="s">
        <v>1</v>
      </c>
      <c r="F426" s="214" t="s">
        <v>1337</v>
      </c>
      <c r="G426" s="212"/>
      <c r="H426" s="215">
        <v>32.216000000000001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140</v>
      </c>
      <c r="AU426" s="221" t="s">
        <v>138</v>
      </c>
      <c r="AV426" s="14" t="s">
        <v>138</v>
      </c>
      <c r="AW426" s="14" t="s">
        <v>32</v>
      </c>
      <c r="AX426" s="14" t="s">
        <v>83</v>
      </c>
      <c r="AY426" s="221" t="s">
        <v>130</v>
      </c>
    </row>
    <row r="427" spans="1:65" s="2" customFormat="1" ht="33" customHeight="1">
      <c r="A427" s="35"/>
      <c r="B427" s="36"/>
      <c r="C427" s="187" t="s">
        <v>611</v>
      </c>
      <c r="D427" s="187" t="s">
        <v>132</v>
      </c>
      <c r="E427" s="188" t="s">
        <v>1338</v>
      </c>
      <c r="F427" s="189" t="s">
        <v>1339</v>
      </c>
      <c r="G427" s="190" t="s">
        <v>135</v>
      </c>
      <c r="H427" s="191">
        <v>1227.2860000000001</v>
      </c>
      <c r="I427" s="192"/>
      <c r="J427" s="193">
        <f>ROUND(I427*H427,2)</f>
        <v>0</v>
      </c>
      <c r="K427" s="189" t="s">
        <v>136</v>
      </c>
      <c r="L427" s="40"/>
      <c r="M427" s="194" t="s">
        <v>1</v>
      </c>
      <c r="N427" s="195" t="s">
        <v>41</v>
      </c>
      <c r="O427" s="72"/>
      <c r="P427" s="196">
        <f>O427*H427</f>
        <v>0</v>
      </c>
      <c r="Q427" s="196">
        <v>0</v>
      </c>
      <c r="R427" s="196">
        <f>Q427*H427</f>
        <v>0</v>
      </c>
      <c r="S427" s="196">
        <v>0</v>
      </c>
      <c r="T427" s="197">
        <f>S427*H427</f>
        <v>0</v>
      </c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R427" s="198" t="s">
        <v>233</v>
      </c>
      <c r="AT427" s="198" t="s">
        <v>132</v>
      </c>
      <c r="AU427" s="198" t="s">
        <v>138</v>
      </c>
      <c r="AY427" s="18" t="s">
        <v>130</v>
      </c>
      <c r="BE427" s="199">
        <f>IF(N427="základní",J427,0)</f>
        <v>0</v>
      </c>
      <c r="BF427" s="199">
        <f>IF(N427="snížená",J427,0)</f>
        <v>0</v>
      </c>
      <c r="BG427" s="199">
        <f>IF(N427="zákl. přenesená",J427,0)</f>
        <v>0</v>
      </c>
      <c r="BH427" s="199">
        <f>IF(N427="sníž. přenesená",J427,0)</f>
        <v>0</v>
      </c>
      <c r="BI427" s="199">
        <f>IF(N427="nulová",J427,0)</f>
        <v>0</v>
      </c>
      <c r="BJ427" s="18" t="s">
        <v>138</v>
      </c>
      <c r="BK427" s="199">
        <f>ROUND(I427*H427,2)</f>
        <v>0</v>
      </c>
      <c r="BL427" s="18" t="s">
        <v>233</v>
      </c>
      <c r="BM427" s="198" t="s">
        <v>1340</v>
      </c>
    </row>
    <row r="428" spans="1:65" s="13" customFormat="1" ht="11.25">
      <c r="B428" s="200"/>
      <c r="C428" s="201"/>
      <c r="D428" s="202" t="s">
        <v>140</v>
      </c>
      <c r="E428" s="203" t="s">
        <v>1</v>
      </c>
      <c r="F428" s="204" t="s">
        <v>1330</v>
      </c>
      <c r="G428" s="201"/>
      <c r="H428" s="203" t="s">
        <v>1</v>
      </c>
      <c r="I428" s="205"/>
      <c r="J428" s="201"/>
      <c r="K428" s="201"/>
      <c r="L428" s="206"/>
      <c r="M428" s="207"/>
      <c r="N428" s="208"/>
      <c r="O428" s="208"/>
      <c r="P428" s="208"/>
      <c r="Q428" s="208"/>
      <c r="R428" s="208"/>
      <c r="S428" s="208"/>
      <c r="T428" s="209"/>
      <c r="AT428" s="210" t="s">
        <v>140</v>
      </c>
      <c r="AU428" s="210" t="s">
        <v>138</v>
      </c>
      <c r="AV428" s="13" t="s">
        <v>83</v>
      </c>
      <c r="AW428" s="13" t="s">
        <v>32</v>
      </c>
      <c r="AX428" s="13" t="s">
        <v>75</v>
      </c>
      <c r="AY428" s="210" t="s">
        <v>130</v>
      </c>
    </row>
    <row r="429" spans="1:65" s="13" customFormat="1" ht="11.25">
      <c r="B429" s="200"/>
      <c r="C429" s="201"/>
      <c r="D429" s="202" t="s">
        <v>140</v>
      </c>
      <c r="E429" s="203" t="s">
        <v>1</v>
      </c>
      <c r="F429" s="204" t="s">
        <v>204</v>
      </c>
      <c r="G429" s="201"/>
      <c r="H429" s="203" t="s">
        <v>1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140</v>
      </c>
      <c r="AU429" s="210" t="s">
        <v>138</v>
      </c>
      <c r="AV429" s="13" t="s">
        <v>83</v>
      </c>
      <c r="AW429" s="13" t="s">
        <v>32</v>
      </c>
      <c r="AX429" s="13" t="s">
        <v>75</v>
      </c>
      <c r="AY429" s="210" t="s">
        <v>130</v>
      </c>
    </row>
    <row r="430" spans="1:65" s="14" customFormat="1" ht="11.25">
      <c r="B430" s="211"/>
      <c r="C430" s="212"/>
      <c r="D430" s="202" t="s">
        <v>140</v>
      </c>
      <c r="E430" s="213" t="s">
        <v>1</v>
      </c>
      <c r="F430" s="214" t="s">
        <v>1331</v>
      </c>
      <c r="G430" s="212"/>
      <c r="H430" s="215">
        <v>435.57799999999997</v>
      </c>
      <c r="I430" s="216"/>
      <c r="J430" s="212"/>
      <c r="K430" s="212"/>
      <c r="L430" s="217"/>
      <c r="M430" s="218"/>
      <c r="N430" s="219"/>
      <c r="O430" s="219"/>
      <c r="P430" s="219"/>
      <c r="Q430" s="219"/>
      <c r="R430" s="219"/>
      <c r="S430" s="219"/>
      <c r="T430" s="220"/>
      <c r="AT430" s="221" t="s">
        <v>140</v>
      </c>
      <c r="AU430" s="221" t="s">
        <v>138</v>
      </c>
      <c r="AV430" s="14" t="s">
        <v>138</v>
      </c>
      <c r="AW430" s="14" t="s">
        <v>32</v>
      </c>
      <c r="AX430" s="14" t="s">
        <v>75</v>
      </c>
      <c r="AY430" s="221" t="s">
        <v>130</v>
      </c>
    </row>
    <row r="431" spans="1:65" s="13" customFormat="1" ht="11.25">
      <c r="B431" s="200"/>
      <c r="C431" s="201"/>
      <c r="D431" s="202" t="s">
        <v>140</v>
      </c>
      <c r="E431" s="203" t="s">
        <v>1</v>
      </c>
      <c r="F431" s="204" t="s">
        <v>1332</v>
      </c>
      <c r="G431" s="201"/>
      <c r="H431" s="203" t="s">
        <v>1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140</v>
      </c>
      <c r="AU431" s="210" t="s">
        <v>138</v>
      </c>
      <c r="AV431" s="13" t="s">
        <v>83</v>
      </c>
      <c r="AW431" s="13" t="s">
        <v>32</v>
      </c>
      <c r="AX431" s="13" t="s">
        <v>75</v>
      </c>
      <c r="AY431" s="210" t="s">
        <v>130</v>
      </c>
    </row>
    <row r="432" spans="1:65" s="14" customFormat="1" ht="11.25">
      <c r="B432" s="211"/>
      <c r="C432" s="212"/>
      <c r="D432" s="202" t="s">
        <v>140</v>
      </c>
      <c r="E432" s="213" t="s">
        <v>1</v>
      </c>
      <c r="F432" s="214" t="s">
        <v>1333</v>
      </c>
      <c r="G432" s="212"/>
      <c r="H432" s="215">
        <v>109.41800000000001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140</v>
      </c>
      <c r="AU432" s="221" t="s">
        <v>138</v>
      </c>
      <c r="AV432" s="14" t="s">
        <v>138</v>
      </c>
      <c r="AW432" s="14" t="s">
        <v>32</v>
      </c>
      <c r="AX432" s="14" t="s">
        <v>75</v>
      </c>
      <c r="AY432" s="221" t="s">
        <v>130</v>
      </c>
    </row>
    <row r="433" spans="1:65" s="14" customFormat="1" ht="11.25">
      <c r="B433" s="211"/>
      <c r="C433" s="212"/>
      <c r="D433" s="202" t="s">
        <v>140</v>
      </c>
      <c r="E433" s="213" t="s">
        <v>1</v>
      </c>
      <c r="F433" s="214" t="s">
        <v>1334</v>
      </c>
      <c r="G433" s="212"/>
      <c r="H433" s="215">
        <v>599.66999999999996</v>
      </c>
      <c r="I433" s="216"/>
      <c r="J433" s="212"/>
      <c r="K433" s="212"/>
      <c r="L433" s="217"/>
      <c r="M433" s="218"/>
      <c r="N433" s="219"/>
      <c r="O433" s="219"/>
      <c r="P433" s="219"/>
      <c r="Q433" s="219"/>
      <c r="R433" s="219"/>
      <c r="S433" s="219"/>
      <c r="T433" s="220"/>
      <c r="AT433" s="221" t="s">
        <v>140</v>
      </c>
      <c r="AU433" s="221" t="s">
        <v>138</v>
      </c>
      <c r="AV433" s="14" t="s">
        <v>138</v>
      </c>
      <c r="AW433" s="14" t="s">
        <v>32</v>
      </c>
      <c r="AX433" s="14" t="s">
        <v>75</v>
      </c>
      <c r="AY433" s="221" t="s">
        <v>130</v>
      </c>
    </row>
    <row r="434" spans="1:65" s="14" customFormat="1" ht="11.25">
      <c r="B434" s="211"/>
      <c r="C434" s="212"/>
      <c r="D434" s="202" t="s">
        <v>140</v>
      </c>
      <c r="E434" s="213" t="s">
        <v>1</v>
      </c>
      <c r="F434" s="214" t="s">
        <v>1335</v>
      </c>
      <c r="G434" s="212"/>
      <c r="H434" s="215">
        <v>82.62</v>
      </c>
      <c r="I434" s="216"/>
      <c r="J434" s="212"/>
      <c r="K434" s="212"/>
      <c r="L434" s="217"/>
      <c r="M434" s="218"/>
      <c r="N434" s="219"/>
      <c r="O434" s="219"/>
      <c r="P434" s="219"/>
      <c r="Q434" s="219"/>
      <c r="R434" s="219"/>
      <c r="S434" s="219"/>
      <c r="T434" s="220"/>
      <c r="AT434" s="221" t="s">
        <v>140</v>
      </c>
      <c r="AU434" s="221" t="s">
        <v>138</v>
      </c>
      <c r="AV434" s="14" t="s">
        <v>138</v>
      </c>
      <c r="AW434" s="14" t="s">
        <v>32</v>
      </c>
      <c r="AX434" s="14" t="s">
        <v>75</v>
      </c>
      <c r="AY434" s="221" t="s">
        <v>130</v>
      </c>
    </row>
    <row r="435" spans="1:65" s="15" customFormat="1" ht="11.25">
      <c r="B435" s="222"/>
      <c r="C435" s="223"/>
      <c r="D435" s="202" t="s">
        <v>140</v>
      </c>
      <c r="E435" s="224" t="s">
        <v>1</v>
      </c>
      <c r="F435" s="225" t="s">
        <v>169</v>
      </c>
      <c r="G435" s="223"/>
      <c r="H435" s="226">
        <v>1227.2860000000001</v>
      </c>
      <c r="I435" s="227"/>
      <c r="J435" s="223"/>
      <c r="K435" s="223"/>
      <c r="L435" s="228"/>
      <c r="M435" s="229"/>
      <c r="N435" s="230"/>
      <c r="O435" s="230"/>
      <c r="P435" s="230"/>
      <c r="Q435" s="230"/>
      <c r="R435" s="230"/>
      <c r="S435" s="230"/>
      <c r="T435" s="231"/>
      <c r="AT435" s="232" t="s">
        <v>140</v>
      </c>
      <c r="AU435" s="232" t="s">
        <v>138</v>
      </c>
      <c r="AV435" s="15" t="s">
        <v>137</v>
      </c>
      <c r="AW435" s="15" t="s">
        <v>32</v>
      </c>
      <c r="AX435" s="15" t="s">
        <v>83</v>
      </c>
      <c r="AY435" s="232" t="s">
        <v>130</v>
      </c>
    </row>
    <row r="436" spans="1:65" s="2" customFormat="1" ht="16.5" customHeight="1">
      <c r="A436" s="35"/>
      <c r="B436" s="36"/>
      <c r="C436" s="233" t="s">
        <v>616</v>
      </c>
      <c r="D436" s="233" t="s">
        <v>175</v>
      </c>
      <c r="E436" s="234" t="s">
        <v>1341</v>
      </c>
      <c r="F436" s="235" t="s">
        <v>1342</v>
      </c>
      <c r="G436" s="236" t="s">
        <v>649</v>
      </c>
      <c r="H436" s="237">
        <v>10.8</v>
      </c>
      <c r="I436" s="238"/>
      <c r="J436" s="239">
        <f>ROUND(I436*H436,2)</f>
        <v>0</v>
      </c>
      <c r="K436" s="235" t="s">
        <v>136</v>
      </c>
      <c r="L436" s="240"/>
      <c r="M436" s="241" t="s">
        <v>1</v>
      </c>
      <c r="N436" s="242" t="s">
        <v>41</v>
      </c>
      <c r="O436" s="72"/>
      <c r="P436" s="196">
        <f>O436*H436</f>
        <v>0</v>
      </c>
      <c r="Q436" s="196">
        <v>0.55000000000000004</v>
      </c>
      <c r="R436" s="196">
        <f>Q436*H436</f>
        <v>5.9400000000000013</v>
      </c>
      <c r="S436" s="196">
        <v>0</v>
      </c>
      <c r="T436" s="197">
        <f>S436*H436</f>
        <v>0</v>
      </c>
      <c r="U436" s="35"/>
      <c r="V436" s="35"/>
      <c r="W436" s="35"/>
      <c r="X436" s="35"/>
      <c r="Y436" s="35"/>
      <c r="Z436" s="35"/>
      <c r="AA436" s="35"/>
      <c r="AB436" s="35"/>
      <c r="AC436" s="35"/>
      <c r="AD436" s="35"/>
      <c r="AE436" s="35"/>
      <c r="AR436" s="198" t="s">
        <v>391</v>
      </c>
      <c r="AT436" s="198" t="s">
        <v>175</v>
      </c>
      <c r="AU436" s="198" t="s">
        <v>138</v>
      </c>
      <c r="AY436" s="18" t="s">
        <v>130</v>
      </c>
      <c r="BE436" s="199">
        <f>IF(N436="základní",J436,0)</f>
        <v>0</v>
      </c>
      <c r="BF436" s="199">
        <f>IF(N436="snížená",J436,0)</f>
        <v>0</v>
      </c>
      <c r="BG436" s="199">
        <f>IF(N436="zákl. přenesená",J436,0)</f>
        <v>0</v>
      </c>
      <c r="BH436" s="199">
        <f>IF(N436="sníž. přenesená",J436,0)</f>
        <v>0</v>
      </c>
      <c r="BI436" s="199">
        <f>IF(N436="nulová",J436,0)</f>
        <v>0</v>
      </c>
      <c r="BJ436" s="18" t="s">
        <v>138</v>
      </c>
      <c r="BK436" s="199">
        <f>ROUND(I436*H436,2)</f>
        <v>0</v>
      </c>
      <c r="BL436" s="18" t="s">
        <v>233</v>
      </c>
      <c r="BM436" s="198" t="s">
        <v>1343</v>
      </c>
    </row>
    <row r="437" spans="1:65" s="14" customFormat="1" ht="11.25">
      <c r="B437" s="211"/>
      <c r="C437" s="212"/>
      <c r="D437" s="202" t="s">
        <v>140</v>
      </c>
      <c r="E437" s="213" t="s">
        <v>1</v>
      </c>
      <c r="F437" s="214" t="s">
        <v>1344</v>
      </c>
      <c r="G437" s="212"/>
      <c r="H437" s="215">
        <v>10.8</v>
      </c>
      <c r="I437" s="216"/>
      <c r="J437" s="212"/>
      <c r="K437" s="212"/>
      <c r="L437" s="217"/>
      <c r="M437" s="218"/>
      <c r="N437" s="219"/>
      <c r="O437" s="219"/>
      <c r="P437" s="219"/>
      <c r="Q437" s="219"/>
      <c r="R437" s="219"/>
      <c r="S437" s="219"/>
      <c r="T437" s="220"/>
      <c r="AT437" s="221" t="s">
        <v>140</v>
      </c>
      <c r="AU437" s="221" t="s">
        <v>138</v>
      </c>
      <c r="AV437" s="14" t="s">
        <v>138</v>
      </c>
      <c r="AW437" s="14" t="s">
        <v>32</v>
      </c>
      <c r="AX437" s="14" t="s">
        <v>83</v>
      </c>
      <c r="AY437" s="221" t="s">
        <v>130</v>
      </c>
    </row>
    <row r="438" spans="1:65" s="2" customFormat="1" ht="24.2" customHeight="1">
      <c r="A438" s="35"/>
      <c r="B438" s="36"/>
      <c r="C438" s="187" t="s">
        <v>620</v>
      </c>
      <c r="D438" s="187" t="s">
        <v>132</v>
      </c>
      <c r="E438" s="188" t="s">
        <v>1345</v>
      </c>
      <c r="F438" s="189" t="s">
        <v>1346</v>
      </c>
      <c r="G438" s="190" t="s">
        <v>135</v>
      </c>
      <c r="H438" s="191">
        <v>1227.2860000000001</v>
      </c>
      <c r="I438" s="192"/>
      <c r="J438" s="193">
        <f>ROUND(I438*H438,2)</f>
        <v>0</v>
      </c>
      <c r="K438" s="189" t="s">
        <v>136</v>
      </c>
      <c r="L438" s="40"/>
      <c r="M438" s="194" t="s">
        <v>1</v>
      </c>
      <c r="N438" s="195" t="s">
        <v>41</v>
      </c>
      <c r="O438" s="72"/>
      <c r="P438" s="196">
        <f>O438*H438</f>
        <v>0</v>
      </c>
      <c r="Q438" s="196">
        <v>0</v>
      </c>
      <c r="R438" s="196">
        <f>Q438*H438</f>
        <v>0</v>
      </c>
      <c r="S438" s="196">
        <v>5.0000000000000001E-3</v>
      </c>
      <c r="T438" s="197">
        <f>S438*H438</f>
        <v>6.1364300000000007</v>
      </c>
      <c r="U438" s="35"/>
      <c r="V438" s="35"/>
      <c r="W438" s="35"/>
      <c r="X438" s="35"/>
      <c r="Y438" s="35"/>
      <c r="Z438" s="35"/>
      <c r="AA438" s="35"/>
      <c r="AB438" s="35"/>
      <c r="AC438" s="35"/>
      <c r="AD438" s="35"/>
      <c r="AE438" s="35"/>
      <c r="AR438" s="198" t="s">
        <v>233</v>
      </c>
      <c r="AT438" s="198" t="s">
        <v>132</v>
      </c>
      <c r="AU438" s="198" t="s">
        <v>138</v>
      </c>
      <c r="AY438" s="18" t="s">
        <v>130</v>
      </c>
      <c r="BE438" s="199">
        <f>IF(N438="základní",J438,0)</f>
        <v>0</v>
      </c>
      <c r="BF438" s="199">
        <f>IF(N438="snížená",J438,0)</f>
        <v>0</v>
      </c>
      <c r="BG438" s="199">
        <f>IF(N438="zákl. přenesená",J438,0)</f>
        <v>0</v>
      </c>
      <c r="BH438" s="199">
        <f>IF(N438="sníž. přenesená",J438,0)</f>
        <v>0</v>
      </c>
      <c r="BI438" s="199">
        <f>IF(N438="nulová",J438,0)</f>
        <v>0</v>
      </c>
      <c r="BJ438" s="18" t="s">
        <v>138</v>
      </c>
      <c r="BK438" s="199">
        <f>ROUND(I438*H438,2)</f>
        <v>0</v>
      </c>
      <c r="BL438" s="18" t="s">
        <v>233</v>
      </c>
      <c r="BM438" s="198" t="s">
        <v>1347</v>
      </c>
    </row>
    <row r="439" spans="1:65" s="14" customFormat="1" ht="11.25">
      <c r="B439" s="211"/>
      <c r="C439" s="212"/>
      <c r="D439" s="202" t="s">
        <v>140</v>
      </c>
      <c r="E439" s="213" t="s">
        <v>1</v>
      </c>
      <c r="F439" s="214" t="s">
        <v>1348</v>
      </c>
      <c r="G439" s="212"/>
      <c r="H439" s="215">
        <v>1227.2860000000001</v>
      </c>
      <c r="I439" s="216"/>
      <c r="J439" s="212"/>
      <c r="K439" s="212"/>
      <c r="L439" s="217"/>
      <c r="M439" s="218"/>
      <c r="N439" s="219"/>
      <c r="O439" s="219"/>
      <c r="P439" s="219"/>
      <c r="Q439" s="219"/>
      <c r="R439" s="219"/>
      <c r="S439" s="219"/>
      <c r="T439" s="220"/>
      <c r="AT439" s="221" t="s">
        <v>140</v>
      </c>
      <c r="AU439" s="221" t="s">
        <v>138</v>
      </c>
      <c r="AV439" s="14" t="s">
        <v>138</v>
      </c>
      <c r="AW439" s="14" t="s">
        <v>32</v>
      </c>
      <c r="AX439" s="14" t="s">
        <v>83</v>
      </c>
      <c r="AY439" s="221" t="s">
        <v>130</v>
      </c>
    </row>
    <row r="440" spans="1:65" s="2" customFormat="1" ht="24.2" customHeight="1">
      <c r="A440" s="35"/>
      <c r="B440" s="36"/>
      <c r="C440" s="187" t="s">
        <v>624</v>
      </c>
      <c r="D440" s="187" t="s">
        <v>132</v>
      </c>
      <c r="E440" s="188" t="s">
        <v>1349</v>
      </c>
      <c r="F440" s="189" t="s">
        <v>1350</v>
      </c>
      <c r="G440" s="190" t="s">
        <v>649</v>
      </c>
      <c r="H440" s="191">
        <v>48.36</v>
      </c>
      <c r="I440" s="192"/>
      <c r="J440" s="193">
        <f>ROUND(I440*H440,2)</f>
        <v>0</v>
      </c>
      <c r="K440" s="189" t="s">
        <v>136</v>
      </c>
      <c r="L440" s="40"/>
      <c r="M440" s="194" t="s">
        <v>1</v>
      </c>
      <c r="N440" s="195" t="s">
        <v>41</v>
      </c>
      <c r="O440" s="72"/>
      <c r="P440" s="196">
        <f>O440*H440</f>
        <v>0</v>
      </c>
      <c r="Q440" s="196">
        <v>2.2839999999999999E-2</v>
      </c>
      <c r="R440" s="196">
        <f>Q440*H440</f>
        <v>1.1045423999999999</v>
      </c>
      <c r="S440" s="196">
        <v>0</v>
      </c>
      <c r="T440" s="197">
        <f>S440*H440</f>
        <v>0</v>
      </c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R440" s="198" t="s">
        <v>233</v>
      </c>
      <c r="AT440" s="198" t="s">
        <v>132</v>
      </c>
      <c r="AU440" s="198" t="s">
        <v>138</v>
      </c>
      <c r="AY440" s="18" t="s">
        <v>130</v>
      </c>
      <c r="BE440" s="199">
        <f>IF(N440="základní",J440,0)</f>
        <v>0</v>
      </c>
      <c r="BF440" s="199">
        <f>IF(N440="snížená",J440,0)</f>
        <v>0</v>
      </c>
      <c r="BG440" s="199">
        <f>IF(N440="zákl. přenesená",J440,0)</f>
        <v>0</v>
      </c>
      <c r="BH440" s="199">
        <f>IF(N440="sníž. přenesená",J440,0)</f>
        <v>0</v>
      </c>
      <c r="BI440" s="199">
        <f>IF(N440="nulová",J440,0)</f>
        <v>0</v>
      </c>
      <c r="BJ440" s="18" t="s">
        <v>138</v>
      </c>
      <c r="BK440" s="199">
        <f>ROUND(I440*H440,2)</f>
        <v>0</v>
      </c>
      <c r="BL440" s="18" t="s">
        <v>233</v>
      </c>
      <c r="BM440" s="198" t="s">
        <v>1351</v>
      </c>
    </row>
    <row r="441" spans="1:65" s="14" customFormat="1" ht="11.25">
      <c r="B441" s="211"/>
      <c r="C441" s="212"/>
      <c r="D441" s="202" t="s">
        <v>140</v>
      </c>
      <c r="E441" s="213" t="s">
        <v>1</v>
      </c>
      <c r="F441" s="214" t="s">
        <v>1352</v>
      </c>
      <c r="G441" s="212"/>
      <c r="H441" s="215">
        <v>32.159999999999997</v>
      </c>
      <c r="I441" s="216"/>
      <c r="J441" s="212"/>
      <c r="K441" s="212"/>
      <c r="L441" s="217"/>
      <c r="M441" s="218"/>
      <c r="N441" s="219"/>
      <c r="O441" s="219"/>
      <c r="P441" s="219"/>
      <c r="Q441" s="219"/>
      <c r="R441" s="219"/>
      <c r="S441" s="219"/>
      <c r="T441" s="220"/>
      <c r="AT441" s="221" t="s">
        <v>140</v>
      </c>
      <c r="AU441" s="221" t="s">
        <v>138</v>
      </c>
      <c r="AV441" s="14" t="s">
        <v>138</v>
      </c>
      <c r="AW441" s="14" t="s">
        <v>32</v>
      </c>
      <c r="AX441" s="14" t="s">
        <v>75</v>
      </c>
      <c r="AY441" s="221" t="s">
        <v>130</v>
      </c>
    </row>
    <row r="442" spans="1:65" s="14" customFormat="1" ht="11.25">
      <c r="B442" s="211"/>
      <c r="C442" s="212"/>
      <c r="D442" s="202" t="s">
        <v>140</v>
      </c>
      <c r="E442" s="213" t="s">
        <v>1</v>
      </c>
      <c r="F442" s="214" t="s">
        <v>1353</v>
      </c>
      <c r="G442" s="212"/>
      <c r="H442" s="215">
        <v>10.8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140</v>
      </c>
      <c r="AU442" s="221" t="s">
        <v>138</v>
      </c>
      <c r="AV442" s="14" t="s">
        <v>138</v>
      </c>
      <c r="AW442" s="14" t="s">
        <v>32</v>
      </c>
      <c r="AX442" s="14" t="s">
        <v>75</v>
      </c>
      <c r="AY442" s="221" t="s">
        <v>130</v>
      </c>
    </row>
    <row r="443" spans="1:65" s="14" customFormat="1" ht="11.25">
      <c r="B443" s="211"/>
      <c r="C443" s="212"/>
      <c r="D443" s="202" t="s">
        <v>140</v>
      </c>
      <c r="E443" s="213" t="s">
        <v>1</v>
      </c>
      <c r="F443" s="214" t="s">
        <v>1354</v>
      </c>
      <c r="G443" s="212"/>
      <c r="H443" s="215">
        <v>5.4</v>
      </c>
      <c r="I443" s="216"/>
      <c r="J443" s="212"/>
      <c r="K443" s="212"/>
      <c r="L443" s="217"/>
      <c r="M443" s="218"/>
      <c r="N443" s="219"/>
      <c r="O443" s="219"/>
      <c r="P443" s="219"/>
      <c r="Q443" s="219"/>
      <c r="R443" s="219"/>
      <c r="S443" s="219"/>
      <c r="T443" s="220"/>
      <c r="AT443" s="221" t="s">
        <v>140</v>
      </c>
      <c r="AU443" s="221" t="s">
        <v>138</v>
      </c>
      <c r="AV443" s="14" t="s">
        <v>138</v>
      </c>
      <c r="AW443" s="14" t="s">
        <v>32</v>
      </c>
      <c r="AX443" s="14" t="s">
        <v>75</v>
      </c>
      <c r="AY443" s="221" t="s">
        <v>130</v>
      </c>
    </row>
    <row r="444" spans="1:65" s="15" customFormat="1" ht="11.25">
      <c r="B444" s="222"/>
      <c r="C444" s="223"/>
      <c r="D444" s="202" t="s">
        <v>140</v>
      </c>
      <c r="E444" s="224" t="s">
        <v>1</v>
      </c>
      <c r="F444" s="225" t="s">
        <v>169</v>
      </c>
      <c r="G444" s="223"/>
      <c r="H444" s="226">
        <v>48.36</v>
      </c>
      <c r="I444" s="227"/>
      <c r="J444" s="223"/>
      <c r="K444" s="223"/>
      <c r="L444" s="228"/>
      <c r="M444" s="229"/>
      <c r="N444" s="230"/>
      <c r="O444" s="230"/>
      <c r="P444" s="230"/>
      <c r="Q444" s="230"/>
      <c r="R444" s="230"/>
      <c r="S444" s="230"/>
      <c r="T444" s="231"/>
      <c r="AT444" s="232" t="s">
        <v>140</v>
      </c>
      <c r="AU444" s="232" t="s">
        <v>138</v>
      </c>
      <c r="AV444" s="15" t="s">
        <v>137</v>
      </c>
      <c r="AW444" s="15" t="s">
        <v>32</v>
      </c>
      <c r="AX444" s="15" t="s">
        <v>83</v>
      </c>
      <c r="AY444" s="232" t="s">
        <v>130</v>
      </c>
    </row>
    <row r="445" spans="1:65" s="2" customFormat="1" ht="24.2" customHeight="1">
      <c r="A445" s="35"/>
      <c r="B445" s="36"/>
      <c r="C445" s="187" t="s">
        <v>628</v>
      </c>
      <c r="D445" s="187" t="s">
        <v>132</v>
      </c>
      <c r="E445" s="188" t="s">
        <v>940</v>
      </c>
      <c r="F445" s="189" t="s">
        <v>941</v>
      </c>
      <c r="G445" s="190" t="s">
        <v>755</v>
      </c>
      <c r="H445" s="254"/>
      <c r="I445" s="192"/>
      <c r="J445" s="193">
        <f>ROUND(I445*H445,2)</f>
        <v>0</v>
      </c>
      <c r="K445" s="189" t="s">
        <v>136</v>
      </c>
      <c r="L445" s="40"/>
      <c r="M445" s="194" t="s">
        <v>1</v>
      </c>
      <c r="N445" s="195" t="s">
        <v>41</v>
      </c>
      <c r="O445" s="72"/>
      <c r="P445" s="196">
        <f>O445*H445</f>
        <v>0</v>
      </c>
      <c r="Q445" s="196">
        <v>0</v>
      </c>
      <c r="R445" s="196">
        <f>Q445*H445</f>
        <v>0</v>
      </c>
      <c r="S445" s="196">
        <v>0</v>
      </c>
      <c r="T445" s="197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8" t="s">
        <v>233</v>
      </c>
      <c r="AT445" s="198" t="s">
        <v>132</v>
      </c>
      <c r="AU445" s="198" t="s">
        <v>138</v>
      </c>
      <c r="AY445" s="18" t="s">
        <v>130</v>
      </c>
      <c r="BE445" s="199">
        <f>IF(N445="základní",J445,0)</f>
        <v>0</v>
      </c>
      <c r="BF445" s="199">
        <f>IF(N445="snížená",J445,0)</f>
        <v>0</v>
      </c>
      <c r="BG445" s="199">
        <f>IF(N445="zákl. přenesená",J445,0)</f>
        <v>0</v>
      </c>
      <c r="BH445" s="199">
        <f>IF(N445="sníž. přenesená",J445,0)</f>
        <v>0</v>
      </c>
      <c r="BI445" s="199">
        <f>IF(N445="nulová",J445,0)</f>
        <v>0</v>
      </c>
      <c r="BJ445" s="18" t="s">
        <v>138</v>
      </c>
      <c r="BK445" s="199">
        <f>ROUND(I445*H445,2)</f>
        <v>0</v>
      </c>
      <c r="BL445" s="18" t="s">
        <v>233</v>
      </c>
      <c r="BM445" s="198" t="s">
        <v>1355</v>
      </c>
    </row>
    <row r="446" spans="1:65" s="12" customFormat="1" ht="22.9" customHeight="1">
      <c r="B446" s="171"/>
      <c r="C446" s="172"/>
      <c r="D446" s="173" t="s">
        <v>74</v>
      </c>
      <c r="E446" s="185" t="s">
        <v>963</v>
      </c>
      <c r="F446" s="185" t="s">
        <v>964</v>
      </c>
      <c r="G446" s="172"/>
      <c r="H446" s="172"/>
      <c r="I446" s="175"/>
      <c r="J446" s="186">
        <f>BK446</f>
        <v>0</v>
      </c>
      <c r="K446" s="172"/>
      <c r="L446" s="177"/>
      <c r="M446" s="178"/>
      <c r="N446" s="179"/>
      <c r="O446" s="179"/>
      <c r="P446" s="180">
        <f>SUM(P447:P571)</f>
        <v>0</v>
      </c>
      <c r="Q446" s="179"/>
      <c r="R446" s="180">
        <f>SUM(R447:R571)</f>
        <v>10.96967104</v>
      </c>
      <c r="S446" s="179"/>
      <c r="T446" s="181">
        <f>SUM(T447:T571)</f>
        <v>5.8307354199999999</v>
      </c>
      <c r="AR446" s="182" t="s">
        <v>138</v>
      </c>
      <c r="AT446" s="183" t="s">
        <v>74</v>
      </c>
      <c r="AU446" s="183" t="s">
        <v>83</v>
      </c>
      <c r="AY446" s="182" t="s">
        <v>130</v>
      </c>
      <c r="BK446" s="184">
        <f>SUM(BK447:BK571)</f>
        <v>0</v>
      </c>
    </row>
    <row r="447" spans="1:65" s="2" customFormat="1" ht="16.5" customHeight="1">
      <c r="A447" s="35"/>
      <c r="B447" s="36"/>
      <c r="C447" s="187" t="s">
        <v>632</v>
      </c>
      <c r="D447" s="187" t="s">
        <v>132</v>
      </c>
      <c r="E447" s="188" t="s">
        <v>1356</v>
      </c>
      <c r="F447" s="189" t="s">
        <v>1357</v>
      </c>
      <c r="G447" s="190" t="s">
        <v>135</v>
      </c>
      <c r="H447" s="191">
        <v>1227.2860000000001</v>
      </c>
      <c r="I447" s="192"/>
      <c r="J447" s="193">
        <f>ROUND(I447*H447,2)</f>
        <v>0</v>
      </c>
      <c r="K447" s="189" t="s">
        <v>136</v>
      </c>
      <c r="L447" s="40"/>
      <c r="M447" s="194" t="s">
        <v>1</v>
      </c>
      <c r="N447" s="195" t="s">
        <v>41</v>
      </c>
      <c r="O447" s="72"/>
      <c r="P447" s="196">
        <f>O447*H447</f>
        <v>0</v>
      </c>
      <c r="Q447" s="196">
        <v>0</v>
      </c>
      <c r="R447" s="196">
        <f>Q447*H447</f>
        <v>0</v>
      </c>
      <c r="S447" s="196">
        <v>3.1199999999999999E-3</v>
      </c>
      <c r="T447" s="197">
        <f>S447*H447</f>
        <v>3.8291323200000003</v>
      </c>
      <c r="U447" s="35"/>
      <c r="V447" s="35"/>
      <c r="W447" s="35"/>
      <c r="X447" s="35"/>
      <c r="Y447" s="35"/>
      <c r="Z447" s="35"/>
      <c r="AA447" s="35"/>
      <c r="AB447" s="35"/>
      <c r="AC447" s="35"/>
      <c r="AD447" s="35"/>
      <c r="AE447" s="35"/>
      <c r="AR447" s="198" t="s">
        <v>233</v>
      </c>
      <c r="AT447" s="198" t="s">
        <v>132</v>
      </c>
      <c r="AU447" s="198" t="s">
        <v>138</v>
      </c>
      <c r="AY447" s="18" t="s">
        <v>130</v>
      </c>
      <c r="BE447" s="199">
        <f>IF(N447="základní",J447,0)</f>
        <v>0</v>
      </c>
      <c r="BF447" s="199">
        <f>IF(N447="snížená",J447,0)</f>
        <v>0</v>
      </c>
      <c r="BG447" s="199">
        <f>IF(N447="zákl. přenesená",J447,0)</f>
        <v>0</v>
      </c>
      <c r="BH447" s="199">
        <f>IF(N447="sníž. přenesená",J447,0)</f>
        <v>0</v>
      </c>
      <c r="BI447" s="199">
        <f>IF(N447="nulová",J447,0)</f>
        <v>0</v>
      </c>
      <c r="BJ447" s="18" t="s">
        <v>138</v>
      </c>
      <c r="BK447" s="199">
        <f>ROUND(I447*H447,2)</f>
        <v>0</v>
      </c>
      <c r="BL447" s="18" t="s">
        <v>233</v>
      </c>
      <c r="BM447" s="198" t="s">
        <v>1358</v>
      </c>
    </row>
    <row r="448" spans="1:65" s="13" customFormat="1" ht="11.25">
      <c r="B448" s="200"/>
      <c r="C448" s="201"/>
      <c r="D448" s="202" t="s">
        <v>140</v>
      </c>
      <c r="E448" s="203" t="s">
        <v>1</v>
      </c>
      <c r="F448" s="204" t="s">
        <v>1359</v>
      </c>
      <c r="G448" s="201"/>
      <c r="H448" s="203" t="s">
        <v>1</v>
      </c>
      <c r="I448" s="205"/>
      <c r="J448" s="201"/>
      <c r="K448" s="201"/>
      <c r="L448" s="206"/>
      <c r="M448" s="207"/>
      <c r="N448" s="208"/>
      <c r="O448" s="208"/>
      <c r="P448" s="208"/>
      <c r="Q448" s="208"/>
      <c r="R448" s="208"/>
      <c r="S448" s="208"/>
      <c r="T448" s="209"/>
      <c r="AT448" s="210" t="s">
        <v>140</v>
      </c>
      <c r="AU448" s="210" t="s">
        <v>138</v>
      </c>
      <c r="AV448" s="13" t="s">
        <v>83</v>
      </c>
      <c r="AW448" s="13" t="s">
        <v>32</v>
      </c>
      <c r="AX448" s="13" t="s">
        <v>75</v>
      </c>
      <c r="AY448" s="210" t="s">
        <v>130</v>
      </c>
    </row>
    <row r="449" spans="1:65" s="13" customFormat="1" ht="11.25">
      <c r="B449" s="200"/>
      <c r="C449" s="201"/>
      <c r="D449" s="202" t="s">
        <v>140</v>
      </c>
      <c r="E449" s="203" t="s">
        <v>1</v>
      </c>
      <c r="F449" s="204" t="s">
        <v>204</v>
      </c>
      <c r="G449" s="201"/>
      <c r="H449" s="203" t="s">
        <v>1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140</v>
      </c>
      <c r="AU449" s="210" t="s">
        <v>138</v>
      </c>
      <c r="AV449" s="13" t="s">
        <v>83</v>
      </c>
      <c r="AW449" s="13" t="s">
        <v>32</v>
      </c>
      <c r="AX449" s="13" t="s">
        <v>75</v>
      </c>
      <c r="AY449" s="210" t="s">
        <v>130</v>
      </c>
    </row>
    <row r="450" spans="1:65" s="14" customFormat="1" ht="11.25">
      <c r="B450" s="211"/>
      <c r="C450" s="212"/>
      <c r="D450" s="202" t="s">
        <v>140</v>
      </c>
      <c r="E450" s="213" t="s">
        <v>1</v>
      </c>
      <c r="F450" s="214" t="s">
        <v>1331</v>
      </c>
      <c r="G450" s="212"/>
      <c r="H450" s="215">
        <v>435.57799999999997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140</v>
      </c>
      <c r="AU450" s="221" t="s">
        <v>138</v>
      </c>
      <c r="AV450" s="14" t="s">
        <v>138</v>
      </c>
      <c r="AW450" s="14" t="s">
        <v>32</v>
      </c>
      <c r="AX450" s="14" t="s">
        <v>75</v>
      </c>
      <c r="AY450" s="221" t="s">
        <v>130</v>
      </c>
    </row>
    <row r="451" spans="1:65" s="13" customFormat="1" ht="11.25">
      <c r="B451" s="200"/>
      <c r="C451" s="201"/>
      <c r="D451" s="202" t="s">
        <v>140</v>
      </c>
      <c r="E451" s="203" t="s">
        <v>1</v>
      </c>
      <c r="F451" s="204" t="s">
        <v>1332</v>
      </c>
      <c r="G451" s="201"/>
      <c r="H451" s="203" t="s">
        <v>1</v>
      </c>
      <c r="I451" s="205"/>
      <c r="J451" s="201"/>
      <c r="K451" s="201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140</v>
      </c>
      <c r="AU451" s="210" t="s">
        <v>138</v>
      </c>
      <c r="AV451" s="13" t="s">
        <v>83</v>
      </c>
      <c r="AW451" s="13" t="s">
        <v>32</v>
      </c>
      <c r="AX451" s="13" t="s">
        <v>75</v>
      </c>
      <c r="AY451" s="210" t="s">
        <v>130</v>
      </c>
    </row>
    <row r="452" spans="1:65" s="14" customFormat="1" ht="11.25">
      <c r="B452" s="211"/>
      <c r="C452" s="212"/>
      <c r="D452" s="202" t="s">
        <v>140</v>
      </c>
      <c r="E452" s="213" t="s">
        <v>1</v>
      </c>
      <c r="F452" s="214" t="s">
        <v>1333</v>
      </c>
      <c r="G452" s="212"/>
      <c r="H452" s="215">
        <v>109.41800000000001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140</v>
      </c>
      <c r="AU452" s="221" t="s">
        <v>138</v>
      </c>
      <c r="AV452" s="14" t="s">
        <v>138</v>
      </c>
      <c r="AW452" s="14" t="s">
        <v>32</v>
      </c>
      <c r="AX452" s="14" t="s">
        <v>75</v>
      </c>
      <c r="AY452" s="221" t="s">
        <v>130</v>
      </c>
    </row>
    <row r="453" spans="1:65" s="14" customFormat="1" ht="11.25">
      <c r="B453" s="211"/>
      <c r="C453" s="212"/>
      <c r="D453" s="202" t="s">
        <v>140</v>
      </c>
      <c r="E453" s="213" t="s">
        <v>1</v>
      </c>
      <c r="F453" s="214" t="s">
        <v>1334</v>
      </c>
      <c r="G453" s="212"/>
      <c r="H453" s="215">
        <v>599.66999999999996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140</v>
      </c>
      <c r="AU453" s="221" t="s">
        <v>138</v>
      </c>
      <c r="AV453" s="14" t="s">
        <v>138</v>
      </c>
      <c r="AW453" s="14" t="s">
        <v>32</v>
      </c>
      <c r="AX453" s="14" t="s">
        <v>75</v>
      </c>
      <c r="AY453" s="221" t="s">
        <v>130</v>
      </c>
    </row>
    <row r="454" spans="1:65" s="14" customFormat="1" ht="11.25">
      <c r="B454" s="211"/>
      <c r="C454" s="212"/>
      <c r="D454" s="202" t="s">
        <v>140</v>
      </c>
      <c r="E454" s="213" t="s">
        <v>1</v>
      </c>
      <c r="F454" s="214" t="s">
        <v>1335</v>
      </c>
      <c r="G454" s="212"/>
      <c r="H454" s="215">
        <v>82.62</v>
      </c>
      <c r="I454" s="216"/>
      <c r="J454" s="212"/>
      <c r="K454" s="212"/>
      <c r="L454" s="217"/>
      <c r="M454" s="218"/>
      <c r="N454" s="219"/>
      <c r="O454" s="219"/>
      <c r="P454" s="219"/>
      <c r="Q454" s="219"/>
      <c r="R454" s="219"/>
      <c r="S454" s="219"/>
      <c r="T454" s="220"/>
      <c r="AT454" s="221" t="s">
        <v>140</v>
      </c>
      <c r="AU454" s="221" t="s">
        <v>138</v>
      </c>
      <c r="AV454" s="14" t="s">
        <v>138</v>
      </c>
      <c r="AW454" s="14" t="s">
        <v>32</v>
      </c>
      <c r="AX454" s="14" t="s">
        <v>75</v>
      </c>
      <c r="AY454" s="221" t="s">
        <v>130</v>
      </c>
    </row>
    <row r="455" spans="1:65" s="15" customFormat="1" ht="11.25">
      <c r="B455" s="222"/>
      <c r="C455" s="223"/>
      <c r="D455" s="202" t="s">
        <v>140</v>
      </c>
      <c r="E455" s="224" t="s">
        <v>1</v>
      </c>
      <c r="F455" s="225" t="s">
        <v>169</v>
      </c>
      <c r="G455" s="223"/>
      <c r="H455" s="226">
        <v>1227.2860000000001</v>
      </c>
      <c r="I455" s="227"/>
      <c r="J455" s="223"/>
      <c r="K455" s="223"/>
      <c r="L455" s="228"/>
      <c r="M455" s="229"/>
      <c r="N455" s="230"/>
      <c r="O455" s="230"/>
      <c r="P455" s="230"/>
      <c r="Q455" s="230"/>
      <c r="R455" s="230"/>
      <c r="S455" s="230"/>
      <c r="T455" s="231"/>
      <c r="AT455" s="232" t="s">
        <v>140</v>
      </c>
      <c r="AU455" s="232" t="s">
        <v>138</v>
      </c>
      <c r="AV455" s="15" t="s">
        <v>137</v>
      </c>
      <c r="AW455" s="15" t="s">
        <v>32</v>
      </c>
      <c r="AX455" s="15" t="s">
        <v>83</v>
      </c>
      <c r="AY455" s="232" t="s">
        <v>130</v>
      </c>
    </row>
    <row r="456" spans="1:65" s="2" customFormat="1" ht="16.5" customHeight="1">
      <c r="A456" s="35"/>
      <c r="B456" s="36"/>
      <c r="C456" s="187" t="s">
        <v>637</v>
      </c>
      <c r="D456" s="187" t="s">
        <v>132</v>
      </c>
      <c r="E456" s="188" t="s">
        <v>1360</v>
      </c>
      <c r="F456" s="189" t="s">
        <v>1361</v>
      </c>
      <c r="G456" s="190" t="s">
        <v>377</v>
      </c>
      <c r="H456" s="191">
        <v>75</v>
      </c>
      <c r="I456" s="192"/>
      <c r="J456" s="193">
        <f>ROUND(I456*H456,2)</f>
        <v>0</v>
      </c>
      <c r="K456" s="189" t="s">
        <v>136</v>
      </c>
      <c r="L456" s="40"/>
      <c r="M456" s="194" t="s">
        <v>1</v>
      </c>
      <c r="N456" s="195" t="s">
        <v>41</v>
      </c>
      <c r="O456" s="72"/>
      <c r="P456" s="196">
        <f>O456*H456</f>
        <v>0</v>
      </c>
      <c r="Q456" s="196">
        <v>0</v>
      </c>
      <c r="R456" s="196">
        <f>Q456*H456</f>
        <v>0</v>
      </c>
      <c r="S456" s="196">
        <v>1.8699999999999999E-3</v>
      </c>
      <c r="T456" s="197">
        <f>S456*H456</f>
        <v>0.14024999999999999</v>
      </c>
      <c r="U456" s="35"/>
      <c r="V456" s="35"/>
      <c r="W456" s="35"/>
      <c r="X456" s="35"/>
      <c r="Y456" s="35"/>
      <c r="Z456" s="35"/>
      <c r="AA456" s="35"/>
      <c r="AB456" s="35"/>
      <c r="AC456" s="35"/>
      <c r="AD456" s="35"/>
      <c r="AE456" s="35"/>
      <c r="AR456" s="198" t="s">
        <v>233</v>
      </c>
      <c r="AT456" s="198" t="s">
        <v>132</v>
      </c>
      <c r="AU456" s="198" t="s">
        <v>138</v>
      </c>
      <c r="AY456" s="18" t="s">
        <v>130</v>
      </c>
      <c r="BE456" s="199">
        <f>IF(N456="základní",J456,0)</f>
        <v>0</v>
      </c>
      <c r="BF456" s="199">
        <f>IF(N456="snížená",J456,0)</f>
        <v>0</v>
      </c>
      <c r="BG456" s="199">
        <f>IF(N456="zákl. přenesená",J456,0)</f>
        <v>0</v>
      </c>
      <c r="BH456" s="199">
        <f>IF(N456="sníž. přenesená",J456,0)</f>
        <v>0</v>
      </c>
      <c r="BI456" s="199">
        <f>IF(N456="nulová",J456,0)</f>
        <v>0</v>
      </c>
      <c r="BJ456" s="18" t="s">
        <v>138</v>
      </c>
      <c r="BK456" s="199">
        <f>ROUND(I456*H456,2)</f>
        <v>0</v>
      </c>
      <c r="BL456" s="18" t="s">
        <v>233</v>
      </c>
      <c r="BM456" s="198" t="s">
        <v>1362</v>
      </c>
    </row>
    <row r="457" spans="1:65" s="13" customFormat="1" ht="11.25">
      <c r="B457" s="200"/>
      <c r="C457" s="201"/>
      <c r="D457" s="202" t="s">
        <v>140</v>
      </c>
      <c r="E457" s="203" t="s">
        <v>1</v>
      </c>
      <c r="F457" s="204" t="s">
        <v>1363</v>
      </c>
      <c r="G457" s="201"/>
      <c r="H457" s="203" t="s">
        <v>1</v>
      </c>
      <c r="I457" s="205"/>
      <c r="J457" s="201"/>
      <c r="K457" s="201"/>
      <c r="L457" s="206"/>
      <c r="M457" s="207"/>
      <c r="N457" s="208"/>
      <c r="O457" s="208"/>
      <c r="P457" s="208"/>
      <c r="Q457" s="208"/>
      <c r="R457" s="208"/>
      <c r="S457" s="208"/>
      <c r="T457" s="209"/>
      <c r="AT457" s="210" t="s">
        <v>140</v>
      </c>
      <c r="AU457" s="210" t="s">
        <v>138</v>
      </c>
      <c r="AV457" s="13" t="s">
        <v>83</v>
      </c>
      <c r="AW457" s="13" t="s">
        <v>32</v>
      </c>
      <c r="AX457" s="13" t="s">
        <v>75</v>
      </c>
      <c r="AY457" s="210" t="s">
        <v>130</v>
      </c>
    </row>
    <row r="458" spans="1:65" s="14" customFormat="1" ht="11.25">
      <c r="B458" s="211"/>
      <c r="C458" s="212"/>
      <c r="D458" s="202" t="s">
        <v>140</v>
      </c>
      <c r="E458" s="213" t="s">
        <v>1</v>
      </c>
      <c r="F458" s="214" t="s">
        <v>1364</v>
      </c>
      <c r="G458" s="212"/>
      <c r="H458" s="215">
        <v>75</v>
      </c>
      <c r="I458" s="216"/>
      <c r="J458" s="212"/>
      <c r="K458" s="212"/>
      <c r="L458" s="217"/>
      <c r="M458" s="218"/>
      <c r="N458" s="219"/>
      <c r="O458" s="219"/>
      <c r="P458" s="219"/>
      <c r="Q458" s="219"/>
      <c r="R458" s="219"/>
      <c r="S458" s="219"/>
      <c r="T458" s="220"/>
      <c r="AT458" s="221" t="s">
        <v>140</v>
      </c>
      <c r="AU458" s="221" t="s">
        <v>138</v>
      </c>
      <c r="AV458" s="14" t="s">
        <v>138</v>
      </c>
      <c r="AW458" s="14" t="s">
        <v>32</v>
      </c>
      <c r="AX458" s="14" t="s">
        <v>83</v>
      </c>
      <c r="AY458" s="221" t="s">
        <v>130</v>
      </c>
    </row>
    <row r="459" spans="1:65" s="2" customFormat="1" ht="21.75" customHeight="1">
      <c r="A459" s="35"/>
      <c r="B459" s="36"/>
      <c r="C459" s="187" t="s">
        <v>642</v>
      </c>
      <c r="D459" s="187" t="s">
        <v>132</v>
      </c>
      <c r="E459" s="188" t="s">
        <v>1365</v>
      </c>
      <c r="F459" s="189" t="s">
        <v>1366</v>
      </c>
      <c r="G459" s="190" t="s">
        <v>135</v>
      </c>
      <c r="H459" s="191">
        <v>1227.2860000000001</v>
      </c>
      <c r="I459" s="192"/>
      <c r="J459" s="193">
        <f>ROUND(I459*H459,2)</f>
        <v>0</v>
      </c>
      <c r="K459" s="189" t="s">
        <v>136</v>
      </c>
      <c r="L459" s="40"/>
      <c r="M459" s="194" t="s">
        <v>1</v>
      </c>
      <c r="N459" s="195" t="s">
        <v>41</v>
      </c>
      <c r="O459" s="72"/>
      <c r="P459" s="196">
        <f>O459*H459</f>
        <v>0</v>
      </c>
      <c r="Q459" s="196">
        <v>0</v>
      </c>
      <c r="R459" s="196">
        <f>Q459*H459</f>
        <v>0</v>
      </c>
      <c r="S459" s="196">
        <v>0</v>
      </c>
      <c r="T459" s="197">
        <f>S459*H459</f>
        <v>0</v>
      </c>
      <c r="U459" s="35"/>
      <c r="V459" s="35"/>
      <c r="W459" s="35"/>
      <c r="X459" s="35"/>
      <c r="Y459" s="35"/>
      <c r="Z459" s="35"/>
      <c r="AA459" s="35"/>
      <c r="AB459" s="35"/>
      <c r="AC459" s="35"/>
      <c r="AD459" s="35"/>
      <c r="AE459" s="35"/>
      <c r="AR459" s="198" t="s">
        <v>233</v>
      </c>
      <c r="AT459" s="198" t="s">
        <v>132</v>
      </c>
      <c r="AU459" s="198" t="s">
        <v>138</v>
      </c>
      <c r="AY459" s="18" t="s">
        <v>130</v>
      </c>
      <c r="BE459" s="199">
        <f>IF(N459="základní",J459,0)</f>
        <v>0</v>
      </c>
      <c r="BF459" s="199">
        <f>IF(N459="snížená",J459,0)</f>
        <v>0</v>
      </c>
      <c r="BG459" s="199">
        <f>IF(N459="zákl. přenesená",J459,0)</f>
        <v>0</v>
      </c>
      <c r="BH459" s="199">
        <f>IF(N459="sníž. přenesená",J459,0)</f>
        <v>0</v>
      </c>
      <c r="BI459" s="199">
        <f>IF(N459="nulová",J459,0)</f>
        <v>0</v>
      </c>
      <c r="BJ459" s="18" t="s">
        <v>138</v>
      </c>
      <c r="BK459" s="199">
        <f>ROUND(I459*H459,2)</f>
        <v>0</v>
      </c>
      <c r="BL459" s="18" t="s">
        <v>233</v>
      </c>
      <c r="BM459" s="198" t="s">
        <v>1367</v>
      </c>
    </row>
    <row r="460" spans="1:65" s="2" customFormat="1" ht="44.25" customHeight="1">
      <c r="A460" s="35"/>
      <c r="B460" s="36"/>
      <c r="C460" s="233" t="s">
        <v>646</v>
      </c>
      <c r="D460" s="233" t="s">
        <v>175</v>
      </c>
      <c r="E460" s="234" t="s">
        <v>1368</v>
      </c>
      <c r="F460" s="235" t="s">
        <v>1369</v>
      </c>
      <c r="G460" s="236" t="s">
        <v>135</v>
      </c>
      <c r="H460" s="237">
        <v>1411.3789999999999</v>
      </c>
      <c r="I460" s="238"/>
      <c r="J460" s="239">
        <f>ROUND(I460*H460,2)</f>
        <v>0</v>
      </c>
      <c r="K460" s="235" t="s">
        <v>136</v>
      </c>
      <c r="L460" s="240"/>
      <c r="M460" s="241" t="s">
        <v>1</v>
      </c>
      <c r="N460" s="242" t="s">
        <v>41</v>
      </c>
      <c r="O460" s="72"/>
      <c r="P460" s="196">
        <f>O460*H460</f>
        <v>0</v>
      </c>
      <c r="Q460" s="196">
        <v>4.0000000000000002E-4</v>
      </c>
      <c r="R460" s="196">
        <f>Q460*H460</f>
        <v>0.56455160000000004</v>
      </c>
      <c r="S460" s="196">
        <v>0</v>
      </c>
      <c r="T460" s="197">
        <f>S460*H460</f>
        <v>0</v>
      </c>
      <c r="U460" s="35"/>
      <c r="V460" s="35"/>
      <c r="W460" s="35"/>
      <c r="X460" s="35"/>
      <c r="Y460" s="35"/>
      <c r="Z460" s="35"/>
      <c r="AA460" s="35"/>
      <c r="AB460" s="35"/>
      <c r="AC460" s="35"/>
      <c r="AD460" s="35"/>
      <c r="AE460" s="35"/>
      <c r="AR460" s="198" t="s">
        <v>391</v>
      </c>
      <c r="AT460" s="198" t="s">
        <v>175</v>
      </c>
      <c r="AU460" s="198" t="s">
        <v>138</v>
      </c>
      <c r="AY460" s="18" t="s">
        <v>130</v>
      </c>
      <c r="BE460" s="199">
        <f>IF(N460="základní",J460,0)</f>
        <v>0</v>
      </c>
      <c r="BF460" s="199">
        <f>IF(N460="snížená",J460,0)</f>
        <v>0</v>
      </c>
      <c r="BG460" s="199">
        <f>IF(N460="zákl. přenesená",J460,0)</f>
        <v>0</v>
      </c>
      <c r="BH460" s="199">
        <f>IF(N460="sníž. přenesená",J460,0)</f>
        <v>0</v>
      </c>
      <c r="BI460" s="199">
        <f>IF(N460="nulová",J460,0)</f>
        <v>0</v>
      </c>
      <c r="BJ460" s="18" t="s">
        <v>138</v>
      </c>
      <c r="BK460" s="199">
        <f>ROUND(I460*H460,2)</f>
        <v>0</v>
      </c>
      <c r="BL460" s="18" t="s">
        <v>233</v>
      </c>
      <c r="BM460" s="198" t="s">
        <v>1370</v>
      </c>
    </row>
    <row r="461" spans="1:65" s="14" customFormat="1" ht="11.25">
      <c r="B461" s="211"/>
      <c r="C461" s="212"/>
      <c r="D461" s="202" t="s">
        <v>140</v>
      </c>
      <c r="E461" s="212"/>
      <c r="F461" s="214" t="s">
        <v>1371</v>
      </c>
      <c r="G461" s="212"/>
      <c r="H461" s="215">
        <v>1411.3789999999999</v>
      </c>
      <c r="I461" s="216"/>
      <c r="J461" s="212"/>
      <c r="K461" s="212"/>
      <c r="L461" s="217"/>
      <c r="M461" s="218"/>
      <c r="N461" s="219"/>
      <c r="O461" s="219"/>
      <c r="P461" s="219"/>
      <c r="Q461" s="219"/>
      <c r="R461" s="219"/>
      <c r="S461" s="219"/>
      <c r="T461" s="220"/>
      <c r="AT461" s="221" t="s">
        <v>140</v>
      </c>
      <c r="AU461" s="221" t="s">
        <v>138</v>
      </c>
      <c r="AV461" s="14" t="s">
        <v>138</v>
      </c>
      <c r="AW461" s="14" t="s">
        <v>4</v>
      </c>
      <c r="AX461" s="14" t="s">
        <v>83</v>
      </c>
      <c r="AY461" s="221" t="s">
        <v>130</v>
      </c>
    </row>
    <row r="462" spans="1:65" s="2" customFormat="1" ht="21.75" customHeight="1">
      <c r="A462" s="35"/>
      <c r="B462" s="36"/>
      <c r="C462" s="187" t="s">
        <v>653</v>
      </c>
      <c r="D462" s="187" t="s">
        <v>132</v>
      </c>
      <c r="E462" s="188" t="s">
        <v>1372</v>
      </c>
      <c r="F462" s="189" t="s">
        <v>1373</v>
      </c>
      <c r="G462" s="190" t="s">
        <v>377</v>
      </c>
      <c r="H462" s="191">
        <v>225.63</v>
      </c>
      <c r="I462" s="192"/>
      <c r="J462" s="193">
        <f>ROUND(I462*H462,2)</f>
        <v>0</v>
      </c>
      <c r="K462" s="189" t="s">
        <v>136</v>
      </c>
      <c r="L462" s="40"/>
      <c r="M462" s="194" t="s">
        <v>1</v>
      </c>
      <c r="N462" s="195" t="s">
        <v>41</v>
      </c>
      <c r="O462" s="72"/>
      <c r="P462" s="196">
        <f>O462*H462</f>
        <v>0</v>
      </c>
      <c r="Q462" s="196">
        <v>0</v>
      </c>
      <c r="R462" s="196">
        <f>Q462*H462</f>
        <v>0</v>
      </c>
      <c r="S462" s="196">
        <v>1.7700000000000001E-3</v>
      </c>
      <c r="T462" s="197">
        <f>S462*H462</f>
        <v>0.39936510000000003</v>
      </c>
      <c r="U462" s="35"/>
      <c r="V462" s="35"/>
      <c r="W462" s="35"/>
      <c r="X462" s="35"/>
      <c r="Y462" s="35"/>
      <c r="Z462" s="35"/>
      <c r="AA462" s="35"/>
      <c r="AB462" s="35"/>
      <c r="AC462" s="35"/>
      <c r="AD462" s="35"/>
      <c r="AE462" s="35"/>
      <c r="AR462" s="198" t="s">
        <v>233</v>
      </c>
      <c r="AT462" s="198" t="s">
        <v>132</v>
      </c>
      <c r="AU462" s="198" t="s">
        <v>138</v>
      </c>
      <c r="AY462" s="18" t="s">
        <v>130</v>
      </c>
      <c r="BE462" s="199">
        <f>IF(N462="základní",J462,0)</f>
        <v>0</v>
      </c>
      <c r="BF462" s="199">
        <f>IF(N462="snížená",J462,0)</f>
        <v>0</v>
      </c>
      <c r="BG462" s="199">
        <f>IF(N462="zákl. přenesená",J462,0)</f>
        <v>0</v>
      </c>
      <c r="BH462" s="199">
        <f>IF(N462="sníž. přenesená",J462,0)</f>
        <v>0</v>
      </c>
      <c r="BI462" s="199">
        <f>IF(N462="nulová",J462,0)</f>
        <v>0</v>
      </c>
      <c r="BJ462" s="18" t="s">
        <v>138</v>
      </c>
      <c r="BK462" s="199">
        <f>ROUND(I462*H462,2)</f>
        <v>0</v>
      </c>
      <c r="BL462" s="18" t="s">
        <v>233</v>
      </c>
      <c r="BM462" s="198" t="s">
        <v>1374</v>
      </c>
    </row>
    <row r="463" spans="1:65" s="13" customFormat="1" ht="11.25">
      <c r="B463" s="200"/>
      <c r="C463" s="201"/>
      <c r="D463" s="202" t="s">
        <v>140</v>
      </c>
      <c r="E463" s="203" t="s">
        <v>1</v>
      </c>
      <c r="F463" s="204" t="s">
        <v>204</v>
      </c>
      <c r="G463" s="201"/>
      <c r="H463" s="203" t="s">
        <v>1</v>
      </c>
      <c r="I463" s="205"/>
      <c r="J463" s="201"/>
      <c r="K463" s="201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140</v>
      </c>
      <c r="AU463" s="210" t="s">
        <v>138</v>
      </c>
      <c r="AV463" s="13" t="s">
        <v>83</v>
      </c>
      <c r="AW463" s="13" t="s">
        <v>32</v>
      </c>
      <c r="AX463" s="13" t="s">
        <v>75</v>
      </c>
      <c r="AY463" s="210" t="s">
        <v>130</v>
      </c>
    </row>
    <row r="464" spans="1:65" s="14" customFormat="1" ht="11.25">
      <c r="B464" s="211"/>
      <c r="C464" s="212"/>
      <c r="D464" s="202" t="s">
        <v>140</v>
      </c>
      <c r="E464" s="213" t="s">
        <v>1</v>
      </c>
      <c r="F464" s="214" t="s">
        <v>419</v>
      </c>
      <c r="G464" s="212"/>
      <c r="H464" s="215">
        <v>86.763999999999996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140</v>
      </c>
      <c r="AU464" s="221" t="s">
        <v>138</v>
      </c>
      <c r="AV464" s="14" t="s">
        <v>138</v>
      </c>
      <c r="AW464" s="14" t="s">
        <v>32</v>
      </c>
      <c r="AX464" s="14" t="s">
        <v>75</v>
      </c>
      <c r="AY464" s="221" t="s">
        <v>130</v>
      </c>
    </row>
    <row r="465" spans="1:65" s="13" customFormat="1" ht="11.25">
      <c r="B465" s="200"/>
      <c r="C465" s="201"/>
      <c r="D465" s="202" t="s">
        <v>140</v>
      </c>
      <c r="E465" s="203" t="s">
        <v>1</v>
      </c>
      <c r="F465" s="204" t="s">
        <v>218</v>
      </c>
      <c r="G465" s="201"/>
      <c r="H465" s="203" t="s">
        <v>1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140</v>
      </c>
      <c r="AU465" s="210" t="s">
        <v>138</v>
      </c>
      <c r="AV465" s="13" t="s">
        <v>83</v>
      </c>
      <c r="AW465" s="13" t="s">
        <v>32</v>
      </c>
      <c r="AX465" s="13" t="s">
        <v>75</v>
      </c>
      <c r="AY465" s="210" t="s">
        <v>130</v>
      </c>
    </row>
    <row r="466" spans="1:65" s="14" customFormat="1" ht="11.25">
      <c r="B466" s="211"/>
      <c r="C466" s="212"/>
      <c r="D466" s="202" t="s">
        <v>140</v>
      </c>
      <c r="E466" s="213" t="s">
        <v>1</v>
      </c>
      <c r="F466" s="214" t="s">
        <v>420</v>
      </c>
      <c r="G466" s="212"/>
      <c r="H466" s="215">
        <v>37.792000000000002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140</v>
      </c>
      <c r="AU466" s="221" t="s">
        <v>138</v>
      </c>
      <c r="AV466" s="14" t="s">
        <v>138</v>
      </c>
      <c r="AW466" s="14" t="s">
        <v>32</v>
      </c>
      <c r="AX466" s="14" t="s">
        <v>75</v>
      </c>
      <c r="AY466" s="221" t="s">
        <v>130</v>
      </c>
    </row>
    <row r="467" spans="1:65" s="13" customFormat="1" ht="11.25">
      <c r="B467" s="200"/>
      <c r="C467" s="201"/>
      <c r="D467" s="202" t="s">
        <v>140</v>
      </c>
      <c r="E467" s="203" t="s">
        <v>1</v>
      </c>
      <c r="F467" s="204" t="s">
        <v>1375</v>
      </c>
      <c r="G467" s="201"/>
      <c r="H467" s="203" t="s">
        <v>1</v>
      </c>
      <c r="I467" s="205"/>
      <c r="J467" s="201"/>
      <c r="K467" s="201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140</v>
      </c>
      <c r="AU467" s="210" t="s">
        <v>138</v>
      </c>
      <c r="AV467" s="13" t="s">
        <v>83</v>
      </c>
      <c r="AW467" s="13" t="s">
        <v>32</v>
      </c>
      <c r="AX467" s="13" t="s">
        <v>75</v>
      </c>
      <c r="AY467" s="210" t="s">
        <v>130</v>
      </c>
    </row>
    <row r="468" spans="1:65" s="14" customFormat="1" ht="11.25">
      <c r="B468" s="211"/>
      <c r="C468" s="212"/>
      <c r="D468" s="202" t="s">
        <v>140</v>
      </c>
      <c r="E468" s="213" t="s">
        <v>1</v>
      </c>
      <c r="F468" s="214" t="s">
        <v>421</v>
      </c>
      <c r="G468" s="212"/>
      <c r="H468" s="215">
        <v>101.074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140</v>
      </c>
      <c r="AU468" s="221" t="s">
        <v>138</v>
      </c>
      <c r="AV468" s="14" t="s">
        <v>138</v>
      </c>
      <c r="AW468" s="14" t="s">
        <v>32</v>
      </c>
      <c r="AX468" s="14" t="s">
        <v>75</v>
      </c>
      <c r="AY468" s="221" t="s">
        <v>130</v>
      </c>
    </row>
    <row r="469" spans="1:65" s="15" customFormat="1" ht="11.25">
      <c r="B469" s="222"/>
      <c r="C469" s="223"/>
      <c r="D469" s="202" t="s">
        <v>140</v>
      </c>
      <c r="E469" s="224" t="s">
        <v>1</v>
      </c>
      <c r="F469" s="225" t="s">
        <v>169</v>
      </c>
      <c r="G469" s="223"/>
      <c r="H469" s="226">
        <v>225.63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140</v>
      </c>
      <c r="AU469" s="232" t="s">
        <v>138</v>
      </c>
      <c r="AV469" s="15" t="s">
        <v>137</v>
      </c>
      <c r="AW469" s="15" t="s">
        <v>32</v>
      </c>
      <c r="AX469" s="15" t="s">
        <v>83</v>
      </c>
      <c r="AY469" s="232" t="s">
        <v>130</v>
      </c>
    </row>
    <row r="470" spans="1:65" s="2" customFormat="1" ht="16.5" customHeight="1">
      <c r="A470" s="35"/>
      <c r="B470" s="36"/>
      <c r="C470" s="187" t="s">
        <v>657</v>
      </c>
      <c r="D470" s="187" t="s">
        <v>132</v>
      </c>
      <c r="E470" s="188" t="s">
        <v>1376</v>
      </c>
      <c r="F470" s="189" t="s">
        <v>1377</v>
      </c>
      <c r="G470" s="190" t="s">
        <v>584</v>
      </c>
      <c r="H470" s="191">
        <v>7</v>
      </c>
      <c r="I470" s="192"/>
      <c r="J470" s="193">
        <f>ROUND(I470*H470,2)</f>
        <v>0</v>
      </c>
      <c r="K470" s="189" t="s">
        <v>136</v>
      </c>
      <c r="L470" s="40"/>
      <c r="M470" s="194" t="s">
        <v>1</v>
      </c>
      <c r="N470" s="195" t="s">
        <v>41</v>
      </c>
      <c r="O470" s="72"/>
      <c r="P470" s="196">
        <f>O470*H470</f>
        <v>0</v>
      </c>
      <c r="Q470" s="196">
        <v>0</v>
      </c>
      <c r="R470" s="196">
        <f>Q470*H470</f>
        <v>0</v>
      </c>
      <c r="S470" s="196">
        <v>1.4999999999999999E-2</v>
      </c>
      <c r="T470" s="197">
        <f>S470*H470</f>
        <v>0.105</v>
      </c>
      <c r="U470" s="35"/>
      <c r="V470" s="35"/>
      <c r="W470" s="35"/>
      <c r="X470" s="35"/>
      <c r="Y470" s="35"/>
      <c r="Z470" s="35"/>
      <c r="AA470" s="35"/>
      <c r="AB470" s="35"/>
      <c r="AC470" s="35"/>
      <c r="AD470" s="35"/>
      <c r="AE470" s="35"/>
      <c r="AR470" s="198" t="s">
        <v>233</v>
      </c>
      <c r="AT470" s="198" t="s">
        <v>132</v>
      </c>
      <c r="AU470" s="198" t="s">
        <v>138</v>
      </c>
      <c r="AY470" s="18" t="s">
        <v>130</v>
      </c>
      <c r="BE470" s="199">
        <f>IF(N470="základní",J470,0)</f>
        <v>0</v>
      </c>
      <c r="BF470" s="199">
        <f>IF(N470="snížená",J470,0)</f>
        <v>0</v>
      </c>
      <c r="BG470" s="199">
        <f>IF(N470="zákl. přenesená",J470,0)</f>
        <v>0</v>
      </c>
      <c r="BH470" s="199">
        <f>IF(N470="sníž. přenesená",J470,0)</f>
        <v>0</v>
      </c>
      <c r="BI470" s="199">
        <f>IF(N470="nulová",J470,0)</f>
        <v>0</v>
      </c>
      <c r="BJ470" s="18" t="s">
        <v>138</v>
      </c>
      <c r="BK470" s="199">
        <f>ROUND(I470*H470,2)</f>
        <v>0</v>
      </c>
      <c r="BL470" s="18" t="s">
        <v>233</v>
      </c>
      <c r="BM470" s="198" t="s">
        <v>1378</v>
      </c>
    </row>
    <row r="471" spans="1:65" s="13" customFormat="1" ht="11.25">
      <c r="B471" s="200"/>
      <c r="C471" s="201"/>
      <c r="D471" s="202" t="s">
        <v>140</v>
      </c>
      <c r="E471" s="203" t="s">
        <v>1</v>
      </c>
      <c r="F471" s="204" t="s">
        <v>204</v>
      </c>
      <c r="G471" s="201"/>
      <c r="H471" s="203" t="s">
        <v>1</v>
      </c>
      <c r="I471" s="205"/>
      <c r="J471" s="201"/>
      <c r="K471" s="201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140</v>
      </c>
      <c r="AU471" s="210" t="s">
        <v>138</v>
      </c>
      <c r="AV471" s="13" t="s">
        <v>83</v>
      </c>
      <c r="AW471" s="13" t="s">
        <v>32</v>
      </c>
      <c r="AX471" s="13" t="s">
        <v>75</v>
      </c>
      <c r="AY471" s="210" t="s">
        <v>130</v>
      </c>
    </row>
    <row r="472" spans="1:65" s="14" customFormat="1" ht="11.25">
      <c r="B472" s="211"/>
      <c r="C472" s="212"/>
      <c r="D472" s="202" t="s">
        <v>140</v>
      </c>
      <c r="E472" s="213" t="s">
        <v>1</v>
      </c>
      <c r="F472" s="214" t="s">
        <v>138</v>
      </c>
      <c r="G472" s="212"/>
      <c r="H472" s="215">
        <v>2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140</v>
      </c>
      <c r="AU472" s="221" t="s">
        <v>138</v>
      </c>
      <c r="AV472" s="14" t="s">
        <v>138</v>
      </c>
      <c r="AW472" s="14" t="s">
        <v>32</v>
      </c>
      <c r="AX472" s="14" t="s">
        <v>75</v>
      </c>
      <c r="AY472" s="221" t="s">
        <v>130</v>
      </c>
    </row>
    <row r="473" spans="1:65" s="13" customFormat="1" ht="11.25">
      <c r="B473" s="200"/>
      <c r="C473" s="201"/>
      <c r="D473" s="202" t="s">
        <v>140</v>
      </c>
      <c r="E473" s="203" t="s">
        <v>1</v>
      </c>
      <c r="F473" s="204" t="s">
        <v>218</v>
      </c>
      <c r="G473" s="201"/>
      <c r="H473" s="203" t="s">
        <v>1</v>
      </c>
      <c r="I473" s="205"/>
      <c r="J473" s="201"/>
      <c r="K473" s="201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140</v>
      </c>
      <c r="AU473" s="210" t="s">
        <v>138</v>
      </c>
      <c r="AV473" s="13" t="s">
        <v>83</v>
      </c>
      <c r="AW473" s="13" t="s">
        <v>32</v>
      </c>
      <c r="AX473" s="13" t="s">
        <v>75</v>
      </c>
      <c r="AY473" s="210" t="s">
        <v>130</v>
      </c>
    </row>
    <row r="474" spans="1:65" s="14" customFormat="1" ht="11.25">
      <c r="B474" s="211"/>
      <c r="C474" s="212"/>
      <c r="D474" s="202" t="s">
        <v>140</v>
      </c>
      <c r="E474" s="213" t="s">
        <v>1</v>
      </c>
      <c r="F474" s="214" t="s">
        <v>320</v>
      </c>
      <c r="G474" s="212"/>
      <c r="H474" s="215">
        <v>3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140</v>
      </c>
      <c r="AU474" s="221" t="s">
        <v>138</v>
      </c>
      <c r="AV474" s="14" t="s">
        <v>138</v>
      </c>
      <c r="AW474" s="14" t="s">
        <v>32</v>
      </c>
      <c r="AX474" s="14" t="s">
        <v>75</v>
      </c>
      <c r="AY474" s="221" t="s">
        <v>130</v>
      </c>
    </row>
    <row r="475" spans="1:65" s="13" customFormat="1" ht="11.25">
      <c r="B475" s="200"/>
      <c r="C475" s="201"/>
      <c r="D475" s="202" t="s">
        <v>140</v>
      </c>
      <c r="E475" s="203" t="s">
        <v>1</v>
      </c>
      <c r="F475" s="204" t="s">
        <v>206</v>
      </c>
      <c r="G475" s="201"/>
      <c r="H475" s="203" t="s">
        <v>1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140</v>
      </c>
      <c r="AU475" s="210" t="s">
        <v>138</v>
      </c>
      <c r="AV475" s="13" t="s">
        <v>83</v>
      </c>
      <c r="AW475" s="13" t="s">
        <v>32</v>
      </c>
      <c r="AX475" s="13" t="s">
        <v>75</v>
      </c>
      <c r="AY475" s="210" t="s">
        <v>130</v>
      </c>
    </row>
    <row r="476" spans="1:65" s="14" customFormat="1" ht="11.25">
      <c r="B476" s="211"/>
      <c r="C476" s="212"/>
      <c r="D476" s="202" t="s">
        <v>140</v>
      </c>
      <c r="E476" s="213" t="s">
        <v>1</v>
      </c>
      <c r="F476" s="214" t="s">
        <v>138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140</v>
      </c>
      <c r="AU476" s="221" t="s">
        <v>138</v>
      </c>
      <c r="AV476" s="14" t="s">
        <v>138</v>
      </c>
      <c r="AW476" s="14" t="s">
        <v>32</v>
      </c>
      <c r="AX476" s="14" t="s">
        <v>75</v>
      </c>
      <c r="AY476" s="221" t="s">
        <v>130</v>
      </c>
    </row>
    <row r="477" spans="1:65" s="15" customFormat="1" ht="11.25">
      <c r="B477" s="222"/>
      <c r="C477" s="223"/>
      <c r="D477" s="202" t="s">
        <v>140</v>
      </c>
      <c r="E477" s="224" t="s">
        <v>1</v>
      </c>
      <c r="F477" s="225" t="s">
        <v>169</v>
      </c>
      <c r="G477" s="223"/>
      <c r="H477" s="226">
        <v>7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140</v>
      </c>
      <c r="AU477" s="232" t="s">
        <v>138</v>
      </c>
      <c r="AV477" s="15" t="s">
        <v>137</v>
      </c>
      <c r="AW477" s="15" t="s">
        <v>32</v>
      </c>
      <c r="AX477" s="15" t="s">
        <v>83</v>
      </c>
      <c r="AY477" s="232" t="s">
        <v>130</v>
      </c>
    </row>
    <row r="478" spans="1:65" s="2" customFormat="1" ht="21.75" customHeight="1">
      <c r="A478" s="35"/>
      <c r="B478" s="36"/>
      <c r="C478" s="187" t="s">
        <v>662</v>
      </c>
      <c r="D478" s="187" t="s">
        <v>132</v>
      </c>
      <c r="E478" s="188" t="s">
        <v>1379</v>
      </c>
      <c r="F478" s="189" t="s">
        <v>1380</v>
      </c>
      <c r="G478" s="190" t="s">
        <v>584</v>
      </c>
      <c r="H478" s="191">
        <v>184</v>
      </c>
      <c r="I478" s="192"/>
      <c r="J478" s="193">
        <f>ROUND(I478*H478,2)</f>
        <v>0</v>
      </c>
      <c r="K478" s="189" t="s">
        <v>136</v>
      </c>
      <c r="L478" s="40"/>
      <c r="M478" s="194" t="s">
        <v>1</v>
      </c>
      <c r="N478" s="195" t="s">
        <v>41</v>
      </c>
      <c r="O478" s="72"/>
      <c r="P478" s="196">
        <f>O478*H478</f>
        <v>0</v>
      </c>
      <c r="Q478" s="196">
        <v>0</v>
      </c>
      <c r="R478" s="196">
        <f>Q478*H478</f>
        <v>0</v>
      </c>
      <c r="S478" s="196">
        <v>2.2000000000000001E-4</v>
      </c>
      <c r="T478" s="197">
        <f>S478*H478</f>
        <v>4.0480000000000002E-2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98" t="s">
        <v>233</v>
      </c>
      <c r="AT478" s="198" t="s">
        <v>132</v>
      </c>
      <c r="AU478" s="198" t="s">
        <v>138</v>
      </c>
      <c r="AY478" s="18" t="s">
        <v>130</v>
      </c>
      <c r="BE478" s="199">
        <f>IF(N478="základní",J478,0)</f>
        <v>0</v>
      </c>
      <c r="BF478" s="199">
        <f>IF(N478="snížená",J478,0)</f>
        <v>0</v>
      </c>
      <c r="BG478" s="199">
        <f>IF(N478="zákl. přenesená",J478,0)</f>
        <v>0</v>
      </c>
      <c r="BH478" s="199">
        <f>IF(N478="sníž. přenesená",J478,0)</f>
        <v>0</v>
      </c>
      <c r="BI478" s="199">
        <f>IF(N478="nulová",J478,0)</f>
        <v>0</v>
      </c>
      <c r="BJ478" s="18" t="s">
        <v>138</v>
      </c>
      <c r="BK478" s="199">
        <f>ROUND(I478*H478,2)</f>
        <v>0</v>
      </c>
      <c r="BL478" s="18" t="s">
        <v>233</v>
      </c>
      <c r="BM478" s="198" t="s">
        <v>1381</v>
      </c>
    </row>
    <row r="479" spans="1:65" s="2" customFormat="1" ht="24.2" customHeight="1">
      <c r="A479" s="35"/>
      <c r="B479" s="36"/>
      <c r="C479" s="187" t="s">
        <v>667</v>
      </c>
      <c r="D479" s="187" t="s">
        <v>132</v>
      </c>
      <c r="E479" s="188" t="s">
        <v>970</v>
      </c>
      <c r="F479" s="189" t="s">
        <v>971</v>
      </c>
      <c r="G479" s="190" t="s">
        <v>377</v>
      </c>
      <c r="H479" s="191">
        <v>27</v>
      </c>
      <c r="I479" s="192"/>
      <c r="J479" s="193">
        <f>ROUND(I479*H479,2)</f>
        <v>0</v>
      </c>
      <c r="K479" s="189" t="s">
        <v>136</v>
      </c>
      <c r="L479" s="40"/>
      <c r="M479" s="194" t="s">
        <v>1</v>
      </c>
      <c r="N479" s="195" t="s">
        <v>41</v>
      </c>
      <c r="O479" s="72"/>
      <c r="P479" s="196">
        <f>O479*H479</f>
        <v>0</v>
      </c>
      <c r="Q479" s="196">
        <v>0</v>
      </c>
      <c r="R479" s="196">
        <f>Q479*H479</f>
        <v>0</v>
      </c>
      <c r="S479" s="196">
        <v>1.91E-3</v>
      </c>
      <c r="T479" s="197">
        <f>S479*H479</f>
        <v>5.1569999999999998E-2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8" t="s">
        <v>233</v>
      </c>
      <c r="AT479" s="198" t="s">
        <v>132</v>
      </c>
      <c r="AU479" s="198" t="s">
        <v>138</v>
      </c>
      <c r="AY479" s="18" t="s">
        <v>130</v>
      </c>
      <c r="BE479" s="199">
        <f>IF(N479="základní",J479,0)</f>
        <v>0</v>
      </c>
      <c r="BF479" s="199">
        <f>IF(N479="snížená",J479,0)</f>
        <v>0</v>
      </c>
      <c r="BG479" s="199">
        <f>IF(N479="zákl. přenesená",J479,0)</f>
        <v>0</v>
      </c>
      <c r="BH479" s="199">
        <f>IF(N479="sníž. přenesená",J479,0)</f>
        <v>0</v>
      </c>
      <c r="BI479" s="199">
        <f>IF(N479="nulová",J479,0)</f>
        <v>0</v>
      </c>
      <c r="BJ479" s="18" t="s">
        <v>138</v>
      </c>
      <c r="BK479" s="199">
        <f>ROUND(I479*H479,2)</f>
        <v>0</v>
      </c>
      <c r="BL479" s="18" t="s">
        <v>233</v>
      </c>
      <c r="BM479" s="198" t="s">
        <v>1382</v>
      </c>
    </row>
    <row r="480" spans="1:65" s="13" customFormat="1" ht="11.25">
      <c r="B480" s="200"/>
      <c r="C480" s="201"/>
      <c r="D480" s="202" t="s">
        <v>140</v>
      </c>
      <c r="E480" s="203" t="s">
        <v>1</v>
      </c>
      <c r="F480" s="204" t="s">
        <v>1383</v>
      </c>
      <c r="G480" s="201"/>
      <c r="H480" s="203" t="s">
        <v>1</v>
      </c>
      <c r="I480" s="205"/>
      <c r="J480" s="201"/>
      <c r="K480" s="201"/>
      <c r="L480" s="206"/>
      <c r="M480" s="207"/>
      <c r="N480" s="208"/>
      <c r="O480" s="208"/>
      <c r="P480" s="208"/>
      <c r="Q480" s="208"/>
      <c r="R480" s="208"/>
      <c r="S480" s="208"/>
      <c r="T480" s="209"/>
      <c r="AT480" s="210" t="s">
        <v>140</v>
      </c>
      <c r="AU480" s="210" t="s">
        <v>138</v>
      </c>
      <c r="AV480" s="13" t="s">
        <v>83</v>
      </c>
      <c r="AW480" s="13" t="s">
        <v>32</v>
      </c>
      <c r="AX480" s="13" t="s">
        <v>75</v>
      </c>
      <c r="AY480" s="210" t="s">
        <v>130</v>
      </c>
    </row>
    <row r="481" spans="1:65" s="14" customFormat="1" ht="11.25">
      <c r="B481" s="211"/>
      <c r="C481" s="212"/>
      <c r="D481" s="202" t="s">
        <v>140</v>
      </c>
      <c r="E481" s="213" t="s">
        <v>1</v>
      </c>
      <c r="F481" s="214" t="s">
        <v>1029</v>
      </c>
      <c r="G481" s="212"/>
      <c r="H481" s="215">
        <v>27</v>
      </c>
      <c r="I481" s="216"/>
      <c r="J481" s="212"/>
      <c r="K481" s="212"/>
      <c r="L481" s="217"/>
      <c r="M481" s="218"/>
      <c r="N481" s="219"/>
      <c r="O481" s="219"/>
      <c r="P481" s="219"/>
      <c r="Q481" s="219"/>
      <c r="R481" s="219"/>
      <c r="S481" s="219"/>
      <c r="T481" s="220"/>
      <c r="AT481" s="221" t="s">
        <v>140</v>
      </c>
      <c r="AU481" s="221" t="s">
        <v>138</v>
      </c>
      <c r="AV481" s="14" t="s">
        <v>138</v>
      </c>
      <c r="AW481" s="14" t="s">
        <v>32</v>
      </c>
      <c r="AX481" s="14" t="s">
        <v>83</v>
      </c>
      <c r="AY481" s="221" t="s">
        <v>130</v>
      </c>
    </row>
    <row r="482" spans="1:65" s="2" customFormat="1" ht="33" customHeight="1">
      <c r="A482" s="35"/>
      <c r="B482" s="36"/>
      <c r="C482" s="187" t="s">
        <v>676</v>
      </c>
      <c r="D482" s="187" t="s">
        <v>132</v>
      </c>
      <c r="E482" s="188" t="s">
        <v>1384</v>
      </c>
      <c r="F482" s="189" t="s">
        <v>1385</v>
      </c>
      <c r="G482" s="190" t="s">
        <v>584</v>
      </c>
      <c r="H482" s="191">
        <v>15</v>
      </c>
      <c r="I482" s="192"/>
      <c r="J482" s="193">
        <f>ROUND(I482*H482,2)</f>
        <v>0</v>
      </c>
      <c r="K482" s="189" t="s">
        <v>136</v>
      </c>
      <c r="L482" s="40"/>
      <c r="M482" s="194" t="s">
        <v>1</v>
      </c>
      <c r="N482" s="195" t="s">
        <v>41</v>
      </c>
      <c r="O482" s="72"/>
      <c r="P482" s="196">
        <f>O482*H482</f>
        <v>0</v>
      </c>
      <c r="Q482" s="196">
        <v>0</v>
      </c>
      <c r="R482" s="196">
        <f>Q482*H482</f>
        <v>0</v>
      </c>
      <c r="S482" s="196">
        <v>1.8799999999999999E-3</v>
      </c>
      <c r="T482" s="197">
        <f>S482*H482</f>
        <v>2.8199999999999999E-2</v>
      </c>
      <c r="U482" s="35"/>
      <c r="V482" s="35"/>
      <c r="W482" s="35"/>
      <c r="X482" s="35"/>
      <c r="Y482" s="35"/>
      <c r="Z482" s="35"/>
      <c r="AA482" s="35"/>
      <c r="AB482" s="35"/>
      <c r="AC482" s="35"/>
      <c r="AD482" s="35"/>
      <c r="AE482" s="35"/>
      <c r="AR482" s="198" t="s">
        <v>233</v>
      </c>
      <c r="AT482" s="198" t="s">
        <v>132</v>
      </c>
      <c r="AU482" s="198" t="s">
        <v>138</v>
      </c>
      <c r="AY482" s="18" t="s">
        <v>130</v>
      </c>
      <c r="BE482" s="199">
        <f>IF(N482="základní",J482,0)</f>
        <v>0</v>
      </c>
      <c r="BF482" s="199">
        <f>IF(N482="snížená",J482,0)</f>
        <v>0</v>
      </c>
      <c r="BG482" s="199">
        <f>IF(N482="zákl. přenesená",J482,0)</f>
        <v>0</v>
      </c>
      <c r="BH482" s="199">
        <f>IF(N482="sníž. přenesená",J482,0)</f>
        <v>0</v>
      </c>
      <c r="BI482" s="199">
        <f>IF(N482="nulová",J482,0)</f>
        <v>0</v>
      </c>
      <c r="BJ482" s="18" t="s">
        <v>138</v>
      </c>
      <c r="BK482" s="199">
        <f>ROUND(I482*H482,2)</f>
        <v>0</v>
      </c>
      <c r="BL482" s="18" t="s">
        <v>233</v>
      </c>
      <c r="BM482" s="198" t="s">
        <v>1386</v>
      </c>
    </row>
    <row r="483" spans="1:65" s="2" customFormat="1" ht="16.5" customHeight="1">
      <c r="A483" s="35"/>
      <c r="B483" s="36"/>
      <c r="C483" s="187" t="s">
        <v>682</v>
      </c>
      <c r="D483" s="187" t="s">
        <v>132</v>
      </c>
      <c r="E483" s="188" t="s">
        <v>1387</v>
      </c>
      <c r="F483" s="189" t="s">
        <v>1388</v>
      </c>
      <c r="G483" s="190" t="s">
        <v>377</v>
      </c>
      <c r="H483" s="191">
        <v>225.63</v>
      </c>
      <c r="I483" s="192"/>
      <c r="J483" s="193">
        <f>ROUND(I483*H483,2)</f>
        <v>0</v>
      </c>
      <c r="K483" s="189" t="s">
        <v>136</v>
      </c>
      <c r="L483" s="40"/>
      <c r="M483" s="194" t="s">
        <v>1</v>
      </c>
      <c r="N483" s="195" t="s">
        <v>41</v>
      </c>
      <c r="O483" s="72"/>
      <c r="P483" s="196">
        <f>O483*H483</f>
        <v>0</v>
      </c>
      <c r="Q483" s="196">
        <v>0</v>
      </c>
      <c r="R483" s="196">
        <f>Q483*H483</f>
        <v>0</v>
      </c>
      <c r="S483" s="196">
        <v>2.5999999999999999E-3</v>
      </c>
      <c r="T483" s="197">
        <f>S483*H483</f>
        <v>0.58663799999999999</v>
      </c>
      <c r="U483" s="35"/>
      <c r="V483" s="35"/>
      <c r="W483" s="35"/>
      <c r="X483" s="35"/>
      <c r="Y483" s="35"/>
      <c r="Z483" s="35"/>
      <c r="AA483" s="35"/>
      <c r="AB483" s="35"/>
      <c r="AC483" s="35"/>
      <c r="AD483" s="35"/>
      <c r="AE483" s="35"/>
      <c r="AR483" s="198" t="s">
        <v>233</v>
      </c>
      <c r="AT483" s="198" t="s">
        <v>132</v>
      </c>
      <c r="AU483" s="198" t="s">
        <v>138</v>
      </c>
      <c r="AY483" s="18" t="s">
        <v>130</v>
      </c>
      <c r="BE483" s="199">
        <f>IF(N483="základní",J483,0)</f>
        <v>0</v>
      </c>
      <c r="BF483" s="199">
        <f>IF(N483="snížená",J483,0)</f>
        <v>0</v>
      </c>
      <c r="BG483" s="199">
        <f>IF(N483="zákl. přenesená",J483,0)</f>
        <v>0</v>
      </c>
      <c r="BH483" s="199">
        <f>IF(N483="sníž. přenesená",J483,0)</f>
        <v>0</v>
      </c>
      <c r="BI483" s="199">
        <f>IF(N483="nulová",J483,0)</f>
        <v>0</v>
      </c>
      <c r="BJ483" s="18" t="s">
        <v>138</v>
      </c>
      <c r="BK483" s="199">
        <f>ROUND(I483*H483,2)</f>
        <v>0</v>
      </c>
      <c r="BL483" s="18" t="s">
        <v>233</v>
      </c>
      <c r="BM483" s="198" t="s">
        <v>1389</v>
      </c>
    </row>
    <row r="484" spans="1:65" s="13" customFormat="1" ht="11.25">
      <c r="B484" s="200"/>
      <c r="C484" s="201"/>
      <c r="D484" s="202" t="s">
        <v>140</v>
      </c>
      <c r="E484" s="203" t="s">
        <v>1</v>
      </c>
      <c r="F484" s="204" t="s">
        <v>204</v>
      </c>
      <c r="G484" s="201"/>
      <c r="H484" s="203" t="s">
        <v>1</v>
      </c>
      <c r="I484" s="205"/>
      <c r="J484" s="201"/>
      <c r="K484" s="201"/>
      <c r="L484" s="206"/>
      <c r="M484" s="207"/>
      <c r="N484" s="208"/>
      <c r="O484" s="208"/>
      <c r="P484" s="208"/>
      <c r="Q484" s="208"/>
      <c r="R484" s="208"/>
      <c r="S484" s="208"/>
      <c r="T484" s="209"/>
      <c r="AT484" s="210" t="s">
        <v>140</v>
      </c>
      <c r="AU484" s="210" t="s">
        <v>138</v>
      </c>
      <c r="AV484" s="13" t="s">
        <v>83</v>
      </c>
      <c r="AW484" s="13" t="s">
        <v>32</v>
      </c>
      <c r="AX484" s="13" t="s">
        <v>75</v>
      </c>
      <c r="AY484" s="210" t="s">
        <v>130</v>
      </c>
    </row>
    <row r="485" spans="1:65" s="14" customFormat="1" ht="11.25">
      <c r="B485" s="211"/>
      <c r="C485" s="212"/>
      <c r="D485" s="202" t="s">
        <v>140</v>
      </c>
      <c r="E485" s="213" t="s">
        <v>1</v>
      </c>
      <c r="F485" s="214" t="s">
        <v>419</v>
      </c>
      <c r="G485" s="212"/>
      <c r="H485" s="215">
        <v>86.763999999999996</v>
      </c>
      <c r="I485" s="216"/>
      <c r="J485" s="212"/>
      <c r="K485" s="212"/>
      <c r="L485" s="217"/>
      <c r="M485" s="218"/>
      <c r="N485" s="219"/>
      <c r="O485" s="219"/>
      <c r="P485" s="219"/>
      <c r="Q485" s="219"/>
      <c r="R485" s="219"/>
      <c r="S485" s="219"/>
      <c r="T485" s="220"/>
      <c r="AT485" s="221" t="s">
        <v>140</v>
      </c>
      <c r="AU485" s="221" t="s">
        <v>138</v>
      </c>
      <c r="AV485" s="14" t="s">
        <v>138</v>
      </c>
      <c r="AW485" s="14" t="s">
        <v>32</v>
      </c>
      <c r="AX485" s="14" t="s">
        <v>75</v>
      </c>
      <c r="AY485" s="221" t="s">
        <v>130</v>
      </c>
    </row>
    <row r="486" spans="1:65" s="13" customFormat="1" ht="11.25">
      <c r="B486" s="200"/>
      <c r="C486" s="201"/>
      <c r="D486" s="202" t="s">
        <v>140</v>
      </c>
      <c r="E486" s="203" t="s">
        <v>1</v>
      </c>
      <c r="F486" s="204" t="s">
        <v>218</v>
      </c>
      <c r="G486" s="201"/>
      <c r="H486" s="203" t="s">
        <v>1</v>
      </c>
      <c r="I486" s="205"/>
      <c r="J486" s="201"/>
      <c r="K486" s="201"/>
      <c r="L486" s="206"/>
      <c r="M486" s="207"/>
      <c r="N486" s="208"/>
      <c r="O486" s="208"/>
      <c r="P486" s="208"/>
      <c r="Q486" s="208"/>
      <c r="R486" s="208"/>
      <c r="S486" s="208"/>
      <c r="T486" s="209"/>
      <c r="AT486" s="210" t="s">
        <v>140</v>
      </c>
      <c r="AU486" s="210" t="s">
        <v>138</v>
      </c>
      <c r="AV486" s="13" t="s">
        <v>83</v>
      </c>
      <c r="AW486" s="13" t="s">
        <v>32</v>
      </c>
      <c r="AX486" s="13" t="s">
        <v>75</v>
      </c>
      <c r="AY486" s="210" t="s">
        <v>130</v>
      </c>
    </row>
    <row r="487" spans="1:65" s="14" customFormat="1" ht="11.25">
      <c r="B487" s="211"/>
      <c r="C487" s="212"/>
      <c r="D487" s="202" t="s">
        <v>140</v>
      </c>
      <c r="E487" s="213" t="s">
        <v>1</v>
      </c>
      <c r="F487" s="214" t="s">
        <v>420</v>
      </c>
      <c r="G487" s="212"/>
      <c r="H487" s="215">
        <v>37.792000000000002</v>
      </c>
      <c r="I487" s="216"/>
      <c r="J487" s="212"/>
      <c r="K487" s="212"/>
      <c r="L487" s="217"/>
      <c r="M487" s="218"/>
      <c r="N487" s="219"/>
      <c r="O487" s="219"/>
      <c r="P487" s="219"/>
      <c r="Q487" s="219"/>
      <c r="R487" s="219"/>
      <c r="S487" s="219"/>
      <c r="T487" s="220"/>
      <c r="AT487" s="221" t="s">
        <v>140</v>
      </c>
      <c r="AU487" s="221" t="s">
        <v>138</v>
      </c>
      <c r="AV487" s="14" t="s">
        <v>138</v>
      </c>
      <c r="AW487" s="14" t="s">
        <v>32</v>
      </c>
      <c r="AX487" s="14" t="s">
        <v>75</v>
      </c>
      <c r="AY487" s="221" t="s">
        <v>130</v>
      </c>
    </row>
    <row r="488" spans="1:65" s="13" customFormat="1" ht="11.25">
      <c r="B488" s="200"/>
      <c r="C488" s="201"/>
      <c r="D488" s="202" t="s">
        <v>140</v>
      </c>
      <c r="E488" s="203" t="s">
        <v>1</v>
      </c>
      <c r="F488" s="204" t="s">
        <v>1375</v>
      </c>
      <c r="G488" s="201"/>
      <c r="H488" s="203" t="s">
        <v>1</v>
      </c>
      <c r="I488" s="205"/>
      <c r="J488" s="201"/>
      <c r="K488" s="201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140</v>
      </c>
      <c r="AU488" s="210" t="s">
        <v>138</v>
      </c>
      <c r="AV488" s="13" t="s">
        <v>83</v>
      </c>
      <c r="AW488" s="13" t="s">
        <v>32</v>
      </c>
      <c r="AX488" s="13" t="s">
        <v>75</v>
      </c>
      <c r="AY488" s="210" t="s">
        <v>130</v>
      </c>
    </row>
    <row r="489" spans="1:65" s="14" customFormat="1" ht="11.25">
      <c r="B489" s="211"/>
      <c r="C489" s="212"/>
      <c r="D489" s="202" t="s">
        <v>140</v>
      </c>
      <c r="E489" s="213" t="s">
        <v>1</v>
      </c>
      <c r="F489" s="214" t="s">
        <v>421</v>
      </c>
      <c r="G489" s="212"/>
      <c r="H489" s="215">
        <v>101.074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140</v>
      </c>
      <c r="AU489" s="221" t="s">
        <v>138</v>
      </c>
      <c r="AV489" s="14" t="s">
        <v>138</v>
      </c>
      <c r="AW489" s="14" t="s">
        <v>32</v>
      </c>
      <c r="AX489" s="14" t="s">
        <v>75</v>
      </c>
      <c r="AY489" s="221" t="s">
        <v>130</v>
      </c>
    </row>
    <row r="490" spans="1:65" s="15" customFormat="1" ht="11.25">
      <c r="B490" s="222"/>
      <c r="C490" s="223"/>
      <c r="D490" s="202" t="s">
        <v>140</v>
      </c>
      <c r="E490" s="224" t="s">
        <v>1</v>
      </c>
      <c r="F490" s="225" t="s">
        <v>169</v>
      </c>
      <c r="G490" s="223"/>
      <c r="H490" s="226">
        <v>225.63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140</v>
      </c>
      <c r="AU490" s="232" t="s">
        <v>138</v>
      </c>
      <c r="AV490" s="15" t="s">
        <v>137</v>
      </c>
      <c r="AW490" s="15" t="s">
        <v>32</v>
      </c>
      <c r="AX490" s="15" t="s">
        <v>83</v>
      </c>
      <c r="AY490" s="232" t="s">
        <v>130</v>
      </c>
    </row>
    <row r="491" spans="1:65" s="2" customFormat="1" ht="16.5" customHeight="1">
      <c r="A491" s="35"/>
      <c r="B491" s="36"/>
      <c r="C491" s="187" t="s">
        <v>687</v>
      </c>
      <c r="D491" s="187" t="s">
        <v>132</v>
      </c>
      <c r="E491" s="188" t="s">
        <v>1390</v>
      </c>
      <c r="F491" s="189" t="s">
        <v>1391</v>
      </c>
      <c r="G491" s="190" t="s">
        <v>377</v>
      </c>
      <c r="H491" s="191">
        <v>165</v>
      </c>
      <c r="I491" s="192"/>
      <c r="J491" s="193">
        <f>ROUND(I491*H491,2)</f>
        <v>0</v>
      </c>
      <c r="K491" s="189" t="s">
        <v>136</v>
      </c>
      <c r="L491" s="40"/>
      <c r="M491" s="194" t="s">
        <v>1</v>
      </c>
      <c r="N491" s="195" t="s">
        <v>41</v>
      </c>
      <c r="O491" s="72"/>
      <c r="P491" s="196">
        <f>O491*H491</f>
        <v>0</v>
      </c>
      <c r="Q491" s="196">
        <v>0</v>
      </c>
      <c r="R491" s="196">
        <f>Q491*H491</f>
        <v>0</v>
      </c>
      <c r="S491" s="196">
        <v>3.9399999999999999E-3</v>
      </c>
      <c r="T491" s="197">
        <f>S491*H491</f>
        <v>0.65010000000000001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8" t="s">
        <v>233</v>
      </c>
      <c r="AT491" s="198" t="s">
        <v>132</v>
      </c>
      <c r="AU491" s="198" t="s">
        <v>138</v>
      </c>
      <c r="AY491" s="18" t="s">
        <v>130</v>
      </c>
      <c r="BE491" s="199">
        <f>IF(N491="základní",J491,0)</f>
        <v>0</v>
      </c>
      <c r="BF491" s="199">
        <f>IF(N491="snížená",J491,0)</f>
        <v>0</v>
      </c>
      <c r="BG491" s="199">
        <f>IF(N491="zákl. přenesená",J491,0)</f>
        <v>0</v>
      </c>
      <c r="BH491" s="199">
        <f>IF(N491="sníž. přenesená",J491,0)</f>
        <v>0</v>
      </c>
      <c r="BI491" s="199">
        <f>IF(N491="nulová",J491,0)</f>
        <v>0</v>
      </c>
      <c r="BJ491" s="18" t="s">
        <v>138</v>
      </c>
      <c r="BK491" s="199">
        <f>ROUND(I491*H491,2)</f>
        <v>0</v>
      </c>
      <c r="BL491" s="18" t="s">
        <v>233</v>
      </c>
      <c r="BM491" s="198" t="s">
        <v>1392</v>
      </c>
    </row>
    <row r="492" spans="1:65" s="13" customFormat="1" ht="11.25">
      <c r="B492" s="200"/>
      <c r="C492" s="201"/>
      <c r="D492" s="202" t="s">
        <v>140</v>
      </c>
      <c r="E492" s="203" t="s">
        <v>1</v>
      </c>
      <c r="F492" s="204" t="s">
        <v>1393</v>
      </c>
      <c r="G492" s="201"/>
      <c r="H492" s="203" t="s">
        <v>1</v>
      </c>
      <c r="I492" s="205"/>
      <c r="J492" s="201"/>
      <c r="K492" s="201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140</v>
      </c>
      <c r="AU492" s="210" t="s">
        <v>138</v>
      </c>
      <c r="AV492" s="13" t="s">
        <v>83</v>
      </c>
      <c r="AW492" s="13" t="s">
        <v>32</v>
      </c>
      <c r="AX492" s="13" t="s">
        <v>75</v>
      </c>
      <c r="AY492" s="210" t="s">
        <v>130</v>
      </c>
    </row>
    <row r="493" spans="1:65" s="14" customFormat="1" ht="11.25">
      <c r="B493" s="211"/>
      <c r="C493" s="212"/>
      <c r="D493" s="202" t="s">
        <v>140</v>
      </c>
      <c r="E493" s="213" t="s">
        <v>1</v>
      </c>
      <c r="F493" s="214" t="s">
        <v>1394</v>
      </c>
      <c r="G493" s="212"/>
      <c r="H493" s="215">
        <v>165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140</v>
      </c>
      <c r="AU493" s="221" t="s">
        <v>138</v>
      </c>
      <c r="AV493" s="14" t="s">
        <v>138</v>
      </c>
      <c r="AW493" s="14" t="s">
        <v>32</v>
      </c>
      <c r="AX493" s="14" t="s">
        <v>83</v>
      </c>
      <c r="AY493" s="221" t="s">
        <v>130</v>
      </c>
    </row>
    <row r="494" spans="1:65" s="2" customFormat="1" ht="33" customHeight="1">
      <c r="A494" s="35"/>
      <c r="B494" s="36"/>
      <c r="C494" s="187" t="s">
        <v>691</v>
      </c>
      <c r="D494" s="187" t="s">
        <v>132</v>
      </c>
      <c r="E494" s="188" t="s">
        <v>1395</v>
      </c>
      <c r="F494" s="189" t="s">
        <v>1396</v>
      </c>
      <c r="G494" s="190" t="s">
        <v>135</v>
      </c>
      <c r="H494" s="191">
        <v>1227.2860000000001</v>
      </c>
      <c r="I494" s="192"/>
      <c r="J494" s="193">
        <f>ROUND(I494*H494,2)</f>
        <v>0</v>
      </c>
      <c r="K494" s="189" t="s">
        <v>136</v>
      </c>
      <c r="L494" s="40"/>
      <c r="M494" s="194" t="s">
        <v>1</v>
      </c>
      <c r="N494" s="195" t="s">
        <v>41</v>
      </c>
      <c r="O494" s="72"/>
      <c r="P494" s="196">
        <f>O494*H494</f>
        <v>0</v>
      </c>
      <c r="Q494" s="196">
        <v>5.3899999999999998E-3</v>
      </c>
      <c r="R494" s="196">
        <f>Q494*H494</f>
        <v>6.6150715399999998</v>
      </c>
      <c r="S494" s="196">
        <v>0</v>
      </c>
      <c r="T494" s="197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8" t="s">
        <v>233</v>
      </c>
      <c r="AT494" s="198" t="s">
        <v>132</v>
      </c>
      <c r="AU494" s="198" t="s">
        <v>138</v>
      </c>
      <c r="AY494" s="18" t="s">
        <v>130</v>
      </c>
      <c r="BE494" s="199">
        <f>IF(N494="základní",J494,0)</f>
        <v>0</v>
      </c>
      <c r="BF494" s="199">
        <f>IF(N494="snížená",J494,0)</f>
        <v>0</v>
      </c>
      <c r="BG494" s="199">
        <f>IF(N494="zákl. přenesená",J494,0)</f>
        <v>0</v>
      </c>
      <c r="BH494" s="199">
        <f>IF(N494="sníž. přenesená",J494,0)</f>
        <v>0</v>
      </c>
      <c r="BI494" s="199">
        <f>IF(N494="nulová",J494,0)</f>
        <v>0</v>
      </c>
      <c r="BJ494" s="18" t="s">
        <v>138</v>
      </c>
      <c r="BK494" s="199">
        <f>ROUND(I494*H494,2)</f>
        <v>0</v>
      </c>
      <c r="BL494" s="18" t="s">
        <v>233</v>
      </c>
      <c r="BM494" s="198" t="s">
        <v>1397</v>
      </c>
    </row>
    <row r="495" spans="1:65" s="13" customFormat="1" ht="11.25">
      <c r="B495" s="200"/>
      <c r="C495" s="201"/>
      <c r="D495" s="202" t="s">
        <v>140</v>
      </c>
      <c r="E495" s="203" t="s">
        <v>1</v>
      </c>
      <c r="F495" s="204" t="s">
        <v>1330</v>
      </c>
      <c r="G495" s="201"/>
      <c r="H495" s="203" t="s">
        <v>1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140</v>
      </c>
      <c r="AU495" s="210" t="s">
        <v>138</v>
      </c>
      <c r="AV495" s="13" t="s">
        <v>83</v>
      </c>
      <c r="AW495" s="13" t="s">
        <v>32</v>
      </c>
      <c r="AX495" s="13" t="s">
        <v>75</v>
      </c>
      <c r="AY495" s="210" t="s">
        <v>130</v>
      </c>
    </row>
    <row r="496" spans="1:65" s="13" customFormat="1" ht="11.25">
      <c r="B496" s="200"/>
      <c r="C496" s="201"/>
      <c r="D496" s="202" t="s">
        <v>140</v>
      </c>
      <c r="E496" s="203" t="s">
        <v>1</v>
      </c>
      <c r="F496" s="204" t="s">
        <v>204</v>
      </c>
      <c r="G496" s="201"/>
      <c r="H496" s="203" t="s">
        <v>1</v>
      </c>
      <c r="I496" s="205"/>
      <c r="J496" s="201"/>
      <c r="K496" s="201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140</v>
      </c>
      <c r="AU496" s="210" t="s">
        <v>138</v>
      </c>
      <c r="AV496" s="13" t="s">
        <v>83</v>
      </c>
      <c r="AW496" s="13" t="s">
        <v>32</v>
      </c>
      <c r="AX496" s="13" t="s">
        <v>75</v>
      </c>
      <c r="AY496" s="210" t="s">
        <v>130</v>
      </c>
    </row>
    <row r="497" spans="1:65" s="14" customFormat="1" ht="11.25">
      <c r="B497" s="211"/>
      <c r="C497" s="212"/>
      <c r="D497" s="202" t="s">
        <v>140</v>
      </c>
      <c r="E497" s="213" t="s">
        <v>1</v>
      </c>
      <c r="F497" s="214" t="s">
        <v>1331</v>
      </c>
      <c r="G497" s="212"/>
      <c r="H497" s="215">
        <v>435.57799999999997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140</v>
      </c>
      <c r="AU497" s="221" t="s">
        <v>138</v>
      </c>
      <c r="AV497" s="14" t="s">
        <v>138</v>
      </c>
      <c r="AW497" s="14" t="s">
        <v>32</v>
      </c>
      <c r="AX497" s="14" t="s">
        <v>75</v>
      </c>
      <c r="AY497" s="221" t="s">
        <v>130</v>
      </c>
    </row>
    <row r="498" spans="1:65" s="13" customFormat="1" ht="11.25">
      <c r="B498" s="200"/>
      <c r="C498" s="201"/>
      <c r="D498" s="202" t="s">
        <v>140</v>
      </c>
      <c r="E498" s="203" t="s">
        <v>1</v>
      </c>
      <c r="F498" s="204" t="s">
        <v>1332</v>
      </c>
      <c r="G498" s="201"/>
      <c r="H498" s="203" t="s">
        <v>1</v>
      </c>
      <c r="I498" s="205"/>
      <c r="J498" s="201"/>
      <c r="K498" s="201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140</v>
      </c>
      <c r="AU498" s="210" t="s">
        <v>138</v>
      </c>
      <c r="AV498" s="13" t="s">
        <v>83</v>
      </c>
      <c r="AW498" s="13" t="s">
        <v>32</v>
      </c>
      <c r="AX498" s="13" t="s">
        <v>75</v>
      </c>
      <c r="AY498" s="210" t="s">
        <v>130</v>
      </c>
    </row>
    <row r="499" spans="1:65" s="14" customFormat="1" ht="11.25">
      <c r="B499" s="211"/>
      <c r="C499" s="212"/>
      <c r="D499" s="202" t="s">
        <v>140</v>
      </c>
      <c r="E499" s="213" t="s">
        <v>1</v>
      </c>
      <c r="F499" s="214" t="s">
        <v>1333</v>
      </c>
      <c r="G499" s="212"/>
      <c r="H499" s="215">
        <v>109.41800000000001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140</v>
      </c>
      <c r="AU499" s="221" t="s">
        <v>138</v>
      </c>
      <c r="AV499" s="14" t="s">
        <v>138</v>
      </c>
      <c r="AW499" s="14" t="s">
        <v>32</v>
      </c>
      <c r="AX499" s="14" t="s">
        <v>75</v>
      </c>
      <c r="AY499" s="221" t="s">
        <v>130</v>
      </c>
    </row>
    <row r="500" spans="1:65" s="14" customFormat="1" ht="11.25">
      <c r="B500" s="211"/>
      <c r="C500" s="212"/>
      <c r="D500" s="202" t="s">
        <v>140</v>
      </c>
      <c r="E500" s="213" t="s">
        <v>1</v>
      </c>
      <c r="F500" s="214" t="s">
        <v>1334</v>
      </c>
      <c r="G500" s="212"/>
      <c r="H500" s="215">
        <v>599.66999999999996</v>
      </c>
      <c r="I500" s="216"/>
      <c r="J500" s="212"/>
      <c r="K500" s="212"/>
      <c r="L500" s="217"/>
      <c r="M500" s="218"/>
      <c r="N500" s="219"/>
      <c r="O500" s="219"/>
      <c r="P500" s="219"/>
      <c r="Q500" s="219"/>
      <c r="R500" s="219"/>
      <c r="S500" s="219"/>
      <c r="T500" s="220"/>
      <c r="AT500" s="221" t="s">
        <v>140</v>
      </c>
      <c r="AU500" s="221" t="s">
        <v>138</v>
      </c>
      <c r="AV500" s="14" t="s">
        <v>138</v>
      </c>
      <c r="AW500" s="14" t="s">
        <v>32</v>
      </c>
      <c r="AX500" s="14" t="s">
        <v>75</v>
      </c>
      <c r="AY500" s="221" t="s">
        <v>130</v>
      </c>
    </row>
    <row r="501" spans="1:65" s="14" customFormat="1" ht="11.25">
      <c r="B501" s="211"/>
      <c r="C501" s="212"/>
      <c r="D501" s="202" t="s">
        <v>140</v>
      </c>
      <c r="E501" s="213" t="s">
        <v>1</v>
      </c>
      <c r="F501" s="214" t="s">
        <v>1335</v>
      </c>
      <c r="G501" s="212"/>
      <c r="H501" s="215">
        <v>82.62</v>
      </c>
      <c r="I501" s="216"/>
      <c r="J501" s="212"/>
      <c r="K501" s="212"/>
      <c r="L501" s="217"/>
      <c r="M501" s="218"/>
      <c r="N501" s="219"/>
      <c r="O501" s="219"/>
      <c r="P501" s="219"/>
      <c r="Q501" s="219"/>
      <c r="R501" s="219"/>
      <c r="S501" s="219"/>
      <c r="T501" s="220"/>
      <c r="AT501" s="221" t="s">
        <v>140</v>
      </c>
      <c r="AU501" s="221" t="s">
        <v>138</v>
      </c>
      <c r="AV501" s="14" t="s">
        <v>138</v>
      </c>
      <c r="AW501" s="14" t="s">
        <v>32</v>
      </c>
      <c r="AX501" s="14" t="s">
        <v>75</v>
      </c>
      <c r="AY501" s="221" t="s">
        <v>130</v>
      </c>
    </row>
    <row r="502" spans="1:65" s="15" customFormat="1" ht="11.25">
      <c r="B502" s="222"/>
      <c r="C502" s="223"/>
      <c r="D502" s="202" t="s">
        <v>140</v>
      </c>
      <c r="E502" s="224" t="s">
        <v>1</v>
      </c>
      <c r="F502" s="225" t="s">
        <v>169</v>
      </c>
      <c r="G502" s="223"/>
      <c r="H502" s="226">
        <v>1227.2860000000001</v>
      </c>
      <c r="I502" s="227"/>
      <c r="J502" s="223"/>
      <c r="K502" s="223"/>
      <c r="L502" s="228"/>
      <c r="M502" s="229"/>
      <c r="N502" s="230"/>
      <c r="O502" s="230"/>
      <c r="P502" s="230"/>
      <c r="Q502" s="230"/>
      <c r="R502" s="230"/>
      <c r="S502" s="230"/>
      <c r="T502" s="231"/>
      <c r="AT502" s="232" t="s">
        <v>140</v>
      </c>
      <c r="AU502" s="232" t="s">
        <v>138</v>
      </c>
      <c r="AV502" s="15" t="s">
        <v>137</v>
      </c>
      <c r="AW502" s="15" t="s">
        <v>32</v>
      </c>
      <c r="AX502" s="15" t="s">
        <v>83</v>
      </c>
      <c r="AY502" s="232" t="s">
        <v>130</v>
      </c>
    </row>
    <row r="503" spans="1:65" s="2" customFormat="1" ht="33" customHeight="1">
      <c r="A503" s="35"/>
      <c r="B503" s="36"/>
      <c r="C503" s="187" t="s">
        <v>696</v>
      </c>
      <c r="D503" s="187" t="s">
        <v>132</v>
      </c>
      <c r="E503" s="188" t="s">
        <v>1398</v>
      </c>
      <c r="F503" s="189" t="s">
        <v>1399</v>
      </c>
      <c r="G503" s="190" t="s">
        <v>377</v>
      </c>
      <c r="H503" s="191">
        <v>75</v>
      </c>
      <c r="I503" s="192"/>
      <c r="J503" s="193">
        <f>ROUND(I503*H503,2)</f>
        <v>0</v>
      </c>
      <c r="K503" s="189" t="s">
        <v>136</v>
      </c>
      <c r="L503" s="40"/>
      <c r="M503" s="194" t="s">
        <v>1</v>
      </c>
      <c r="N503" s="195" t="s">
        <v>41</v>
      </c>
      <c r="O503" s="72"/>
      <c r="P503" s="196">
        <f>O503*H503</f>
        <v>0</v>
      </c>
      <c r="Q503" s="196">
        <v>4.9300000000000004E-3</v>
      </c>
      <c r="R503" s="196">
        <f>Q503*H503</f>
        <v>0.36975000000000002</v>
      </c>
      <c r="S503" s="196">
        <v>0</v>
      </c>
      <c r="T503" s="197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8" t="s">
        <v>233</v>
      </c>
      <c r="AT503" s="198" t="s">
        <v>132</v>
      </c>
      <c r="AU503" s="198" t="s">
        <v>138</v>
      </c>
      <c r="AY503" s="18" t="s">
        <v>130</v>
      </c>
      <c r="BE503" s="199">
        <f>IF(N503="základní",J503,0)</f>
        <v>0</v>
      </c>
      <c r="BF503" s="199">
        <f>IF(N503="snížená",J503,0)</f>
        <v>0</v>
      </c>
      <c r="BG503" s="199">
        <f>IF(N503="zákl. přenesená",J503,0)</f>
        <v>0</v>
      </c>
      <c r="BH503" s="199">
        <f>IF(N503="sníž. přenesená",J503,0)</f>
        <v>0</v>
      </c>
      <c r="BI503" s="199">
        <f>IF(N503="nulová",J503,0)</f>
        <v>0</v>
      </c>
      <c r="BJ503" s="18" t="s">
        <v>138</v>
      </c>
      <c r="BK503" s="199">
        <f>ROUND(I503*H503,2)</f>
        <v>0</v>
      </c>
      <c r="BL503" s="18" t="s">
        <v>233</v>
      </c>
      <c r="BM503" s="198" t="s">
        <v>1400</v>
      </c>
    </row>
    <row r="504" spans="1:65" s="13" customFormat="1" ht="11.25">
      <c r="B504" s="200"/>
      <c r="C504" s="201"/>
      <c r="D504" s="202" t="s">
        <v>140</v>
      </c>
      <c r="E504" s="203" t="s">
        <v>1</v>
      </c>
      <c r="F504" s="204" t="s">
        <v>1363</v>
      </c>
      <c r="G504" s="201"/>
      <c r="H504" s="203" t="s">
        <v>1</v>
      </c>
      <c r="I504" s="205"/>
      <c r="J504" s="201"/>
      <c r="K504" s="201"/>
      <c r="L504" s="206"/>
      <c r="M504" s="207"/>
      <c r="N504" s="208"/>
      <c r="O504" s="208"/>
      <c r="P504" s="208"/>
      <c r="Q504" s="208"/>
      <c r="R504" s="208"/>
      <c r="S504" s="208"/>
      <c r="T504" s="209"/>
      <c r="AT504" s="210" t="s">
        <v>140</v>
      </c>
      <c r="AU504" s="210" t="s">
        <v>138</v>
      </c>
      <c r="AV504" s="13" t="s">
        <v>83</v>
      </c>
      <c r="AW504" s="13" t="s">
        <v>32</v>
      </c>
      <c r="AX504" s="13" t="s">
        <v>75</v>
      </c>
      <c r="AY504" s="210" t="s">
        <v>130</v>
      </c>
    </row>
    <row r="505" spans="1:65" s="14" customFormat="1" ht="11.25">
      <c r="B505" s="211"/>
      <c r="C505" s="212"/>
      <c r="D505" s="202" t="s">
        <v>140</v>
      </c>
      <c r="E505" s="213" t="s">
        <v>1</v>
      </c>
      <c r="F505" s="214" t="s">
        <v>1364</v>
      </c>
      <c r="G505" s="212"/>
      <c r="H505" s="215">
        <v>75</v>
      </c>
      <c r="I505" s="216"/>
      <c r="J505" s="212"/>
      <c r="K505" s="212"/>
      <c r="L505" s="217"/>
      <c r="M505" s="218"/>
      <c r="N505" s="219"/>
      <c r="O505" s="219"/>
      <c r="P505" s="219"/>
      <c r="Q505" s="219"/>
      <c r="R505" s="219"/>
      <c r="S505" s="219"/>
      <c r="T505" s="220"/>
      <c r="AT505" s="221" t="s">
        <v>140</v>
      </c>
      <c r="AU505" s="221" t="s">
        <v>138</v>
      </c>
      <c r="AV505" s="14" t="s">
        <v>138</v>
      </c>
      <c r="AW505" s="14" t="s">
        <v>32</v>
      </c>
      <c r="AX505" s="14" t="s">
        <v>83</v>
      </c>
      <c r="AY505" s="221" t="s">
        <v>130</v>
      </c>
    </row>
    <row r="506" spans="1:65" s="2" customFormat="1" ht="33" customHeight="1">
      <c r="A506" s="35"/>
      <c r="B506" s="36"/>
      <c r="C506" s="187" t="s">
        <v>702</v>
      </c>
      <c r="D506" s="187" t="s">
        <v>132</v>
      </c>
      <c r="E506" s="188" t="s">
        <v>1401</v>
      </c>
      <c r="F506" s="189" t="s">
        <v>1402</v>
      </c>
      <c r="G506" s="190" t="s">
        <v>377</v>
      </c>
      <c r="H506" s="191">
        <v>75</v>
      </c>
      <c r="I506" s="192"/>
      <c r="J506" s="193">
        <f>ROUND(I506*H506,2)</f>
        <v>0</v>
      </c>
      <c r="K506" s="189" t="s">
        <v>136</v>
      </c>
      <c r="L506" s="40"/>
      <c r="M506" s="194" t="s">
        <v>1</v>
      </c>
      <c r="N506" s="195" t="s">
        <v>41</v>
      </c>
      <c r="O506" s="72"/>
      <c r="P506" s="196">
        <f>O506*H506</f>
        <v>0</v>
      </c>
      <c r="Q506" s="196">
        <v>2.7100000000000002E-3</v>
      </c>
      <c r="R506" s="196">
        <f>Q506*H506</f>
        <v>0.20325000000000001</v>
      </c>
      <c r="S506" s="196">
        <v>0</v>
      </c>
      <c r="T506" s="197">
        <f>S506*H506</f>
        <v>0</v>
      </c>
      <c r="U506" s="35"/>
      <c r="V506" s="35"/>
      <c r="W506" s="35"/>
      <c r="X506" s="35"/>
      <c r="Y506" s="35"/>
      <c r="Z506" s="35"/>
      <c r="AA506" s="35"/>
      <c r="AB506" s="35"/>
      <c r="AC506" s="35"/>
      <c r="AD506" s="35"/>
      <c r="AE506" s="35"/>
      <c r="AR506" s="198" t="s">
        <v>233</v>
      </c>
      <c r="AT506" s="198" t="s">
        <v>132</v>
      </c>
      <c r="AU506" s="198" t="s">
        <v>138</v>
      </c>
      <c r="AY506" s="18" t="s">
        <v>130</v>
      </c>
      <c r="BE506" s="199">
        <f>IF(N506="základní",J506,0)</f>
        <v>0</v>
      </c>
      <c r="BF506" s="199">
        <f>IF(N506="snížená",J506,0)</f>
        <v>0</v>
      </c>
      <c r="BG506" s="199">
        <f>IF(N506="zákl. přenesená",J506,0)</f>
        <v>0</v>
      </c>
      <c r="BH506" s="199">
        <f>IF(N506="sníž. přenesená",J506,0)</f>
        <v>0</v>
      </c>
      <c r="BI506" s="199">
        <f>IF(N506="nulová",J506,0)</f>
        <v>0</v>
      </c>
      <c r="BJ506" s="18" t="s">
        <v>138</v>
      </c>
      <c r="BK506" s="199">
        <f>ROUND(I506*H506,2)</f>
        <v>0</v>
      </c>
      <c r="BL506" s="18" t="s">
        <v>233</v>
      </c>
      <c r="BM506" s="198" t="s">
        <v>1403</v>
      </c>
    </row>
    <row r="507" spans="1:65" s="13" customFormat="1" ht="11.25">
      <c r="B507" s="200"/>
      <c r="C507" s="201"/>
      <c r="D507" s="202" t="s">
        <v>140</v>
      </c>
      <c r="E507" s="203" t="s">
        <v>1</v>
      </c>
      <c r="F507" s="204" t="s">
        <v>1363</v>
      </c>
      <c r="G507" s="201"/>
      <c r="H507" s="203" t="s">
        <v>1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140</v>
      </c>
      <c r="AU507" s="210" t="s">
        <v>138</v>
      </c>
      <c r="AV507" s="13" t="s">
        <v>83</v>
      </c>
      <c r="AW507" s="13" t="s">
        <v>32</v>
      </c>
      <c r="AX507" s="13" t="s">
        <v>75</v>
      </c>
      <c r="AY507" s="210" t="s">
        <v>130</v>
      </c>
    </row>
    <row r="508" spans="1:65" s="14" customFormat="1" ht="11.25">
      <c r="B508" s="211"/>
      <c r="C508" s="212"/>
      <c r="D508" s="202" t="s">
        <v>140</v>
      </c>
      <c r="E508" s="213" t="s">
        <v>1</v>
      </c>
      <c r="F508" s="214" t="s">
        <v>1364</v>
      </c>
      <c r="G508" s="212"/>
      <c r="H508" s="215">
        <v>75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140</v>
      </c>
      <c r="AU508" s="221" t="s">
        <v>138</v>
      </c>
      <c r="AV508" s="14" t="s">
        <v>138</v>
      </c>
      <c r="AW508" s="14" t="s">
        <v>32</v>
      </c>
      <c r="AX508" s="14" t="s">
        <v>83</v>
      </c>
      <c r="AY508" s="221" t="s">
        <v>130</v>
      </c>
    </row>
    <row r="509" spans="1:65" s="2" customFormat="1" ht="24.2" customHeight="1">
      <c r="A509" s="35"/>
      <c r="B509" s="36"/>
      <c r="C509" s="187" t="s">
        <v>710</v>
      </c>
      <c r="D509" s="187" t="s">
        <v>132</v>
      </c>
      <c r="E509" s="188" t="s">
        <v>1404</v>
      </c>
      <c r="F509" s="189" t="s">
        <v>1405</v>
      </c>
      <c r="G509" s="190" t="s">
        <v>377</v>
      </c>
      <c r="H509" s="191">
        <v>15</v>
      </c>
      <c r="I509" s="192"/>
      <c r="J509" s="193">
        <f>ROUND(I509*H509,2)</f>
        <v>0</v>
      </c>
      <c r="K509" s="189" t="s">
        <v>136</v>
      </c>
      <c r="L509" s="40"/>
      <c r="M509" s="194" t="s">
        <v>1</v>
      </c>
      <c r="N509" s="195" t="s">
        <v>41</v>
      </c>
      <c r="O509" s="72"/>
      <c r="P509" s="196">
        <f>O509*H509</f>
        <v>0</v>
      </c>
      <c r="Q509" s="196">
        <v>5.3299999999999997E-3</v>
      </c>
      <c r="R509" s="196">
        <f>Q509*H509</f>
        <v>7.9949999999999993E-2</v>
      </c>
      <c r="S509" s="196">
        <v>0</v>
      </c>
      <c r="T509" s="197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8" t="s">
        <v>233</v>
      </c>
      <c r="AT509" s="198" t="s">
        <v>132</v>
      </c>
      <c r="AU509" s="198" t="s">
        <v>138</v>
      </c>
      <c r="AY509" s="18" t="s">
        <v>130</v>
      </c>
      <c r="BE509" s="199">
        <f>IF(N509="základní",J509,0)</f>
        <v>0</v>
      </c>
      <c r="BF509" s="199">
        <f>IF(N509="snížená",J509,0)</f>
        <v>0</v>
      </c>
      <c r="BG509" s="199">
        <f>IF(N509="zákl. přenesená",J509,0)</f>
        <v>0</v>
      </c>
      <c r="BH509" s="199">
        <f>IF(N509="sníž. přenesená",J509,0)</f>
        <v>0</v>
      </c>
      <c r="BI509" s="199">
        <f>IF(N509="nulová",J509,0)</f>
        <v>0</v>
      </c>
      <c r="BJ509" s="18" t="s">
        <v>138</v>
      </c>
      <c r="BK509" s="199">
        <f>ROUND(I509*H509,2)</f>
        <v>0</v>
      </c>
      <c r="BL509" s="18" t="s">
        <v>233</v>
      </c>
      <c r="BM509" s="198" t="s">
        <v>1406</v>
      </c>
    </row>
    <row r="510" spans="1:65" s="13" customFormat="1" ht="11.25">
      <c r="B510" s="200"/>
      <c r="C510" s="201"/>
      <c r="D510" s="202" t="s">
        <v>140</v>
      </c>
      <c r="E510" s="203" t="s">
        <v>1</v>
      </c>
      <c r="F510" s="204" t="s">
        <v>1332</v>
      </c>
      <c r="G510" s="201"/>
      <c r="H510" s="203" t="s">
        <v>1</v>
      </c>
      <c r="I510" s="205"/>
      <c r="J510" s="201"/>
      <c r="K510" s="201"/>
      <c r="L510" s="206"/>
      <c r="M510" s="207"/>
      <c r="N510" s="208"/>
      <c r="O510" s="208"/>
      <c r="P510" s="208"/>
      <c r="Q510" s="208"/>
      <c r="R510" s="208"/>
      <c r="S510" s="208"/>
      <c r="T510" s="209"/>
      <c r="AT510" s="210" t="s">
        <v>140</v>
      </c>
      <c r="AU510" s="210" t="s">
        <v>138</v>
      </c>
      <c r="AV510" s="13" t="s">
        <v>83</v>
      </c>
      <c r="AW510" s="13" t="s">
        <v>32</v>
      </c>
      <c r="AX510" s="13" t="s">
        <v>75</v>
      </c>
      <c r="AY510" s="210" t="s">
        <v>130</v>
      </c>
    </row>
    <row r="511" spans="1:65" s="14" customFormat="1" ht="11.25">
      <c r="B511" s="211"/>
      <c r="C511" s="212"/>
      <c r="D511" s="202" t="s">
        <v>140</v>
      </c>
      <c r="E511" s="213" t="s">
        <v>1</v>
      </c>
      <c r="F511" s="214" t="s">
        <v>1407</v>
      </c>
      <c r="G511" s="212"/>
      <c r="H511" s="215">
        <v>15</v>
      </c>
      <c r="I511" s="216"/>
      <c r="J511" s="212"/>
      <c r="K511" s="212"/>
      <c r="L511" s="217"/>
      <c r="M511" s="218"/>
      <c r="N511" s="219"/>
      <c r="O511" s="219"/>
      <c r="P511" s="219"/>
      <c r="Q511" s="219"/>
      <c r="R511" s="219"/>
      <c r="S511" s="219"/>
      <c r="T511" s="220"/>
      <c r="AT511" s="221" t="s">
        <v>140</v>
      </c>
      <c r="AU511" s="221" t="s">
        <v>138</v>
      </c>
      <c r="AV511" s="14" t="s">
        <v>138</v>
      </c>
      <c r="AW511" s="14" t="s">
        <v>32</v>
      </c>
      <c r="AX511" s="14" t="s">
        <v>83</v>
      </c>
      <c r="AY511" s="221" t="s">
        <v>130</v>
      </c>
    </row>
    <row r="512" spans="1:65" s="2" customFormat="1" ht="37.9" customHeight="1">
      <c r="A512" s="35"/>
      <c r="B512" s="36"/>
      <c r="C512" s="187" t="s">
        <v>720</v>
      </c>
      <c r="D512" s="187" t="s">
        <v>132</v>
      </c>
      <c r="E512" s="188" t="s">
        <v>1408</v>
      </c>
      <c r="F512" s="189" t="s">
        <v>1409</v>
      </c>
      <c r="G512" s="190" t="s">
        <v>377</v>
      </c>
      <c r="H512" s="191">
        <v>451.26</v>
      </c>
      <c r="I512" s="192"/>
      <c r="J512" s="193">
        <f>ROUND(I512*H512,2)</f>
        <v>0</v>
      </c>
      <c r="K512" s="189" t="s">
        <v>136</v>
      </c>
      <c r="L512" s="40"/>
      <c r="M512" s="194" t="s">
        <v>1</v>
      </c>
      <c r="N512" s="195" t="s">
        <v>41</v>
      </c>
      <c r="O512" s="72"/>
      <c r="P512" s="196">
        <f>O512*H512</f>
        <v>0</v>
      </c>
      <c r="Q512" s="196">
        <v>2.14E-3</v>
      </c>
      <c r="R512" s="196">
        <f>Q512*H512</f>
        <v>0.96569640000000001</v>
      </c>
      <c r="S512" s="196">
        <v>0</v>
      </c>
      <c r="T512" s="197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8" t="s">
        <v>233</v>
      </c>
      <c r="AT512" s="198" t="s">
        <v>132</v>
      </c>
      <c r="AU512" s="198" t="s">
        <v>138</v>
      </c>
      <c r="AY512" s="18" t="s">
        <v>130</v>
      </c>
      <c r="BE512" s="199">
        <f>IF(N512="základní",J512,0)</f>
        <v>0</v>
      </c>
      <c r="BF512" s="199">
        <f>IF(N512="snížená",J512,0)</f>
        <v>0</v>
      </c>
      <c r="BG512" s="199">
        <f>IF(N512="zákl. přenesená",J512,0)</f>
        <v>0</v>
      </c>
      <c r="BH512" s="199">
        <f>IF(N512="sníž. přenesená",J512,0)</f>
        <v>0</v>
      </c>
      <c r="BI512" s="199">
        <f>IF(N512="nulová",J512,0)</f>
        <v>0</v>
      </c>
      <c r="BJ512" s="18" t="s">
        <v>138</v>
      </c>
      <c r="BK512" s="199">
        <f>ROUND(I512*H512,2)</f>
        <v>0</v>
      </c>
      <c r="BL512" s="18" t="s">
        <v>233</v>
      </c>
      <c r="BM512" s="198" t="s">
        <v>1410</v>
      </c>
    </row>
    <row r="513" spans="1:65" s="13" customFormat="1" ht="11.25">
      <c r="B513" s="200"/>
      <c r="C513" s="201"/>
      <c r="D513" s="202" t="s">
        <v>140</v>
      </c>
      <c r="E513" s="203" t="s">
        <v>1</v>
      </c>
      <c r="F513" s="204" t="s">
        <v>1411</v>
      </c>
      <c r="G513" s="201"/>
      <c r="H513" s="203" t="s">
        <v>1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140</v>
      </c>
      <c r="AU513" s="210" t="s">
        <v>138</v>
      </c>
      <c r="AV513" s="13" t="s">
        <v>83</v>
      </c>
      <c r="AW513" s="13" t="s">
        <v>32</v>
      </c>
      <c r="AX513" s="13" t="s">
        <v>75</v>
      </c>
      <c r="AY513" s="210" t="s">
        <v>130</v>
      </c>
    </row>
    <row r="514" spans="1:65" s="13" customFormat="1" ht="11.25">
      <c r="B514" s="200"/>
      <c r="C514" s="201"/>
      <c r="D514" s="202" t="s">
        <v>140</v>
      </c>
      <c r="E514" s="203" t="s">
        <v>1</v>
      </c>
      <c r="F514" s="204" t="s">
        <v>204</v>
      </c>
      <c r="G514" s="201"/>
      <c r="H514" s="203" t="s">
        <v>1</v>
      </c>
      <c r="I514" s="205"/>
      <c r="J514" s="201"/>
      <c r="K514" s="201"/>
      <c r="L514" s="206"/>
      <c r="M514" s="207"/>
      <c r="N514" s="208"/>
      <c r="O514" s="208"/>
      <c r="P514" s="208"/>
      <c r="Q514" s="208"/>
      <c r="R514" s="208"/>
      <c r="S514" s="208"/>
      <c r="T514" s="209"/>
      <c r="AT514" s="210" t="s">
        <v>140</v>
      </c>
      <c r="AU514" s="210" t="s">
        <v>138</v>
      </c>
      <c r="AV514" s="13" t="s">
        <v>83</v>
      </c>
      <c r="AW514" s="13" t="s">
        <v>32</v>
      </c>
      <c r="AX514" s="13" t="s">
        <v>75</v>
      </c>
      <c r="AY514" s="210" t="s">
        <v>130</v>
      </c>
    </row>
    <row r="515" spans="1:65" s="14" customFormat="1" ht="11.25">
      <c r="B515" s="211"/>
      <c r="C515" s="212"/>
      <c r="D515" s="202" t="s">
        <v>140</v>
      </c>
      <c r="E515" s="213" t="s">
        <v>1</v>
      </c>
      <c r="F515" s="214" t="s">
        <v>419</v>
      </c>
      <c r="G515" s="212"/>
      <c r="H515" s="215">
        <v>86.763999999999996</v>
      </c>
      <c r="I515" s="216"/>
      <c r="J515" s="212"/>
      <c r="K515" s="212"/>
      <c r="L515" s="217"/>
      <c r="M515" s="218"/>
      <c r="N515" s="219"/>
      <c r="O515" s="219"/>
      <c r="P515" s="219"/>
      <c r="Q515" s="219"/>
      <c r="R515" s="219"/>
      <c r="S515" s="219"/>
      <c r="T515" s="220"/>
      <c r="AT515" s="221" t="s">
        <v>140</v>
      </c>
      <c r="AU515" s="221" t="s">
        <v>138</v>
      </c>
      <c r="AV515" s="14" t="s">
        <v>138</v>
      </c>
      <c r="AW515" s="14" t="s">
        <v>32</v>
      </c>
      <c r="AX515" s="14" t="s">
        <v>75</v>
      </c>
      <c r="AY515" s="221" t="s">
        <v>130</v>
      </c>
    </row>
    <row r="516" spans="1:65" s="13" customFormat="1" ht="11.25">
      <c r="B516" s="200"/>
      <c r="C516" s="201"/>
      <c r="D516" s="202" t="s">
        <v>140</v>
      </c>
      <c r="E516" s="203" t="s">
        <v>1</v>
      </c>
      <c r="F516" s="204" t="s">
        <v>218</v>
      </c>
      <c r="G516" s="201"/>
      <c r="H516" s="203" t="s">
        <v>1</v>
      </c>
      <c r="I516" s="205"/>
      <c r="J516" s="201"/>
      <c r="K516" s="201"/>
      <c r="L516" s="206"/>
      <c r="M516" s="207"/>
      <c r="N516" s="208"/>
      <c r="O516" s="208"/>
      <c r="P516" s="208"/>
      <c r="Q516" s="208"/>
      <c r="R516" s="208"/>
      <c r="S516" s="208"/>
      <c r="T516" s="209"/>
      <c r="AT516" s="210" t="s">
        <v>140</v>
      </c>
      <c r="AU516" s="210" t="s">
        <v>138</v>
      </c>
      <c r="AV516" s="13" t="s">
        <v>83</v>
      </c>
      <c r="AW516" s="13" t="s">
        <v>32</v>
      </c>
      <c r="AX516" s="13" t="s">
        <v>75</v>
      </c>
      <c r="AY516" s="210" t="s">
        <v>130</v>
      </c>
    </row>
    <row r="517" spans="1:65" s="14" customFormat="1" ht="11.25">
      <c r="B517" s="211"/>
      <c r="C517" s="212"/>
      <c r="D517" s="202" t="s">
        <v>140</v>
      </c>
      <c r="E517" s="213" t="s">
        <v>1</v>
      </c>
      <c r="F517" s="214" t="s">
        <v>420</v>
      </c>
      <c r="G517" s="212"/>
      <c r="H517" s="215">
        <v>37.792000000000002</v>
      </c>
      <c r="I517" s="216"/>
      <c r="J517" s="212"/>
      <c r="K517" s="212"/>
      <c r="L517" s="217"/>
      <c r="M517" s="218"/>
      <c r="N517" s="219"/>
      <c r="O517" s="219"/>
      <c r="P517" s="219"/>
      <c r="Q517" s="219"/>
      <c r="R517" s="219"/>
      <c r="S517" s="219"/>
      <c r="T517" s="220"/>
      <c r="AT517" s="221" t="s">
        <v>140</v>
      </c>
      <c r="AU517" s="221" t="s">
        <v>138</v>
      </c>
      <c r="AV517" s="14" t="s">
        <v>138</v>
      </c>
      <c r="AW517" s="14" t="s">
        <v>32</v>
      </c>
      <c r="AX517" s="14" t="s">
        <v>75</v>
      </c>
      <c r="AY517" s="221" t="s">
        <v>130</v>
      </c>
    </row>
    <row r="518" spans="1:65" s="13" customFormat="1" ht="11.25">
      <c r="B518" s="200"/>
      <c r="C518" s="201"/>
      <c r="D518" s="202" t="s">
        <v>140</v>
      </c>
      <c r="E518" s="203" t="s">
        <v>1</v>
      </c>
      <c r="F518" s="204" t="s">
        <v>1375</v>
      </c>
      <c r="G518" s="201"/>
      <c r="H518" s="203" t="s">
        <v>1</v>
      </c>
      <c r="I518" s="205"/>
      <c r="J518" s="201"/>
      <c r="K518" s="201"/>
      <c r="L518" s="206"/>
      <c r="M518" s="207"/>
      <c r="N518" s="208"/>
      <c r="O518" s="208"/>
      <c r="P518" s="208"/>
      <c r="Q518" s="208"/>
      <c r="R518" s="208"/>
      <c r="S518" s="208"/>
      <c r="T518" s="209"/>
      <c r="AT518" s="210" t="s">
        <v>140</v>
      </c>
      <c r="AU518" s="210" t="s">
        <v>138</v>
      </c>
      <c r="AV518" s="13" t="s">
        <v>83</v>
      </c>
      <c r="AW518" s="13" t="s">
        <v>32</v>
      </c>
      <c r="AX518" s="13" t="s">
        <v>75</v>
      </c>
      <c r="AY518" s="210" t="s">
        <v>130</v>
      </c>
    </row>
    <row r="519" spans="1:65" s="14" customFormat="1" ht="11.25">
      <c r="B519" s="211"/>
      <c r="C519" s="212"/>
      <c r="D519" s="202" t="s">
        <v>140</v>
      </c>
      <c r="E519" s="213" t="s">
        <v>1</v>
      </c>
      <c r="F519" s="214" t="s">
        <v>421</v>
      </c>
      <c r="G519" s="212"/>
      <c r="H519" s="215">
        <v>101.074</v>
      </c>
      <c r="I519" s="216"/>
      <c r="J519" s="212"/>
      <c r="K519" s="212"/>
      <c r="L519" s="217"/>
      <c r="M519" s="218"/>
      <c r="N519" s="219"/>
      <c r="O519" s="219"/>
      <c r="P519" s="219"/>
      <c r="Q519" s="219"/>
      <c r="R519" s="219"/>
      <c r="S519" s="219"/>
      <c r="T519" s="220"/>
      <c r="AT519" s="221" t="s">
        <v>140</v>
      </c>
      <c r="AU519" s="221" t="s">
        <v>138</v>
      </c>
      <c r="AV519" s="14" t="s">
        <v>138</v>
      </c>
      <c r="AW519" s="14" t="s">
        <v>32</v>
      </c>
      <c r="AX519" s="14" t="s">
        <v>75</v>
      </c>
      <c r="AY519" s="221" t="s">
        <v>130</v>
      </c>
    </row>
    <row r="520" spans="1:65" s="16" customFormat="1" ht="11.25">
      <c r="B520" s="243"/>
      <c r="C520" s="244"/>
      <c r="D520" s="202" t="s">
        <v>140</v>
      </c>
      <c r="E520" s="245" t="s">
        <v>1</v>
      </c>
      <c r="F520" s="246" t="s">
        <v>319</v>
      </c>
      <c r="G520" s="244"/>
      <c r="H520" s="247">
        <v>225.63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AT520" s="253" t="s">
        <v>140</v>
      </c>
      <c r="AU520" s="253" t="s">
        <v>138</v>
      </c>
      <c r="AV520" s="16" t="s">
        <v>320</v>
      </c>
      <c r="AW520" s="16" t="s">
        <v>32</v>
      </c>
      <c r="AX520" s="16" t="s">
        <v>75</v>
      </c>
      <c r="AY520" s="253" t="s">
        <v>130</v>
      </c>
    </row>
    <row r="521" spans="1:65" s="13" customFormat="1" ht="11.25">
      <c r="B521" s="200"/>
      <c r="C521" s="201"/>
      <c r="D521" s="202" t="s">
        <v>140</v>
      </c>
      <c r="E521" s="203" t="s">
        <v>1</v>
      </c>
      <c r="F521" s="204" t="s">
        <v>1412</v>
      </c>
      <c r="G521" s="201"/>
      <c r="H521" s="203" t="s">
        <v>1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140</v>
      </c>
      <c r="AU521" s="210" t="s">
        <v>138</v>
      </c>
      <c r="AV521" s="13" t="s">
        <v>83</v>
      </c>
      <c r="AW521" s="13" t="s">
        <v>32</v>
      </c>
      <c r="AX521" s="13" t="s">
        <v>75</v>
      </c>
      <c r="AY521" s="210" t="s">
        <v>130</v>
      </c>
    </row>
    <row r="522" spans="1:65" s="14" customFormat="1" ht="11.25">
      <c r="B522" s="211"/>
      <c r="C522" s="212"/>
      <c r="D522" s="202" t="s">
        <v>140</v>
      </c>
      <c r="E522" s="213" t="s">
        <v>1</v>
      </c>
      <c r="F522" s="214" t="s">
        <v>1413</v>
      </c>
      <c r="G522" s="212"/>
      <c r="H522" s="215">
        <v>225.63</v>
      </c>
      <c r="I522" s="216"/>
      <c r="J522" s="212"/>
      <c r="K522" s="212"/>
      <c r="L522" s="217"/>
      <c r="M522" s="218"/>
      <c r="N522" s="219"/>
      <c r="O522" s="219"/>
      <c r="P522" s="219"/>
      <c r="Q522" s="219"/>
      <c r="R522" s="219"/>
      <c r="S522" s="219"/>
      <c r="T522" s="220"/>
      <c r="AT522" s="221" t="s">
        <v>140</v>
      </c>
      <c r="AU522" s="221" t="s">
        <v>138</v>
      </c>
      <c r="AV522" s="14" t="s">
        <v>138</v>
      </c>
      <c r="AW522" s="14" t="s">
        <v>32</v>
      </c>
      <c r="AX522" s="14" t="s">
        <v>75</v>
      </c>
      <c r="AY522" s="221" t="s">
        <v>130</v>
      </c>
    </row>
    <row r="523" spans="1:65" s="15" customFormat="1" ht="11.25">
      <c r="B523" s="222"/>
      <c r="C523" s="223"/>
      <c r="D523" s="202" t="s">
        <v>140</v>
      </c>
      <c r="E523" s="224" t="s">
        <v>1</v>
      </c>
      <c r="F523" s="225" t="s">
        <v>169</v>
      </c>
      <c r="G523" s="223"/>
      <c r="H523" s="226">
        <v>451.26</v>
      </c>
      <c r="I523" s="227"/>
      <c r="J523" s="223"/>
      <c r="K523" s="223"/>
      <c r="L523" s="228"/>
      <c r="M523" s="229"/>
      <c r="N523" s="230"/>
      <c r="O523" s="230"/>
      <c r="P523" s="230"/>
      <c r="Q523" s="230"/>
      <c r="R523" s="230"/>
      <c r="S523" s="230"/>
      <c r="T523" s="231"/>
      <c r="AT523" s="232" t="s">
        <v>140</v>
      </c>
      <c r="AU523" s="232" t="s">
        <v>138</v>
      </c>
      <c r="AV523" s="15" t="s">
        <v>137</v>
      </c>
      <c r="AW523" s="15" t="s">
        <v>32</v>
      </c>
      <c r="AX523" s="15" t="s">
        <v>83</v>
      </c>
      <c r="AY523" s="232" t="s">
        <v>130</v>
      </c>
    </row>
    <row r="524" spans="1:65" s="2" customFormat="1" ht="24.2" customHeight="1">
      <c r="A524" s="35"/>
      <c r="B524" s="36"/>
      <c r="C524" s="187" t="s">
        <v>726</v>
      </c>
      <c r="D524" s="187" t="s">
        <v>132</v>
      </c>
      <c r="E524" s="188" t="s">
        <v>1414</v>
      </c>
      <c r="F524" s="189" t="s">
        <v>1415</v>
      </c>
      <c r="G524" s="190" t="s">
        <v>377</v>
      </c>
      <c r="H524" s="191">
        <v>220.9</v>
      </c>
      <c r="I524" s="192"/>
      <c r="J524" s="193">
        <f>ROUND(I524*H524,2)</f>
        <v>0</v>
      </c>
      <c r="K524" s="189" t="s">
        <v>136</v>
      </c>
      <c r="L524" s="40"/>
      <c r="M524" s="194" t="s">
        <v>1</v>
      </c>
      <c r="N524" s="195" t="s">
        <v>41</v>
      </c>
      <c r="O524" s="72"/>
      <c r="P524" s="196">
        <f>O524*H524</f>
        <v>0</v>
      </c>
      <c r="Q524" s="196">
        <v>2.8300000000000001E-3</v>
      </c>
      <c r="R524" s="196">
        <f>Q524*H524</f>
        <v>0.62514700000000001</v>
      </c>
      <c r="S524" s="196">
        <v>0</v>
      </c>
      <c r="T524" s="197">
        <f>S524*H524</f>
        <v>0</v>
      </c>
      <c r="U524" s="35"/>
      <c r="V524" s="35"/>
      <c r="W524" s="35"/>
      <c r="X524" s="35"/>
      <c r="Y524" s="35"/>
      <c r="Z524" s="35"/>
      <c r="AA524" s="35"/>
      <c r="AB524" s="35"/>
      <c r="AC524" s="35"/>
      <c r="AD524" s="35"/>
      <c r="AE524" s="35"/>
      <c r="AR524" s="198" t="s">
        <v>233</v>
      </c>
      <c r="AT524" s="198" t="s">
        <v>132</v>
      </c>
      <c r="AU524" s="198" t="s">
        <v>138</v>
      </c>
      <c r="AY524" s="18" t="s">
        <v>130</v>
      </c>
      <c r="BE524" s="199">
        <f>IF(N524="základní",J524,0)</f>
        <v>0</v>
      </c>
      <c r="BF524" s="199">
        <f>IF(N524="snížená",J524,0)</f>
        <v>0</v>
      </c>
      <c r="BG524" s="199">
        <f>IF(N524="zákl. přenesená",J524,0)</f>
        <v>0</v>
      </c>
      <c r="BH524" s="199">
        <f>IF(N524="sníž. přenesená",J524,0)</f>
        <v>0</v>
      </c>
      <c r="BI524" s="199">
        <f>IF(N524="nulová",J524,0)</f>
        <v>0</v>
      </c>
      <c r="BJ524" s="18" t="s">
        <v>138</v>
      </c>
      <c r="BK524" s="199">
        <f>ROUND(I524*H524,2)</f>
        <v>0</v>
      </c>
      <c r="BL524" s="18" t="s">
        <v>233</v>
      </c>
      <c r="BM524" s="198" t="s">
        <v>1416</v>
      </c>
    </row>
    <row r="525" spans="1:65" s="13" customFormat="1" ht="11.25">
      <c r="B525" s="200"/>
      <c r="C525" s="201"/>
      <c r="D525" s="202" t="s">
        <v>140</v>
      </c>
      <c r="E525" s="203" t="s">
        <v>1</v>
      </c>
      <c r="F525" s="204" t="s">
        <v>1417</v>
      </c>
      <c r="G525" s="201"/>
      <c r="H525" s="203" t="s">
        <v>1</v>
      </c>
      <c r="I525" s="205"/>
      <c r="J525" s="201"/>
      <c r="K525" s="201"/>
      <c r="L525" s="206"/>
      <c r="M525" s="207"/>
      <c r="N525" s="208"/>
      <c r="O525" s="208"/>
      <c r="P525" s="208"/>
      <c r="Q525" s="208"/>
      <c r="R525" s="208"/>
      <c r="S525" s="208"/>
      <c r="T525" s="209"/>
      <c r="AT525" s="210" t="s">
        <v>140</v>
      </c>
      <c r="AU525" s="210" t="s">
        <v>138</v>
      </c>
      <c r="AV525" s="13" t="s">
        <v>83</v>
      </c>
      <c r="AW525" s="13" t="s">
        <v>32</v>
      </c>
      <c r="AX525" s="13" t="s">
        <v>75</v>
      </c>
      <c r="AY525" s="210" t="s">
        <v>130</v>
      </c>
    </row>
    <row r="526" spans="1:65" s="14" customFormat="1" ht="11.25">
      <c r="B526" s="211"/>
      <c r="C526" s="212"/>
      <c r="D526" s="202" t="s">
        <v>140</v>
      </c>
      <c r="E526" s="213" t="s">
        <v>1</v>
      </c>
      <c r="F526" s="214" t="s">
        <v>1418</v>
      </c>
      <c r="G526" s="212"/>
      <c r="H526" s="215">
        <v>220.9</v>
      </c>
      <c r="I526" s="216"/>
      <c r="J526" s="212"/>
      <c r="K526" s="212"/>
      <c r="L526" s="217"/>
      <c r="M526" s="218"/>
      <c r="N526" s="219"/>
      <c r="O526" s="219"/>
      <c r="P526" s="219"/>
      <c r="Q526" s="219"/>
      <c r="R526" s="219"/>
      <c r="S526" s="219"/>
      <c r="T526" s="220"/>
      <c r="AT526" s="221" t="s">
        <v>140</v>
      </c>
      <c r="AU526" s="221" t="s">
        <v>138</v>
      </c>
      <c r="AV526" s="14" t="s">
        <v>138</v>
      </c>
      <c r="AW526" s="14" t="s">
        <v>32</v>
      </c>
      <c r="AX526" s="14" t="s">
        <v>83</v>
      </c>
      <c r="AY526" s="221" t="s">
        <v>130</v>
      </c>
    </row>
    <row r="527" spans="1:65" s="2" customFormat="1" ht="24.2" customHeight="1">
      <c r="A527" s="35"/>
      <c r="B527" s="36"/>
      <c r="C527" s="187" t="s">
        <v>731</v>
      </c>
      <c r="D527" s="187" t="s">
        <v>132</v>
      </c>
      <c r="E527" s="188" t="s">
        <v>1419</v>
      </c>
      <c r="F527" s="189" t="s">
        <v>1420</v>
      </c>
      <c r="G527" s="190" t="s">
        <v>584</v>
      </c>
      <c r="H527" s="191">
        <v>7</v>
      </c>
      <c r="I527" s="192"/>
      <c r="J527" s="193">
        <f>ROUND(I527*H527,2)</f>
        <v>0</v>
      </c>
      <c r="K527" s="189" t="s">
        <v>136</v>
      </c>
      <c r="L527" s="40"/>
      <c r="M527" s="194" t="s">
        <v>1</v>
      </c>
      <c r="N527" s="195" t="s">
        <v>41</v>
      </c>
      <c r="O527" s="72"/>
      <c r="P527" s="196">
        <f>O527*H527</f>
        <v>0</v>
      </c>
      <c r="Q527" s="196">
        <v>1.0999999999999999E-2</v>
      </c>
      <c r="R527" s="196">
        <f>Q527*H527</f>
        <v>7.6999999999999999E-2</v>
      </c>
      <c r="S527" s="196">
        <v>0</v>
      </c>
      <c r="T527" s="197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8" t="s">
        <v>233</v>
      </c>
      <c r="AT527" s="198" t="s">
        <v>132</v>
      </c>
      <c r="AU527" s="198" t="s">
        <v>138</v>
      </c>
      <c r="AY527" s="18" t="s">
        <v>130</v>
      </c>
      <c r="BE527" s="199">
        <f>IF(N527="základní",J527,0)</f>
        <v>0</v>
      </c>
      <c r="BF527" s="199">
        <f>IF(N527="snížená",J527,0)</f>
        <v>0</v>
      </c>
      <c r="BG527" s="199">
        <f>IF(N527="zákl. přenesená",J527,0)</f>
        <v>0</v>
      </c>
      <c r="BH527" s="199">
        <f>IF(N527="sníž. přenesená",J527,0)</f>
        <v>0</v>
      </c>
      <c r="BI527" s="199">
        <f>IF(N527="nulová",J527,0)</f>
        <v>0</v>
      </c>
      <c r="BJ527" s="18" t="s">
        <v>138</v>
      </c>
      <c r="BK527" s="199">
        <f>ROUND(I527*H527,2)</f>
        <v>0</v>
      </c>
      <c r="BL527" s="18" t="s">
        <v>233</v>
      </c>
      <c r="BM527" s="198" t="s">
        <v>1421</v>
      </c>
    </row>
    <row r="528" spans="1:65" s="13" customFormat="1" ht="11.25">
      <c r="B528" s="200"/>
      <c r="C528" s="201"/>
      <c r="D528" s="202" t="s">
        <v>140</v>
      </c>
      <c r="E528" s="203" t="s">
        <v>1</v>
      </c>
      <c r="F528" s="204" t="s">
        <v>204</v>
      </c>
      <c r="G528" s="201"/>
      <c r="H528" s="203" t="s">
        <v>1</v>
      </c>
      <c r="I528" s="205"/>
      <c r="J528" s="201"/>
      <c r="K528" s="201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140</v>
      </c>
      <c r="AU528" s="210" t="s">
        <v>138</v>
      </c>
      <c r="AV528" s="13" t="s">
        <v>83</v>
      </c>
      <c r="AW528" s="13" t="s">
        <v>32</v>
      </c>
      <c r="AX528" s="13" t="s">
        <v>75</v>
      </c>
      <c r="AY528" s="210" t="s">
        <v>130</v>
      </c>
    </row>
    <row r="529" spans="1:65" s="14" customFormat="1" ht="11.25">
      <c r="B529" s="211"/>
      <c r="C529" s="212"/>
      <c r="D529" s="202" t="s">
        <v>140</v>
      </c>
      <c r="E529" s="213" t="s">
        <v>1</v>
      </c>
      <c r="F529" s="214" t="s">
        <v>138</v>
      </c>
      <c r="G529" s="212"/>
      <c r="H529" s="215">
        <v>2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140</v>
      </c>
      <c r="AU529" s="221" t="s">
        <v>138</v>
      </c>
      <c r="AV529" s="14" t="s">
        <v>138</v>
      </c>
      <c r="AW529" s="14" t="s">
        <v>32</v>
      </c>
      <c r="AX529" s="14" t="s">
        <v>75</v>
      </c>
      <c r="AY529" s="221" t="s">
        <v>130</v>
      </c>
    </row>
    <row r="530" spans="1:65" s="13" customFormat="1" ht="11.25">
      <c r="B530" s="200"/>
      <c r="C530" s="201"/>
      <c r="D530" s="202" t="s">
        <v>140</v>
      </c>
      <c r="E530" s="203" t="s">
        <v>1</v>
      </c>
      <c r="F530" s="204" t="s">
        <v>218</v>
      </c>
      <c r="G530" s="201"/>
      <c r="H530" s="203" t="s">
        <v>1</v>
      </c>
      <c r="I530" s="205"/>
      <c r="J530" s="201"/>
      <c r="K530" s="201"/>
      <c r="L530" s="206"/>
      <c r="M530" s="207"/>
      <c r="N530" s="208"/>
      <c r="O530" s="208"/>
      <c r="P530" s="208"/>
      <c r="Q530" s="208"/>
      <c r="R530" s="208"/>
      <c r="S530" s="208"/>
      <c r="T530" s="209"/>
      <c r="AT530" s="210" t="s">
        <v>140</v>
      </c>
      <c r="AU530" s="210" t="s">
        <v>138</v>
      </c>
      <c r="AV530" s="13" t="s">
        <v>83</v>
      </c>
      <c r="AW530" s="13" t="s">
        <v>32</v>
      </c>
      <c r="AX530" s="13" t="s">
        <v>75</v>
      </c>
      <c r="AY530" s="210" t="s">
        <v>130</v>
      </c>
    </row>
    <row r="531" spans="1:65" s="14" customFormat="1" ht="11.25">
      <c r="B531" s="211"/>
      <c r="C531" s="212"/>
      <c r="D531" s="202" t="s">
        <v>140</v>
      </c>
      <c r="E531" s="213" t="s">
        <v>1</v>
      </c>
      <c r="F531" s="214" t="s">
        <v>320</v>
      </c>
      <c r="G531" s="212"/>
      <c r="H531" s="215">
        <v>3</v>
      </c>
      <c r="I531" s="216"/>
      <c r="J531" s="212"/>
      <c r="K531" s="212"/>
      <c r="L531" s="217"/>
      <c r="M531" s="218"/>
      <c r="N531" s="219"/>
      <c r="O531" s="219"/>
      <c r="P531" s="219"/>
      <c r="Q531" s="219"/>
      <c r="R531" s="219"/>
      <c r="S531" s="219"/>
      <c r="T531" s="220"/>
      <c r="AT531" s="221" t="s">
        <v>140</v>
      </c>
      <c r="AU531" s="221" t="s">
        <v>138</v>
      </c>
      <c r="AV531" s="14" t="s">
        <v>138</v>
      </c>
      <c r="AW531" s="14" t="s">
        <v>32</v>
      </c>
      <c r="AX531" s="14" t="s">
        <v>75</v>
      </c>
      <c r="AY531" s="221" t="s">
        <v>130</v>
      </c>
    </row>
    <row r="532" spans="1:65" s="13" customFormat="1" ht="11.25">
      <c r="B532" s="200"/>
      <c r="C532" s="201"/>
      <c r="D532" s="202" t="s">
        <v>140</v>
      </c>
      <c r="E532" s="203" t="s">
        <v>1</v>
      </c>
      <c r="F532" s="204" t="s">
        <v>206</v>
      </c>
      <c r="G532" s="201"/>
      <c r="H532" s="203" t="s">
        <v>1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140</v>
      </c>
      <c r="AU532" s="210" t="s">
        <v>138</v>
      </c>
      <c r="AV532" s="13" t="s">
        <v>83</v>
      </c>
      <c r="AW532" s="13" t="s">
        <v>32</v>
      </c>
      <c r="AX532" s="13" t="s">
        <v>75</v>
      </c>
      <c r="AY532" s="210" t="s">
        <v>130</v>
      </c>
    </row>
    <row r="533" spans="1:65" s="14" customFormat="1" ht="11.25">
      <c r="B533" s="211"/>
      <c r="C533" s="212"/>
      <c r="D533" s="202" t="s">
        <v>140</v>
      </c>
      <c r="E533" s="213" t="s">
        <v>1</v>
      </c>
      <c r="F533" s="214" t="s">
        <v>138</v>
      </c>
      <c r="G533" s="212"/>
      <c r="H533" s="215">
        <v>2</v>
      </c>
      <c r="I533" s="216"/>
      <c r="J533" s="212"/>
      <c r="K533" s="212"/>
      <c r="L533" s="217"/>
      <c r="M533" s="218"/>
      <c r="N533" s="219"/>
      <c r="O533" s="219"/>
      <c r="P533" s="219"/>
      <c r="Q533" s="219"/>
      <c r="R533" s="219"/>
      <c r="S533" s="219"/>
      <c r="T533" s="220"/>
      <c r="AT533" s="221" t="s">
        <v>140</v>
      </c>
      <c r="AU533" s="221" t="s">
        <v>138</v>
      </c>
      <c r="AV533" s="14" t="s">
        <v>138</v>
      </c>
      <c r="AW533" s="14" t="s">
        <v>32</v>
      </c>
      <c r="AX533" s="14" t="s">
        <v>75</v>
      </c>
      <c r="AY533" s="221" t="s">
        <v>130</v>
      </c>
    </row>
    <row r="534" spans="1:65" s="15" customFormat="1" ht="11.25">
      <c r="B534" s="222"/>
      <c r="C534" s="223"/>
      <c r="D534" s="202" t="s">
        <v>140</v>
      </c>
      <c r="E534" s="224" t="s">
        <v>1</v>
      </c>
      <c r="F534" s="225" t="s">
        <v>169</v>
      </c>
      <c r="G534" s="223"/>
      <c r="H534" s="226">
        <v>7</v>
      </c>
      <c r="I534" s="227"/>
      <c r="J534" s="223"/>
      <c r="K534" s="223"/>
      <c r="L534" s="228"/>
      <c r="M534" s="229"/>
      <c r="N534" s="230"/>
      <c r="O534" s="230"/>
      <c r="P534" s="230"/>
      <c r="Q534" s="230"/>
      <c r="R534" s="230"/>
      <c r="S534" s="230"/>
      <c r="T534" s="231"/>
      <c r="AT534" s="232" t="s">
        <v>140</v>
      </c>
      <c r="AU534" s="232" t="s">
        <v>138</v>
      </c>
      <c r="AV534" s="15" t="s">
        <v>137</v>
      </c>
      <c r="AW534" s="15" t="s">
        <v>32</v>
      </c>
      <c r="AX534" s="15" t="s">
        <v>83</v>
      </c>
      <c r="AY534" s="232" t="s">
        <v>130</v>
      </c>
    </row>
    <row r="535" spans="1:65" s="2" customFormat="1" ht="33" customHeight="1">
      <c r="A535" s="35"/>
      <c r="B535" s="36"/>
      <c r="C535" s="187" t="s">
        <v>735</v>
      </c>
      <c r="D535" s="187" t="s">
        <v>132</v>
      </c>
      <c r="E535" s="188" t="s">
        <v>1422</v>
      </c>
      <c r="F535" s="189" t="s">
        <v>1423</v>
      </c>
      <c r="G535" s="190" t="s">
        <v>377</v>
      </c>
      <c r="H535" s="191">
        <v>27</v>
      </c>
      <c r="I535" s="192"/>
      <c r="J535" s="193">
        <f>ROUND(I535*H535,2)</f>
        <v>0</v>
      </c>
      <c r="K535" s="189" t="s">
        <v>136</v>
      </c>
      <c r="L535" s="40"/>
      <c r="M535" s="194" t="s">
        <v>1</v>
      </c>
      <c r="N535" s="195" t="s">
        <v>41</v>
      </c>
      <c r="O535" s="72"/>
      <c r="P535" s="196">
        <f>O535*H535</f>
        <v>0</v>
      </c>
      <c r="Q535" s="196">
        <v>2.9099999999999998E-3</v>
      </c>
      <c r="R535" s="196">
        <f>Q535*H535</f>
        <v>7.8570000000000001E-2</v>
      </c>
      <c r="S535" s="196">
        <v>0</v>
      </c>
      <c r="T535" s="197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8" t="s">
        <v>233</v>
      </c>
      <c r="AT535" s="198" t="s">
        <v>132</v>
      </c>
      <c r="AU535" s="198" t="s">
        <v>138</v>
      </c>
      <c r="AY535" s="18" t="s">
        <v>130</v>
      </c>
      <c r="BE535" s="199">
        <f>IF(N535="základní",J535,0)</f>
        <v>0</v>
      </c>
      <c r="BF535" s="199">
        <f>IF(N535="snížená",J535,0)</f>
        <v>0</v>
      </c>
      <c r="BG535" s="199">
        <f>IF(N535="zákl. přenesená",J535,0)</f>
        <v>0</v>
      </c>
      <c r="BH535" s="199">
        <f>IF(N535="sníž. přenesená",J535,0)</f>
        <v>0</v>
      </c>
      <c r="BI535" s="199">
        <f>IF(N535="nulová",J535,0)</f>
        <v>0</v>
      </c>
      <c r="BJ535" s="18" t="s">
        <v>138</v>
      </c>
      <c r="BK535" s="199">
        <f>ROUND(I535*H535,2)</f>
        <v>0</v>
      </c>
      <c r="BL535" s="18" t="s">
        <v>233</v>
      </c>
      <c r="BM535" s="198" t="s">
        <v>1424</v>
      </c>
    </row>
    <row r="536" spans="1:65" s="13" customFormat="1" ht="11.25">
      <c r="B536" s="200"/>
      <c r="C536" s="201"/>
      <c r="D536" s="202" t="s">
        <v>140</v>
      </c>
      <c r="E536" s="203" t="s">
        <v>1</v>
      </c>
      <c r="F536" s="204" t="s">
        <v>1383</v>
      </c>
      <c r="G536" s="201"/>
      <c r="H536" s="203" t="s">
        <v>1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140</v>
      </c>
      <c r="AU536" s="210" t="s">
        <v>138</v>
      </c>
      <c r="AV536" s="13" t="s">
        <v>83</v>
      </c>
      <c r="AW536" s="13" t="s">
        <v>32</v>
      </c>
      <c r="AX536" s="13" t="s">
        <v>75</v>
      </c>
      <c r="AY536" s="210" t="s">
        <v>130</v>
      </c>
    </row>
    <row r="537" spans="1:65" s="14" customFormat="1" ht="11.25">
      <c r="B537" s="211"/>
      <c r="C537" s="212"/>
      <c r="D537" s="202" t="s">
        <v>140</v>
      </c>
      <c r="E537" s="213" t="s">
        <v>1</v>
      </c>
      <c r="F537" s="214" t="s">
        <v>1029</v>
      </c>
      <c r="G537" s="212"/>
      <c r="H537" s="215">
        <v>27</v>
      </c>
      <c r="I537" s="216"/>
      <c r="J537" s="212"/>
      <c r="K537" s="212"/>
      <c r="L537" s="217"/>
      <c r="M537" s="218"/>
      <c r="N537" s="219"/>
      <c r="O537" s="219"/>
      <c r="P537" s="219"/>
      <c r="Q537" s="219"/>
      <c r="R537" s="219"/>
      <c r="S537" s="219"/>
      <c r="T537" s="220"/>
      <c r="AT537" s="221" t="s">
        <v>140</v>
      </c>
      <c r="AU537" s="221" t="s">
        <v>138</v>
      </c>
      <c r="AV537" s="14" t="s">
        <v>138</v>
      </c>
      <c r="AW537" s="14" t="s">
        <v>32</v>
      </c>
      <c r="AX537" s="14" t="s">
        <v>83</v>
      </c>
      <c r="AY537" s="221" t="s">
        <v>130</v>
      </c>
    </row>
    <row r="538" spans="1:65" s="2" customFormat="1" ht="33" customHeight="1">
      <c r="A538" s="35"/>
      <c r="B538" s="36"/>
      <c r="C538" s="187" t="s">
        <v>740</v>
      </c>
      <c r="D538" s="187" t="s">
        <v>132</v>
      </c>
      <c r="E538" s="188" t="s">
        <v>1425</v>
      </c>
      <c r="F538" s="189" t="s">
        <v>1426</v>
      </c>
      <c r="G538" s="190" t="s">
        <v>377</v>
      </c>
      <c r="H538" s="191">
        <v>83.05</v>
      </c>
      <c r="I538" s="192"/>
      <c r="J538" s="193">
        <f>ROUND(I538*H538,2)</f>
        <v>0</v>
      </c>
      <c r="K538" s="189" t="s">
        <v>136</v>
      </c>
      <c r="L538" s="40"/>
      <c r="M538" s="194" t="s">
        <v>1</v>
      </c>
      <c r="N538" s="195" t="s">
        <v>41</v>
      </c>
      <c r="O538" s="72"/>
      <c r="P538" s="196">
        <f>O538*H538</f>
        <v>0</v>
      </c>
      <c r="Q538" s="196">
        <v>2.8900000000000002E-3</v>
      </c>
      <c r="R538" s="196">
        <f>Q538*H538</f>
        <v>0.24001450000000002</v>
      </c>
      <c r="S538" s="196">
        <v>0</v>
      </c>
      <c r="T538" s="197">
        <f>S538*H538</f>
        <v>0</v>
      </c>
      <c r="U538" s="35"/>
      <c r="V538" s="35"/>
      <c r="W538" s="35"/>
      <c r="X538" s="35"/>
      <c r="Y538" s="35"/>
      <c r="Z538" s="35"/>
      <c r="AA538" s="35"/>
      <c r="AB538" s="35"/>
      <c r="AC538" s="35"/>
      <c r="AD538" s="35"/>
      <c r="AE538" s="35"/>
      <c r="AR538" s="198" t="s">
        <v>233</v>
      </c>
      <c r="AT538" s="198" t="s">
        <v>132</v>
      </c>
      <c r="AU538" s="198" t="s">
        <v>138</v>
      </c>
      <c r="AY538" s="18" t="s">
        <v>130</v>
      </c>
      <c r="BE538" s="199">
        <f>IF(N538="základní",J538,0)</f>
        <v>0</v>
      </c>
      <c r="BF538" s="199">
        <f>IF(N538="snížená",J538,0)</f>
        <v>0</v>
      </c>
      <c r="BG538" s="199">
        <f>IF(N538="zákl. přenesená",J538,0)</f>
        <v>0</v>
      </c>
      <c r="BH538" s="199">
        <f>IF(N538="sníž. přenesená",J538,0)</f>
        <v>0</v>
      </c>
      <c r="BI538" s="199">
        <f>IF(N538="nulová",J538,0)</f>
        <v>0</v>
      </c>
      <c r="BJ538" s="18" t="s">
        <v>138</v>
      </c>
      <c r="BK538" s="199">
        <f>ROUND(I538*H538,2)</f>
        <v>0</v>
      </c>
      <c r="BL538" s="18" t="s">
        <v>233</v>
      </c>
      <c r="BM538" s="198" t="s">
        <v>1427</v>
      </c>
    </row>
    <row r="539" spans="1:65" s="13" customFormat="1" ht="11.25">
      <c r="B539" s="200"/>
      <c r="C539" s="201"/>
      <c r="D539" s="202" t="s">
        <v>140</v>
      </c>
      <c r="E539" s="203" t="s">
        <v>1</v>
      </c>
      <c r="F539" s="204" t="s">
        <v>1428</v>
      </c>
      <c r="G539" s="201"/>
      <c r="H539" s="203" t="s">
        <v>1</v>
      </c>
      <c r="I539" s="205"/>
      <c r="J539" s="201"/>
      <c r="K539" s="201"/>
      <c r="L539" s="206"/>
      <c r="M539" s="207"/>
      <c r="N539" s="208"/>
      <c r="O539" s="208"/>
      <c r="P539" s="208"/>
      <c r="Q539" s="208"/>
      <c r="R539" s="208"/>
      <c r="S539" s="208"/>
      <c r="T539" s="209"/>
      <c r="AT539" s="210" t="s">
        <v>140</v>
      </c>
      <c r="AU539" s="210" t="s">
        <v>138</v>
      </c>
      <c r="AV539" s="13" t="s">
        <v>83</v>
      </c>
      <c r="AW539" s="13" t="s">
        <v>32</v>
      </c>
      <c r="AX539" s="13" t="s">
        <v>75</v>
      </c>
      <c r="AY539" s="210" t="s">
        <v>130</v>
      </c>
    </row>
    <row r="540" spans="1:65" s="13" customFormat="1" ht="11.25">
      <c r="B540" s="200"/>
      <c r="C540" s="201"/>
      <c r="D540" s="202" t="s">
        <v>140</v>
      </c>
      <c r="E540" s="203" t="s">
        <v>1</v>
      </c>
      <c r="F540" s="204" t="s">
        <v>204</v>
      </c>
      <c r="G540" s="201"/>
      <c r="H540" s="203" t="s">
        <v>1</v>
      </c>
      <c r="I540" s="205"/>
      <c r="J540" s="201"/>
      <c r="K540" s="201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140</v>
      </c>
      <c r="AU540" s="210" t="s">
        <v>138</v>
      </c>
      <c r="AV540" s="13" t="s">
        <v>83</v>
      </c>
      <c r="AW540" s="13" t="s">
        <v>32</v>
      </c>
      <c r="AX540" s="13" t="s">
        <v>75</v>
      </c>
      <c r="AY540" s="210" t="s">
        <v>130</v>
      </c>
    </row>
    <row r="541" spans="1:65" s="14" customFormat="1" ht="11.25">
      <c r="B541" s="211"/>
      <c r="C541" s="212"/>
      <c r="D541" s="202" t="s">
        <v>140</v>
      </c>
      <c r="E541" s="213" t="s">
        <v>1</v>
      </c>
      <c r="F541" s="214" t="s">
        <v>1429</v>
      </c>
      <c r="G541" s="212"/>
      <c r="H541" s="215">
        <v>12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140</v>
      </c>
      <c r="AU541" s="221" t="s">
        <v>138</v>
      </c>
      <c r="AV541" s="14" t="s">
        <v>138</v>
      </c>
      <c r="AW541" s="14" t="s">
        <v>32</v>
      </c>
      <c r="AX541" s="14" t="s">
        <v>75</v>
      </c>
      <c r="AY541" s="221" t="s">
        <v>130</v>
      </c>
    </row>
    <row r="542" spans="1:65" s="14" customFormat="1" ht="11.25">
      <c r="B542" s="211"/>
      <c r="C542" s="212"/>
      <c r="D542" s="202" t="s">
        <v>140</v>
      </c>
      <c r="E542" s="213" t="s">
        <v>1</v>
      </c>
      <c r="F542" s="214" t="s">
        <v>1430</v>
      </c>
      <c r="G542" s="212"/>
      <c r="H542" s="215">
        <v>4.45</v>
      </c>
      <c r="I542" s="216"/>
      <c r="J542" s="212"/>
      <c r="K542" s="212"/>
      <c r="L542" s="217"/>
      <c r="M542" s="218"/>
      <c r="N542" s="219"/>
      <c r="O542" s="219"/>
      <c r="P542" s="219"/>
      <c r="Q542" s="219"/>
      <c r="R542" s="219"/>
      <c r="S542" s="219"/>
      <c r="T542" s="220"/>
      <c r="AT542" s="221" t="s">
        <v>140</v>
      </c>
      <c r="AU542" s="221" t="s">
        <v>138</v>
      </c>
      <c r="AV542" s="14" t="s">
        <v>138</v>
      </c>
      <c r="AW542" s="14" t="s">
        <v>32</v>
      </c>
      <c r="AX542" s="14" t="s">
        <v>75</v>
      </c>
      <c r="AY542" s="221" t="s">
        <v>130</v>
      </c>
    </row>
    <row r="543" spans="1:65" s="14" customFormat="1" ht="11.25">
      <c r="B543" s="211"/>
      <c r="C543" s="212"/>
      <c r="D543" s="202" t="s">
        <v>140</v>
      </c>
      <c r="E543" s="213" t="s">
        <v>1</v>
      </c>
      <c r="F543" s="214" t="s">
        <v>1431</v>
      </c>
      <c r="G543" s="212"/>
      <c r="H543" s="215">
        <v>13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140</v>
      </c>
      <c r="AU543" s="221" t="s">
        <v>138</v>
      </c>
      <c r="AV543" s="14" t="s">
        <v>138</v>
      </c>
      <c r="AW543" s="14" t="s">
        <v>32</v>
      </c>
      <c r="AX543" s="14" t="s">
        <v>75</v>
      </c>
      <c r="AY543" s="221" t="s">
        <v>130</v>
      </c>
    </row>
    <row r="544" spans="1:65" s="13" customFormat="1" ht="11.25">
      <c r="B544" s="200"/>
      <c r="C544" s="201"/>
      <c r="D544" s="202" t="s">
        <v>140</v>
      </c>
      <c r="E544" s="203" t="s">
        <v>1</v>
      </c>
      <c r="F544" s="204" t="s">
        <v>218</v>
      </c>
      <c r="G544" s="201"/>
      <c r="H544" s="203" t="s">
        <v>1</v>
      </c>
      <c r="I544" s="205"/>
      <c r="J544" s="201"/>
      <c r="K544" s="201"/>
      <c r="L544" s="206"/>
      <c r="M544" s="207"/>
      <c r="N544" s="208"/>
      <c r="O544" s="208"/>
      <c r="P544" s="208"/>
      <c r="Q544" s="208"/>
      <c r="R544" s="208"/>
      <c r="S544" s="208"/>
      <c r="T544" s="209"/>
      <c r="AT544" s="210" t="s">
        <v>140</v>
      </c>
      <c r="AU544" s="210" t="s">
        <v>138</v>
      </c>
      <c r="AV544" s="13" t="s">
        <v>83</v>
      </c>
      <c r="AW544" s="13" t="s">
        <v>32</v>
      </c>
      <c r="AX544" s="13" t="s">
        <v>75</v>
      </c>
      <c r="AY544" s="210" t="s">
        <v>130</v>
      </c>
    </row>
    <row r="545" spans="1:65" s="14" customFormat="1" ht="11.25">
      <c r="B545" s="211"/>
      <c r="C545" s="212"/>
      <c r="D545" s="202" t="s">
        <v>140</v>
      </c>
      <c r="E545" s="213" t="s">
        <v>1</v>
      </c>
      <c r="F545" s="214" t="s">
        <v>1432</v>
      </c>
      <c r="G545" s="212"/>
      <c r="H545" s="215">
        <v>5.0999999999999996</v>
      </c>
      <c r="I545" s="216"/>
      <c r="J545" s="212"/>
      <c r="K545" s="212"/>
      <c r="L545" s="217"/>
      <c r="M545" s="218"/>
      <c r="N545" s="219"/>
      <c r="O545" s="219"/>
      <c r="P545" s="219"/>
      <c r="Q545" s="219"/>
      <c r="R545" s="219"/>
      <c r="S545" s="219"/>
      <c r="T545" s="220"/>
      <c r="AT545" s="221" t="s">
        <v>140</v>
      </c>
      <c r="AU545" s="221" t="s">
        <v>138</v>
      </c>
      <c r="AV545" s="14" t="s">
        <v>138</v>
      </c>
      <c r="AW545" s="14" t="s">
        <v>32</v>
      </c>
      <c r="AX545" s="14" t="s">
        <v>75</v>
      </c>
      <c r="AY545" s="221" t="s">
        <v>130</v>
      </c>
    </row>
    <row r="546" spans="1:65" s="14" customFormat="1" ht="11.25">
      <c r="B546" s="211"/>
      <c r="C546" s="212"/>
      <c r="D546" s="202" t="s">
        <v>140</v>
      </c>
      <c r="E546" s="213" t="s">
        <v>1</v>
      </c>
      <c r="F546" s="214" t="s">
        <v>1433</v>
      </c>
      <c r="G546" s="212"/>
      <c r="H546" s="215">
        <v>3.15</v>
      </c>
      <c r="I546" s="216"/>
      <c r="J546" s="212"/>
      <c r="K546" s="212"/>
      <c r="L546" s="217"/>
      <c r="M546" s="218"/>
      <c r="N546" s="219"/>
      <c r="O546" s="219"/>
      <c r="P546" s="219"/>
      <c r="Q546" s="219"/>
      <c r="R546" s="219"/>
      <c r="S546" s="219"/>
      <c r="T546" s="220"/>
      <c r="AT546" s="221" t="s">
        <v>140</v>
      </c>
      <c r="AU546" s="221" t="s">
        <v>138</v>
      </c>
      <c r="AV546" s="14" t="s">
        <v>138</v>
      </c>
      <c r="AW546" s="14" t="s">
        <v>32</v>
      </c>
      <c r="AX546" s="14" t="s">
        <v>75</v>
      </c>
      <c r="AY546" s="221" t="s">
        <v>130</v>
      </c>
    </row>
    <row r="547" spans="1:65" s="14" customFormat="1" ht="11.25">
      <c r="B547" s="211"/>
      <c r="C547" s="212"/>
      <c r="D547" s="202" t="s">
        <v>140</v>
      </c>
      <c r="E547" s="213" t="s">
        <v>1</v>
      </c>
      <c r="F547" s="214" t="s">
        <v>1434</v>
      </c>
      <c r="G547" s="212"/>
      <c r="H547" s="215">
        <v>6.5</v>
      </c>
      <c r="I547" s="216"/>
      <c r="J547" s="212"/>
      <c r="K547" s="212"/>
      <c r="L547" s="217"/>
      <c r="M547" s="218"/>
      <c r="N547" s="219"/>
      <c r="O547" s="219"/>
      <c r="P547" s="219"/>
      <c r="Q547" s="219"/>
      <c r="R547" s="219"/>
      <c r="S547" s="219"/>
      <c r="T547" s="220"/>
      <c r="AT547" s="221" t="s">
        <v>140</v>
      </c>
      <c r="AU547" s="221" t="s">
        <v>138</v>
      </c>
      <c r="AV547" s="14" t="s">
        <v>138</v>
      </c>
      <c r="AW547" s="14" t="s">
        <v>32</v>
      </c>
      <c r="AX547" s="14" t="s">
        <v>75</v>
      </c>
      <c r="AY547" s="221" t="s">
        <v>130</v>
      </c>
    </row>
    <row r="548" spans="1:65" s="14" customFormat="1" ht="11.25">
      <c r="B548" s="211"/>
      <c r="C548" s="212"/>
      <c r="D548" s="202" t="s">
        <v>140</v>
      </c>
      <c r="E548" s="213" t="s">
        <v>1</v>
      </c>
      <c r="F548" s="214" t="s">
        <v>1435</v>
      </c>
      <c r="G548" s="212"/>
      <c r="H548" s="215">
        <v>4.25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140</v>
      </c>
      <c r="AU548" s="221" t="s">
        <v>138</v>
      </c>
      <c r="AV548" s="14" t="s">
        <v>138</v>
      </c>
      <c r="AW548" s="14" t="s">
        <v>32</v>
      </c>
      <c r="AX548" s="14" t="s">
        <v>75</v>
      </c>
      <c r="AY548" s="221" t="s">
        <v>130</v>
      </c>
    </row>
    <row r="549" spans="1:65" s="14" customFormat="1" ht="11.25">
      <c r="B549" s="211"/>
      <c r="C549" s="212"/>
      <c r="D549" s="202" t="s">
        <v>140</v>
      </c>
      <c r="E549" s="213" t="s">
        <v>1</v>
      </c>
      <c r="F549" s="214" t="s">
        <v>1436</v>
      </c>
      <c r="G549" s="212"/>
      <c r="H549" s="215">
        <v>5.25</v>
      </c>
      <c r="I549" s="216"/>
      <c r="J549" s="212"/>
      <c r="K549" s="212"/>
      <c r="L549" s="217"/>
      <c r="M549" s="218"/>
      <c r="N549" s="219"/>
      <c r="O549" s="219"/>
      <c r="P549" s="219"/>
      <c r="Q549" s="219"/>
      <c r="R549" s="219"/>
      <c r="S549" s="219"/>
      <c r="T549" s="220"/>
      <c r="AT549" s="221" t="s">
        <v>140</v>
      </c>
      <c r="AU549" s="221" t="s">
        <v>138</v>
      </c>
      <c r="AV549" s="14" t="s">
        <v>138</v>
      </c>
      <c r="AW549" s="14" t="s">
        <v>32</v>
      </c>
      <c r="AX549" s="14" t="s">
        <v>75</v>
      </c>
      <c r="AY549" s="221" t="s">
        <v>130</v>
      </c>
    </row>
    <row r="550" spans="1:65" s="13" customFormat="1" ht="11.25">
      <c r="B550" s="200"/>
      <c r="C550" s="201"/>
      <c r="D550" s="202" t="s">
        <v>140</v>
      </c>
      <c r="E550" s="203" t="s">
        <v>1</v>
      </c>
      <c r="F550" s="204" t="s">
        <v>206</v>
      </c>
      <c r="G550" s="201"/>
      <c r="H550" s="203" t="s">
        <v>1</v>
      </c>
      <c r="I550" s="205"/>
      <c r="J550" s="201"/>
      <c r="K550" s="201"/>
      <c r="L550" s="206"/>
      <c r="M550" s="207"/>
      <c r="N550" s="208"/>
      <c r="O550" s="208"/>
      <c r="P550" s="208"/>
      <c r="Q550" s="208"/>
      <c r="R550" s="208"/>
      <c r="S550" s="208"/>
      <c r="T550" s="209"/>
      <c r="AT550" s="210" t="s">
        <v>140</v>
      </c>
      <c r="AU550" s="210" t="s">
        <v>138</v>
      </c>
      <c r="AV550" s="13" t="s">
        <v>83</v>
      </c>
      <c r="AW550" s="13" t="s">
        <v>32</v>
      </c>
      <c r="AX550" s="13" t="s">
        <v>75</v>
      </c>
      <c r="AY550" s="210" t="s">
        <v>130</v>
      </c>
    </row>
    <row r="551" spans="1:65" s="14" customFormat="1" ht="11.25">
      <c r="B551" s="211"/>
      <c r="C551" s="212"/>
      <c r="D551" s="202" t="s">
        <v>140</v>
      </c>
      <c r="E551" s="213" t="s">
        <v>1</v>
      </c>
      <c r="F551" s="214" t="s">
        <v>1437</v>
      </c>
      <c r="G551" s="212"/>
      <c r="H551" s="215">
        <v>2.95</v>
      </c>
      <c r="I551" s="216"/>
      <c r="J551" s="212"/>
      <c r="K551" s="212"/>
      <c r="L551" s="217"/>
      <c r="M551" s="218"/>
      <c r="N551" s="219"/>
      <c r="O551" s="219"/>
      <c r="P551" s="219"/>
      <c r="Q551" s="219"/>
      <c r="R551" s="219"/>
      <c r="S551" s="219"/>
      <c r="T551" s="220"/>
      <c r="AT551" s="221" t="s">
        <v>140</v>
      </c>
      <c r="AU551" s="221" t="s">
        <v>138</v>
      </c>
      <c r="AV551" s="14" t="s">
        <v>138</v>
      </c>
      <c r="AW551" s="14" t="s">
        <v>32</v>
      </c>
      <c r="AX551" s="14" t="s">
        <v>75</v>
      </c>
      <c r="AY551" s="221" t="s">
        <v>130</v>
      </c>
    </row>
    <row r="552" spans="1:65" s="14" customFormat="1" ht="11.25">
      <c r="B552" s="211"/>
      <c r="C552" s="212"/>
      <c r="D552" s="202" t="s">
        <v>140</v>
      </c>
      <c r="E552" s="213" t="s">
        <v>1</v>
      </c>
      <c r="F552" s="214" t="s">
        <v>1438</v>
      </c>
      <c r="G552" s="212"/>
      <c r="H552" s="215">
        <v>9.4499999999999993</v>
      </c>
      <c r="I552" s="216"/>
      <c r="J552" s="212"/>
      <c r="K552" s="212"/>
      <c r="L552" s="217"/>
      <c r="M552" s="218"/>
      <c r="N552" s="219"/>
      <c r="O552" s="219"/>
      <c r="P552" s="219"/>
      <c r="Q552" s="219"/>
      <c r="R552" s="219"/>
      <c r="S552" s="219"/>
      <c r="T552" s="220"/>
      <c r="AT552" s="221" t="s">
        <v>140</v>
      </c>
      <c r="AU552" s="221" t="s">
        <v>138</v>
      </c>
      <c r="AV552" s="14" t="s">
        <v>138</v>
      </c>
      <c r="AW552" s="14" t="s">
        <v>32</v>
      </c>
      <c r="AX552" s="14" t="s">
        <v>75</v>
      </c>
      <c r="AY552" s="221" t="s">
        <v>130</v>
      </c>
    </row>
    <row r="553" spans="1:65" s="14" customFormat="1" ht="11.25">
      <c r="B553" s="211"/>
      <c r="C553" s="212"/>
      <c r="D553" s="202" t="s">
        <v>140</v>
      </c>
      <c r="E553" s="213" t="s">
        <v>1</v>
      </c>
      <c r="F553" s="214" t="s">
        <v>1431</v>
      </c>
      <c r="G553" s="212"/>
      <c r="H553" s="215">
        <v>13</v>
      </c>
      <c r="I553" s="216"/>
      <c r="J553" s="212"/>
      <c r="K553" s="212"/>
      <c r="L553" s="217"/>
      <c r="M553" s="218"/>
      <c r="N553" s="219"/>
      <c r="O553" s="219"/>
      <c r="P553" s="219"/>
      <c r="Q553" s="219"/>
      <c r="R553" s="219"/>
      <c r="S553" s="219"/>
      <c r="T553" s="220"/>
      <c r="AT553" s="221" t="s">
        <v>140</v>
      </c>
      <c r="AU553" s="221" t="s">
        <v>138</v>
      </c>
      <c r="AV553" s="14" t="s">
        <v>138</v>
      </c>
      <c r="AW553" s="14" t="s">
        <v>32</v>
      </c>
      <c r="AX553" s="14" t="s">
        <v>75</v>
      </c>
      <c r="AY553" s="221" t="s">
        <v>130</v>
      </c>
    </row>
    <row r="554" spans="1:65" s="14" customFormat="1" ht="11.25">
      <c r="B554" s="211"/>
      <c r="C554" s="212"/>
      <c r="D554" s="202" t="s">
        <v>140</v>
      </c>
      <c r="E554" s="213" t="s">
        <v>1</v>
      </c>
      <c r="F554" s="214" t="s">
        <v>1439</v>
      </c>
      <c r="G554" s="212"/>
      <c r="H554" s="215">
        <v>3.95</v>
      </c>
      <c r="I554" s="216"/>
      <c r="J554" s="212"/>
      <c r="K554" s="212"/>
      <c r="L554" s="217"/>
      <c r="M554" s="218"/>
      <c r="N554" s="219"/>
      <c r="O554" s="219"/>
      <c r="P554" s="219"/>
      <c r="Q554" s="219"/>
      <c r="R554" s="219"/>
      <c r="S554" s="219"/>
      <c r="T554" s="220"/>
      <c r="AT554" s="221" t="s">
        <v>140</v>
      </c>
      <c r="AU554" s="221" t="s">
        <v>138</v>
      </c>
      <c r="AV554" s="14" t="s">
        <v>138</v>
      </c>
      <c r="AW554" s="14" t="s">
        <v>32</v>
      </c>
      <c r="AX554" s="14" t="s">
        <v>75</v>
      </c>
      <c r="AY554" s="221" t="s">
        <v>130</v>
      </c>
    </row>
    <row r="555" spans="1:65" s="15" customFormat="1" ht="11.25">
      <c r="B555" s="222"/>
      <c r="C555" s="223"/>
      <c r="D555" s="202" t="s">
        <v>140</v>
      </c>
      <c r="E555" s="224" t="s">
        <v>1</v>
      </c>
      <c r="F555" s="225" t="s">
        <v>169</v>
      </c>
      <c r="G555" s="223"/>
      <c r="H555" s="226">
        <v>83.05</v>
      </c>
      <c r="I555" s="227"/>
      <c r="J555" s="223"/>
      <c r="K555" s="223"/>
      <c r="L555" s="228"/>
      <c r="M555" s="229"/>
      <c r="N555" s="230"/>
      <c r="O555" s="230"/>
      <c r="P555" s="230"/>
      <c r="Q555" s="230"/>
      <c r="R555" s="230"/>
      <c r="S555" s="230"/>
      <c r="T555" s="231"/>
      <c r="AT555" s="232" t="s">
        <v>140</v>
      </c>
      <c r="AU555" s="232" t="s">
        <v>138</v>
      </c>
      <c r="AV555" s="15" t="s">
        <v>137</v>
      </c>
      <c r="AW555" s="15" t="s">
        <v>32</v>
      </c>
      <c r="AX555" s="15" t="s">
        <v>83</v>
      </c>
      <c r="AY555" s="232" t="s">
        <v>130</v>
      </c>
    </row>
    <row r="556" spans="1:65" s="2" customFormat="1" ht="24.2" customHeight="1">
      <c r="A556" s="35"/>
      <c r="B556" s="36"/>
      <c r="C556" s="187" t="s">
        <v>747</v>
      </c>
      <c r="D556" s="187" t="s">
        <v>132</v>
      </c>
      <c r="E556" s="188" t="s">
        <v>1440</v>
      </c>
      <c r="F556" s="189" t="s">
        <v>1441</v>
      </c>
      <c r="G556" s="190" t="s">
        <v>377</v>
      </c>
      <c r="H556" s="191">
        <v>261.2</v>
      </c>
      <c r="I556" s="192"/>
      <c r="J556" s="193">
        <f>ROUND(I556*H556,2)</f>
        <v>0</v>
      </c>
      <c r="K556" s="189" t="s">
        <v>136</v>
      </c>
      <c r="L556" s="40"/>
      <c r="M556" s="194" t="s">
        <v>1</v>
      </c>
      <c r="N556" s="195" t="s">
        <v>41</v>
      </c>
      <c r="O556" s="72"/>
      <c r="P556" s="196">
        <f>O556*H556</f>
        <v>0</v>
      </c>
      <c r="Q556" s="196">
        <v>3.5999999999999999E-3</v>
      </c>
      <c r="R556" s="196">
        <f>Q556*H556</f>
        <v>0.94031999999999993</v>
      </c>
      <c r="S556" s="196">
        <v>0</v>
      </c>
      <c r="T556" s="197">
        <f>S556*H556</f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8" t="s">
        <v>233</v>
      </c>
      <c r="AT556" s="198" t="s">
        <v>132</v>
      </c>
      <c r="AU556" s="198" t="s">
        <v>138</v>
      </c>
      <c r="AY556" s="18" t="s">
        <v>130</v>
      </c>
      <c r="BE556" s="199">
        <f>IF(N556="základní",J556,0)</f>
        <v>0</v>
      </c>
      <c r="BF556" s="199">
        <f>IF(N556="snížená",J556,0)</f>
        <v>0</v>
      </c>
      <c r="BG556" s="199">
        <f>IF(N556="zákl. přenesená",J556,0)</f>
        <v>0</v>
      </c>
      <c r="BH556" s="199">
        <f>IF(N556="sníž. přenesená",J556,0)</f>
        <v>0</v>
      </c>
      <c r="BI556" s="199">
        <f>IF(N556="nulová",J556,0)</f>
        <v>0</v>
      </c>
      <c r="BJ556" s="18" t="s">
        <v>138</v>
      </c>
      <c r="BK556" s="199">
        <f>ROUND(I556*H556,2)</f>
        <v>0</v>
      </c>
      <c r="BL556" s="18" t="s">
        <v>233</v>
      </c>
      <c r="BM556" s="198" t="s">
        <v>1442</v>
      </c>
    </row>
    <row r="557" spans="1:65" s="13" customFormat="1" ht="11.25">
      <c r="B557" s="200"/>
      <c r="C557" s="201"/>
      <c r="D557" s="202" t="s">
        <v>140</v>
      </c>
      <c r="E557" s="203" t="s">
        <v>1</v>
      </c>
      <c r="F557" s="204" t="s">
        <v>1443</v>
      </c>
      <c r="G557" s="201"/>
      <c r="H557" s="203" t="s">
        <v>1</v>
      </c>
      <c r="I557" s="205"/>
      <c r="J557" s="201"/>
      <c r="K557" s="201"/>
      <c r="L557" s="206"/>
      <c r="M557" s="207"/>
      <c r="N557" s="208"/>
      <c r="O557" s="208"/>
      <c r="P557" s="208"/>
      <c r="Q557" s="208"/>
      <c r="R557" s="208"/>
      <c r="S557" s="208"/>
      <c r="T557" s="209"/>
      <c r="AT557" s="210" t="s">
        <v>140</v>
      </c>
      <c r="AU557" s="210" t="s">
        <v>138</v>
      </c>
      <c r="AV557" s="13" t="s">
        <v>83</v>
      </c>
      <c r="AW557" s="13" t="s">
        <v>32</v>
      </c>
      <c r="AX557" s="13" t="s">
        <v>75</v>
      </c>
      <c r="AY557" s="210" t="s">
        <v>130</v>
      </c>
    </row>
    <row r="558" spans="1:65" s="14" customFormat="1" ht="11.25">
      <c r="B558" s="211"/>
      <c r="C558" s="212"/>
      <c r="D558" s="202" t="s">
        <v>140</v>
      </c>
      <c r="E558" s="213" t="s">
        <v>1</v>
      </c>
      <c r="F558" s="214" t="s">
        <v>1444</v>
      </c>
      <c r="G558" s="212"/>
      <c r="H558" s="215">
        <v>261.2</v>
      </c>
      <c r="I558" s="216"/>
      <c r="J558" s="212"/>
      <c r="K558" s="212"/>
      <c r="L558" s="217"/>
      <c r="M558" s="218"/>
      <c r="N558" s="219"/>
      <c r="O558" s="219"/>
      <c r="P558" s="219"/>
      <c r="Q558" s="219"/>
      <c r="R558" s="219"/>
      <c r="S558" s="219"/>
      <c r="T558" s="220"/>
      <c r="AT558" s="221" t="s">
        <v>140</v>
      </c>
      <c r="AU558" s="221" t="s">
        <v>138</v>
      </c>
      <c r="AV558" s="14" t="s">
        <v>138</v>
      </c>
      <c r="AW558" s="14" t="s">
        <v>32</v>
      </c>
      <c r="AX558" s="14" t="s">
        <v>83</v>
      </c>
      <c r="AY558" s="221" t="s">
        <v>130</v>
      </c>
    </row>
    <row r="559" spans="1:65" s="2" customFormat="1" ht="24.2" customHeight="1">
      <c r="A559" s="35"/>
      <c r="B559" s="36"/>
      <c r="C559" s="187" t="s">
        <v>752</v>
      </c>
      <c r="D559" s="187" t="s">
        <v>132</v>
      </c>
      <c r="E559" s="188" t="s">
        <v>1445</v>
      </c>
      <c r="F559" s="189" t="s">
        <v>1446</v>
      </c>
      <c r="G559" s="190" t="s">
        <v>584</v>
      </c>
      <c r="H559" s="191">
        <v>12</v>
      </c>
      <c r="I559" s="192"/>
      <c r="J559" s="193">
        <f>ROUND(I559*H559,2)</f>
        <v>0</v>
      </c>
      <c r="K559" s="189" t="s">
        <v>136</v>
      </c>
      <c r="L559" s="40"/>
      <c r="M559" s="194" t="s">
        <v>1</v>
      </c>
      <c r="N559" s="195" t="s">
        <v>41</v>
      </c>
      <c r="O559" s="72"/>
      <c r="P559" s="196">
        <f>O559*H559</f>
        <v>0</v>
      </c>
      <c r="Q559" s="196">
        <v>1.6800000000000001E-3</v>
      </c>
      <c r="R559" s="196">
        <f>Q559*H559</f>
        <v>2.0160000000000001E-2</v>
      </c>
      <c r="S559" s="196">
        <v>0</v>
      </c>
      <c r="T559" s="197">
        <f>S559*H559</f>
        <v>0</v>
      </c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R559" s="198" t="s">
        <v>233</v>
      </c>
      <c r="AT559" s="198" t="s">
        <v>132</v>
      </c>
      <c r="AU559" s="198" t="s">
        <v>138</v>
      </c>
      <c r="AY559" s="18" t="s">
        <v>130</v>
      </c>
      <c r="BE559" s="199">
        <f>IF(N559="základní",J559,0)</f>
        <v>0</v>
      </c>
      <c r="BF559" s="199">
        <f>IF(N559="snížená",J559,0)</f>
        <v>0</v>
      </c>
      <c r="BG559" s="199">
        <f>IF(N559="zákl. přenesená",J559,0)</f>
        <v>0</v>
      </c>
      <c r="BH559" s="199">
        <f>IF(N559="sníž. přenesená",J559,0)</f>
        <v>0</v>
      </c>
      <c r="BI559" s="199">
        <f>IF(N559="nulová",J559,0)</f>
        <v>0</v>
      </c>
      <c r="BJ559" s="18" t="s">
        <v>138</v>
      </c>
      <c r="BK559" s="199">
        <f>ROUND(I559*H559,2)</f>
        <v>0</v>
      </c>
      <c r="BL559" s="18" t="s">
        <v>233</v>
      </c>
      <c r="BM559" s="198" t="s">
        <v>1447</v>
      </c>
    </row>
    <row r="560" spans="1:65" s="13" customFormat="1" ht="11.25">
      <c r="B560" s="200"/>
      <c r="C560" s="201"/>
      <c r="D560" s="202" t="s">
        <v>140</v>
      </c>
      <c r="E560" s="203" t="s">
        <v>1</v>
      </c>
      <c r="F560" s="204" t="s">
        <v>204</v>
      </c>
      <c r="G560" s="201"/>
      <c r="H560" s="203" t="s">
        <v>1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140</v>
      </c>
      <c r="AU560" s="210" t="s">
        <v>138</v>
      </c>
      <c r="AV560" s="13" t="s">
        <v>83</v>
      </c>
      <c r="AW560" s="13" t="s">
        <v>32</v>
      </c>
      <c r="AX560" s="13" t="s">
        <v>75</v>
      </c>
      <c r="AY560" s="210" t="s">
        <v>130</v>
      </c>
    </row>
    <row r="561" spans="1:65" s="14" customFormat="1" ht="11.25">
      <c r="B561" s="211"/>
      <c r="C561" s="212"/>
      <c r="D561" s="202" t="s">
        <v>140</v>
      </c>
      <c r="E561" s="213" t="s">
        <v>1</v>
      </c>
      <c r="F561" s="214" t="s">
        <v>137</v>
      </c>
      <c r="G561" s="212"/>
      <c r="H561" s="215">
        <v>4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140</v>
      </c>
      <c r="AU561" s="221" t="s">
        <v>138</v>
      </c>
      <c r="AV561" s="14" t="s">
        <v>138</v>
      </c>
      <c r="AW561" s="14" t="s">
        <v>32</v>
      </c>
      <c r="AX561" s="14" t="s">
        <v>75</v>
      </c>
      <c r="AY561" s="221" t="s">
        <v>130</v>
      </c>
    </row>
    <row r="562" spans="1:65" s="13" customFormat="1" ht="11.25">
      <c r="B562" s="200"/>
      <c r="C562" s="201"/>
      <c r="D562" s="202" t="s">
        <v>140</v>
      </c>
      <c r="E562" s="203" t="s">
        <v>1</v>
      </c>
      <c r="F562" s="204" t="s">
        <v>218</v>
      </c>
      <c r="G562" s="201"/>
      <c r="H562" s="203" t="s">
        <v>1</v>
      </c>
      <c r="I562" s="205"/>
      <c r="J562" s="201"/>
      <c r="K562" s="201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140</v>
      </c>
      <c r="AU562" s="210" t="s">
        <v>138</v>
      </c>
      <c r="AV562" s="13" t="s">
        <v>83</v>
      </c>
      <c r="AW562" s="13" t="s">
        <v>32</v>
      </c>
      <c r="AX562" s="13" t="s">
        <v>75</v>
      </c>
      <c r="AY562" s="210" t="s">
        <v>130</v>
      </c>
    </row>
    <row r="563" spans="1:65" s="14" customFormat="1" ht="11.25">
      <c r="B563" s="211"/>
      <c r="C563" s="212"/>
      <c r="D563" s="202" t="s">
        <v>140</v>
      </c>
      <c r="E563" s="213" t="s">
        <v>1</v>
      </c>
      <c r="F563" s="214" t="s">
        <v>137</v>
      </c>
      <c r="G563" s="212"/>
      <c r="H563" s="215">
        <v>4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140</v>
      </c>
      <c r="AU563" s="221" t="s">
        <v>138</v>
      </c>
      <c r="AV563" s="14" t="s">
        <v>138</v>
      </c>
      <c r="AW563" s="14" t="s">
        <v>32</v>
      </c>
      <c r="AX563" s="14" t="s">
        <v>75</v>
      </c>
      <c r="AY563" s="221" t="s">
        <v>130</v>
      </c>
    </row>
    <row r="564" spans="1:65" s="13" customFormat="1" ht="11.25">
      <c r="B564" s="200"/>
      <c r="C564" s="201"/>
      <c r="D564" s="202" t="s">
        <v>140</v>
      </c>
      <c r="E564" s="203" t="s">
        <v>1</v>
      </c>
      <c r="F564" s="204" t="s">
        <v>206</v>
      </c>
      <c r="G564" s="201"/>
      <c r="H564" s="203" t="s">
        <v>1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140</v>
      </c>
      <c r="AU564" s="210" t="s">
        <v>138</v>
      </c>
      <c r="AV564" s="13" t="s">
        <v>83</v>
      </c>
      <c r="AW564" s="13" t="s">
        <v>32</v>
      </c>
      <c r="AX564" s="13" t="s">
        <v>75</v>
      </c>
      <c r="AY564" s="210" t="s">
        <v>130</v>
      </c>
    </row>
    <row r="565" spans="1:65" s="14" customFormat="1" ht="11.25">
      <c r="B565" s="211"/>
      <c r="C565" s="212"/>
      <c r="D565" s="202" t="s">
        <v>140</v>
      </c>
      <c r="E565" s="213" t="s">
        <v>1</v>
      </c>
      <c r="F565" s="214" t="s">
        <v>137</v>
      </c>
      <c r="G565" s="212"/>
      <c r="H565" s="215">
        <v>4</v>
      </c>
      <c r="I565" s="216"/>
      <c r="J565" s="212"/>
      <c r="K565" s="212"/>
      <c r="L565" s="217"/>
      <c r="M565" s="218"/>
      <c r="N565" s="219"/>
      <c r="O565" s="219"/>
      <c r="P565" s="219"/>
      <c r="Q565" s="219"/>
      <c r="R565" s="219"/>
      <c r="S565" s="219"/>
      <c r="T565" s="220"/>
      <c r="AT565" s="221" t="s">
        <v>140</v>
      </c>
      <c r="AU565" s="221" t="s">
        <v>138</v>
      </c>
      <c r="AV565" s="14" t="s">
        <v>138</v>
      </c>
      <c r="AW565" s="14" t="s">
        <v>32</v>
      </c>
      <c r="AX565" s="14" t="s">
        <v>75</v>
      </c>
      <c r="AY565" s="221" t="s">
        <v>130</v>
      </c>
    </row>
    <row r="566" spans="1:65" s="15" customFormat="1" ht="11.25">
      <c r="B566" s="222"/>
      <c r="C566" s="223"/>
      <c r="D566" s="202" t="s">
        <v>140</v>
      </c>
      <c r="E566" s="224" t="s">
        <v>1</v>
      </c>
      <c r="F566" s="225" t="s">
        <v>169</v>
      </c>
      <c r="G566" s="223"/>
      <c r="H566" s="226">
        <v>12</v>
      </c>
      <c r="I566" s="227"/>
      <c r="J566" s="223"/>
      <c r="K566" s="223"/>
      <c r="L566" s="228"/>
      <c r="M566" s="229"/>
      <c r="N566" s="230"/>
      <c r="O566" s="230"/>
      <c r="P566" s="230"/>
      <c r="Q566" s="230"/>
      <c r="R566" s="230"/>
      <c r="S566" s="230"/>
      <c r="T566" s="231"/>
      <c r="AT566" s="232" t="s">
        <v>140</v>
      </c>
      <c r="AU566" s="232" t="s">
        <v>138</v>
      </c>
      <c r="AV566" s="15" t="s">
        <v>137</v>
      </c>
      <c r="AW566" s="15" t="s">
        <v>32</v>
      </c>
      <c r="AX566" s="15" t="s">
        <v>83</v>
      </c>
      <c r="AY566" s="232" t="s">
        <v>130</v>
      </c>
    </row>
    <row r="567" spans="1:65" s="2" customFormat="1" ht="24.2" customHeight="1">
      <c r="A567" s="35"/>
      <c r="B567" s="36"/>
      <c r="C567" s="187" t="s">
        <v>759</v>
      </c>
      <c r="D567" s="187" t="s">
        <v>132</v>
      </c>
      <c r="E567" s="188" t="s">
        <v>1448</v>
      </c>
      <c r="F567" s="189" t="s">
        <v>1449</v>
      </c>
      <c r="G567" s="190" t="s">
        <v>584</v>
      </c>
      <c r="H567" s="191">
        <v>16</v>
      </c>
      <c r="I567" s="192"/>
      <c r="J567" s="193">
        <f>ROUND(I567*H567,2)</f>
        <v>0</v>
      </c>
      <c r="K567" s="189" t="s">
        <v>136</v>
      </c>
      <c r="L567" s="40"/>
      <c r="M567" s="194" t="s">
        <v>1</v>
      </c>
      <c r="N567" s="195" t="s">
        <v>41</v>
      </c>
      <c r="O567" s="72"/>
      <c r="P567" s="196">
        <f>O567*H567</f>
        <v>0</v>
      </c>
      <c r="Q567" s="196">
        <v>4.4000000000000002E-4</v>
      </c>
      <c r="R567" s="196">
        <f>Q567*H567</f>
        <v>7.0400000000000003E-3</v>
      </c>
      <c r="S567" s="196">
        <v>0</v>
      </c>
      <c r="T567" s="197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8" t="s">
        <v>233</v>
      </c>
      <c r="AT567" s="198" t="s">
        <v>132</v>
      </c>
      <c r="AU567" s="198" t="s">
        <v>138</v>
      </c>
      <c r="AY567" s="18" t="s">
        <v>130</v>
      </c>
      <c r="BE567" s="199">
        <f>IF(N567="základní",J567,0)</f>
        <v>0</v>
      </c>
      <c r="BF567" s="199">
        <f>IF(N567="snížená",J567,0)</f>
        <v>0</v>
      </c>
      <c r="BG567" s="199">
        <f>IF(N567="zákl. přenesená",J567,0)</f>
        <v>0</v>
      </c>
      <c r="BH567" s="199">
        <f>IF(N567="sníž. přenesená",J567,0)</f>
        <v>0</v>
      </c>
      <c r="BI567" s="199">
        <f>IF(N567="nulová",J567,0)</f>
        <v>0</v>
      </c>
      <c r="BJ567" s="18" t="s">
        <v>138</v>
      </c>
      <c r="BK567" s="199">
        <f>ROUND(I567*H567,2)</f>
        <v>0</v>
      </c>
      <c r="BL567" s="18" t="s">
        <v>233</v>
      </c>
      <c r="BM567" s="198" t="s">
        <v>1450</v>
      </c>
    </row>
    <row r="568" spans="1:65" s="2" customFormat="1" ht="24.2" customHeight="1">
      <c r="A568" s="35"/>
      <c r="B568" s="36"/>
      <c r="C568" s="187" t="s">
        <v>765</v>
      </c>
      <c r="D568" s="187" t="s">
        <v>132</v>
      </c>
      <c r="E568" s="188" t="s">
        <v>1451</v>
      </c>
      <c r="F568" s="189" t="s">
        <v>1452</v>
      </c>
      <c r="G568" s="190" t="s">
        <v>377</v>
      </c>
      <c r="H568" s="191">
        <v>165</v>
      </c>
      <c r="I568" s="192"/>
      <c r="J568" s="193">
        <f>ROUND(I568*H568,2)</f>
        <v>0</v>
      </c>
      <c r="K568" s="189" t="s">
        <v>136</v>
      </c>
      <c r="L568" s="40"/>
      <c r="M568" s="194" t="s">
        <v>1</v>
      </c>
      <c r="N568" s="195" t="s">
        <v>41</v>
      </c>
      <c r="O568" s="72"/>
      <c r="P568" s="196">
        <f>O568*H568</f>
        <v>0</v>
      </c>
      <c r="Q568" s="196">
        <v>1.1100000000000001E-3</v>
      </c>
      <c r="R568" s="196">
        <f>Q568*H568</f>
        <v>0.18315000000000001</v>
      </c>
      <c r="S568" s="196">
        <v>0</v>
      </c>
      <c r="T568" s="197">
        <f>S568*H568</f>
        <v>0</v>
      </c>
      <c r="U568" s="35"/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R568" s="198" t="s">
        <v>233</v>
      </c>
      <c r="AT568" s="198" t="s">
        <v>132</v>
      </c>
      <c r="AU568" s="198" t="s">
        <v>138</v>
      </c>
      <c r="AY568" s="18" t="s">
        <v>130</v>
      </c>
      <c r="BE568" s="199">
        <f>IF(N568="základní",J568,0)</f>
        <v>0</v>
      </c>
      <c r="BF568" s="199">
        <f>IF(N568="snížená",J568,0)</f>
        <v>0</v>
      </c>
      <c r="BG568" s="199">
        <f>IF(N568="zákl. přenesená",J568,0)</f>
        <v>0</v>
      </c>
      <c r="BH568" s="199">
        <f>IF(N568="sníž. přenesená",J568,0)</f>
        <v>0</v>
      </c>
      <c r="BI568" s="199">
        <f>IF(N568="nulová",J568,0)</f>
        <v>0</v>
      </c>
      <c r="BJ568" s="18" t="s">
        <v>138</v>
      </c>
      <c r="BK568" s="199">
        <f>ROUND(I568*H568,2)</f>
        <v>0</v>
      </c>
      <c r="BL568" s="18" t="s">
        <v>233</v>
      </c>
      <c r="BM568" s="198" t="s">
        <v>1453</v>
      </c>
    </row>
    <row r="569" spans="1:65" s="13" customFormat="1" ht="11.25">
      <c r="B569" s="200"/>
      <c r="C569" s="201"/>
      <c r="D569" s="202" t="s">
        <v>140</v>
      </c>
      <c r="E569" s="203" t="s">
        <v>1</v>
      </c>
      <c r="F569" s="204" t="s">
        <v>1393</v>
      </c>
      <c r="G569" s="201"/>
      <c r="H569" s="203" t="s">
        <v>1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140</v>
      </c>
      <c r="AU569" s="210" t="s">
        <v>138</v>
      </c>
      <c r="AV569" s="13" t="s">
        <v>83</v>
      </c>
      <c r="AW569" s="13" t="s">
        <v>32</v>
      </c>
      <c r="AX569" s="13" t="s">
        <v>75</v>
      </c>
      <c r="AY569" s="210" t="s">
        <v>130</v>
      </c>
    </row>
    <row r="570" spans="1:65" s="14" customFormat="1" ht="11.25">
      <c r="B570" s="211"/>
      <c r="C570" s="212"/>
      <c r="D570" s="202" t="s">
        <v>140</v>
      </c>
      <c r="E570" s="213" t="s">
        <v>1</v>
      </c>
      <c r="F570" s="214" t="s">
        <v>1394</v>
      </c>
      <c r="G570" s="212"/>
      <c r="H570" s="215">
        <v>165</v>
      </c>
      <c r="I570" s="216"/>
      <c r="J570" s="212"/>
      <c r="K570" s="212"/>
      <c r="L570" s="217"/>
      <c r="M570" s="218"/>
      <c r="N570" s="219"/>
      <c r="O570" s="219"/>
      <c r="P570" s="219"/>
      <c r="Q570" s="219"/>
      <c r="R570" s="219"/>
      <c r="S570" s="219"/>
      <c r="T570" s="220"/>
      <c r="AT570" s="221" t="s">
        <v>140</v>
      </c>
      <c r="AU570" s="221" t="s">
        <v>138</v>
      </c>
      <c r="AV570" s="14" t="s">
        <v>138</v>
      </c>
      <c r="AW570" s="14" t="s">
        <v>32</v>
      </c>
      <c r="AX570" s="14" t="s">
        <v>83</v>
      </c>
      <c r="AY570" s="221" t="s">
        <v>130</v>
      </c>
    </row>
    <row r="571" spans="1:65" s="2" customFormat="1" ht="24.2" customHeight="1">
      <c r="A571" s="35"/>
      <c r="B571" s="36"/>
      <c r="C571" s="187" t="s">
        <v>772</v>
      </c>
      <c r="D571" s="187" t="s">
        <v>132</v>
      </c>
      <c r="E571" s="188" t="s">
        <v>1052</v>
      </c>
      <c r="F571" s="189" t="s">
        <v>1053</v>
      </c>
      <c r="G571" s="190" t="s">
        <v>755</v>
      </c>
      <c r="H571" s="254"/>
      <c r="I571" s="192"/>
      <c r="J571" s="193">
        <f>ROUND(I571*H571,2)</f>
        <v>0</v>
      </c>
      <c r="K571" s="189" t="s">
        <v>136</v>
      </c>
      <c r="L571" s="40"/>
      <c r="M571" s="194" t="s">
        <v>1</v>
      </c>
      <c r="N571" s="195" t="s">
        <v>41</v>
      </c>
      <c r="O571" s="72"/>
      <c r="P571" s="196">
        <f>O571*H571</f>
        <v>0</v>
      </c>
      <c r="Q571" s="196">
        <v>0</v>
      </c>
      <c r="R571" s="196">
        <f>Q571*H571</f>
        <v>0</v>
      </c>
      <c r="S571" s="196">
        <v>0</v>
      </c>
      <c r="T571" s="197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8" t="s">
        <v>233</v>
      </c>
      <c r="AT571" s="198" t="s">
        <v>132</v>
      </c>
      <c r="AU571" s="198" t="s">
        <v>138</v>
      </c>
      <c r="AY571" s="18" t="s">
        <v>130</v>
      </c>
      <c r="BE571" s="199">
        <f>IF(N571="základní",J571,0)</f>
        <v>0</v>
      </c>
      <c r="BF571" s="199">
        <f>IF(N571="snížená",J571,0)</f>
        <v>0</v>
      </c>
      <c r="BG571" s="199">
        <f>IF(N571="zákl. přenesená",J571,0)</f>
        <v>0</v>
      </c>
      <c r="BH571" s="199">
        <f>IF(N571="sníž. přenesená",J571,0)</f>
        <v>0</v>
      </c>
      <c r="BI571" s="199">
        <f>IF(N571="nulová",J571,0)</f>
        <v>0</v>
      </c>
      <c r="BJ571" s="18" t="s">
        <v>138</v>
      </c>
      <c r="BK571" s="199">
        <f>ROUND(I571*H571,2)</f>
        <v>0</v>
      </c>
      <c r="BL571" s="18" t="s">
        <v>233</v>
      </c>
      <c r="BM571" s="198" t="s">
        <v>1454</v>
      </c>
    </row>
    <row r="572" spans="1:65" s="12" customFormat="1" ht="22.9" customHeight="1">
      <c r="B572" s="171"/>
      <c r="C572" s="172"/>
      <c r="D572" s="173" t="s">
        <v>74</v>
      </c>
      <c r="E572" s="185" t="s">
        <v>1455</v>
      </c>
      <c r="F572" s="185" t="s">
        <v>1456</v>
      </c>
      <c r="G572" s="172"/>
      <c r="H572" s="172"/>
      <c r="I572" s="175"/>
      <c r="J572" s="186">
        <f>BK572</f>
        <v>0</v>
      </c>
      <c r="K572" s="172"/>
      <c r="L572" s="177"/>
      <c r="M572" s="178"/>
      <c r="N572" s="179"/>
      <c r="O572" s="179"/>
      <c r="P572" s="180">
        <f>SUM(P573:P584)</f>
        <v>0</v>
      </c>
      <c r="Q572" s="179"/>
      <c r="R572" s="180">
        <f>SUM(R573:R584)</f>
        <v>0.18900210000000001</v>
      </c>
      <c r="S572" s="179"/>
      <c r="T572" s="181">
        <f>SUM(T573:T584)</f>
        <v>0</v>
      </c>
      <c r="AR572" s="182" t="s">
        <v>138</v>
      </c>
      <c r="AT572" s="183" t="s">
        <v>74</v>
      </c>
      <c r="AU572" s="183" t="s">
        <v>83</v>
      </c>
      <c r="AY572" s="182" t="s">
        <v>130</v>
      </c>
      <c r="BK572" s="184">
        <f>SUM(BK573:BK584)</f>
        <v>0</v>
      </c>
    </row>
    <row r="573" spans="1:65" s="2" customFormat="1" ht="33" customHeight="1">
      <c r="A573" s="35"/>
      <c r="B573" s="36"/>
      <c r="C573" s="187" t="s">
        <v>785</v>
      </c>
      <c r="D573" s="187" t="s">
        <v>132</v>
      </c>
      <c r="E573" s="188" t="s">
        <v>1457</v>
      </c>
      <c r="F573" s="189" t="s">
        <v>1458</v>
      </c>
      <c r="G573" s="190" t="s">
        <v>135</v>
      </c>
      <c r="H573" s="191">
        <v>1227.2860000000001</v>
      </c>
      <c r="I573" s="192"/>
      <c r="J573" s="193">
        <f>ROUND(I573*H573,2)</f>
        <v>0</v>
      </c>
      <c r="K573" s="189" t="s">
        <v>136</v>
      </c>
      <c r="L573" s="40"/>
      <c r="M573" s="194" t="s">
        <v>1</v>
      </c>
      <c r="N573" s="195" t="s">
        <v>41</v>
      </c>
      <c r="O573" s="72"/>
      <c r="P573" s="196">
        <f>O573*H573</f>
        <v>0</v>
      </c>
      <c r="Q573" s="196">
        <v>0</v>
      </c>
      <c r="R573" s="196">
        <f>Q573*H573</f>
        <v>0</v>
      </c>
      <c r="S573" s="196">
        <v>0</v>
      </c>
      <c r="T573" s="197">
        <f>S573*H573</f>
        <v>0</v>
      </c>
      <c r="U573" s="35"/>
      <c r="V573" s="35"/>
      <c r="W573" s="35"/>
      <c r="X573" s="35"/>
      <c r="Y573" s="35"/>
      <c r="Z573" s="35"/>
      <c r="AA573" s="35"/>
      <c r="AB573" s="35"/>
      <c r="AC573" s="35"/>
      <c r="AD573" s="35"/>
      <c r="AE573" s="35"/>
      <c r="AR573" s="198" t="s">
        <v>233</v>
      </c>
      <c r="AT573" s="198" t="s">
        <v>132</v>
      </c>
      <c r="AU573" s="198" t="s">
        <v>138</v>
      </c>
      <c r="AY573" s="18" t="s">
        <v>130</v>
      </c>
      <c r="BE573" s="199">
        <f>IF(N573="základní",J573,0)</f>
        <v>0</v>
      </c>
      <c r="BF573" s="199">
        <f>IF(N573="snížená",J573,0)</f>
        <v>0</v>
      </c>
      <c r="BG573" s="199">
        <f>IF(N573="zákl. přenesená",J573,0)</f>
        <v>0</v>
      </c>
      <c r="BH573" s="199">
        <f>IF(N573="sníž. přenesená",J573,0)</f>
        <v>0</v>
      </c>
      <c r="BI573" s="199">
        <f>IF(N573="nulová",J573,0)</f>
        <v>0</v>
      </c>
      <c r="BJ573" s="18" t="s">
        <v>138</v>
      </c>
      <c r="BK573" s="199">
        <f>ROUND(I573*H573,2)</f>
        <v>0</v>
      </c>
      <c r="BL573" s="18" t="s">
        <v>233</v>
      </c>
      <c r="BM573" s="198" t="s">
        <v>1459</v>
      </c>
    </row>
    <row r="574" spans="1:65" s="13" customFormat="1" ht="11.25">
      <c r="B574" s="200"/>
      <c r="C574" s="201"/>
      <c r="D574" s="202" t="s">
        <v>140</v>
      </c>
      <c r="E574" s="203" t="s">
        <v>1</v>
      </c>
      <c r="F574" s="204" t="s">
        <v>1330</v>
      </c>
      <c r="G574" s="201"/>
      <c r="H574" s="203" t="s">
        <v>1</v>
      </c>
      <c r="I574" s="205"/>
      <c r="J574" s="201"/>
      <c r="K574" s="201"/>
      <c r="L574" s="206"/>
      <c r="M574" s="207"/>
      <c r="N574" s="208"/>
      <c r="O574" s="208"/>
      <c r="P574" s="208"/>
      <c r="Q574" s="208"/>
      <c r="R574" s="208"/>
      <c r="S574" s="208"/>
      <c r="T574" s="209"/>
      <c r="AT574" s="210" t="s">
        <v>140</v>
      </c>
      <c r="AU574" s="210" t="s">
        <v>138</v>
      </c>
      <c r="AV574" s="13" t="s">
        <v>83</v>
      </c>
      <c r="AW574" s="13" t="s">
        <v>32</v>
      </c>
      <c r="AX574" s="13" t="s">
        <v>75</v>
      </c>
      <c r="AY574" s="210" t="s">
        <v>130</v>
      </c>
    </row>
    <row r="575" spans="1:65" s="13" customFormat="1" ht="11.25">
      <c r="B575" s="200"/>
      <c r="C575" s="201"/>
      <c r="D575" s="202" t="s">
        <v>140</v>
      </c>
      <c r="E575" s="203" t="s">
        <v>1</v>
      </c>
      <c r="F575" s="204" t="s">
        <v>204</v>
      </c>
      <c r="G575" s="201"/>
      <c r="H575" s="203" t="s">
        <v>1</v>
      </c>
      <c r="I575" s="205"/>
      <c r="J575" s="201"/>
      <c r="K575" s="201"/>
      <c r="L575" s="206"/>
      <c r="M575" s="207"/>
      <c r="N575" s="208"/>
      <c r="O575" s="208"/>
      <c r="P575" s="208"/>
      <c r="Q575" s="208"/>
      <c r="R575" s="208"/>
      <c r="S575" s="208"/>
      <c r="T575" s="209"/>
      <c r="AT575" s="210" t="s">
        <v>140</v>
      </c>
      <c r="AU575" s="210" t="s">
        <v>138</v>
      </c>
      <c r="AV575" s="13" t="s">
        <v>83</v>
      </c>
      <c r="AW575" s="13" t="s">
        <v>32</v>
      </c>
      <c r="AX575" s="13" t="s">
        <v>75</v>
      </c>
      <c r="AY575" s="210" t="s">
        <v>130</v>
      </c>
    </row>
    <row r="576" spans="1:65" s="14" customFormat="1" ht="11.25">
      <c r="B576" s="211"/>
      <c r="C576" s="212"/>
      <c r="D576" s="202" t="s">
        <v>140</v>
      </c>
      <c r="E576" s="213" t="s">
        <v>1</v>
      </c>
      <c r="F576" s="214" t="s">
        <v>1331</v>
      </c>
      <c r="G576" s="212"/>
      <c r="H576" s="215">
        <v>435.57799999999997</v>
      </c>
      <c r="I576" s="216"/>
      <c r="J576" s="212"/>
      <c r="K576" s="212"/>
      <c r="L576" s="217"/>
      <c r="M576" s="218"/>
      <c r="N576" s="219"/>
      <c r="O576" s="219"/>
      <c r="P576" s="219"/>
      <c r="Q576" s="219"/>
      <c r="R576" s="219"/>
      <c r="S576" s="219"/>
      <c r="T576" s="220"/>
      <c r="AT576" s="221" t="s">
        <v>140</v>
      </c>
      <c r="AU576" s="221" t="s">
        <v>138</v>
      </c>
      <c r="AV576" s="14" t="s">
        <v>138</v>
      </c>
      <c r="AW576" s="14" t="s">
        <v>32</v>
      </c>
      <c r="AX576" s="14" t="s">
        <v>75</v>
      </c>
      <c r="AY576" s="221" t="s">
        <v>130</v>
      </c>
    </row>
    <row r="577" spans="1:65" s="13" customFormat="1" ht="11.25">
      <c r="B577" s="200"/>
      <c r="C577" s="201"/>
      <c r="D577" s="202" t="s">
        <v>140</v>
      </c>
      <c r="E577" s="203" t="s">
        <v>1</v>
      </c>
      <c r="F577" s="204" t="s">
        <v>1332</v>
      </c>
      <c r="G577" s="201"/>
      <c r="H577" s="203" t="s">
        <v>1</v>
      </c>
      <c r="I577" s="205"/>
      <c r="J577" s="201"/>
      <c r="K577" s="201"/>
      <c r="L577" s="206"/>
      <c r="M577" s="207"/>
      <c r="N577" s="208"/>
      <c r="O577" s="208"/>
      <c r="P577" s="208"/>
      <c r="Q577" s="208"/>
      <c r="R577" s="208"/>
      <c r="S577" s="208"/>
      <c r="T577" s="209"/>
      <c r="AT577" s="210" t="s">
        <v>140</v>
      </c>
      <c r="AU577" s="210" t="s">
        <v>138</v>
      </c>
      <c r="AV577" s="13" t="s">
        <v>83</v>
      </c>
      <c r="AW577" s="13" t="s">
        <v>32</v>
      </c>
      <c r="AX577" s="13" t="s">
        <v>75</v>
      </c>
      <c r="AY577" s="210" t="s">
        <v>130</v>
      </c>
    </row>
    <row r="578" spans="1:65" s="14" customFormat="1" ht="11.25">
      <c r="B578" s="211"/>
      <c r="C578" s="212"/>
      <c r="D578" s="202" t="s">
        <v>140</v>
      </c>
      <c r="E578" s="213" t="s">
        <v>1</v>
      </c>
      <c r="F578" s="214" t="s">
        <v>1333</v>
      </c>
      <c r="G578" s="212"/>
      <c r="H578" s="215">
        <v>109.41800000000001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140</v>
      </c>
      <c r="AU578" s="221" t="s">
        <v>138</v>
      </c>
      <c r="AV578" s="14" t="s">
        <v>138</v>
      </c>
      <c r="AW578" s="14" t="s">
        <v>32</v>
      </c>
      <c r="AX578" s="14" t="s">
        <v>75</v>
      </c>
      <c r="AY578" s="221" t="s">
        <v>130</v>
      </c>
    </row>
    <row r="579" spans="1:65" s="14" customFormat="1" ht="11.25">
      <c r="B579" s="211"/>
      <c r="C579" s="212"/>
      <c r="D579" s="202" t="s">
        <v>140</v>
      </c>
      <c r="E579" s="213" t="s">
        <v>1</v>
      </c>
      <c r="F579" s="214" t="s">
        <v>1334</v>
      </c>
      <c r="G579" s="212"/>
      <c r="H579" s="215">
        <v>599.66999999999996</v>
      </c>
      <c r="I579" s="216"/>
      <c r="J579" s="212"/>
      <c r="K579" s="212"/>
      <c r="L579" s="217"/>
      <c r="M579" s="218"/>
      <c r="N579" s="219"/>
      <c r="O579" s="219"/>
      <c r="P579" s="219"/>
      <c r="Q579" s="219"/>
      <c r="R579" s="219"/>
      <c r="S579" s="219"/>
      <c r="T579" s="220"/>
      <c r="AT579" s="221" t="s">
        <v>140</v>
      </c>
      <c r="AU579" s="221" t="s">
        <v>138</v>
      </c>
      <c r="AV579" s="14" t="s">
        <v>138</v>
      </c>
      <c r="AW579" s="14" t="s">
        <v>32</v>
      </c>
      <c r="AX579" s="14" t="s">
        <v>75</v>
      </c>
      <c r="AY579" s="221" t="s">
        <v>130</v>
      </c>
    </row>
    <row r="580" spans="1:65" s="14" customFormat="1" ht="11.25">
      <c r="B580" s="211"/>
      <c r="C580" s="212"/>
      <c r="D580" s="202" t="s">
        <v>140</v>
      </c>
      <c r="E580" s="213" t="s">
        <v>1</v>
      </c>
      <c r="F580" s="214" t="s">
        <v>1335</v>
      </c>
      <c r="G580" s="212"/>
      <c r="H580" s="215">
        <v>82.62</v>
      </c>
      <c r="I580" s="216"/>
      <c r="J580" s="212"/>
      <c r="K580" s="212"/>
      <c r="L580" s="217"/>
      <c r="M580" s="218"/>
      <c r="N580" s="219"/>
      <c r="O580" s="219"/>
      <c r="P580" s="219"/>
      <c r="Q580" s="219"/>
      <c r="R580" s="219"/>
      <c r="S580" s="219"/>
      <c r="T580" s="220"/>
      <c r="AT580" s="221" t="s">
        <v>140</v>
      </c>
      <c r="AU580" s="221" t="s">
        <v>138</v>
      </c>
      <c r="AV580" s="14" t="s">
        <v>138</v>
      </c>
      <c r="AW580" s="14" t="s">
        <v>32</v>
      </c>
      <c r="AX580" s="14" t="s">
        <v>75</v>
      </c>
      <c r="AY580" s="221" t="s">
        <v>130</v>
      </c>
    </row>
    <row r="581" spans="1:65" s="15" customFormat="1" ht="11.25">
      <c r="B581" s="222"/>
      <c r="C581" s="223"/>
      <c r="D581" s="202" t="s">
        <v>140</v>
      </c>
      <c r="E581" s="224" t="s">
        <v>1</v>
      </c>
      <c r="F581" s="225" t="s">
        <v>169</v>
      </c>
      <c r="G581" s="223"/>
      <c r="H581" s="226">
        <v>1227.2860000000001</v>
      </c>
      <c r="I581" s="227"/>
      <c r="J581" s="223"/>
      <c r="K581" s="223"/>
      <c r="L581" s="228"/>
      <c r="M581" s="229"/>
      <c r="N581" s="230"/>
      <c r="O581" s="230"/>
      <c r="P581" s="230"/>
      <c r="Q581" s="230"/>
      <c r="R581" s="230"/>
      <c r="S581" s="230"/>
      <c r="T581" s="231"/>
      <c r="AT581" s="232" t="s">
        <v>140</v>
      </c>
      <c r="AU581" s="232" t="s">
        <v>138</v>
      </c>
      <c r="AV581" s="15" t="s">
        <v>137</v>
      </c>
      <c r="AW581" s="15" t="s">
        <v>32</v>
      </c>
      <c r="AX581" s="15" t="s">
        <v>83</v>
      </c>
      <c r="AY581" s="232" t="s">
        <v>130</v>
      </c>
    </row>
    <row r="582" spans="1:65" s="2" customFormat="1" ht="37.9" customHeight="1">
      <c r="A582" s="35"/>
      <c r="B582" s="36"/>
      <c r="C582" s="233" t="s">
        <v>790</v>
      </c>
      <c r="D582" s="233" t="s">
        <v>175</v>
      </c>
      <c r="E582" s="234" t="s">
        <v>1460</v>
      </c>
      <c r="F582" s="235" t="s">
        <v>1461</v>
      </c>
      <c r="G582" s="236" t="s">
        <v>135</v>
      </c>
      <c r="H582" s="237">
        <v>1350.0150000000001</v>
      </c>
      <c r="I582" s="238"/>
      <c r="J582" s="239">
        <f>ROUND(I582*H582,2)</f>
        <v>0</v>
      </c>
      <c r="K582" s="235" t="s">
        <v>136</v>
      </c>
      <c r="L582" s="240"/>
      <c r="M582" s="241" t="s">
        <v>1</v>
      </c>
      <c r="N582" s="242" t="s">
        <v>41</v>
      </c>
      <c r="O582" s="72"/>
      <c r="P582" s="196">
        <f>O582*H582</f>
        <v>0</v>
      </c>
      <c r="Q582" s="196">
        <v>1.3999999999999999E-4</v>
      </c>
      <c r="R582" s="196">
        <f>Q582*H582</f>
        <v>0.18900210000000001</v>
      </c>
      <c r="S582" s="196">
        <v>0</v>
      </c>
      <c r="T582" s="197">
        <f>S582*H582</f>
        <v>0</v>
      </c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R582" s="198" t="s">
        <v>391</v>
      </c>
      <c r="AT582" s="198" t="s">
        <v>175</v>
      </c>
      <c r="AU582" s="198" t="s">
        <v>138</v>
      </c>
      <c r="AY582" s="18" t="s">
        <v>130</v>
      </c>
      <c r="BE582" s="199">
        <f>IF(N582="základní",J582,0)</f>
        <v>0</v>
      </c>
      <c r="BF582" s="199">
        <f>IF(N582="snížená",J582,0)</f>
        <v>0</v>
      </c>
      <c r="BG582" s="199">
        <f>IF(N582="zákl. přenesená",J582,0)</f>
        <v>0</v>
      </c>
      <c r="BH582" s="199">
        <f>IF(N582="sníž. přenesená",J582,0)</f>
        <v>0</v>
      </c>
      <c r="BI582" s="199">
        <f>IF(N582="nulová",J582,0)</f>
        <v>0</v>
      </c>
      <c r="BJ582" s="18" t="s">
        <v>138</v>
      </c>
      <c r="BK582" s="199">
        <f>ROUND(I582*H582,2)</f>
        <v>0</v>
      </c>
      <c r="BL582" s="18" t="s">
        <v>233</v>
      </c>
      <c r="BM582" s="198" t="s">
        <v>1462</v>
      </c>
    </row>
    <row r="583" spans="1:65" s="14" customFormat="1" ht="11.25">
      <c r="B583" s="211"/>
      <c r="C583" s="212"/>
      <c r="D583" s="202" t="s">
        <v>140</v>
      </c>
      <c r="E583" s="212"/>
      <c r="F583" s="214" t="s">
        <v>1463</v>
      </c>
      <c r="G583" s="212"/>
      <c r="H583" s="215">
        <v>1350.0150000000001</v>
      </c>
      <c r="I583" s="216"/>
      <c r="J583" s="212"/>
      <c r="K583" s="212"/>
      <c r="L583" s="217"/>
      <c r="M583" s="218"/>
      <c r="N583" s="219"/>
      <c r="O583" s="219"/>
      <c r="P583" s="219"/>
      <c r="Q583" s="219"/>
      <c r="R583" s="219"/>
      <c r="S583" s="219"/>
      <c r="T583" s="220"/>
      <c r="AT583" s="221" t="s">
        <v>140</v>
      </c>
      <c r="AU583" s="221" t="s">
        <v>138</v>
      </c>
      <c r="AV583" s="14" t="s">
        <v>138</v>
      </c>
      <c r="AW583" s="14" t="s">
        <v>4</v>
      </c>
      <c r="AX583" s="14" t="s">
        <v>83</v>
      </c>
      <c r="AY583" s="221" t="s">
        <v>130</v>
      </c>
    </row>
    <row r="584" spans="1:65" s="2" customFormat="1" ht="24.2" customHeight="1">
      <c r="A584" s="35"/>
      <c r="B584" s="36"/>
      <c r="C584" s="187" t="s">
        <v>798</v>
      </c>
      <c r="D584" s="187" t="s">
        <v>132</v>
      </c>
      <c r="E584" s="188" t="s">
        <v>1464</v>
      </c>
      <c r="F584" s="189" t="s">
        <v>1465</v>
      </c>
      <c r="G584" s="190" t="s">
        <v>755</v>
      </c>
      <c r="H584" s="254"/>
      <c r="I584" s="192"/>
      <c r="J584" s="193">
        <f>ROUND(I584*H584,2)</f>
        <v>0</v>
      </c>
      <c r="K584" s="189" t="s">
        <v>136</v>
      </c>
      <c r="L584" s="40"/>
      <c r="M584" s="194" t="s">
        <v>1</v>
      </c>
      <c r="N584" s="195" t="s">
        <v>41</v>
      </c>
      <c r="O584" s="72"/>
      <c r="P584" s="196">
        <f>O584*H584</f>
        <v>0</v>
      </c>
      <c r="Q584" s="196">
        <v>0</v>
      </c>
      <c r="R584" s="196">
        <f>Q584*H584</f>
        <v>0</v>
      </c>
      <c r="S584" s="196">
        <v>0</v>
      </c>
      <c r="T584" s="197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8" t="s">
        <v>233</v>
      </c>
      <c r="AT584" s="198" t="s">
        <v>132</v>
      </c>
      <c r="AU584" s="198" t="s">
        <v>138</v>
      </c>
      <c r="AY584" s="18" t="s">
        <v>130</v>
      </c>
      <c r="BE584" s="199">
        <f>IF(N584="základní",J584,0)</f>
        <v>0</v>
      </c>
      <c r="BF584" s="199">
        <f>IF(N584="snížená",J584,0)</f>
        <v>0</v>
      </c>
      <c r="BG584" s="199">
        <f>IF(N584="zákl. přenesená",J584,0)</f>
        <v>0</v>
      </c>
      <c r="BH584" s="199">
        <f>IF(N584="sníž. přenesená",J584,0)</f>
        <v>0</v>
      </c>
      <c r="BI584" s="199">
        <f>IF(N584="nulová",J584,0)</f>
        <v>0</v>
      </c>
      <c r="BJ584" s="18" t="s">
        <v>138</v>
      </c>
      <c r="BK584" s="199">
        <f>ROUND(I584*H584,2)</f>
        <v>0</v>
      </c>
      <c r="BL584" s="18" t="s">
        <v>233</v>
      </c>
      <c r="BM584" s="198" t="s">
        <v>1466</v>
      </c>
    </row>
    <row r="585" spans="1:65" s="12" customFormat="1" ht="22.9" customHeight="1">
      <c r="B585" s="171"/>
      <c r="C585" s="172"/>
      <c r="D585" s="173" t="s">
        <v>74</v>
      </c>
      <c r="E585" s="185" t="s">
        <v>1467</v>
      </c>
      <c r="F585" s="185" t="s">
        <v>1468</v>
      </c>
      <c r="G585" s="172"/>
      <c r="H585" s="172"/>
      <c r="I585" s="175"/>
      <c r="J585" s="186">
        <f>BK585</f>
        <v>0</v>
      </c>
      <c r="K585" s="172"/>
      <c r="L585" s="177"/>
      <c r="M585" s="178"/>
      <c r="N585" s="179"/>
      <c r="O585" s="179"/>
      <c r="P585" s="180">
        <f>SUM(P586:P608)</f>
        <v>0</v>
      </c>
      <c r="Q585" s="179"/>
      <c r="R585" s="180">
        <f>SUM(R586:R608)</f>
        <v>0.23128470000000001</v>
      </c>
      <c r="S585" s="179"/>
      <c r="T585" s="181">
        <f>SUM(T586:T608)</f>
        <v>1.7160000000000002E-2</v>
      </c>
      <c r="AR585" s="182" t="s">
        <v>138</v>
      </c>
      <c r="AT585" s="183" t="s">
        <v>74</v>
      </c>
      <c r="AU585" s="183" t="s">
        <v>83</v>
      </c>
      <c r="AY585" s="182" t="s">
        <v>130</v>
      </c>
      <c r="BK585" s="184">
        <f>SUM(BK586:BK608)</f>
        <v>0</v>
      </c>
    </row>
    <row r="586" spans="1:65" s="2" customFormat="1" ht="24.2" customHeight="1">
      <c r="A586" s="35"/>
      <c r="B586" s="36"/>
      <c r="C586" s="187" t="s">
        <v>801</v>
      </c>
      <c r="D586" s="187" t="s">
        <v>132</v>
      </c>
      <c r="E586" s="188" t="s">
        <v>1469</v>
      </c>
      <c r="F586" s="189" t="s">
        <v>1470</v>
      </c>
      <c r="G586" s="190" t="s">
        <v>135</v>
      </c>
      <c r="H586" s="191">
        <v>7.11</v>
      </c>
      <c r="I586" s="192"/>
      <c r="J586" s="193">
        <f>ROUND(I586*H586,2)</f>
        <v>0</v>
      </c>
      <c r="K586" s="189" t="s">
        <v>136</v>
      </c>
      <c r="L586" s="40"/>
      <c r="M586" s="194" t="s">
        <v>1</v>
      </c>
      <c r="N586" s="195" t="s">
        <v>41</v>
      </c>
      <c r="O586" s="72"/>
      <c r="P586" s="196">
        <f>O586*H586</f>
        <v>0</v>
      </c>
      <c r="Q586" s="196">
        <v>2.5999999999999998E-4</v>
      </c>
      <c r="R586" s="196">
        <f>Q586*H586</f>
        <v>1.8485999999999999E-3</v>
      </c>
      <c r="S586" s="196">
        <v>0</v>
      </c>
      <c r="T586" s="197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8" t="s">
        <v>233</v>
      </c>
      <c r="AT586" s="198" t="s">
        <v>132</v>
      </c>
      <c r="AU586" s="198" t="s">
        <v>138</v>
      </c>
      <c r="AY586" s="18" t="s">
        <v>130</v>
      </c>
      <c r="BE586" s="199">
        <f>IF(N586="základní",J586,0)</f>
        <v>0</v>
      </c>
      <c r="BF586" s="199">
        <f>IF(N586="snížená",J586,0)</f>
        <v>0</v>
      </c>
      <c r="BG586" s="199">
        <f>IF(N586="zákl. přenesená",J586,0)</f>
        <v>0</v>
      </c>
      <c r="BH586" s="199">
        <f>IF(N586="sníž. přenesená",J586,0)</f>
        <v>0</v>
      </c>
      <c r="BI586" s="199">
        <f>IF(N586="nulová",J586,0)</f>
        <v>0</v>
      </c>
      <c r="BJ586" s="18" t="s">
        <v>138</v>
      </c>
      <c r="BK586" s="199">
        <f>ROUND(I586*H586,2)</f>
        <v>0</v>
      </c>
      <c r="BL586" s="18" t="s">
        <v>233</v>
      </c>
      <c r="BM586" s="198" t="s">
        <v>1471</v>
      </c>
    </row>
    <row r="587" spans="1:65" s="13" customFormat="1" ht="11.25">
      <c r="B587" s="200"/>
      <c r="C587" s="201"/>
      <c r="D587" s="202" t="s">
        <v>140</v>
      </c>
      <c r="E587" s="203" t="s">
        <v>1</v>
      </c>
      <c r="F587" s="204" t="s">
        <v>1472</v>
      </c>
      <c r="G587" s="201"/>
      <c r="H587" s="203" t="s">
        <v>1</v>
      </c>
      <c r="I587" s="205"/>
      <c r="J587" s="201"/>
      <c r="K587" s="201"/>
      <c r="L587" s="206"/>
      <c r="M587" s="207"/>
      <c r="N587" s="208"/>
      <c r="O587" s="208"/>
      <c r="P587" s="208"/>
      <c r="Q587" s="208"/>
      <c r="R587" s="208"/>
      <c r="S587" s="208"/>
      <c r="T587" s="209"/>
      <c r="AT587" s="210" t="s">
        <v>140</v>
      </c>
      <c r="AU587" s="210" t="s">
        <v>138</v>
      </c>
      <c r="AV587" s="13" t="s">
        <v>83</v>
      </c>
      <c r="AW587" s="13" t="s">
        <v>32</v>
      </c>
      <c r="AX587" s="13" t="s">
        <v>75</v>
      </c>
      <c r="AY587" s="210" t="s">
        <v>130</v>
      </c>
    </row>
    <row r="588" spans="1:65" s="14" customFormat="1" ht="11.25">
      <c r="B588" s="211"/>
      <c r="C588" s="212"/>
      <c r="D588" s="202" t="s">
        <v>140</v>
      </c>
      <c r="E588" s="213" t="s">
        <v>1</v>
      </c>
      <c r="F588" s="214" t="s">
        <v>1473</v>
      </c>
      <c r="G588" s="212"/>
      <c r="H588" s="215">
        <v>2.7</v>
      </c>
      <c r="I588" s="216"/>
      <c r="J588" s="212"/>
      <c r="K588" s="212"/>
      <c r="L588" s="217"/>
      <c r="M588" s="218"/>
      <c r="N588" s="219"/>
      <c r="O588" s="219"/>
      <c r="P588" s="219"/>
      <c r="Q588" s="219"/>
      <c r="R588" s="219"/>
      <c r="S588" s="219"/>
      <c r="T588" s="220"/>
      <c r="AT588" s="221" t="s">
        <v>140</v>
      </c>
      <c r="AU588" s="221" t="s">
        <v>138</v>
      </c>
      <c r="AV588" s="14" t="s">
        <v>138</v>
      </c>
      <c r="AW588" s="14" t="s">
        <v>32</v>
      </c>
      <c r="AX588" s="14" t="s">
        <v>75</v>
      </c>
      <c r="AY588" s="221" t="s">
        <v>130</v>
      </c>
    </row>
    <row r="589" spans="1:65" s="13" customFormat="1" ht="11.25">
      <c r="B589" s="200"/>
      <c r="C589" s="201"/>
      <c r="D589" s="202" t="s">
        <v>140</v>
      </c>
      <c r="E589" s="203" t="s">
        <v>1</v>
      </c>
      <c r="F589" s="204" t="s">
        <v>1474</v>
      </c>
      <c r="G589" s="201"/>
      <c r="H589" s="203" t="s">
        <v>1</v>
      </c>
      <c r="I589" s="205"/>
      <c r="J589" s="201"/>
      <c r="K589" s="201"/>
      <c r="L589" s="206"/>
      <c r="M589" s="207"/>
      <c r="N589" s="208"/>
      <c r="O589" s="208"/>
      <c r="P589" s="208"/>
      <c r="Q589" s="208"/>
      <c r="R589" s="208"/>
      <c r="S589" s="208"/>
      <c r="T589" s="209"/>
      <c r="AT589" s="210" t="s">
        <v>140</v>
      </c>
      <c r="AU589" s="210" t="s">
        <v>138</v>
      </c>
      <c r="AV589" s="13" t="s">
        <v>83</v>
      </c>
      <c r="AW589" s="13" t="s">
        <v>32</v>
      </c>
      <c r="AX589" s="13" t="s">
        <v>75</v>
      </c>
      <c r="AY589" s="210" t="s">
        <v>130</v>
      </c>
    </row>
    <row r="590" spans="1:65" s="14" customFormat="1" ht="11.25">
      <c r="B590" s="211"/>
      <c r="C590" s="212"/>
      <c r="D590" s="202" t="s">
        <v>140</v>
      </c>
      <c r="E590" s="213" t="s">
        <v>1</v>
      </c>
      <c r="F590" s="214" t="s">
        <v>1475</v>
      </c>
      <c r="G590" s="212"/>
      <c r="H590" s="215">
        <v>4.41</v>
      </c>
      <c r="I590" s="216"/>
      <c r="J590" s="212"/>
      <c r="K590" s="212"/>
      <c r="L590" s="217"/>
      <c r="M590" s="218"/>
      <c r="N590" s="219"/>
      <c r="O590" s="219"/>
      <c r="P590" s="219"/>
      <c r="Q590" s="219"/>
      <c r="R590" s="219"/>
      <c r="S590" s="219"/>
      <c r="T590" s="220"/>
      <c r="AT590" s="221" t="s">
        <v>140</v>
      </c>
      <c r="AU590" s="221" t="s">
        <v>138</v>
      </c>
      <c r="AV590" s="14" t="s">
        <v>138</v>
      </c>
      <c r="AW590" s="14" t="s">
        <v>32</v>
      </c>
      <c r="AX590" s="14" t="s">
        <v>75</v>
      </c>
      <c r="AY590" s="221" t="s">
        <v>130</v>
      </c>
    </row>
    <row r="591" spans="1:65" s="15" customFormat="1" ht="11.25">
      <c r="B591" s="222"/>
      <c r="C591" s="223"/>
      <c r="D591" s="202" t="s">
        <v>140</v>
      </c>
      <c r="E591" s="224" t="s">
        <v>1</v>
      </c>
      <c r="F591" s="225" t="s">
        <v>169</v>
      </c>
      <c r="G591" s="223"/>
      <c r="H591" s="226">
        <v>7.11</v>
      </c>
      <c r="I591" s="227"/>
      <c r="J591" s="223"/>
      <c r="K591" s="223"/>
      <c r="L591" s="228"/>
      <c r="M591" s="229"/>
      <c r="N591" s="230"/>
      <c r="O591" s="230"/>
      <c r="P591" s="230"/>
      <c r="Q591" s="230"/>
      <c r="R591" s="230"/>
      <c r="S591" s="230"/>
      <c r="T591" s="231"/>
      <c r="AT591" s="232" t="s">
        <v>140</v>
      </c>
      <c r="AU591" s="232" t="s">
        <v>138</v>
      </c>
      <c r="AV591" s="15" t="s">
        <v>137</v>
      </c>
      <c r="AW591" s="15" t="s">
        <v>32</v>
      </c>
      <c r="AX591" s="15" t="s">
        <v>83</v>
      </c>
      <c r="AY591" s="232" t="s">
        <v>130</v>
      </c>
    </row>
    <row r="592" spans="1:65" s="2" customFormat="1" ht="24.2" customHeight="1">
      <c r="A592" s="35"/>
      <c r="B592" s="36"/>
      <c r="C592" s="233" t="s">
        <v>809</v>
      </c>
      <c r="D592" s="233" t="s">
        <v>175</v>
      </c>
      <c r="E592" s="234" t="s">
        <v>1476</v>
      </c>
      <c r="F592" s="235" t="s">
        <v>1477</v>
      </c>
      <c r="G592" s="236" t="s">
        <v>135</v>
      </c>
      <c r="H592" s="237">
        <v>7.11</v>
      </c>
      <c r="I592" s="238"/>
      <c r="J592" s="239">
        <f>ROUND(I592*H592,2)</f>
        <v>0</v>
      </c>
      <c r="K592" s="235" t="s">
        <v>136</v>
      </c>
      <c r="L592" s="240"/>
      <c r="M592" s="241" t="s">
        <v>1</v>
      </c>
      <c r="N592" s="242" t="s">
        <v>41</v>
      </c>
      <c r="O592" s="72"/>
      <c r="P592" s="196">
        <f>O592*H592</f>
        <v>0</v>
      </c>
      <c r="Q592" s="196">
        <v>3.056E-2</v>
      </c>
      <c r="R592" s="196">
        <f>Q592*H592</f>
        <v>0.21728160000000002</v>
      </c>
      <c r="S592" s="196">
        <v>0</v>
      </c>
      <c r="T592" s="197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8" t="s">
        <v>391</v>
      </c>
      <c r="AT592" s="198" t="s">
        <v>175</v>
      </c>
      <c r="AU592" s="198" t="s">
        <v>138</v>
      </c>
      <c r="AY592" s="18" t="s">
        <v>130</v>
      </c>
      <c r="BE592" s="199">
        <f>IF(N592="základní",J592,0)</f>
        <v>0</v>
      </c>
      <c r="BF592" s="199">
        <f>IF(N592="snížená",J592,0)</f>
        <v>0</v>
      </c>
      <c r="BG592" s="199">
        <f>IF(N592="zákl. přenesená",J592,0)</f>
        <v>0</v>
      </c>
      <c r="BH592" s="199">
        <f>IF(N592="sníž. přenesená",J592,0)</f>
        <v>0</v>
      </c>
      <c r="BI592" s="199">
        <f>IF(N592="nulová",J592,0)</f>
        <v>0</v>
      </c>
      <c r="BJ592" s="18" t="s">
        <v>138</v>
      </c>
      <c r="BK592" s="199">
        <f>ROUND(I592*H592,2)</f>
        <v>0</v>
      </c>
      <c r="BL592" s="18" t="s">
        <v>233</v>
      </c>
      <c r="BM592" s="198" t="s">
        <v>1478</v>
      </c>
    </row>
    <row r="593" spans="1:65" s="2" customFormat="1" ht="24.2" customHeight="1">
      <c r="A593" s="35"/>
      <c r="B593" s="36"/>
      <c r="C593" s="187" t="s">
        <v>814</v>
      </c>
      <c r="D593" s="187" t="s">
        <v>132</v>
      </c>
      <c r="E593" s="188" t="s">
        <v>1479</v>
      </c>
      <c r="F593" s="189" t="s">
        <v>1480</v>
      </c>
      <c r="G593" s="190" t="s">
        <v>377</v>
      </c>
      <c r="H593" s="191">
        <v>81.03</v>
      </c>
      <c r="I593" s="192"/>
      <c r="J593" s="193">
        <f>ROUND(I593*H593,2)</f>
        <v>0</v>
      </c>
      <c r="K593" s="189" t="s">
        <v>136</v>
      </c>
      <c r="L593" s="40"/>
      <c r="M593" s="194" t="s">
        <v>1</v>
      </c>
      <c r="N593" s="195" t="s">
        <v>41</v>
      </c>
      <c r="O593" s="72"/>
      <c r="P593" s="196">
        <f>O593*H593</f>
        <v>0</v>
      </c>
      <c r="Q593" s="196">
        <v>1.4999999999999999E-4</v>
      </c>
      <c r="R593" s="196">
        <f>Q593*H593</f>
        <v>1.2154499999999999E-2</v>
      </c>
      <c r="S593" s="196">
        <v>0</v>
      </c>
      <c r="T593" s="197">
        <f>S593*H593</f>
        <v>0</v>
      </c>
      <c r="U593" s="35"/>
      <c r="V593" s="35"/>
      <c r="W593" s="35"/>
      <c r="X593" s="35"/>
      <c r="Y593" s="35"/>
      <c r="Z593" s="35"/>
      <c r="AA593" s="35"/>
      <c r="AB593" s="35"/>
      <c r="AC593" s="35"/>
      <c r="AD593" s="35"/>
      <c r="AE593" s="35"/>
      <c r="AR593" s="198" t="s">
        <v>233</v>
      </c>
      <c r="AT593" s="198" t="s">
        <v>132</v>
      </c>
      <c r="AU593" s="198" t="s">
        <v>138</v>
      </c>
      <c r="AY593" s="18" t="s">
        <v>130</v>
      </c>
      <c r="BE593" s="199">
        <f>IF(N593="základní",J593,0)</f>
        <v>0</v>
      </c>
      <c r="BF593" s="199">
        <f>IF(N593="snížená",J593,0)</f>
        <v>0</v>
      </c>
      <c r="BG593" s="199">
        <f>IF(N593="zákl. přenesená",J593,0)</f>
        <v>0</v>
      </c>
      <c r="BH593" s="199">
        <f>IF(N593="sníž. přenesená",J593,0)</f>
        <v>0</v>
      </c>
      <c r="BI593" s="199">
        <f>IF(N593="nulová",J593,0)</f>
        <v>0</v>
      </c>
      <c r="BJ593" s="18" t="s">
        <v>138</v>
      </c>
      <c r="BK593" s="199">
        <f>ROUND(I593*H593,2)</f>
        <v>0</v>
      </c>
      <c r="BL593" s="18" t="s">
        <v>233</v>
      </c>
      <c r="BM593" s="198" t="s">
        <v>1481</v>
      </c>
    </row>
    <row r="594" spans="1:65" s="13" customFormat="1" ht="11.25">
      <c r="B594" s="200"/>
      <c r="C594" s="201"/>
      <c r="D594" s="202" t="s">
        <v>140</v>
      </c>
      <c r="E594" s="203" t="s">
        <v>1</v>
      </c>
      <c r="F594" s="204" t="s">
        <v>1482</v>
      </c>
      <c r="G594" s="201"/>
      <c r="H594" s="203" t="s">
        <v>1</v>
      </c>
      <c r="I594" s="205"/>
      <c r="J594" s="201"/>
      <c r="K594" s="201"/>
      <c r="L594" s="206"/>
      <c r="M594" s="207"/>
      <c r="N594" s="208"/>
      <c r="O594" s="208"/>
      <c r="P594" s="208"/>
      <c r="Q594" s="208"/>
      <c r="R594" s="208"/>
      <c r="S594" s="208"/>
      <c r="T594" s="209"/>
      <c r="AT594" s="210" t="s">
        <v>140</v>
      </c>
      <c r="AU594" s="210" t="s">
        <v>138</v>
      </c>
      <c r="AV594" s="13" t="s">
        <v>83</v>
      </c>
      <c r="AW594" s="13" t="s">
        <v>32</v>
      </c>
      <c r="AX594" s="13" t="s">
        <v>75</v>
      </c>
      <c r="AY594" s="210" t="s">
        <v>130</v>
      </c>
    </row>
    <row r="595" spans="1:65" s="14" customFormat="1" ht="11.25">
      <c r="B595" s="211"/>
      <c r="C595" s="212"/>
      <c r="D595" s="202" t="s">
        <v>140</v>
      </c>
      <c r="E595" s="213" t="s">
        <v>1</v>
      </c>
      <c r="F595" s="214" t="s">
        <v>1483</v>
      </c>
      <c r="G595" s="212"/>
      <c r="H595" s="215">
        <v>9.4</v>
      </c>
      <c r="I595" s="216"/>
      <c r="J595" s="212"/>
      <c r="K595" s="212"/>
      <c r="L595" s="217"/>
      <c r="M595" s="218"/>
      <c r="N595" s="219"/>
      <c r="O595" s="219"/>
      <c r="P595" s="219"/>
      <c r="Q595" s="219"/>
      <c r="R595" s="219"/>
      <c r="S595" s="219"/>
      <c r="T595" s="220"/>
      <c r="AT595" s="221" t="s">
        <v>140</v>
      </c>
      <c r="AU595" s="221" t="s">
        <v>138</v>
      </c>
      <c r="AV595" s="14" t="s">
        <v>138</v>
      </c>
      <c r="AW595" s="14" t="s">
        <v>32</v>
      </c>
      <c r="AX595" s="14" t="s">
        <v>75</v>
      </c>
      <c r="AY595" s="221" t="s">
        <v>130</v>
      </c>
    </row>
    <row r="596" spans="1:65" s="14" customFormat="1" ht="11.25">
      <c r="B596" s="211"/>
      <c r="C596" s="212"/>
      <c r="D596" s="202" t="s">
        <v>140</v>
      </c>
      <c r="E596" s="213" t="s">
        <v>1</v>
      </c>
      <c r="F596" s="214" t="s">
        <v>1484</v>
      </c>
      <c r="G596" s="212"/>
      <c r="H596" s="215">
        <v>17.760000000000002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140</v>
      </c>
      <c r="AU596" s="221" t="s">
        <v>138</v>
      </c>
      <c r="AV596" s="14" t="s">
        <v>138</v>
      </c>
      <c r="AW596" s="14" t="s">
        <v>32</v>
      </c>
      <c r="AX596" s="14" t="s">
        <v>75</v>
      </c>
      <c r="AY596" s="221" t="s">
        <v>130</v>
      </c>
    </row>
    <row r="597" spans="1:65" s="14" customFormat="1" ht="11.25">
      <c r="B597" s="211"/>
      <c r="C597" s="212"/>
      <c r="D597" s="202" t="s">
        <v>140</v>
      </c>
      <c r="E597" s="213" t="s">
        <v>1</v>
      </c>
      <c r="F597" s="214" t="s">
        <v>1485</v>
      </c>
      <c r="G597" s="212"/>
      <c r="H597" s="215">
        <v>27.2</v>
      </c>
      <c r="I597" s="216"/>
      <c r="J597" s="212"/>
      <c r="K597" s="212"/>
      <c r="L597" s="217"/>
      <c r="M597" s="218"/>
      <c r="N597" s="219"/>
      <c r="O597" s="219"/>
      <c r="P597" s="219"/>
      <c r="Q597" s="219"/>
      <c r="R597" s="219"/>
      <c r="S597" s="219"/>
      <c r="T597" s="220"/>
      <c r="AT597" s="221" t="s">
        <v>140</v>
      </c>
      <c r="AU597" s="221" t="s">
        <v>138</v>
      </c>
      <c r="AV597" s="14" t="s">
        <v>138</v>
      </c>
      <c r="AW597" s="14" t="s">
        <v>32</v>
      </c>
      <c r="AX597" s="14" t="s">
        <v>75</v>
      </c>
      <c r="AY597" s="221" t="s">
        <v>130</v>
      </c>
    </row>
    <row r="598" spans="1:65" s="14" customFormat="1" ht="11.25">
      <c r="B598" s="211"/>
      <c r="C598" s="212"/>
      <c r="D598" s="202" t="s">
        <v>140</v>
      </c>
      <c r="E598" s="213" t="s">
        <v>1</v>
      </c>
      <c r="F598" s="214" t="s">
        <v>1486</v>
      </c>
      <c r="G598" s="212"/>
      <c r="H598" s="215">
        <v>5.84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140</v>
      </c>
      <c r="AU598" s="221" t="s">
        <v>138</v>
      </c>
      <c r="AV598" s="14" t="s">
        <v>138</v>
      </c>
      <c r="AW598" s="14" t="s">
        <v>32</v>
      </c>
      <c r="AX598" s="14" t="s">
        <v>75</v>
      </c>
      <c r="AY598" s="221" t="s">
        <v>130</v>
      </c>
    </row>
    <row r="599" spans="1:65" s="14" customFormat="1" ht="11.25">
      <c r="B599" s="211"/>
      <c r="C599" s="212"/>
      <c r="D599" s="202" t="s">
        <v>140</v>
      </c>
      <c r="E599" s="213" t="s">
        <v>1</v>
      </c>
      <c r="F599" s="214" t="s">
        <v>1487</v>
      </c>
      <c r="G599" s="212"/>
      <c r="H599" s="215">
        <v>7.09</v>
      </c>
      <c r="I599" s="216"/>
      <c r="J599" s="212"/>
      <c r="K599" s="212"/>
      <c r="L599" s="217"/>
      <c r="M599" s="218"/>
      <c r="N599" s="219"/>
      <c r="O599" s="219"/>
      <c r="P599" s="219"/>
      <c r="Q599" s="219"/>
      <c r="R599" s="219"/>
      <c r="S599" s="219"/>
      <c r="T599" s="220"/>
      <c r="AT599" s="221" t="s">
        <v>140</v>
      </c>
      <c r="AU599" s="221" t="s">
        <v>138</v>
      </c>
      <c r="AV599" s="14" t="s">
        <v>138</v>
      </c>
      <c r="AW599" s="14" t="s">
        <v>32</v>
      </c>
      <c r="AX599" s="14" t="s">
        <v>75</v>
      </c>
      <c r="AY599" s="221" t="s">
        <v>130</v>
      </c>
    </row>
    <row r="600" spans="1:65" s="14" customFormat="1" ht="11.25">
      <c r="B600" s="211"/>
      <c r="C600" s="212"/>
      <c r="D600" s="202" t="s">
        <v>140</v>
      </c>
      <c r="E600" s="213" t="s">
        <v>1</v>
      </c>
      <c r="F600" s="214" t="s">
        <v>1488</v>
      </c>
      <c r="G600" s="212"/>
      <c r="H600" s="215">
        <v>6.19</v>
      </c>
      <c r="I600" s="216"/>
      <c r="J600" s="212"/>
      <c r="K600" s="212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140</v>
      </c>
      <c r="AU600" s="221" t="s">
        <v>138</v>
      </c>
      <c r="AV600" s="14" t="s">
        <v>138</v>
      </c>
      <c r="AW600" s="14" t="s">
        <v>32</v>
      </c>
      <c r="AX600" s="14" t="s">
        <v>75</v>
      </c>
      <c r="AY600" s="221" t="s">
        <v>130</v>
      </c>
    </row>
    <row r="601" spans="1:65" s="14" customFormat="1" ht="11.25">
      <c r="B601" s="211"/>
      <c r="C601" s="212"/>
      <c r="D601" s="202" t="s">
        <v>140</v>
      </c>
      <c r="E601" s="213" t="s">
        <v>1</v>
      </c>
      <c r="F601" s="214" t="s">
        <v>1489</v>
      </c>
      <c r="G601" s="212"/>
      <c r="H601" s="215">
        <v>7.55</v>
      </c>
      <c r="I601" s="216"/>
      <c r="J601" s="212"/>
      <c r="K601" s="212"/>
      <c r="L601" s="217"/>
      <c r="M601" s="218"/>
      <c r="N601" s="219"/>
      <c r="O601" s="219"/>
      <c r="P601" s="219"/>
      <c r="Q601" s="219"/>
      <c r="R601" s="219"/>
      <c r="S601" s="219"/>
      <c r="T601" s="220"/>
      <c r="AT601" s="221" t="s">
        <v>140</v>
      </c>
      <c r="AU601" s="221" t="s">
        <v>138</v>
      </c>
      <c r="AV601" s="14" t="s">
        <v>138</v>
      </c>
      <c r="AW601" s="14" t="s">
        <v>32</v>
      </c>
      <c r="AX601" s="14" t="s">
        <v>75</v>
      </c>
      <c r="AY601" s="221" t="s">
        <v>130</v>
      </c>
    </row>
    <row r="602" spans="1:65" s="15" customFormat="1" ht="11.25">
      <c r="B602" s="222"/>
      <c r="C602" s="223"/>
      <c r="D602" s="202" t="s">
        <v>140</v>
      </c>
      <c r="E602" s="224" t="s">
        <v>1</v>
      </c>
      <c r="F602" s="225" t="s">
        <v>169</v>
      </c>
      <c r="G602" s="223"/>
      <c r="H602" s="226">
        <v>81.03</v>
      </c>
      <c r="I602" s="227"/>
      <c r="J602" s="223"/>
      <c r="K602" s="223"/>
      <c r="L602" s="228"/>
      <c r="M602" s="229"/>
      <c r="N602" s="230"/>
      <c r="O602" s="230"/>
      <c r="P602" s="230"/>
      <c r="Q602" s="230"/>
      <c r="R602" s="230"/>
      <c r="S602" s="230"/>
      <c r="T602" s="231"/>
      <c r="AT602" s="232" t="s">
        <v>140</v>
      </c>
      <c r="AU602" s="232" t="s">
        <v>138</v>
      </c>
      <c r="AV602" s="15" t="s">
        <v>137</v>
      </c>
      <c r="AW602" s="15" t="s">
        <v>32</v>
      </c>
      <c r="AX602" s="15" t="s">
        <v>83</v>
      </c>
      <c r="AY602" s="232" t="s">
        <v>130</v>
      </c>
    </row>
    <row r="603" spans="1:65" s="2" customFormat="1" ht="24.2" customHeight="1">
      <c r="A603" s="35"/>
      <c r="B603" s="36"/>
      <c r="C603" s="187" t="s">
        <v>818</v>
      </c>
      <c r="D603" s="187" t="s">
        <v>132</v>
      </c>
      <c r="E603" s="188" t="s">
        <v>1490</v>
      </c>
      <c r="F603" s="189" t="s">
        <v>1491</v>
      </c>
      <c r="G603" s="190" t="s">
        <v>377</v>
      </c>
      <c r="H603" s="191">
        <v>8.58</v>
      </c>
      <c r="I603" s="192"/>
      <c r="J603" s="193">
        <f>ROUND(I603*H603,2)</f>
        <v>0</v>
      </c>
      <c r="K603" s="189" t="s">
        <v>136</v>
      </c>
      <c r="L603" s="40"/>
      <c r="M603" s="194" t="s">
        <v>1</v>
      </c>
      <c r="N603" s="195" t="s">
        <v>41</v>
      </c>
      <c r="O603" s="72"/>
      <c r="P603" s="196">
        <f>O603*H603</f>
        <v>0</v>
      </c>
      <c r="Q603" s="196">
        <v>0</v>
      </c>
      <c r="R603" s="196">
        <f>Q603*H603</f>
        <v>0</v>
      </c>
      <c r="S603" s="196">
        <v>2E-3</v>
      </c>
      <c r="T603" s="197">
        <f>S603*H603</f>
        <v>1.7160000000000002E-2</v>
      </c>
      <c r="U603" s="35"/>
      <c r="V603" s="35"/>
      <c r="W603" s="35"/>
      <c r="X603" s="35"/>
      <c r="Y603" s="35"/>
      <c r="Z603" s="35"/>
      <c r="AA603" s="35"/>
      <c r="AB603" s="35"/>
      <c r="AC603" s="35"/>
      <c r="AD603" s="35"/>
      <c r="AE603" s="35"/>
      <c r="AR603" s="198" t="s">
        <v>233</v>
      </c>
      <c r="AT603" s="198" t="s">
        <v>132</v>
      </c>
      <c r="AU603" s="198" t="s">
        <v>138</v>
      </c>
      <c r="AY603" s="18" t="s">
        <v>130</v>
      </c>
      <c r="BE603" s="199">
        <f>IF(N603="základní",J603,0)</f>
        <v>0</v>
      </c>
      <c r="BF603" s="199">
        <f>IF(N603="snížená",J603,0)</f>
        <v>0</v>
      </c>
      <c r="BG603" s="199">
        <f>IF(N603="zákl. přenesená",J603,0)</f>
        <v>0</v>
      </c>
      <c r="BH603" s="199">
        <f>IF(N603="sníž. přenesená",J603,0)</f>
        <v>0</v>
      </c>
      <c r="BI603" s="199">
        <f>IF(N603="nulová",J603,0)</f>
        <v>0</v>
      </c>
      <c r="BJ603" s="18" t="s">
        <v>138</v>
      </c>
      <c r="BK603" s="199">
        <f>ROUND(I603*H603,2)</f>
        <v>0</v>
      </c>
      <c r="BL603" s="18" t="s">
        <v>233</v>
      </c>
      <c r="BM603" s="198" t="s">
        <v>1492</v>
      </c>
    </row>
    <row r="604" spans="1:65" s="13" customFormat="1" ht="11.25">
      <c r="B604" s="200"/>
      <c r="C604" s="201"/>
      <c r="D604" s="202" t="s">
        <v>140</v>
      </c>
      <c r="E604" s="203" t="s">
        <v>1</v>
      </c>
      <c r="F604" s="204" t="s">
        <v>218</v>
      </c>
      <c r="G604" s="201"/>
      <c r="H604" s="203" t="s">
        <v>1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140</v>
      </c>
      <c r="AU604" s="210" t="s">
        <v>138</v>
      </c>
      <c r="AV604" s="13" t="s">
        <v>83</v>
      </c>
      <c r="AW604" s="13" t="s">
        <v>32</v>
      </c>
      <c r="AX604" s="13" t="s">
        <v>75</v>
      </c>
      <c r="AY604" s="210" t="s">
        <v>130</v>
      </c>
    </row>
    <row r="605" spans="1:65" s="14" customFormat="1" ht="11.25">
      <c r="B605" s="211"/>
      <c r="C605" s="212"/>
      <c r="D605" s="202" t="s">
        <v>140</v>
      </c>
      <c r="E605" s="213" t="s">
        <v>1</v>
      </c>
      <c r="F605" s="214" t="s">
        <v>981</v>
      </c>
      <c r="G605" s="212"/>
      <c r="H605" s="215">
        <v>5.88</v>
      </c>
      <c r="I605" s="216"/>
      <c r="J605" s="212"/>
      <c r="K605" s="212"/>
      <c r="L605" s="217"/>
      <c r="M605" s="218"/>
      <c r="N605" s="219"/>
      <c r="O605" s="219"/>
      <c r="P605" s="219"/>
      <c r="Q605" s="219"/>
      <c r="R605" s="219"/>
      <c r="S605" s="219"/>
      <c r="T605" s="220"/>
      <c r="AT605" s="221" t="s">
        <v>140</v>
      </c>
      <c r="AU605" s="221" t="s">
        <v>138</v>
      </c>
      <c r="AV605" s="14" t="s">
        <v>138</v>
      </c>
      <c r="AW605" s="14" t="s">
        <v>32</v>
      </c>
      <c r="AX605" s="14" t="s">
        <v>75</v>
      </c>
      <c r="AY605" s="221" t="s">
        <v>130</v>
      </c>
    </row>
    <row r="606" spans="1:65" s="14" customFormat="1" ht="11.25">
      <c r="B606" s="211"/>
      <c r="C606" s="212"/>
      <c r="D606" s="202" t="s">
        <v>140</v>
      </c>
      <c r="E606" s="213" t="s">
        <v>1</v>
      </c>
      <c r="F606" s="214" t="s">
        <v>1493</v>
      </c>
      <c r="G606" s="212"/>
      <c r="H606" s="215">
        <v>2.7</v>
      </c>
      <c r="I606" s="216"/>
      <c r="J606" s="212"/>
      <c r="K606" s="212"/>
      <c r="L606" s="217"/>
      <c r="M606" s="218"/>
      <c r="N606" s="219"/>
      <c r="O606" s="219"/>
      <c r="P606" s="219"/>
      <c r="Q606" s="219"/>
      <c r="R606" s="219"/>
      <c r="S606" s="219"/>
      <c r="T606" s="220"/>
      <c r="AT606" s="221" t="s">
        <v>140</v>
      </c>
      <c r="AU606" s="221" t="s">
        <v>138</v>
      </c>
      <c r="AV606" s="14" t="s">
        <v>138</v>
      </c>
      <c r="AW606" s="14" t="s">
        <v>32</v>
      </c>
      <c r="AX606" s="14" t="s">
        <v>75</v>
      </c>
      <c r="AY606" s="221" t="s">
        <v>130</v>
      </c>
    </row>
    <row r="607" spans="1:65" s="15" customFormat="1" ht="11.25">
      <c r="B607" s="222"/>
      <c r="C607" s="223"/>
      <c r="D607" s="202" t="s">
        <v>140</v>
      </c>
      <c r="E607" s="224" t="s">
        <v>1</v>
      </c>
      <c r="F607" s="225" t="s">
        <v>169</v>
      </c>
      <c r="G607" s="223"/>
      <c r="H607" s="226">
        <v>8.58</v>
      </c>
      <c r="I607" s="227"/>
      <c r="J607" s="223"/>
      <c r="K607" s="223"/>
      <c r="L607" s="228"/>
      <c r="M607" s="229"/>
      <c r="N607" s="230"/>
      <c r="O607" s="230"/>
      <c r="P607" s="230"/>
      <c r="Q607" s="230"/>
      <c r="R607" s="230"/>
      <c r="S607" s="230"/>
      <c r="T607" s="231"/>
      <c r="AT607" s="232" t="s">
        <v>140</v>
      </c>
      <c r="AU607" s="232" t="s">
        <v>138</v>
      </c>
      <c r="AV607" s="15" t="s">
        <v>137</v>
      </c>
      <c r="AW607" s="15" t="s">
        <v>32</v>
      </c>
      <c r="AX607" s="15" t="s">
        <v>83</v>
      </c>
      <c r="AY607" s="232" t="s">
        <v>130</v>
      </c>
    </row>
    <row r="608" spans="1:65" s="2" customFormat="1" ht="24.2" customHeight="1">
      <c r="A608" s="35"/>
      <c r="B608" s="36"/>
      <c r="C608" s="187" t="s">
        <v>825</v>
      </c>
      <c r="D608" s="187" t="s">
        <v>132</v>
      </c>
      <c r="E608" s="188" t="s">
        <v>1494</v>
      </c>
      <c r="F608" s="189" t="s">
        <v>1495</v>
      </c>
      <c r="G608" s="190" t="s">
        <v>755</v>
      </c>
      <c r="H608" s="254"/>
      <c r="I608" s="192"/>
      <c r="J608" s="193">
        <f>ROUND(I608*H608,2)</f>
        <v>0</v>
      </c>
      <c r="K608" s="189" t="s">
        <v>136</v>
      </c>
      <c r="L608" s="40"/>
      <c r="M608" s="194" t="s">
        <v>1</v>
      </c>
      <c r="N608" s="195" t="s">
        <v>41</v>
      </c>
      <c r="O608" s="72"/>
      <c r="P608" s="196">
        <f>O608*H608</f>
        <v>0</v>
      </c>
      <c r="Q608" s="196">
        <v>0</v>
      </c>
      <c r="R608" s="196">
        <f>Q608*H608</f>
        <v>0</v>
      </c>
      <c r="S608" s="196">
        <v>0</v>
      </c>
      <c r="T608" s="197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8" t="s">
        <v>233</v>
      </c>
      <c r="AT608" s="198" t="s">
        <v>132</v>
      </c>
      <c r="AU608" s="198" t="s">
        <v>138</v>
      </c>
      <c r="AY608" s="18" t="s">
        <v>130</v>
      </c>
      <c r="BE608" s="199">
        <f>IF(N608="základní",J608,0)</f>
        <v>0</v>
      </c>
      <c r="BF608" s="199">
        <f>IF(N608="snížená",J608,0)</f>
        <v>0</v>
      </c>
      <c r="BG608" s="199">
        <f>IF(N608="zákl. přenesená",J608,0)</f>
        <v>0</v>
      </c>
      <c r="BH608" s="199">
        <f>IF(N608="sníž. přenesená",J608,0)</f>
        <v>0</v>
      </c>
      <c r="BI608" s="199">
        <f>IF(N608="nulová",J608,0)</f>
        <v>0</v>
      </c>
      <c r="BJ608" s="18" t="s">
        <v>138</v>
      </c>
      <c r="BK608" s="199">
        <f>ROUND(I608*H608,2)</f>
        <v>0</v>
      </c>
      <c r="BL608" s="18" t="s">
        <v>233</v>
      </c>
      <c r="BM608" s="198" t="s">
        <v>1496</v>
      </c>
    </row>
    <row r="609" spans="1:65" s="12" customFormat="1" ht="22.9" customHeight="1">
      <c r="B609" s="171"/>
      <c r="C609" s="172"/>
      <c r="D609" s="173" t="s">
        <v>74</v>
      </c>
      <c r="E609" s="185" t="s">
        <v>1497</v>
      </c>
      <c r="F609" s="185" t="s">
        <v>1498</v>
      </c>
      <c r="G609" s="172"/>
      <c r="H609" s="172"/>
      <c r="I609" s="175"/>
      <c r="J609" s="186">
        <f>BK609</f>
        <v>0</v>
      </c>
      <c r="K609" s="172"/>
      <c r="L609" s="177"/>
      <c r="M609" s="178"/>
      <c r="N609" s="179"/>
      <c r="O609" s="179"/>
      <c r="P609" s="180">
        <f>SUM(P610:P691)</f>
        <v>0</v>
      </c>
      <c r="Q609" s="179"/>
      <c r="R609" s="180">
        <f>SUM(R610:R691)</f>
        <v>1.9572227900000001</v>
      </c>
      <c r="S609" s="179"/>
      <c r="T609" s="181">
        <f>SUM(T610:T691)</f>
        <v>1.54304</v>
      </c>
      <c r="AR609" s="182" t="s">
        <v>138</v>
      </c>
      <c r="AT609" s="183" t="s">
        <v>74</v>
      </c>
      <c r="AU609" s="183" t="s">
        <v>83</v>
      </c>
      <c r="AY609" s="182" t="s">
        <v>130</v>
      </c>
      <c r="BK609" s="184">
        <f>SUM(BK610:BK691)</f>
        <v>0</v>
      </c>
    </row>
    <row r="610" spans="1:65" s="2" customFormat="1" ht="24.2" customHeight="1">
      <c r="A610" s="35"/>
      <c r="B610" s="36"/>
      <c r="C610" s="187" t="s">
        <v>830</v>
      </c>
      <c r="D610" s="187" t="s">
        <v>132</v>
      </c>
      <c r="E610" s="188" t="s">
        <v>1499</v>
      </c>
      <c r="F610" s="189" t="s">
        <v>1500</v>
      </c>
      <c r="G610" s="190" t="s">
        <v>377</v>
      </c>
      <c r="H610" s="191">
        <v>19.71</v>
      </c>
      <c r="I610" s="192"/>
      <c r="J610" s="193">
        <f>ROUND(I610*H610,2)</f>
        <v>0</v>
      </c>
      <c r="K610" s="189" t="s">
        <v>136</v>
      </c>
      <c r="L610" s="40"/>
      <c r="M610" s="194" t="s">
        <v>1</v>
      </c>
      <c r="N610" s="195" t="s">
        <v>41</v>
      </c>
      <c r="O610" s="72"/>
      <c r="P610" s="196">
        <f>O610*H610</f>
        <v>0</v>
      </c>
      <c r="Q610" s="196">
        <v>0</v>
      </c>
      <c r="R610" s="196">
        <f>Q610*H610</f>
        <v>0</v>
      </c>
      <c r="S610" s="196">
        <v>1.6E-2</v>
      </c>
      <c r="T610" s="197">
        <f>S610*H610</f>
        <v>0.31536000000000003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8" t="s">
        <v>233</v>
      </c>
      <c r="AT610" s="198" t="s">
        <v>132</v>
      </c>
      <c r="AU610" s="198" t="s">
        <v>138</v>
      </c>
      <c r="AY610" s="18" t="s">
        <v>130</v>
      </c>
      <c r="BE610" s="199">
        <f>IF(N610="základní",J610,0)</f>
        <v>0</v>
      </c>
      <c r="BF610" s="199">
        <f>IF(N610="snížená",J610,0)</f>
        <v>0</v>
      </c>
      <c r="BG610" s="199">
        <f>IF(N610="zákl. přenesená",J610,0)</f>
        <v>0</v>
      </c>
      <c r="BH610" s="199">
        <f>IF(N610="sníž. přenesená",J610,0)</f>
        <v>0</v>
      </c>
      <c r="BI610" s="199">
        <f>IF(N610="nulová",J610,0)</f>
        <v>0</v>
      </c>
      <c r="BJ610" s="18" t="s">
        <v>138</v>
      </c>
      <c r="BK610" s="199">
        <f>ROUND(I610*H610,2)</f>
        <v>0</v>
      </c>
      <c r="BL610" s="18" t="s">
        <v>233</v>
      </c>
      <c r="BM610" s="198" t="s">
        <v>1501</v>
      </c>
    </row>
    <row r="611" spans="1:65" s="13" customFormat="1" ht="11.25">
      <c r="B611" s="200"/>
      <c r="C611" s="201"/>
      <c r="D611" s="202" t="s">
        <v>140</v>
      </c>
      <c r="E611" s="203" t="s">
        <v>1</v>
      </c>
      <c r="F611" s="204" t="s">
        <v>204</v>
      </c>
      <c r="G611" s="201"/>
      <c r="H611" s="203" t="s">
        <v>1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140</v>
      </c>
      <c r="AU611" s="210" t="s">
        <v>138</v>
      </c>
      <c r="AV611" s="13" t="s">
        <v>83</v>
      </c>
      <c r="AW611" s="13" t="s">
        <v>32</v>
      </c>
      <c r="AX611" s="13" t="s">
        <v>75</v>
      </c>
      <c r="AY611" s="210" t="s">
        <v>130</v>
      </c>
    </row>
    <row r="612" spans="1:65" s="14" customFormat="1" ht="11.25">
      <c r="B612" s="211"/>
      <c r="C612" s="212"/>
      <c r="D612" s="202" t="s">
        <v>140</v>
      </c>
      <c r="E612" s="213" t="s">
        <v>1</v>
      </c>
      <c r="F612" s="214" t="s">
        <v>1502</v>
      </c>
      <c r="G612" s="212"/>
      <c r="H612" s="215">
        <v>15.46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140</v>
      </c>
      <c r="AU612" s="221" t="s">
        <v>138</v>
      </c>
      <c r="AV612" s="14" t="s">
        <v>138</v>
      </c>
      <c r="AW612" s="14" t="s">
        <v>32</v>
      </c>
      <c r="AX612" s="14" t="s">
        <v>75</v>
      </c>
      <c r="AY612" s="221" t="s">
        <v>130</v>
      </c>
    </row>
    <row r="613" spans="1:65" s="13" customFormat="1" ht="11.25">
      <c r="B613" s="200"/>
      <c r="C613" s="201"/>
      <c r="D613" s="202" t="s">
        <v>140</v>
      </c>
      <c r="E613" s="203" t="s">
        <v>1</v>
      </c>
      <c r="F613" s="204" t="s">
        <v>218</v>
      </c>
      <c r="G613" s="201"/>
      <c r="H613" s="203" t="s">
        <v>1</v>
      </c>
      <c r="I613" s="205"/>
      <c r="J613" s="201"/>
      <c r="K613" s="201"/>
      <c r="L613" s="206"/>
      <c r="M613" s="207"/>
      <c r="N613" s="208"/>
      <c r="O613" s="208"/>
      <c r="P613" s="208"/>
      <c r="Q613" s="208"/>
      <c r="R613" s="208"/>
      <c r="S613" s="208"/>
      <c r="T613" s="209"/>
      <c r="AT613" s="210" t="s">
        <v>140</v>
      </c>
      <c r="AU613" s="210" t="s">
        <v>138</v>
      </c>
      <c r="AV613" s="13" t="s">
        <v>83</v>
      </c>
      <c r="AW613" s="13" t="s">
        <v>32</v>
      </c>
      <c r="AX613" s="13" t="s">
        <v>75</v>
      </c>
      <c r="AY613" s="210" t="s">
        <v>130</v>
      </c>
    </row>
    <row r="614" spans="1:65" s="14" customFormat="1" ht="11.25">
      <c r="B614" s="211"/>
      <c r="C614" s="212"/>
      <c r="D614" s="202" t="s">
        <v>140</v>
      </c>
      <c r="E614" s="213" t="s">
        <v>1</v>
      </c>
      <c r="F614" s="214" t="s">
        <v>1503</v>
      </c>
      <c r="G614" s="212"/>
      <c r="H614" s="215">
        <v>4.25</v>
      </c>
      <c r="I614" s="216"/>
      <c r="J614" s="212"/>
      <c r="K614" s="212"/>
      <c r="L614" s="217"/>
      <c r="M614" s="218"/>
      <c r="N614" s="219"/>
      <c r="O614" s="219"/>
      <c r="P614" s="219"/>
      <c r="Q614" s="219"/>
      <c r="R614" s="219"/>
      <c r="S614" s="219"/>
      <c r="T614" s="220"/>
      <c r="AT614" s="221" t="s">
        <v>140</v>
      </c>
      <c r="AU614" s="221" t="s">
        <v>138</v>
      </c>
      <c r="AV614" s="14" t="s">
        <v>138</v>
      </c>
      <c r="AW614" s="14" t="s">
        <v>32</v>
      </c>
      <c r="AX614" s="14" t="s">
        <v>75</v>
      </c>
      <c r="AY614" s="221" t="s">
        <v>130</v>
      </c>
    </row>
    <row r="615" spans="1:65" s="15" customFormat="1" ht="11.25">
      <c r="B615" s="222"/>
      <c r="C615" s="223"/>
      <c r="D615" s="202" t="s">
        <v>140</v>
      </c>
      <c r="E615" s="224" t="s">
        <v>1</v>
      </c>
      <c r="F615" s="225" t="s">
        <v>169</v>
      </c>
      <c r="G615" s="223"/>
      <c r="H615" s="226">
        <v>19.71</v>
      </c>
      <c r="I615" s="227"/>
      <c r="J615" s="223"/>
      <c r="K615" s="223"/>
      <c r="L615" s="228"/>
      <c r="M615" s="229"/>
      <c r="N615" s="230"/>
      <c r="O615" s="230"/>
      <c r="P615" s="230"/>
      <c r="Q615" s="230"/>
      <c r="R615" s="230"/>
      <c r="S615" s="230"/>
      <c r="T615" s="231"/>
      <c r="AT615" s="232" t="s">
        <v>140</v>
      </c>
      <c r="AU615" s="232" t="s">
        <v>138</v>
      </c>
      <c r="AV615" s="15" t="s">
        <v>137</v>
      </c>
      <c r="AW615" s="15" t="s">
        <v>32</v>
      </c>
      <c r="AX615" s="15" t="s">
        <v>83</v>
      </c>
      <c r="AY615" s="232" t="s">
        <v>130</v>
      </c>
    </row>
    <row r="616" spans="1:65" s="2" customFormat="1" ht="24.2" customHeight="1">
      <c r="A616" s="35"/>
      <c r="B616" s="36"/>
      <c r="C616" s="187" t="s">
        <v>835</v>
      </c>
      <c r="D616" s="187" t="s">
        <v>132</v>
      </c>
      <c r="E616" s="188" t="s">
        <v>1504</v>
      </c>
      <c r="F616" s="189" t="s">
        <v>1505</v>
      </c>
      <c r="G616" s="190" t="s">
        <v>377</v>
      </c>
      <c r="H616" s="191">
        <v>17.55</v>
      </c>
      <c r="I616" s="192"/>
      <c r="J616" s="193">
        <f>ROUND(I616*H616,2)</f>
        <v>0</v>
      </c>
      <c r="K616" s="189" t="s">
        <v>136</v>
      </c>
      <c r="L616" s="40"/>
      <c r="M616" s="194" t="s">
        <v>1</v>
      </c>
      <c r="N616" s="195" t="s">
        <v>41</v>
      </c>
      <c r="O616" s="72"/>
      <c r="P616" s="196">
        <f>O616*H616</f>
        <v>0</v>
      </c>
      <c r="Q616" s="196">
        <v>7.2000000000000005E-4</v>
      </c>
      <c r="R616" s="196">
        <f>Q616*H616</f>
        <v>1.2636000000000001E-2</v>
      </c>
      <c r="S616" s="196">
        <v>0</v>
      </c>
      <c r="T616" s="197">
        <f>S616*H616</f>
        <v>0</v>
      </c>
      <c r="U616" s="35"/>
      <c r="V616" s="35"/>
      <c r="W616" s="35"/>
      <c r="X616" s="35"/>
      <c r="Y616" s="35"/>
      <c r="Z616" s="35"/>
      <c r="AA616" s="35"/>
      <c r="AB616" s="35"/>
      <c r="AC616" s="35"/>
      <c r="AD616" s="35"/>
      <c r="AE616" s="35"/>
      <c r="AR616" s="198" t="s">
        <v>233</v>
      </c>
      <c r="AT616" s="198" t="s">
        <v>132</v>
      </c>
      <c r="AU616" s="198" t="s">
        <v>138</v>
      </c>
      <c r="AY616" s="18" t="s">
        <v>130</v>
      </c>
      <c r="BE616" s="199">
        <f>IF(N616="základní",J616,0)</f>
        <v>0</v>
      </c>
      <c r="BF616" s="199">
        <f>IF(N616="snížená",J616,0)</f>
        <v>0</v>
      </c>
      <c r="BG616" s="199">
        <f>IF(N616="zákl. přenesená",J616,0)</f>
        <v>0</v>
      </c>
      <c r="BH616" s="199">
        <f>IF(N616="sníž. přenesená",J616,0)</f>
        <v>0</v>
      </c>
      <c r="BI616" s="199">
        <f>IF(N616="nulová",J616,0)</f>
        <v>0</v>
      </c>
      <c r="BJ616" s="18" t="s">
        <v>138</v>
      </c>
      <c r="BK616" s="199">
        <f>ROUND(I616*H616,2)</f>
        <v>0</v>
      </c>
      <c r="BL616" s="18" t="s">
        <v>233</v>
      </c>
      <c r="BM616" s="198" t="s">
        <v>1506</v>
      </c>
    </row>
    <row r="617" spans="1:65" s="13" customFormat="1" ht="11.25">
      <c r="B617" s="200"/>
      <c r="C617" s="201"/>
      <c r="D617" s="202" t="s">
        <v>140</v>
      </c>
      <c r="E617" s="203" t="s">
        <v>1</v>
      </c>
      <c r="F617" s="204" t="s">
        <v>1507</v>
      </c>
      <c r="G617" s="201"/>
      <c r="H617" s="203" t="s">
        <v>1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140</v>
      </c>
      <c r="AU617" s="210" t="s">
        <v>138</v>
      </c>
      <c r="AV617" s="13" t="s">
        <v>83</v>
      </c>
      <c r="AW617" s="13" t="s">
        <v>32</v>
      </c>
      <c r="AX617" s="13" t="s">
        <v>75</v>
      </c>
      <c r="AY617" s="210" t="s">
        <v>130</v>
      </c>
    </row>
    <row r="618" spans="1:65" s="14" customFormat="1" ht="11.25">
      <c r="B618" s="211"/>
      <c r="C618" s="212"/>
      <c r="D618" s="202" t="s">
        <v>140</v>
      </c>
      <c r="E618" s="213" t="s">
        <v>1</v>
      </c>
      <c r="F618" s="214" t="s">
        <v>1508</v>
      </c>
      <c r="G618" s="212"/>
      <c r="H618" s="215">
        <v>3.35</v>
      </c>
      <c r="I618" s="216"/>
      <c r="J618" s="212"/>
      <c r="K618" s="212"/>
      <c r="L618" s="217"/>
      <c r="M618" s="218"/>
      <c r="N618" s="219"/>
      <c r="O618" s="219"/>
      <c r="P618" s="219"/>
      <c r="Q618" s="219"/>
      <c r="R618" s="219"/>
      <c r="S618" s="219"/>
      <c r="T618" s="220"/>
      <c r="AT618" s="221" t="s">
        <v>140</v>
      </c>
      <c r="AU618" s="221" t="s">
        <v>138</v>
      </c>
      <c r="AV618" s="14" t="s">
        <v>138</v>
      </c>
      <c r="AW618" s="14" t="s">
        <v>32</v>
      </c>
      <c r="AX618" s="14" t="s">
        <v>75</v>
      </c>
      <c r="AY618" s="221" t="s">
        <v>130</v>
      </c>
    </row>
    <row r="619" spans="1:65" s="13" customFormat="1" ht="11.25">
      <c r="B619" s="200"/>
      <c r="C619" s="201"/>
      <c r="D619" s="202" t="s">
        <v>140</v>
      </c>
      <c r="E619" s="203" t="s">
        <v>1</v>
      </c>
      <c r="F619" s="204" t="s">
        <v>1509</v>
      </c>
      <c r="G619" s="201"/>
      <c r="H619" s="203" t="s">
        <v>1</v>
      </c>
      <c r="I619" s="205"/>
      <c r="J619" s="201"/>
      <c r="K619" s="201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140</v>
      </c>
      <c r="AU619" s="210" t="s">
        <v>138</v>
      </c>
      <c r="AV619" s="13" t="s">
        <v>83</v>
      </c>
      <c r="AW619" s="13" t="s">
        <v>32</v>
      </c>
      <c r="AX619" s="13" t="s">
        <v>75</v>
      </c>
      <c r="AY619" s="210" t="s">
        <v>130</v>
      </c>
    </row>
    <row r="620" spans="1:65" s="14" customFormat="1" ht="11.25">
      <c r="B620" s="211"/>
      <c r="C620" s="212"/>
      <c r="D620" s="202" t="s">
        <v>140</v>
      </c>
      <c r="E620" s="213" t="s">
        <v>1</v>
      </c>
      <c r="F620" s="214" t="s">
        <v>1510</v>
      </c>
      <c r="G620" s="212"/>
      <c r="H620" s="215">
        <v>14.2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140</v>
      </c>
      <c r="AU620" s="221" t="s">
        <v>138</v>
      </c>
      <c r="AV620" s="14" t="s">
        <v>138</v>
      </c>
      <c r="AW620" s="14" t="s">
        <v>32</v>
      </c>
      <c r="AX620" s="14" t="s">
        <v>75</v>
      </c>
      <c r="AY620" s="221" t="s">
        <v>130</v>
      </c>
    </row>
    <row r="621" spans="1:65" s="15" customFormat="1" ht="11.25">
      <c r="B621" s="222"/>
      <c r="C621" s="223"/>
      <c r="D621" s="202" t="s">
        <v>140</v>
      </c>
      <c r="E621" s="224" t="s">
        <v>1</v>
      </c>
      <c r="F621" s="225" t="s">
        <v>169</v>
      </c>
      <c r="G621" s="223"/>
      <c r="H621" s="226">
        <v>17.55</v>
      </c>
      <c r="I621" s="227"/>
      <c r="J621" s="223"/>
      <c r="K621" s="223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140</v>
      </c>
      <c r="AU621" s="232" t="s">
        <v>138</v>
      </c>
      <c r="AV621" s="15" t="s">
        <v>137</v>
      </c>
      <c r="AW621" s="15" t="s">
        <v>32</v>
      </c>
      <c r="AX621" s="15" t="s">
        <v>83</v>
      </c>
      <c r="AY621" s="232" t="s">
        <v>130</v>
      </c>
    </row>
    <row r="622" spans="1:65" s="2" customFormat="1" ht="16.5" customHeight="1">
      <c r="A622" s="35"/>
      <c r="B622" s="36"/>
      <c r="C622" s="233" t="s">
        <v>843</v>
      </c>
      <c r="D622" s="233" t="s">
        <v>175</v>
      </c>
      <c r="E622" s="234" t="s">
        <v>1511</v>
      </c>
      <c r="F622" s="235" t="s">
        <v>1512</v>
      </c>
      <c r="G622" s="236" t="s">
        <v>377</v>
      </c>
      <c r="H622" s="237">
        <v>17.55</v>
      </c>
      <c r="I622" s="238"/>
      <c r="J622" s="239">
        <f>ROUND(I622*H622,2)</f>
        <v>0</v>
      </c>
      <c r="K622" s="235" t="s">
        <v>1</v>
      </c>
      <c r="L622" s="240"/>
      <c r="M622" s="241" t="s">
        <v>1</v>
      </c>
      <c r="N622" s="242" t="s">
        <v>41</v>
      </c>
      <c r="O622" s="72"/>
      <c r="P622" s="196">
        <f>O622*H622</f>
        <v>0</v>
      </c>
      <c r="Q622" s="196">
        <v>0.03</v>
      </c>
      <c r="R622" s="196">
        <f>Q622*H622</f>
        <v>0.52649999999999997</v>
      </c>
      <c r="S622" s="196">
        <v>0</v>
      </c>
      <c r="T622" s="197">
        <f>S622*H622</f>
        <v>0</v>
      </c>
      <c r="U622" s="35"/>
      <c r="V622" s="35"/>
      <c r="W622" s="35"/>
      <c r="X622" s="35"/>
      <c r="Y622" s="35"/>
      <c r="Z622" s="35"/>
      <c r="AA622" s="35"/>
      <c r="AB622" s="35"/>
      <c r="AC622" s="35"/>
      <c r="AD622" s="35"/>
      <c r="AE622" s="35"/>
      <c r="AR622" s="198" t="s">
        <v>391</v>
      </c>
      <c r="AT622" s="198" t="s">
        <v>175</v>
      </c>
      <c r="AU622" s="198" t="s">
        <v>138</v>
      </c>
      <c r="AY622" s="18" t="s">
        <v>130</v>
      </c>
      <c r="BE622" s="199">
        <f>IF(N622="základní",J622,0)</f>
        <v>0</v>
      </c>
      <c r="BF622" s="199">
        <f>IF(N622="snížená",J622,0)</f>
        <v>0</v>
      </c>
      <c r="BG622" s="199">
        <f>IF(N622="zákl. přenesená",J622,0)</f>
        <v>0</v>
      </c>
      <c r="BH622" s="199">
        <f>IF(N622="sníž. přenesená",J622,0)</f>
        <v>0</v>
      </c>
      <c r="BI622" s="199">
        <f>IF(N622="nulová",J622,0)</f>
        <v>0</v>
      </c>
      <c r="BJ622" s="18" t="s">
        <v>138</v>
      </c>
      <c r="BK622" s="199">
        <f>ROUND(I622*H622,2)</f>
        <v>0</v>
      </c>
      <c r="BL622" s="18" t="s">
        <v>233</v>
      </c>
      <c r="BM622" s="198" t="s">
        <v>1513</v>
      </c>
    </row>
    <row r="623" spans="1:65" s="2" customFormat="1" ht="21.75" customHeight="1">
      <c r="A623" s="35"/>
      <c r="B623" s="36"/>
      <c r="C623" s="187" t="s">
        <v>850</v>
      </c>
      <c r="D623" s="187" t="s">
        <v>132</v>
      </c>
      <c r="E623" s="188" t="s">
        <v>1514</v>
      </c>
      <c r="F623" s="189" t="s">
        <v>1515</v>
      </c>
      <c r="G623" s="190" t="s">
        <v>584</v>
      </c>
      <c r="H623" s="191">
        <v>27</v>
      </c>
      <c r="I623" s="192"/>
      <c r="J623" s="193">
        <f>ROUND(I623*H623,2)</f>
        <v>0</v>
      </c>
      <c r="K623" s="189" t="s">
        <v>1</v>
      </c>
      <c r="L623" s="40"/>
      <c r="M623" s="194" t="s">
        <v>1</v>
      </c>
      <c r="N623" s="195" t="s">
        <v>41</v>
      </c>
      <c r="O623" s="72"/>
      <c r="P623" s="196">
        <f>O623*H623</f>
        <v>0</v>
      </c>
      <c r="Q623" s="196">
        <v>0</v>
      </c>
      <c r="R623" s="196">
        <f>Q623*H623</f>
        <v>0</v>
      </c>
      <c r="S623" s="196">
        <v>0</v>
      </c>
      <c r="T623" s="197">
        <f>S623*H623</f>
        <v>0</v>
      </c>
      <c r="U623" s="35"/>
      <c r="V623" s="35"/>
      <c r="W623" s="35"/>
      <c r="X623" s="35"/>
      <c r="Y623" s="35"/>
      <c r="Z623" s="35"/>
      <c r="AA623" s="35"/>
      <c r="AB623" s="35"/>
      <c r="AC623" s="35"/>
      <c r="AD623" s="35"/>
      <c r="AE623" s="35"/>
      <c r="AR623" s="198" t="s">
        <v>233</v>
      </c>
      <c r="AT623" s="198" t="s">
        <v>132</v>
      </c>
      <c r="AU623" s="198" t="s">
        <v>138</v>
      </c>
      <c r="AY623" s="18" t="s">
        <v>130</v>
      </c>
      <c r="BE623" s="199">
        <f>IF(N623="základní",J623,0)</f>
        <v>0</v>
      </c>
      <c r="BF623" s="199">
        <f>IF(N623="snížená",J623,0)</f>
        <v>0</v>
      </c>
      <c r="BG623" s="199">
        <f>IF(N623="zákl. přenesená",J623,0)</f>
        <v>0</v>
      </c>
      <c r="BH623" s="199">
        <f>IF(N623="sníž. přenesená",J623,0)</f>
        <v>0</v>
      </c>
      <c r="BI623" s="199">
        <f>IF(N623="nulová",J623,0)</f>
        <v>0</v>
      </c>
      <c r="BJ623" s="18" t="s">
        <v>138</v>
      </c>
      <c r="BK623" s="199">
        <f>ROUND(I623*H623,2)</f>
        <v>0</v>
      </c>
      <c r="BL623" s="18" t="s">
        <v>233</v>
      </c>
      <c r="BM623" s="198" t="s">
        <v>1516</v>
      </c>
    </row>
    <row r="624" spans="1:65" s="13" customFormat="1" ht="11.25">
      <c r="B624" s="200"/>
      <c r="C624" s="201"/>
      <c r="D624" s="202" t="s">
        <v>140</v>
      </c>
      <c r="E624" s="203" t="s">
        <v>1</v>
      </c>
      <c r="F624" s="204" t="s">
        <v>1517</v>
      </c>
      <c r="G624" s="201"/>
      <c r="H624" s="203" t="s">
        <v>1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140</v>
      </c>
      <c r="AU624" s="210" t="s">
        <v>138</v>
      </c>
      <c r="AV624" s="13" t="s">
        <v>83</v>
      </c>
      <c r="AW624" s="13" t="s">
        <v>32</v>
      </c>
      <c r="AX624" s="13" t="s">
        <v>75</v>
      </c>
      <c r="AY624" s="210" t="s">
        <v>130</v>
      </c>
    </row>
    <row r="625" spans="1:65" s="14" customFormat="1" ht="11.25">
      <c r="B625" s="211"/>
      <c r="C625" s="212"/>
      <c r="D625" s="202" t="s">
        <v>140</v>
      </c>
      <c r="E625" s="213" t="s">
        <v>1</v>
      </c>
      <c r="F625" s="214" t="s">
        <v>355</v>
      </c>
      <c r="G625" s="212"/>
      <c r="H625" s="215">
        <v>27</v>
      </c>
      <c r="I625" s="216"/>
      <c r="J625" s="212"/>
      <c r="K625" s="212"/>
      <c r="L625" s="217"/>
      <c r="M625" s="218"/>
      <c r="N625" s="219"/>
      <c r="O625" s="219"/>
      <c r="P625" s="219"/>
      <c r="Q625" s="219"/>
      <c r="R625" s="219"/>
      <c r="S625" s="219"/>
      <c r="T625" s="220"/>
      <c r="AT625" s="221" t="s">
        <v>140</v>
      </c>
      <c r="AU625" s="221" t="s">
        <v>138</v>
      </c>
      <c r="AV625" s="14" t="s">
        <v>138</v>
      </c>
      <c r="AW625" s="14" t="s">
        <v>32</v>
      </c>
      <c r="AX625" s="14" t="s">
        <v>83</v>
      </c>
      <c r="AY625" s="221" t="s">
        <v>130</v>
      </c>
    </row>
    <row r="626" spans="1:65" s="2" customFormat="1" ht="24.2" customHeight="1">
      <c r="A626" s="35"/>
      <c r="B626" s="36"/>
      <c r="C626" s="187" t="s">
        <v>855</v>
      </c>
      <c r="D626" s="187" t="s">
        <v>132</v>
      </c>
      <c r="E626" s="188" t="s">
        <v>1518</v>
      </c>
      <c r="F626" s="189" t="s">
        <v>1519</v>
      </c>
      <c r="G626" s="190" t="s">
        <v>584</v>
      </c>
      <c r="H626" s="191">
        <v>2</v>
      </c>
      <c r="I626" s="192"/>
      <c r="J626" s="193">
        <f>ROUND(I626*H626,2)</f>
        <v>0</v>
      </c>
      <c r="K626" s="189" t="s">
        <v>136</v>
      </c>
      <c r="L626" s="40"/>
      <c r="M626" s="194" t="s">
        <v>1</v>
      </c>
      <c r="N626" s="195" t="s">
        <v>41</v>
      </c>
      <c r="O626" s="72"/>
      <c r="P626" s="196">
        <f>O626*H626</f>
        <v>0</v>
      </c>
      <c r="Q626" s="196">
        <v>0</v>
      </c>
      <c r="R626" s="196">
        <f>Q626*H626</f>
        <v>0</v>
      </c>
      <c r="S626" s="196">
        <v>0</v>
      </c>
      <c r="T626" s="197">
        <f>S626*H626</f>
        <v>0</v>
      </c>
      <c r="U626" s="35"/>
      <c r="V626" s="35"/>
      <c r="W626" s="35"/>
      <c r="X626" s="35"/>
      <c r="Y626" s="35"/>
      <c r="Z626" s="35"/>
      <c r="AA626" s="35"/>
      <c r="AB626" s="35"/>
      <c r="AC626" s="35"/>
      <c r="AD626" s="35"/>
      <c r="AE626" s="35"/>
      <c r="AR626" s="198" t="s">
        <v>233</v>
      </c>
      <c r="AT626" s="198" t="s">
        <v>132</v>
      </c>
      <c r="AU626" s="198" t="s">
        <v>138</v>
      </c>
      <c r="AY626" s="18" t="s">
        <v>130</v>
      </c>
      <c r="BE626" s="199">
        <f>IF(N626="základní",J626,0)</f>
        <v>0</v>
      </c>
      <c r="BF626" s="199">
        <f>IF(N626="snížená",J626,0)</f>
        <v>0</v>
      </c>
      <c r="BG626" s="199">
        <f>IF(N626="zákl. přenesená",J626,0)</f>
        <v>0</v>
      </c>
      <c r="BH626" s="199">
        <f>IF(N626="sníž. přenesená",J626,0)</f>
        <v>0</v>
      </c>
      <c r="BI626" s="199">
        <f>IF(N626="nulová",J626,0)</f>
        <v>0</v>
      </c>
      <c r="BJ626" s="18" t="s">
        <v>138</v>
      </c>
      <c r="BK626" s="199">
        <f>ROUND(I626*H626,2)</f>
        <v>0</v>
      </c>
      <c r="BL626" s="18" t="s">
        <v>233</v>
      </c>
      <c r="BM626" s="198" t="s">
        <v>1520</v>
      </c>
    </row>
    <row r="627" spans="1:65" s="13" customFormat="1" ht="11.25">
      <c r="B627" s="200"/>
      <c r="C627" s="201"/>
      <c r="D627" s="202" t="s">
        <v>140</v>
      </c>
      <c r="E627" s="203" t="s">
        <v>1</v>
      </c>
      <c r="F627" s="204" t="s">
        <v>1521</v>
      </c>
      <c r="G627" s="201"/>
      <c r="H627" s="203" t="s">
        <v>1</v>
      </c>
      <c r="I627" s="205"/>
      <c r="J627" s="201"/>
      <c r="K627" s="201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140</v>
      </c>
      <c r="AU627" s="210" t="s">
        <v>138</v>
      </c>
      <c r="AV627" s="13" t="s">
        <v>83</v>
      </c>
      <c r="AW627" s="13" t="s">
        <v>32</v>
      </c>
      <c r="AX627" s="13" t="s">
        <v>75</v>
      </c>
      <c r="AY627" s="210" t="s">
        <v>130</v>
      </c>
    </row>
    <row r="628" spans="1:65" s="14" customFormat="1" ht="11.25">
      <c r="B628" s="211"/>
      <c r="C628" s="212"/>
      <c r="D628" s="202" t="s">
        <v>140</v>
      </c>
      <c r="E628" s="213" t="s">
        <v>1</v>
      </c>
      <c r="F628" s="214" t="s">
        <v>83</v>
      </c>
      <c r="G628" s="212"/>
      <c r="H628" s="215">
        <v>1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140</v>
      </c>
      <c r="AU628" s="221" t="s">
        <v>138</v>
      </c>
      <c r="AV628" s="14" t="s">
        <v>138</v>
      </c>
      <c r="AW628" s="14" t="s">
        <v>32</v>
      </c>
      <c r="AX628" s="14" t="s">
        <v>75</v>
      </c>
      <c r="AY628" s="221" t="s">
        <v>130</v>
      </c>
    </row>
    <row r="629" spans="1:65" s="13" customFormat="1" ht="11.25">
      <c r="B629" s="200"/>
      <c r="C629" s="201"/>
      <c r="D629" s="202" t="s">
        <v>140</v>
      </c>
      <c r="E629" s="203" t="s">
        <v>1</v>
      </c>
      <c r="F629" s="204" t="s">
        <v>1522</v>
      </c>
      <c r="G629" s="201"/>
      <c r="H629" s="203" t="s">
        <v>1</v>
      </c>
      <c r="I629" s="205"/>
      <c r="J629" s="201"/>
      <c r="K629" s="201"/>
      <c r="L629" s="206"/>
      <c r="M629" s="207"/>
      <c r="N629" s="208"/>
      <c r="O629" s="208"/>
      <c r="P629" s="208"/>
      <c r="Q629" s="208"/>
      <c r="R629" s="208"/>
      <c r="S629" s="208"/>
      <c r="T629" s="209"/>
      <c r="AT629" s="210" t="s">
        <v>140</v>
      </c>
      <c r="AU629" s="210" t="s">
        <v>138</v>
      </c>
      <c r="AV629" s="13" t="s">
        <v>83</v>
      </c>
      <c r="AW629" s="13" t="s">
        <v>32</v>
      </c>
      <c r="AX629" s="13" t="s">
        <v>75</v>
      </c>
      <c r="AY629" s="210" t="s">
        <v>130</v>
      </c>
    </row>
    <row r="630" spans="1:65" s="14" customFormat="1" ht="11.25">
      <c r="B630" s="211"/>
      <c r="C630" s="212"/>
      <c r="D630" s="202" t="s">
        <v>140</v>
      </c>
      <c r="E630" s="213" t="s">
        <v>1</v>
      </c>
      <c r="F630" s="214" t="s">
        <v>83</v>
      </c>
      <c r="G630" s="212"/>
      <c r="H630" s="215">
        <v>1</v>
      </c>
      <c r="I630" s="216"/>
      <c r="J630" s="212"/>
      <c r="K630" s="212"/>
      <c r="L630" s="217"/>
      <c r="M630" s="218"/>
      <c r="N630" s="219"/>
      <c r="O630" s="219"/>
      <c r="P630" s="219"/>
      <c r="Q630" s="219"/>
      <c r="R630" s="219"/>
      <c r="S630" s="219"/>
      <c r="T630" s="220"/>
      <c r="AT630" s="221" t="s">
        <v>140</v>
      </c>
      <c r="AU630" s="221" t="s">
        <v>138</v>
      </c>
      <c r="AV630" s="14" t="s">
        <v>138</v>
      </c>
      <c r="AW630" s="14" t="s">
        <v>32</v>
      </c>
      <c r="AX630" s="14" t="s">
        <v>75</v>
      </c>
      <c r="AY630" s="221" t="s">
        <v>130</v>
      </c>
    </row>
    <row r="631" spans="1:65" s="15" customFormat="1" ht="11.25">
      <c r="B631" s="222"/>
      <c r="C631" s="223"/>
      <c r="D631" s="202" t="s">
        <v>140</v>
      </c>
      <c r="E631" s="224" t="s">
        <v>1</v>
      </c>
      <c r="F631" s="225" t="s">
        <v>169</v>
      </c>
      <c r="G631" s="223"/>
      <c r="H631" s="226">
        <v>2</v>
      </c>
      <c r="I631" s="227"/>
      <c r="J631" s="223"/>
      <c r="K631" s="223"/>
      <c r="L631" s="228"/>
      <c r="M631" s="229"/>
      <c r="N631" s="230"/>
      <c r="O631" s="230"/>
      <c r="P631" s="230"/>
      <c r="Q631" s="230"/>
      <c r="R631" s="230"/>
      <c r="S631" s="230"/>
      <c r="T631" s="231"/>
      <c r="AT631" s="232" t="s">
        <v>140</v>
      </c>
      <c r="AU631" s="232" t="s">
        <v>138</v>
      </c>
      <c r="AV631" s="15" t="s">
        <v>137</v>
      </c>
      <c r="AW631" s="15" t="s">
        <v>32</v>
      </c>
      <c r="AX631" s="15" t="s">
        <v>83</v>
      </c>
      <c r="AY631" s="232" t="s">
        <v>130</v>
      </c>
    </row>
    <row r="632" spans="1:65" s="2" customFormat="1" ht="16.5" customHeight="1">
      <c r="A632" s="35"/>
      <c r="B632" s="36"/>
      <c r="C632" s="233" t="s">
        <v>859</v>
      </c>
      <c r="D632" s="233" t="s">
        <v>175</v>
      </c>
      <c r="E632" s="234" t="s">
        <v>1523</v>
      </c>
      <c r="F632" s="235" t="s">
        <v>1524</v>
      </c>
      <c r="G632" s="236" t="s">
        <v>135</v>
      </c>
      <c r="H632" s="237">
        <v>3.9649999999999999</v>
      </c>
      <c r="I632" s="238"/>
      <c r="J632" s="239">
        <f>ROUND(I632*H632,2)</f>
        <v>0</v>
      </c>
      <c r="K632" s="235" t="s">
        <v>136</v>
      </c>
      <c r="L632" s="240"/>
      <c r="M632" s="241" t="s">
        <v>1</v>
      </c>
      <c r="N632" s="242" t="s">
        <v>41</v>
      </c>
      <c r="O632" s="72"/>
      <c r="P632" s="196">
        <f>O632*H632</f>
        <v>0</v>
      </c>
      <c r="Q632" s="196">
        <v>2.4230000000000002E-2</v>
      </c>
      <c r="R632" s="196">
        <f>Q632*H632</f>
        <v>9.6071950000000003E-2</v>
      </c>
      <c r="S632" s="196">
        <v>0</v>
      </c>
      <c r="T632" s="197">
        <f>S632*H632</f>
        <v>0</v>
      </c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R632" s="198" t="s">
        <v>391</v>
      </c>
      <c r="AT632" s="198" t="s">
        <v>175</v>
      </c>
      <c r="AU632" s="198" t="s">
        <v>138</v>
      </c>
      <c r="AY632" s="18" t="s">
        <v>130</v>
      </c>
      <c r="BE632" s="199">
        <f>IF(N632="základní",J632,0)</f>
        <v>0</v>
      </c>
      <c r="BF632" s="199">
        <f>IF(N632="snížená",J632,0)</f>
        <v>0</v>
      </c>
      <c r="BG632" s="199">
        <f>IF(N632="zákl. přenesená",J632,0)</f>
        <v>0</v>
      </c>
      <c r="BH632" s="199">
        <f>IF(N632="sníž. přenesená",J632,0)</f>
        <v>0</v>
      </c>
      <c r="BI632" s="199">
        <f>IF(N632="nulová",J632,0)</f>
        <v>0</v>
      </c>
      <c r="BJ632" s="18" t="s">
        <v>138</v>
      </c>
      <c r="BK632" s="199">
        <f>ROUND(I632*H632,2)</f>
        <v>0</v>
      </c>
      <c r="BL632" s="18" t="s">
        <v>233</v>
      </c>
      <c r="BM632" s="198" t="s">
        <v>1525</v>
      </c>
    </row>
    <row r="633" spans="1:65" s="13" customFormat="1" ht="11.25">
      <c r="B633" s="200"/>
      <c r="C633" s="201"/>
      <c r="D633" s="202" t="s">
        <v>140</v>
      </c>
      <c r="E633" s="203" t="s">
        <v>1</v>
      </c>
      <c r="F633" s="204" t="s">
        <v>1521</v>
      </c>
      <c r="G633" s="201"/>
      <c r="H633" s="203" t="s">
        <v>1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140</v>
      </c>
      <c r="AU633" s="210" t="s">
        <v>138</v>
      </c>
      <c r="AV633" s="13" t="s">
        <v>83</v>
      </c>
      <c r="AW633" s="13" t="s">
        <v>32</v>
      </c>
      <c r="AX633" s="13" t="s">
        <v>75</v>
      </c>
      <c r="AY633" s="210" t="s">
        <v>130</v>
      </c>
    </row>
    <row r="634" spans="1:65" s="14" customFormat="1" ht="11.25">
      <c r="B634" s="211"/>
      <c r="C634" s="212"/>
      <c r="D634" s="202" t="s">
        <v>140</v>
      </c>
      <c r="E634" s="213" t="s">
        <v>1</v>
      </c>
      <c r="F634" s="214" t="s">
        <v>1526</v>
      </c>
      <c r="G634" s="212"/>
      <c r="H634" s="215">
        <v>1.8180000000000001</v>
      </c>
      <c r="I634" s="216"/>
      <c r="J634" s="212"/>
      <c r="K634" s="212"/>
      <c r="L634" s="217"/>
      <c r="M634" s="218"/>
      <c r="N634" s="219"/>
      <c r="O634" s="219"/>
      <c r="P634" s="219"/>
      <c r="Q634" s="219"/>
      <c r="R634" s="219"/>
      <c r="S634" s="219"/>
      <c r="T634" s="220"/>
      <c r="AT634" s="221" t="s">
        <v>140</v>
      </c>
      <c r="AU634" s="221" t="s">
        <v>138</v>
      </c>
      <c r="AV634" s="14" t="s">
        <v>138</v>
      </c>
      <c r="AW634" s="14" t="s">
        <v>32</v>
      </c>
      <c r="AX634" s="14" t="s">
        <v>75</v>
      </c>
      <c r="AY634" s="221" t="s">
        <v>130</v>
      </c>
    </row>
    <row r="635" spans="1:65" s="13" customFormat="1" ht="11.25">
      <c r="B635" s="200"/>
      <c r="C635" s="201"/>
      <c r="D635" s="202" t="s">
        <v>140</v>
      </c>
      <c r="E635" s="203" t="s">
        <v>1</v>
      </c>
      <c r="F635" s="204" t="s">
        <v>1522</v>
      </c>
      <c r="G635" s="201"/>
      <c r="H635" s="203" t="s">
        <v>1</v>
      </c>
      <c r="I635" s="205"/>
      <c r="J635" s="201"/>
      <c r="K635" s="201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140</v>
      </c>
      <c r="AU635" s="210" t="s">
        <v>138</v>
      </c>
      <c r="AV635" s="13" t="s">
        <v>83</v>
      </c>
      <c r="AW635" s="13" t="s">
        <v>32</v>
      </c>
      <c r="AX635" s="13" t="s">
        <v>75</v>
      </c>
      <c r="AY635" s="210" t="s">
        <v>130</v>
      </c>
    </row>
    <row r="636" spans="1:65" s="14" customFormat="1" ht="11.25">
      <c r="B636" s="211"/>
      <c r="C636" s="212"/>
      <c r="D636" s="202" t="s">
        <v>140</v>
      </c>
      <c r="E636" s="213" t="s">
        <v>1</v>
      </c>
      <c r="F636" s="214" t="s">
        <v>1527</v>
      </c>
      <c r="G636" s="212"/>
      <c r="H636" s="215">
        <v>2.1469999999999998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140</v>
      </c>
      <c r="AU636" s="221" t="s">
        <v>138</v>
      </c>
      <c r="AV636" s="14" t="s">
        <v>138</v>
      </c>
      <c r="AW636" s="14" t="s">
        <v>32</v>
      </c>
      <c r="AX636" s="14" t="s">
        <v>75</v>
      </c>
      <c r="AY636" s="221" t="s">
        <v>130</v>
      </c>
    </row>
    <row r="637" spans="1:65" s="15" customFormat="1" ht="11.25">
      <c r="B637" s="222"/>
      <c r="C637" s="223"/>
      <c r="D637" s="202" t="s">
        <v>140</v>
      </c>
      <c r="E637" s="224" t="s">
        <v>1</v>
      </c>
      <c r="F637" s="225" t="s">
        <v>169</v>
      </c>
      <c r="G637" s="223"/>
      <c r="H637" s="226">
        <v>3.9649999999999999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140</v>
      </c>
      <c r="AU637" s="232" t="s">
        <v>138</v>
      </c>
      <c r="AV637" s="15" t="s">
        <v>137</v>
      </c>
      <c r="AW637" s="15" t="s">
        <v>32</v>
      </c>
      <c r="AX637" s="15" t="s">
        <v>83</v>
      </c>
      <c r="AY637" s="232" t="s">
        <v>130</v>
      </c>
    </row>
    <row r="638" spans="1:65" s="2" customFormat="1" ht="33" customHeight="1">
      <c r="A638" s="35"/>
      <c r="B638" s="36"/>
      <c r="C638" s="187" t="s">
        <v>864</v>
      </c>
      <c r="D638" s="187" t="s">
        <v>132</v>
      </c>
      <c r="E638" s="188" t="s">
        <v>1528</v>
      </c>
      <c r="F638" s="189" t="s">
        <v>1529</v>
      </c>
      <c r="G638" s="190" t="s">
        <v>584</v>
      </c>
      <c r="H638" s="191">
        <v>4</v>
      </c>
      <c r="I638" s="192"/>
      <c r="J638" s="193">
        <f>ROUND(I638*H638,2)</f>
        <v>0</v>
      </c>
      <c r="K638" s="189" t="s">
        <v>136</v>
      </c>
      <c r="L638" s="40"/>
      <c r="M638" s="194" t="s">
        <v>1</v>
      </c>
      <c r="N638" s="195" t="s">
        <v>41</v>
      </c>
      <c r="O638" s="72"/>
      <c r="P638" s="196">
        <f>O638*H638</f>
        <v>0</v>
      </c>
      <c r="Q638" s="196">
        <v>0</v>
      </c>
      <c r="R638" s="196">
        <f>Q638*H638</f>
        <v>0</v>
      </c>
      <c r="S638" s="196">
        <v>0</v>
      </c>
      <c r="T638" s="197">
        <f>S638*H638</f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8" t="s">
        <v>233</v>
      </c>
      <c r="AT638" s="198" t="s">
        <v>132</v>
      </c>
      <c r="AU638" s="198" t="s">
        <v>138</v>
      </c>
      <c r="AY638" s="18" t="s">
        <v>130</v>
      </c>
      <c r="BE638" s="199">
        <f>IF(N638="základní",J638,0)</f>
        <v>0</v>
      </c>
      <c r="BF638" s="199">
        <f>IF(N638="snížená",J638,0)</f>
        <v>0</v>
      </c>
      <c r="BG638" s="199">
        <f>IF(N638="zákl. přenesená",J638,0)</f>
        <v>0</v>
      </c>
      <c r="BH638" s="199">
        <f>IF(N638="sníž. přenesená",J638,0)</f>
        <v>0</v>
      </c>
      <c r="BI638" s="199">
        <f>IF(N638="nulová",J638,0)</f>
        <v>0</v>
      </c>
      <c r="BJ638" s="18" t="s">
        <v>138</v>
      </c>
      <c r="BK638" s="199">
        <f>ROUND(I638*H638,2)</f>
        <v>0</v>
      </c>
      <c r="BL638" s="18" t="s">
        <v>233</v>
      </c>
      <c r="BM638" s="198" t="s">
        <v>1530</v>
      </c>
    </row>
    <row r="639" spans="1:65" s="13" customFormat="1" ht="11.25">
      <c r="B639" s="200"/>
      <c r="C639" s="201"/>
      <c r="D639" s="202" t="s">
        <v>140</v>
      </c>
      <c r="E639" s="203" t="s">
        <v>1</v>
      </c>
      <c r="F639" s="204" t="s">
        <v>1531</v>
      </c>
      <c r="G639" s="201"/>
      <c r="H639" s="203" t="s">
        <v>1</v>
      </c>
      <c r="I639" s="205"/>
      <c r="J639" s="201"/>
      <c r="K639" s="201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140</v>
      </c>
      <c r="AU639" s="210" t="s">
        <v>138</v>
      </c>
      <c r="AV639" s="13" t="s">
        <v>83</v>
      </c>
      <c r="AW639" s="13" t="s">
        <v>32</v>
      </c>
      <c r="AX639" s="13" t="s">
        <v>75</v>
      </c>
      <c r="AY639" s="210" t="s">
        <v>130</v>
      </c>
    </row>
    <row r="640" spans="1:65" s="14" customFormat="1" ht="11.25">
      <c r="B640" s="211"/>
      <c r="C640" s="212"/>
      <c r="D640" s="202" t="s">
        <v>140</v>
      </c>
      <c r="E640" s="213" t="s">
        <v>1</v>
      </c>
      <c r="F640" s="214" t="s">
        <v>137</v>
      </c>
      <c r="G640" s="212"/>
      <c r="H640" s="215">
        <v>4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140</v>
      </c>
      <c r="AU640" s="221" t="s">
        <v>138</v>
      </c>
      <c r="AV640" s="14" t="s">
        <v>138</v>
      </c>
      <c r="AW640" s="14" t="s">
        <v>32</v>
      </c>
      <c r="AX640" s="14" t="s">
        <v>83</v>
      </c>
      <c r="AY640" s="221" t="s">
        <v>130</v>
      </c>
    </row>
    <row r="641" spans="1:65" s="2" customFormat="1" ht="24.2" customHeight="1">
      <c r="A641" s="35"/>
      <c r="B641" s="36"/>
      <c r="C641" s="233" t="s">
        <v>870</v>
      </c>
      <c r="D641" s="233" t="s">
        <v>175</v>
      </c>
      <c r="E641" s="234" t="s">
        <v>1532</v>
      </c>
      <c r="F641" s="235" t="s">
        <v>1533</v>
      </c>
      <c r="G641" s="236" t="s">
        <v>135</v>
      </c>
      <c r="H641" s="237">
        <v>13.2</v>
      </c>
      <c r="I641" s="238"/>
      <c r="J641" s="239">
        <f>ROUND(I641*H641,2)</f>
        <v>0</v>
      </c>
      <c r="K641" s="235" t="s">
        <v>136</v>
      </c>
      <c r="L641" s="240"/>
      <c r="M641" s="241" t="s">
        <v>1</v>
      </c>
      <c r="N641" s="242" t="s">
        <v>41</v>
      </c>
      <c r="O641" s="72"/>
      <c r="P641" s="196">
        <f>O641*H641</f>
        <v>0</v>
      </c>
      <c r="Q641" s="196">
        <v>3.3980000000000003E-2</v>
      </c>
      <c r="R641" s="196">
        <f>Q641*H641</f>
        <v>0.44853600000000005</v>
      </c>
      <c r="S641" s="196">
        <v>0</v>
      </c>
      <c r="T641" s="197">
        <f>S641*H641</f>
        <v>0</v>
      </c>
      <c r="U641" s="35"/>
      <c r="V641" s="35"/>
      <c r="W641" s="35"/>
      <c r="X641" s="35"/>
      <c r="Y641" s="35"/>
      <c r="Z641" s="35"/>
      <c r="AA641" s="35"/>
      <c r="AB641" s="35"/>
      <c r="AC641" s="35"/>
      <c r="AD641" s="35"/>
      <c r="AE641" s="35"/>
      <c r="AR641" s="198" t="s">
        <v>391</v>
      </c>
      <c r="AT641" s="198" t="s">
        <v>175</v>
      </c>
      <c r="AU641" s="198" t="s">
        <v>138</v>
      </c>
      <c r="AY641" s="18" t="s">
        <v>130</v>
      </c>
      <c r="BE641" s="199">
        <f>IF(N641="základní",J641,0)</f>
        <v>0</v>
      </c>
      <c r="BF641" s="199">
        <f>IF(N641="snížená",J641,0)</f>
        <v>0</v>
      </c>
      <c r="BG641" s="199">
        <f>IF(N641="zákl. přenesená",J641,0)</f>
        <v>0</v>
      </c>
      <c r="BH641" s="199">
        <f>IF(N641="sníž. přenesená",J641,0)</f>
        <v>0</v>
      </c>
      <c r="BI641" s="199">
        <f>IF(N641="nulová",J641,0)</f>
        <v>0</v>
      </c>
      <c r="BJ641" s="18" t="s">
        <v>138</v>
      </c>
      <c r="BK641" s="199">
        <f>ROUND(I641*H641,2)</f>
        <v>0</v>
      </c>
      <c r="BL641" s="18" t="s">
        <v>233</v>
      </c>
      <c r="BM641" s="198" t="s">
        <v>1534</v>
      </c>
    </row>
    <row r="642" spans="1:65" s="14" customFormat="1" ht="11.25">
      <c r="B642" s="211"/>
      <c r="C642" s="212"/>
      <c r="D642" s="202" t="s">
        <v>140</v>
      </c>
      <c r="E642" s="213" t="s">
        <v>1</v>
      </c>
      <c r="F642" s="214" t="s">
        <v>1535</v>
      </c>
      <c r="G642" s="212"/>
      <c r="H642" s="215">
        <v>13.2</v>
      </c>
      <c r="I642" s="216"/>
      <c r="J642" s="212"/>
      <c r="K642" s="212"/>
      <c r="L642" s="217"/>
      <c r="M642" s="218"/>
      <c r="N642" s="219"/>
      <c r="O642" s="219"/>
      <c r="P642" s="219"/>
      <c r="Q642" s="219"/>
      <c r="R642" s="219"/>
      <c r="S642" s="219"/>
      <c r="T642" s="220"/>
      <c r="AT642" s="221" t="s">
        <v>140</v>
      </c>
      <c r="AU642" s="221" t="s">
        <v>138</v>
      </c>
      <c r="AV642" s="14" t="s">
        <v>138</v>
      </c>
      <c r="AW642" s="14" t="s">
        <v>32</v>
      </c>
      <c r="AX642" s="14" t="s">
        <v>83</v>
      </c>
      <c r="AY642" s="221" t="s">
        <v>130</v>
      </c>
    </row>
    <row r="643" spans="1:65" s="2" customFormat="1" ht="24.2" customHeight="1">
      <c r="A643" s="35"/>
      <c r="B643" s="36"/>
      <c r="C643" s="187" t="s">
        <v>877</v>
      </c>
      <c r="D643" s="187" t="s">
        <v>132</v>
      </c>
      <c r="E643" s="188" t="s">
        <v>1536</v>
      </c>
      <c r="F643" s="189" t="s">
        <v>1537</v>
      </c>
      <c r="G643" s="190" t="s">
        <v>584</v>
      </c>
      <c r="H643" s="191">
        <v>2</v>
      </c>
      <c r="I643" s="192"/>
      <c r="J643" s="193">
        <f>ROUND(I643*H643,2)</f>
        <v>0</v>
      </c>
      <c r="K643" s="189" t="s">
        <v>136</v>
      </c>
      <c r="L643" s="40"/>
      <c r="M643" s="194" t="s">
        <v>1</v>
      </c>
      <c r="N643" s="195" t="s">
        <v>41</v>
      </c>
      <c r="O643" s="72"/>
      <c r="P643" s="196">
        <f>O643*H643</f>
        <v>0</v>
      </c>
      <c r="Q643" s="196">
        <v>0</v>
      </c>
      <c r="R643" s="196">
        <f>Q643*H643</f>
        <v>0</v>
      </c>
      <c r="S643" s="196">
        <v>0</v>
      </c>
      <c r="T643" s="197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98" t="s">
        <v>233</v>
      </c>
      <c r="AT643" s="198" t="s">
        <v>132</v>
      </c>
      <c r="AU643" s="198" t="s">
        <v>138</v>
      </c>
      <c r="AY643" s="18" t="s">
        <v>130</v>
      </c>
      <c r="BE643" s="199">
        <f>IF(N643="základní",J643,0)</f>
        <v>0</v>
      </c>
      <c r="BF643" s="199">
        <f>IF(N643="snížená",J643,0)</f>
        <v>0</v>
      </c>
      <c r="BG643" s="199">
        <f>IF(N643="zákl. přenesená",J643,0)</f>
        <v>0</v>
      </c>
      <c r="BH643" s="199">
        <f>IF(N643="sníž. přenesená",J643,0)</f>
        <v>0</v>
      </c>
      <c r="BI643" s="199">
        <f>IF(N643="nulová",J643,0)</f>
        <v>0</v>
      </c>
      <c r="BJ643" s="18" t="s">
        <v>138</v>
      </c>
      <c r="BK643" s="199">
        <f>ROUND(I643*H643,2)</f>
        <v>0</v>
      </c>
      <c r="BL643" s="18" t="s">
        <v>233</v>
      </c>
      <c r="BM643" s="198" t="s">
        <v>1538</v>
      </c>
    </row>
    <row r="644" spans="1:65" s="13" customFormat="1" ht="11.25">
      <c r="B644" s="200"/>
      <c r="C644" s="201"/>
      <c r="D644" s="202" t="s">
        <v>140</v>
      </c>
      <c r="E644" s="203" t="s">
        <v>1</v>
      </c>
      <c r="F644" s="204" t="s">
        <v>1539</v>
      </c>
      <c r="G644" s="201"/>
      <c r="H644" s="203" t="s">
        <v>1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140</v>
      </c>
      <c r="AU644" s="210" t="s">
        <v>138</v>
      </c>
      <c r="AV644" s="13" t="s">
        <v>83</v>
      </c>
      <c r="AW644" s="13" t="s">
        <v>32</v>
      </c>
      <c r="AX644" s="13" t="s">
        <v>75</v>
      </c>
      <c r="AY644" s="210" t="s">
        <v>130</v>
      </c>
    </row>
    <row r="645" spans="1:65" s="14" customFormat="1" ht="11.25">
      <c r="B645" s="211"/>
      <c r="C645" s="212"/>
      <c r="D645" s="202" t="s">
        <v>140</v>
      </c>
      <c r="E645" s="213" t="s">
        <v>1</v>
      </c>
      <c r="F645" s="214" t="s">
        <v>83</v>
      </c>
      <c r="G645" s="212"/>
      <c r="H645" s="215">
        <v>1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140</v>
      </c>
      <c r="AU645" s="221" t="s">
        <v>138</v>
      </c>
      <c r="AV645" s="14" t="s">
        <v>138</v>
      </c>
      <c r="AW645" s="14" t="s">
        <v>32</v>
      </c>
      <c r="AX645" s="14" t="s">
        <v>75</v>
      </c>
      <c r="AY645" s="221" t="s">
        <v>130</v>
      </c>
    </row>
    <row r="646" spans="1:65" s="13" customFormat="1" ht="11.25">
      <c r="B646" s="200"/>
      <c r="C646" s="201"/>
      <c r="D646" s="202" t="s">
        <v>140</v>
      </c>
      <c r="E646" s="203" t="s">
        <v>1</v>
      </c>
      <c r="F646" s="204" t="s">
        <v>1540</v>
      </c>
      <c r="G646" s="201"/>
      <c r="H646" s="203" t="s">
        <v>1</v>
      </c>
      <c r="I646" s="205"/>
      <c r="J646" s="201"/>
      <c r="K646" s="201"/>
      <c r="L646" s="206"/>
      <c r="M646" s="207"/>
      <c r="N646" s="208"/>
      <c r="O646" s="208"/>
      <c r="P646" s="208"/>
      <c r="Q646" s="208"/>
      <c r="R646" s="208"/>
      <c r="S646" s="208"/>
      <c r="T646" s="209"/>
      <c r="AT646" s="210" t="s">
        <v>140</v>
      </c>
      <c r="AU646" s="210" t="s">
        <v>138</v>
      </c>
      <c r="AV646" s="13" t="s">
        <v>83</v>
      </c>
      <c r="AW646" s="13" t="s">
        <v>32</v>
      </c>
      <c r="AX646" s="13" t="s">
        <v>75</v>
      </c>
      <c r="AY646" s="210" t="s">
        <v>130</v>
      </c>
    </row>
    <row r="647" spans="1:65" s="14" customFormat="1" ht="11.25">
      <c r="B647" s="211"/>
      <c r="C647" s="212"/>
      <c r="D647" s="202" t="s">
        <v>140</v>
      </c>
      <c r="E647" s="213" t="s">
        <v>1</v>
      </c>
      <c r="F647" s="214" t="s">
        <v>83</v>
      </c>
      <c r="G647" s="212"/>
      <c r="H647" s="215">
        <v>1</v>
      </c>
      <c r="I647" s="216"/>
      <c r="J647" s="212"/>
      <c r="K647" s="212"/>
      <c r="L647" s="217"/>
      <c r="M647" s="218"/>
      <c r="N647" s="219"/>
      <c r="O647" s="219"/>
      <c r="P647" s="219"/>
      <c r="Q647" s="219"/>
      <c r="R647" s="219"/>
      <c r="S647" s="219"/>
      <c r="T647" s="220"/>
      <c r="AT647" s="221" t="s">
        <v>140</v>
      </c>
      <c r="AU647" s="221" t="s">
        <v>138</v>
      </c>
      <c r="AV647" s="14" t="s">
        <v>138</v>
      </c>
      <c r="AW647" s="14" t="s">
        <v>32</v>
      </c>
      <c r="AX647" s="14" t="s">
        <v>75</v>
      </c>
      <c r="AY647" s="221" t="s">
        <v>130</v>
      </c>
    </row>
    <row r="648" spans="1:65" s="15" customFormat="1" ht="11.25">
      <c r="B648" s="222"/>
      <c r="C648" s="223"/>
      <c r="D648" s="202" t="s">
        <v>140</v>
      </c>
      <c r="E648" s="224" t="s">
        <v>1</v>
      </c>
      <c r="F648" s="225" t="s">
        <v>169</v>
      </c>
      <c r="G648" s="223"/>
      <c r="H648" s="226">
        <v>2</v>
      </c>
      <c r="I648" s="227"/>
      <c r="J648" s="223"/>
      <c r="K648" s="223"/>
      <c r="L648" s="228"/>
      <c r="M648" s="229"/>
      <c r="N648" s="230"/>
      <c r="O648" s="230"/>
      <c r="P648" s="230"/>
      <c r="Q648" s="230"/>
      <c r="R648" s="230"/>
      <c r="S648" s="230"/>
      <c r="T648" s="231"/>
      <c r="AT648" s="232" t="s">
        <v>140</v>
      </c>
      <c r="AU648" s="232" t="s">
        <v>138</v>
      </c>
      <c r="AV648" s="15" t="s">
        <v>137</v>
      </c>
      <c r="AW648" s="15" t="s">
        <v>32</v>
      </c>
      <c r="AX648" s="15" t="s">
        <v>83</v>
      </c>
      <c r="AY648" s="232" t="s">
        <v>130</v>
      </c>
    </row>
    <row r="649" spans="1:65" s="2" customFormat="1" ht="21.75" customHeight="1">
      <c r="A649" s="35"/>
      <c r="B649" s="36"/>
      <c r="C649" s="233" t="s">
        <v>883</v>
      </c>
      <c r="D649" s="233" t="s">
        <v>175</v>
      </c>
      <c r="E649" s="234" t="s">
        <v>1541</v>
      </c>
      <c r="F649" s="235" t="s">
        <v>1542</v>
      </c>
      <c r="G649" s="236" t="s">
        <v>135</v>
      </c>
      <c r="H649" s="237">
        <v>6.3929999999999998</v>
      </c>
      <c r="I649" s="238"/>
      <c r="J649" s="239">
        <f>ROUND(I649*H649,2)</f>
        <v>0</v>
      </c>
      <c r="K649" s="235" t="s">
        <v>136</v>
      </c>
      <c r="L649" s="240"/>
      <c r="M649" s="241" t="s">
        <v>1</v>
      </c>
      <c r="N649" s="242" t="s">
        <v>41</v>
      </c>
      <c r="O649" s="72"/>
      <c r="P649" s="196">
        <f>O649*H649</f>
        <v>0</v>
      </c>
      <c r="Q649" s="196">
        <v>2.4230000000000002E-2</v>
      </c>
      <c r="R649" s="196">
        <f>Q649*H649</f>
        <v>0.15490239</v>
      </c>
      <c r="S649" s="196">
        <v>0</v>
      </c>
      <c r="T649" s="197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98" t="s">
        <v>391</v>
      </c>
      <c r="AT649" s="198" t="s">
        <v>175</v>
      </c>
      <c r="AU649" s="198" t="s">
        <v>138</v>
      </c>
      <c r="AY649" s="18" t="s">
        <v>130</v>
      </c>
      <c r="BE649" s="199">
        <f>IF(N649="základní",J649,0)</f>
        <v>0</v>
      </c>
      <c r="BF649" s="199">
        <f>IF(N649="snížená",J649,0)</f>
        <v>0</v>
      </c>
      <c r="BG649" s="199">
        <f>IF(N649="zákl. přenesená",J649,0)</f>
        <v>0</v>
      </c>
      <c r="BH649" s="199">
        <f>IF(N649="sníž. přenesená",J649,0)</f>
        <v>0</v>
      </c>
      <c r="BI649" s="199">
        <f>IF(N649="nulová",J649,0)</f>
        <v>0</v>
      </c>
      <c r="BJ649" s="18" t="s">
        <v>138</v>
      </c>
      <c r="BK649" s="199">
        <f>ROUND(I649*H649,2)</f>
        <v>0</v>
      </c>
      <c r="BL649" s="18" t="s">
        <v>233</v>
      </c>
      <c r="BM649" s="198" t="s">
        <v>1543</v>
      </c>
    </row>
    <row r="650" spans="1:65" s="13" customFormat="1" ht="11.25">
      <c r="B650" s="200"/>
      <c r="C650" s="201"/>
      <c r="D650" s="202" t="s">
        <v>140</v>
      </c>
      <c r="E650" s="203" t="s">
        <v>1</v>
      </c>
      <c r="F650" s="204" t="s">
        <v>1539</v>
      </c>
      <c r="G650" s="201"/>
      <c r="H650" s="203" t="s">
        <v>1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140</v>
      </c>
      <c r="AU650" s="210" t="s">
        <v>138</v>
      </c>
      <c r="AV650" s="13" t="s">
        <v>83</v>
      </c>
      <c r="AW650" s="13" t="s">
        <v>32</v>
      </c>
      <c r="AX650" s="13" t="s">
        <v>75</v>
      </c>
      <c r="AY650" s="210" t="s">
        <v>130</v>
      </c>
    </row>
    <row r="651" spans="1:65" s="14" customFormat="1" ht="11.25">
      <c r="B651" s="211"/>
      <c r="C651" s="212"/>
      <c r="D651" s="202" t="s">
        <v>140</v>
      </c>
      <c r="E651" s="213" t="s">
        <v>1</v>
      </c>
      <c r="F651" s="214" t="s">
        <v>1544</v>
      </c>
      <c r="G651" s="212"/>
      <c r="H651" s="215">
        <v>3.0680000000000001</v>
      </c>
      <c r="I651" s="216"/>
      <c r="J651" s="212"/>
      <c r="K651" s="212"/>
      <c r="L651" s="217"/>
      <c r="M651" s="218"/>
      <c r="N651" s="219"/>
      <c r="O651" s="219"/>
      <c r="P651" s="219"/>
      <c r="Q651" s="219"/>
      <c r="R651" s="219"/>
      <c r="S651" s="219"/>
      <c r="T651" s="220"/>
      <c r="AT651" s="221" t="s">
        <v>140</v>
      </c>
      <c r="AU651" s="221" t="s">
        <v>138</v>
      </c>
      <c r="AV651" s="14" t="s">
        <v>138</v>
      </c>
      <c r="AW651" s="14" t="s">
        <v>32</v>
      </c>
      <c r="AX651" s="14" t="s">
        <v>75</v>
      </c>
      <c r="AY651" s="221" t="s">
        <v>130</v>
      </c>
    </row>
    <row r="652" spans="1:65" s="13" customFormat="1" ht="11.25">
      <c r="B652" s="200"/>
      <c r="C652" s="201"/>
      <c r="D652" s="202" t="s">
        <v>140</v>
      </c>
      <c r="E652" s="203" t="s">
        <v>1</v>
      </c>
      <c r="F652" s="204" t="s">
        <v>1540</v>
      </c>
      <c r="G652" s="201"/>
      <c r="H652" s="203" t="s">
        <v>1</v>
      </c>
      <c r="I652" s="205"/>
      <c r="J652" s="201"/>
      <c r="K652" s="201"/>
      <c r="L652" s="206"/>
      <c r="M652" s="207"/>
      <c r="N652" s="208"/>
      <c r="O652" s="208"/>
      <c r="P652" s="208"/>
      <c r="Q652" s="208"/>
      <c r="R652" s="208"/>
      <c r="S652" s="208"/>
      <c r="T652" s="209"/>
      <c r="AT652" s="210" t="s">
        <v>140</v>
      </c>
      <c r="AU652" s="210" t="s">
        <v>138</v>
      </c>
      <c r="AV652" s="13" t="s">
        <v>83</v>
      </c>
      <c r="AW652" s="13" t="s">
        <v>32</v>
      </c>
      <c r="AX652" s="13" t="s">
        <v>75</v>
      </c>
      <c r="AY652" s="210" t="s">
        <v>130</v>
      </c>
    </row>
    <row r="653" spans="1:65" s="14" customFormat="1" ht="11.25">
      <c r="B653" s="211"/>
      <c r="C653" s="212"/>
      <c r="D653" s="202" t="s">
        <v>140</v>
      </c>
      <c r="E653" s="213" t="s">
        <v>1</v>
      </c>
      <c r="F653" s="214" t="s">
        <v>1545</v>
      </c>
      <c r="G653" s="212"/>
      <c r="H653" s="215">
        <v>3.3250000000000002</v>
      </c>
      <c r="I653" s="216"/>
      <c r="J653" s="212"/>
      <c r="K653" s="212"/>
      <c r="L653" s="217"/>
      <c r="M653" s="218"/>
      <c r="N653" s="219"/>
      <c r="O653" s="219"/>
      <c r="P653" s="219"/>
      <c r="Q653" s="219"/>
      <c r="R653" s="219"/>
      <c r="S653" s="219"/>
      <c r="T653" s="220"/>
      <c r="AT653" s="221" t="s">
        <v>140</v>
      </c>
      <c r="AU653" s="221" t="s">
        <v>138</v>
      </c>
      <c r="AV653" s="14" t="s">
        <v>138</v>
      </c>
      <c r="AW653" s="14" t="s">
        <v>32</v>
      </c>
      <c r="AX653" s="14" t="s">
        <v>75</v>
      </c>
      <c r="AY653" s="221" t="s">
        <v>130</v>
      </c>
    </row>
    <row r="654" spans="1:65" s="15" customFormat="1" ht="11.25">
      <c r="B654" s="222"/>
      <c r="C654" s="223"/>
      <c r="D654" s="202" t="s">
        <v>140</v>
      </c>
      <c r="E654" s="224" t="s">
        <v>1</v>
      </c>
      <c r="F654" s="225" t="s">
        <v>169</v>
      </c>
      <c r="G654" s="223"/>
      <c r="H654" s="226">
        <v>6.3929999999999998</v>
      </c>
      <c r="I654" s="227"/>
      <c r="J654" s="223"/>
      <c r="K654" s="223"/>
      <c r="L654" s="228"/>
      <c r="M654" s="229"/>
      <c r="N654" s="230"/>
      <c r="O654" s="230"/>
      <c r="P654" s="230"/>
      <c r="Q654" s="230"/>
      <c r="R654" s="230"/>
      <c r="S654" s="230"/>
      <c r="T654" s="231"/>
      <c r="AT654" s="232" t="s">
        <v>140</v>
      </c>
      <c r="AU654" s="232" t="s">
        <v>138</v>
      </c>
      <c r="AV654" s="15" t="s">
        <v>137</v>
      </c>
      <c r="AW654" s="15" t="s">
        <v>32</v>
      </c>
      <c r="AX654" s="15" t="s">
        <v>83</v>
      </c>
      <c r="AY654" s="232" t="s">
        <v>130</v>
      </c>
    </row>
    <row r="655" spans="1:65" s="2" customFormat="1" ht="16.5" customHeight="1">
      <c r="A655" s="35"/>
      <c r="B655" s="36"/>
      <c r="C655" s="187" t="s">
        <v>889</v>
      </c>
      <c r="D655" s="187" t="s">
        <v>132</v>
      </c>
      <c r="E655" s="188" t="s">
        <v>1546</v>
      </c>
      <c r="F655" s="189" t="s">
        <v>1547</v>
      </c>
      <c r="G655" s="190" t="s">
        <v>135</v>
      </c>
      <c r="H655" s="191">
        <v>31.489000000000001</v>
      </c>
      <c r="I655" s="192"/>
      <c r="J655" s="193">
        <f>ROUND(I655*H655,2)</f>
        <v>0</v>
      </c>
      <c r="K655" s="189" t="s">
        <v>136</v>
      </c>
      <c r="L655" s="40"/>
      <c r="M655" s="194" t="s">
        <v>1</v>
      </c>
      <c r="N655" s="195" t="s">
        <v>41</v>
      </c>
      <c r="O655" s="72"/>
      <c r="P655" s="196">
        <f>O655*H655</f>
        <v>0</v>
      </c>
      <c r="Q655" s="196">
        <v>0</v>
      </c>
      <c r="R655" s="196">
        <f>Q655*H655</f>
        <v>0</v>
      </c>
      <c r="S655" s="196">
        <v>0.02</v>
      </c>
      <c r="T655" s="197">
        <f>S655*H655</f>
        <v>0.62978000000000001</v>
      </c>
      <c r="U655" s="35"/>
      <c r="V655" s="35"/>
      <c r="W655" s="35"/>
      <c r="X655" s="35"/>
      <c r="Y655" s="35"/>
      <c r="Z655" s="35"/>
      <c r="AA655" s="35"/>
      <c r="AB655" s="35"/>
      <c r="AC655" s="35"/>
      <c r="AD655" s="35"/>
      <c r="AE655" s="35"/>
      <c r="AR655" s="198" t="s">
        <v>233</v>
      </c>
      <c r="AT655" s="198" t="s">
        <v>132</v>
      </c>
      <c r="AU655" s="198" t="s">
        <v>138</v>
      </c>
      <c r="AY655" s="18" t="s">
        <v>130</v>
      </c>
      <c r="BE655" s="199">
        <f>IF(N655="základní",J655,0)</f>
        <v>0</v>
      </c>
      <c r="BF655" s="199">
        <f>IF(N655="snížená",J655,0)</f>
        <v>0</v>
      </c>
      <c r="BG655" s="199">
        <f>IF(N655="zákl. přenesená",J655,0)</f>
        <v>0</v>
      </c>
      <c r="BH655" s="199">
        <f>IF(N655="sníž. přenesená",J655,0)</f>
        <v>0</v>
      </c>
      <c r="BI655" s="199">
        <f>IF(N655="nulová",J655,0)</f>
        <v>0</v>
      </c>
      <c r="BJ655" s="18" t="s">
        <v>138</v>
      </c>
      <c r="BK655" s="199">
        <f>ROUND(I655*H655,2)</f>
        <v>0</v>
      </c>
      <c r="BL655" s="18" t="s">
        <v>233</v>
      </c>
      <c r="BM655" s="198" t="s">
        <v>1548</v>
      </c>
    </row>
    <row r="656" spans="1:65" s="14" customFormat="1" ht="11.25">
      <c r="B656" s="211"/>
      <c r="C656" s="212"/>
      <c r="D656" s="202" t="s">
        <v>140</v>
      </c>
      <c r="E656" s="213" t="s">
        <v>1</v>
      </c>
      <c r="F656" s="214" t="s">
        <v>1549</v>
      </c>
      <c r="G656" s="212"/>
      <c r="H656" s="215">
        <v>31.489000000000001</v>
      </c>
      <c r="I656" s="216"/>
      <c r="J656" s="212"/>
      <c r="K656" s="212"/>
      <c r="L656" s="217"/>
      <c r="M656" s="218"/>
      <c r="N656" s="219"/>
      <c r="O656" s="219"/>
      <c r="P656" s="219"/>
      <c r="Q656" s="219"/>
      <c r="R656" s="219"/>
      <c r="S656" s="219"/>
      <c r="T656" s="220"/>
      <c r="AT656" s="221" t="s">
        <v>140</v>
      </c>
      <c r="AU656" s="221" t="s">
        <v>138</v>
      </c>
      <c r="AV656" s="14" t="s">
        <v>138</v>
      </c>
      <c r="AW656" s="14" t="s">
        <v>32</v>
      </c>
      <c r="AX656" s="14" t="s">
        <v>83</v>
      </c>
      <c r="AY656" s="221" t="s">
        <v>130</v>
      </c>
    </row>
    <row r="657" spans="1:65" s="2" customFormat="1" ht="16.5" customHeight="1">
      <c r="A657" s="35"/>
      <c r="B657" s="36"/>
      <c r="C657" s="187" t="s">
        <v>895</v>
      </c>
      <c r="D657" s="187" t="s">
        <v>132</v>
      </c>
      <c r="E657" s="188" t="s">
        <v>1550</v>
      </c>
      <c r="F657" s="189" t="s">
        <v>1551</v>
      </c>
      <c r="G657" s="190" t="s">
        <v>135</v>
      </c>
      <c r="H657" s="191">
        <v>31.489000000000001</v>
      </c>
      <c r="I657" s="192"/>
      <c r="J657" s="193">
        <f>ROUND(I657*H657,2)</f>
        <v>0</v>
      </c>
      <c r="K657" s="189" t="s">
        <v>136</v>
      </c>
      <c r="L657" s="40"/>
      <c r="M657" s="194" t="s">
        <v>1</v>
      </c>
      <c r="N657" s="195" t="s">
        <v>41</v>
      </c>
      <c r="O657" s="72"/>
      <c r="P657" s="196">
        <f>O657*H657</f>
        <v>0</v>
      </c>
      <c r="Q657" s="196">
        <v>5.0000000000000002E-5</v>
      </c>
      <c r="R657" s="196">
        <f>Q657*H657</f>
        <v>1.57445E-3</v>
      </c>
      <c r="S657" s="196">
        <v>0</v>
      </c>
      <c r="T657" s="197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8" t="s">
        <v>233</v>
      </c>
      <c r="AT657" s="198" t="s">
        <v>132</v>
      </c>
      <c r="AU657" s="198" t="s">
        <v>138</v>
      </c>
      <c r="AY657" s="18" t="s">
        <v>130</v>
      </c>
      <c r="BE657" s="199">
        <f>IF(N657="základní",J657,0)</f>
        <v>0</v>
      </c>
      <c r="BF657" s="199">
        <f>IF(N657="snížená",J657,0)</f>
        <v>0</v>
      </c>
      <c r="BG657" s="199">
        <f>IF(N657="zákl. přenesená",J657,0)</f>
        <v>0</v>
      </c>
      <c r="BH657" s="199">
        <f>IF(N657="sníž. přenesená",J657,0)</f>
        <v>0</v>
      </c>
      <c r="BI657" s="199">
        <f>IF(N657="nulová",J657,0)</f>
        <v>0</v>
      </c>
      <c r="BJ657" s="18" t="s">
        <v>138</v>
      </c>
      <c r="BK657" s="199">
        <f>ROUND(I657*H657,2)</f>
        <v>0</v>
      </c>
      <c r="BL657" s="18" t="s">
        <v>233</v>
      </c>
      <c r="BM657" s="198" t="s">
        <v>1552</v>
      </c>
    </row>
    <row r="658" spans="1:65" s="13" customFormat="1" ht="11.25">
      <c r="B658" s="200"/>
      <c r="C658" s="201"/>
      <c r="D658" s="202" t="s">
        <v>140</v>
      </c>
      <c r="E658" s="203" t="s">
        <v>1</v>
      </c>
      <c r="F658" s="204" t="s">
        <v>1553</v>
      </c>
      <c r="G658" s="201"/>
      <c r="H658" s="203" t="s">
        <v>1</v>
      </c>
      <c r="I658" s="205"/>
      <c r="J658" s="201"/>
      <c r="K658" s="201"/>
      <c r="L658" s="206"/>
      <c r="M658" s="207"/>
      <c r="N658" s="208"/>
      <c r="O658" s="208"/>
      <c r="P658" s="208"/>
      <c r="Q658" s="208"/>
      <c r="R658" s="208"/>
      <c r="S658" s="208"/>
      <c r="T658" s="209"/>
      <c r="AT658" s="210" t="s">
        <v>140</v>
      </c>
      <c r="AU658" s="210" t="s">
        <v>138</v>
      </c>
      <c r="AV658" s="13" t="s">
        <v>83</v>
      </c>
      <c r="AW658" s="13" t="s">
        <v>32</v>
      </c>
      <c r="AX658" s="13" t="s">
        <v>75</v>
      </c>
      <c r="AY658" s="210" t="s">
        <v>130</v>
      </c>
    </row>
    <row r="659" spans="1:65" s="14" customFormat="1" ht="11.25">
      <c r="B659" s="211"/>
      <c r="C659" s="212"/>
      <c r="D659" s="202" t="s">
        <v>140</v>
      </c>
      <c r="E659" s="213" t="s">
        <v>1</v>
      </c>
      <c r="F659" s="214" t="s">
        <v>1554</v>
      </c>
      <c r="G659" s="212"/>
      <c r="H659" s="215">
        <v>10.53</v>
      </c>
      <c r="I659" s="216"/>
      <c r="J659" s="212"/>
      <c r="K659" s="212"/>
      <c r="L659" s="217"/>
      <c r="M659" s="218"/>
      <c r="N659" s="219"/>
      <c r="O659" s="219"/>
      <c r="P659" s="219"/>
      <c r="Q659" s="219"/>
      <c r="R659" s="219"/>
      <c r="S659" s="219"/>
      <c r="T659" s="220"/>
      <c r="AT659" s="221" t="s">
        <v>140</v>
      </c>
      <c r="AU659" s="221" t="s">
        <v>138</v>
      </c>
      <c r="AV659" s="14" t="s">
        <v>138</v>
      </c>
      <c r="AW659" s="14" t="s">
        <v>32</v>
      </c>
      <c r="AX659" s="14" t="s">
        <v>75</v>
      </c>
      <c r="AY659" s="221" t="s">
        <v>130</v>
      </c>
    </row>
    <row r="660" spans="1:65" s="13" customFormat="1" ht="11.25">
      <c r="B660" s="200"/>
      <c r="C660" s="201"/>
      <c r="D660" s="202" t="s">
        <v>140</v>
      </c>
      <c r="E660" s="203" t="s">
        <v>1</v>
      </c>
      <c r="F660" s="204" t="s">
        <v>1555</v>
      </c>
      <c r="G660" s="201"/>
      <c r="H660" s="203" t="s">
        <v>1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140</v>
      </c>
      <c r="AU660" s="210" t="s">
        <v>138</v>
      </c>
      <c r="AV660" s="13" t="s">
        <v>83</v>
      </c>
      <c r="AW660" s="13" t="s">
        <v>32</v>
      </c>
      <c r="AX660" s="13" t="s">
        <v>75</v>
      </c>
      <c r="AY660" s="210" t="s">
        <v>130</v>
      </c>
    </row>
    <row r="661" spans="1:65" s="14" customFormat="1" ht="11.25">
      <c r="B661" s="211"/>
      <c r="C661" s="212"/>
      <c r="D661" s="202" t="s">
        <v>140</v>
      </c>
      <c r="E661" s="213" t="s">
        <v>1</v>
      </c>
      <c r="F661" s="214" t="s">
        <v>1556</v>
      </c>
      <c r="G661" s="212"/>
      <c r="H661" s="215">
        <v>5.1189999999999998</v>
      </c>
      <c r="I661" s="216"/>
      <c r="J661" s="212"/>
      <c r="K661" s="212"/>
      <c r="L661" s="217"/>
      <c r="M661" s="218"/>
      <c r="N661" s="219"/>
      <c r="O661" s="219"/>
      <c r="P661" s="219"/>
      <c r="Q661" s="219"/>
      <c r="R661" s="219"/>
      <c r="S661" s="219"/>
      <c r="T661" s="220"/>
      <c r="AT661" s="221" t="s">
        <v>140</v>
      </c>
      <c r="AU661" s="221" t="s">
        <v>138</v>
      </c>
      <c r="AV661" s="14" t="s">
        <v>138</v>
      </c>
      <c r="AW661" s="14" t="s">
        <v>32</v>
      </c>
      <c r="AX661" s="14" t="s">
        <v>75</v>
      </c>
      <c r="AY661" s="221" t="s">
        <v>130</v>
      </c>
    </row>
    <row r="662" spans="1:65" s="13" customFormat="1" ht="11.25">
      <c r="B662" s="200"/>
      <c r="C662" s="201"/>
      <c r="D662" s="202" t="s">
        <v>140</v>
      </c>
      <c r="E662" s="203" t="s">
        <v>1</v>
      </c>
      <c r="F662" s="204" t="s">
        <v>1557</v>
      </c>
      <c r="G662" s="201"/>
      <c r="H662" s="203" t="s">
        <v>1</v>
      </c>
      <c r="I662" s="205"/>
      <c r="J662" s="201"/>
      <c r="K662" s="201"/>
      <c r="L662" s="206"/>
      <c r="M662" s="207"/>
      <c r="N662" s="208"/>
      <c r="O662" s="208"/>
      <c r="P662" s="208"/>
      <c r="Q662" s="208"/>
      <c r="R662" s="208"/>
      <c r="S662" s="208"/>
      <c r="T662" s="209"/>
      <c r="AT662" s="210" t="s">
        <v>140</v>
      </c>
      <c r="AU662" s="210" t="s">
        <v>138</v>
      </c>
      <c r="AV662" s="13" t="s">
        <v>83</v>
      </c>
      <c r="AW662" s="13" t="s">
        <v>32</v>
      </c>
      <c r="AX662" s="13" t="s">
        <v>75</v>
      </c>
      <c r="AY662" s="210" t="s">
        <v>130</v>
      </c>
    </row>
    <row r="663" spans="1:65" s="14" customFormat="1" ht="11.25">
      <c r="B663" s="211"/>
      <c r="C663" s="212"/>
      <c r="D663" s="202" t="s">
        <v>140</v>
      </c>
      <c r="E663" s="213" t="s">
        <v>1</v>
      </c>
      <c r="F663" s="214" t="s">
        <v>1558</v>
      </c>
      <c r="G663" s="212"/>
      <c r="H663" s="215">
        <v>11.34</v>
      </c>
      <c r="I663" s="216"/>
      <c r="J663" s="212"/>
      <c r="K663" s="212"/>
      <c r="L663" s="217"/>
      <c r="M663" s="218"/>
      <c r="N663" s="219"/>
      <c r="O663" s="219"/>
      <c r="P663" s="219"/>
      <c r="Q663" s="219"/>
      <c r="R663" s="219"/>
      <c r="S663" s="219"/>
      <c r="T663" s="220"/>
      <c r="AT663" s="221" t="s">
        <v>140</v>
      </c>
      <c r="AU663" s="221" t="s">
        <v>138</v>
      </c>
      <c r="AV663" s="14" t="s">
        <v>138</v>
      </c>
      <c r="AW663" s="14" t="s">
        <v>32</v>
      </c>
      <c r="AX663" s="14" t="s">
        <v>75</v>
      </c>
      <c r="AY663" s="221" t="s">
        <v>130</v>
      </c>
    </row>
    <row r="664" spans="1:65" s="14" customFormat="1" ht="11.25">
      <c r="B664" s="211"/>
      <c r="C664" s="212"/>
      <c r="D664" s="202" t="s">
        <v>140</v>
      </c>
      <c r="E664" s="213" t="s">
        <v>1</v>
      </c>
      <c r="F664" s="214" t="s">
        <v>1246</v>
      </c>
      <c r="G664" s="212"/>
      <c r="H664" s="215">
        <v>0.9</v>
      </c>
      <c r="I664" s="216"/>
      <c r="J664" s="212"/>
      <c r="K664" s="212"/>
      <c r="L664" s="217"/>
      <c r="M664" s="218"/>
      <c r="N664" s="219"/>
      <c r="O664" s="219"/>
      <c r="P664" s="219"/>
      <c r="Q664" s="219"/>
      <c r="R664" s="219"/>
      <c r="S664" s="219"/>
      <c r="T664" s="220"/>
      <c r="AT664" s="221" t="s">
        <v>140</v>
      </c>
      <c r="AU664" s="221" t="s">
        <v>138</v>
      </c>
      <c r="AV664" s="14" t="s">
        <v>138</v>
      </c>
      <c r="AW664" s="14" t="s">
        <v>32</v>
      </c>
      <c r="AX664" s="14" t="s">
        <v>75</v>
      </c>
      <c r="AY664" s="221" t="s">
        <v>130</v>
      </c>
    </row>
    <row r="665" spans="1:65" s="14" customFormat="1" ht="11.25">
      <c r="B665" s="211"/>
      <c r="C665" s="212"/>
      <c r="D665" s="202" t="s">
        <v>140</v>
      </c>
      <c r="E665" s="213" t="s">
        <v>1</v>
      </c>
      <c r="F665" s="214" t="s">
        <v>1559</v>
      </c>
      <c r="G665" s="212"/>
      <c r="H665" s="215">
        <v>3.6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140</v>
      </c>
      <c r="AU665" s="221" t="s">
        <v>138</v>
      </c>
      <c r="AV665" s="14" t="s">
        <v>138</v>
      </c>
      <c r="AW665" s="14" t="s">
        <v>32</v>
      </c>
      <c r="AX665" s="14" t="s">
        <v>75</v>
      </c>
      <c r="AY665" s="221" t="s">
        <v>130</v>
      </c>
    </row>
    <row r="666" spans="1:65" s="15" customFormat="1" ht="11.25">
      <c r="B666" s="222"/>
      <c r="C666" s="223"/>
      <c r="D666" s="202" t="s">
        <v>140</v>
      </c>
      <c r="E666" s="224" t="s">
        <v>1</v>
      </c>
      <c r="F666" s="225" t="s">
        <v>169</v>
      </c>
      <c r="G666" s="223"/>
      <c r="H666" s="226">
        <v>31.489000000000001</v>
      </c>
      <c r="I666" s="227"/>
      <c r="J666" s="223"/>
      <c r="K666" s="223"/>
      <c r="L666" s="228"/>
      <c r="M666" s="229"/>
      <c r="N666" s="230"/>
      <c r="O666" s="230"/>
      <c r="P666" s="230"/>
      <c r="Q666" s="230"/>
      <c r="R666" s="230"/>
      <c r="S666" s="230"/>
      <c r="T666" s="231"/>
      <c r="AT666" s="232" t="s">
        <v>140</v>
      </c>
      <c r="AU666" s="232" t="s">
        <v>138</v>
      </c>
      <c r="AV666" s="15" t="s">
        <v>137</v>
      </c>
      <c r="AW666" s="15" t="s">
        <v>32</v>
      </c>
      <c r="AX666" s="15" t="s">
        <v>83</v>
      </c>
      <c r="AY666" s="232" t="s">
        <v>130</v>
      </c>
    </row>
    <row r="667" spans="1:65" s="2" customFormat="1" ht="16.5" customHeight="1">
      <c r="A667" s="35"/>
      <c r="B667" s="36"/>
      <c r="C667" s="233" t="s">
        <v>900</v>
      </c>
      <c r="D667" s="233" t="s">
        <v>175</v>
      </c>
      <c r="E667" s="234" t="s">
        <v>1560</v>
      </c>
      <c r="F667" s="235" t="s">
        <v>1561</v>
      </c>
      <c r="G667" s="236" t="s">
        <v>135</v>
      </c>
      <c r="H667" s="237">
        <v>31.489000000000001</v>
      </c>
      <c r="I667" s="238"/>
      <c r="J667" s="239">
        <f>ROUND(I667*H667,2)</f>
        <v>0</v>
      </c>
      <c r="K667" s="235" t="s">
        <v>136</v>
      </c>
      <c r="L667" s="240"/>
      <c r="M667" s="241" t="s">
        <v>1</v>
      </c>
      <c r="N667" s="242" t="s">
        <v>41</v>
      </c>
      <c r="O667" s="72"/>
      <c r="P667" s="196">
        <f>O667*H667</f>
        <v>0</v>
      </c>
      <c r="Q667" s="196">
        <v>0.01</v>
      </c>
      <c r="R667" s="196">
        <f>Q667*H667</f>
        <v>0.31489</v>
      </c>
      <c r="S667" s="196">
        <v>0</v>
      </c>
      <c r="T667" s="197">
        <f>S667*H667</f>
        <v>0</v>
      </c>
      <c r="U667" s="35"/>
      <c r="V667" s="35"/>
      <c r="W667" s="35"/>
      <c r="X667" s="35"/>
      <c r="Y667" s="35"/>
      <c r="Z667" s="35"/>
      <c r="AA667" s="35"/>
      <c r="AB667" s="35"/>
      <c r="AC667" s="35"/>
      <c r="AD667" s="35"/>
      <c r="AE667" s="35"/>
      <c r="AR667" s="198" t="s">
        <v>391</v>
      </c>
      <c r="AT667" s="198" t="s">
        <v>175</v>
      </c>
      <c r="AU667" s="198" t="s">
        <v>138</v>
      </c>
      <c r="AY667" s="18" t="s">
        <v>130</v>
      </c>
      <c r="BE667" s="199">
        <f>IF(N667="základní",J667,0)</f>
        <v>0</v>
      </c>
      <c r="BF667" s="199">
        <f>IF(N667="snížená",J667,0)</f>
        <v>0</v>
      </c>
      <c r="BG667" s="199">
        <f>IF(N667="zákl. přenesená",J667,0)</f>
        <v>0</v>
      </c>
      <c r="BH667" s="199">
        <f>IF(N667="sníž. přenesená",J667,0)</f>
        <v>0</v>
      </c>
      <c r="BI667" s="199">
        <f>IF(N667="nulová",J667,0)</f>
        <v>0</v>
      </c>
      <c r="BJ667" s="18" t="s">
        <v>138</v>
      </c>
      <c r="BK667" s="199">
        <f>ROUND(I667*H667,2)</f>
        <v>0</v>
      </c>
      <c r="BL667" s="18" t="s">
        <v>233</v>
      </c>
      <c r="BM667" s="198" t="s">
        <v>1562</v>
      </c>
    </row>
    <row r="668" spans="1:65" s="2" customFormat="1" ht="24.2" customHeight="1">
      <c r="A668" s="35"/>
      <c r="B668" s="36"/>
      <c r="C668" s="187" t="s">
        <v>911</v>
      </c>
      <c r="D668" s="187" t="s">
        <v>132</v>
      </c>
      <c r="E668" s="188" t="s">
        <v>1563</v>
      </c>
      <c r="F668" s="189" t="s">
        <v>1564</v>
      </c>
      <c r="G668" s="190" t="s">
        <v>377</v>
      </c>
      <c r="H668" s="191">
        <v>5</v>
      </c>
      <c r="I668" s="192"/>
      <c r="J668" s="193">
        <f>ROUND(I668*H668,2)</f>
        <v>0</v>
      </c>
      <c r="K668" s="189" t="s">
        <v>136</v>
      </c>
      <c r="L668" s="40"/>
      <c r="M668" s="194" t="s">
        <v>1</v>
      </c>
      <c r="N668" s="195" t="s">
        <v>41</v>
      </c>
      <c r="O668" s="72"/>
      <c r="P668" s="196">
        <f>O668*H668</f>
        <v>0</v>
      </c>
      <c r="Q668" s="196">
        <v>0</v>
      </c>
      <c r="R668" s="196">
        <f>Q668*H668</f>
        <v>0</v>
      </c>
      <c r="S668" s="196">
        <v>0</v>
      </c>
      <c r="T668" s="197">
        <f>S668*H668</f>
        <v>0</v>
      </c>
      <c r="U668" s="35"/>
      <c r="V668" s="35"/>
      <c r="W668" s="35"/>
      <c r="X668" s="35"/>
      <c r="Y668" s="35"/>
      <c r="Z668" s="35"/>
      <c r="AA668" s="35"/>
      <c r="AB668" s="35"/>
      <c r="AC668" s="35"/>
      <c r="AD668" s="35"/>
      <c r="AE668" s="35"/>
      <c r="AR668" s="198" t="s">
        <v>233</v>
      </c>
      <c r="AT668" s="198" t="s">
        <v>132</v>
      </c>
      <c r="AU668" s="198" t="s">
        <v>138</v>
      </c>
      <c r="AY668" s="18" t="s">
        <v>130</v>
      </c>
      <c r="BE668" s="199">
        <f>IF(N668="základní",J668,0)</f>
        <v>0</v>
      </c>
      <c r="BF668" s="199">
        <f>IF(N668="snížená",J668,0)</f>
        <v>0</v>
      </c>
      <c r="BG668" s="199">
        <f>IF(N668="zákl. přenesená",J668,0)</f>
        <v>0</v>
      </c>
      <c r="BH668" s="199">
        <f>IF(N668="sníž. přenesená",J668,0)</f>
        <v>0</v>
      </c>
      <c r="BI668" s="199">
        <f>IF(N668="nulová",J668,0)</f>
        <v>0</v>
      </c>
      <c r="BJ668" s="18" t="s">
        <v>138</v>
      </c>
      <c r="BK668" s="199">
        <f>ROUND(I668*H668,2)</f>
        <v>0</v>
      </c>
      <c r="BL668" s="18" t="s">
        <v>233</v>
      </c>
      <c r="BM668" s="198" t="s">
        <v>1565</v>
      </c>
    </row>
    <row r="669" spans="1:65" s="13" customFormat="1" ht="11.25">
      <c r="B669" s="200"/>
      <c r="C669" s="201"/>
      <c r="D669" s="202" t="s">
        <v>140</v>
      </c>
      <c r="E669" s="203" t="s">
        <v>1</v>
      </c>
      <c r="F669" s="204" t="s">
        <v>1566</v>
      </c>
      <c r="G669" s="201"/>
      <c r="H669" s="203" t="s">
        <v>1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140</v>
      </c>
      <c r="AU669" s="210" t="s">
        <v>138</v>
      </c>
      <c r="AV669" s="13" t="s">
        <v>83</v>
      </c>
      <c r="AW669" s="13" t="s">
        <v>32</v>
      </c>
      <c r="AX669" s="13" t="s">
        <v>75</v>
      </c>
      <c r="AY669" s="210" t="s">
        <v>130</v>
      </c>
    </row>
    <row r="670" spans="1:65" s="14" customFormat="1" ht="11.25">
      <c r="B670" s="211"/>
      <c r="C670" s="212"/>
      <c r="D670" s="202" t="s">
        <v>140</v>
      </c>
      <c r="E670" s="213" t="s">
        <v>1</v>
      </c>
      <c r="F670" s="214" t="s">
        <v>1567</v>
      </c>
      <c r="G670" s="212"/>
      <c r="H670" s="215">
        <v>2.7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140</v>
      </c>
      <c r="AU670" s="221" t="s">
        <v>138</v>
      </c>
      <c r="AV670" s="14" t="s">
        <v>138</v>
      </c>
      <c r="AW670" s="14" t="s">
        <v>32</v>
      </c>
      <c r="AX670" s="14" t="s">
        <v>75</v>
      </c>
      <c r="AY670" s="221" t="s">
        <v>130</v>
      </c>
    </row>
    <row r="671" spans="1:65" s="13" customFormat="1" ht="11.25">
      <c r="B671" s="200"/>
      <c r="C671" s="201"/>
      <c r="D671" s="202" t="s">
        <v>140</v>
      </c>
      <c r="E671" s="203" t="s">
        <v>1</v>
      </c>
      <c r="F671" s="204" t="s">
        <v>1568</v>
      </c>
      <c r="G671" s="201"/>
      <c r="H671" s="203" t="s">
        <v>1</v>
      </c>
      <c r="I671" s="205"/>
      <c r="J671" s="201"/>
      <c r="K671" s="201"/>
      <c r="L671" s="206"/>
      <c r="M671" s="207"/>
      <c r="N671" s="208"/>
      <c r="O671" s="208"/>
      <c r="P671" s="208"/>
      <c r="Q671" s="208"/>
      <c r="R671" s="208"/>
      <c r="S671" s="208"/>
      <c r="T671" s="209"/>
      <c r="AT671" s="210" t="s">
        <v>140</v>
      </c>
      <c r="AU671" s="210" t="s">
        <v>138</v>
      </c>
      <c r="AV671" s="13" t="s">
        <v>83</v>
      </c>
      <c r="AW671" s="13" t="s">
        <v>32</v>
      </c>
      <c r="AX671" s="13" t="s">
        <v>75</v>
      </c>
      <c r="AY671" s="210" t="s">
        <v>130</v>
      </c>
    </row>
    <row r="672" spans="1:65" s="14" customFormat="1" ht="11.25">
      <c r="B672" s="211"/>
      <c r="C672" s="212"/>
      <c r="D672" s="202" t="s">
        <v>140</v>
      </c>
      <c r="E672" s="213" t="s">
        <v>1</v>
      </c>
      <c r="F672" s="214" t="s">
        <v>1569</v>
      </c>
      <c r="G672" s="212"/>
      <c r="H672" s="215">
        <v>2.2999999999999998</v>
      </c>
      <c r="I672" s="216"/>
      <c r="J672" s="212"/>
      <c r="K672" s="212"/>
      <c r="L672" s="217"/>
      <c r="M672" s="218"/>
      <c r="N672" s="219"/>
      <c r="O672" s="219"/>
      <c r="P672" s="219"/>
      <c r="Q672" s="219"/>
      <c r="R672" s="219"/>
      <c r="S672" s="219"/>
      <c r="T672" s="220"/>
      <c r="AT672" s="221" t="s">
        <v>140</v>
      </c>
      <c r="AU672" s="221" t="s">
        <v>138</v>
      </c>
      <c r="AV672" s="14" t="s">
        <v>138</v>
      </c>
      <c r="AW672" s="14" t="s">
        <v>32</v>
      </c>
      <c r="AX672" s="14" t="s">
        <v>75</v>
      </c>
      <c r="AY672" s="221" t="s">
        <v>130</v>
      </c>
    </row>
    <row r="673" spans="1:65" s="15" customFormat="1" ht="11.25">
      <c r="B673" s="222"/>
      <c r="C673" s="223"/>
      <c r="D673" s="202" t="s">
        <v>140</v>
      </c>
      <c r="E673" s="224" t="s">
        <v>1</v>
      </c>
      <c r="F673" s="225" t="s">
        <v>169</v>
      </c>
      <c r="G673" s="223"/>
      <c r="H673" s="226">
        <v>5</v>
      </c>
      <c r="I673" s="227"/>
      <c r="J673" s="223"/>
      <c r="K673" s="223"/>
      <c r="L673" s="228"/>
      <c r="M673" s="229"/>
      <c r="N673" s="230"/>
      <c r="O673" s="230"/>
      <c r="P673" s="230"/>
      <c r="Q673" s="230"/>
      <c r="R673" s="230"/>
      <c r="S673" s="230"/>
      <c r="T673" s="231"/>
      <c r="AT673" s="232" t="s">
        <v>140</v>
      </c>
      <c r="AU673" s="232" t="s">
        <v>138</v>
      </c>
      <c r="AV673" s="15" t="s">
        <v>137</v>
      </c>
      <c r="AW673" s="15" t="s">
        <v>32</v>
      </c>
      <c r="AX673" s="15" t="s">
        <v>83</v>
      </c>
      <c r="AY673" s="232" t="s">
        <v>130</v>
      </c>
    </row>
    <row r="674" spans="1:65" s="2" customFormat="1" ht="21.75" customHeight="1">
      <c r="A674" s="35"/>
      <c r="B674" s="36"/>
      <c r="C674" s="233" t="s">
        <v>920</v>
      </c>
      <c r="D674" s="233" t="s">
        <v>175</v>
      </c>
      <c r="E674" s="234" t="s">
        <v>1570</v>
      </c>
      <c r="F674" s="235" t="s">
        <v>1571</v>
      </c>
      <c r="G674" s="236" t="s">
        <v>377</v>
      </c>
      <c r="H674" s="237">
        <v>5</v>
      </c>
      <c r="I674" s="238"/>
      <c r="J674" s="239">
        <f>ROUND(I674*H674,2)</f>
        <v>0</v>
      </c>
      <c r="K674" s="235" t="s">
        <v>136</v>
      </c>
      <c r="L674" s="240"/>
      <c r="M674" s="241" t="s">
        <v>1</v>
      </c>
      <c r="N674" s="242" t="s">
        <v>41</v>
      </c>
      <c r="O674" s="72"/>
      <c r="P674" s="196">
        <f>O674*H674</f>
        <v>0</v>
      </c>
      <c r="Q674" s="196">
        <v>2.8999999999999998E-3</v>
      </c>
      <c r="R674" s="196">
        <f>Q674*H674</f>
        <v>1.4499999999999999E-2</v>
      </c>
      <c r="S674" s="196">
        <v>0</v>
      </c>
      <c r="T674" s="197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8" t="s">
        <v>391</v>
      </c>
      <c r="AT674" s="198" t="s">
        <v>175</v>
      </c>
      <c r="AU674" s="198" t="s">
        <v>138</v>
      </c>
      <c r="AY674" s="18" t="s">
        <v>130</v>
      </c>
      <c r="BE674" s="199">
        <f>IF(N674="základní",J674,0)</f>
        <v>0</v>
      </c>
      <c r="BF674" s="199">
        <f>IF(N674="snížená",J674,0)</f>
        <v>0</v>
      </c>
      <c r="BG674" s="199">
        <f>IF(N674="zákl. přenesená",J674,0)</f>
        <v>0</v>
      </c>
      <c r="BH674" s="199">
        <f>IF(N674="sníž. přenesená",J674,0)</f>
        <v>0</v>
      </c>
      <c r="BI674" s="199">
        <f>IF(N674="nulová",J674,0)</f>
        <v>0</v>
      </c>
      <c r="BJ674" s="18" t="s">
        <v>138</v>
      </c>
      <c r="BK674" s="199">
        <f>ROUND(I674*H674,2)</f>
        <v>0</v>
      </c>
      <c r="BL674" s="18" t="s">
        <v>233</v>
      </c>
      <c r="BM674" s="198" t="s">
        <v>1572</v>
      </c>
    </row>
    <row r="675" spans="1:65" s="2" customFormat="1" ht="24.2" customHeight="1">
      <c r="A675" s="35"/>
      <c r="B675" s="36"/>
      <c r="C675" s="187" t="s">
        <v>925</v>
      </c>
      <c r="D675" s="187" t="s">
        <v>132</v>
      </c>
      <c r="E675" s="188" t="s">
        <v>1573</v>
      </c>
      <c r="F675" s="189" t="s">
        <v>1574</v>
      </c>
      <c r="G675" s="190" t="s">
        <v>377</v>
      </c>
      <c r="H675" s="191">
        <v>3</v>
      </c>
      <c r="I675" s="192"/>
      <c r="J675" s="193">
        <f>ROUND(I675*H675,2)</f>
        <v>0</v>
      </c>
      <c r="K675" s="189" t="s">
        <v>136</v>
      </c>
      <c r="L675" s="40"/>
      <c r="M675" s="194" t="s">
        <v>1</v>
      </c>
      <c r="N675" s="195" t="s">
        <v>41</v>
      </c>
      <c r="O675" s="72"/>
      <c r="P675" s="196">
        <f>O675*H675</f>
        <v>0</v>
      </c>
      <c r="Q675" s="196">
        <v>0</v>
      </c>
      <c r="R675" s="196">
        <f>Q675*H675</f>
        <v>0</v>
      </c>
      <c r="S675" s="196">
        <v>0.03</v>
      </c>
      <c r="T675" s="197">
        <f>S675*H675</f>
        <v>0.09</v>
      </c>
      <c r="U675" s="35"/>
      <c r="V675" s="35"/>
      <c r="W675" s="35"/>
      <c r="X675" s="35"/>
      <c r="Y675" s="35"/>
      <c r="Z675" s="35"/>
      <c r="AA675" s="35"/>
      <c r="AB675" s="35"/>
      <c r="AC675" s="35"/>
      <c r="AD675" s="35"/>
      <c r="AE675" s="35"/>
      <c r="AR675" s="198" t="s">
        <v>233</v>
      </c>
      <c r="AT675" s="198" t="s">
        <v>132</v>
      </c>
      <c r="AU675" s="198" t="s">
        <v>138</v>
      </c>
      <c r="AY675" s="18" t="s">
        <v>130</v>
      </c>
      <c r="BE675" s="199">
        <f>IF(N675="základní",J675,0)</f>
        <v>0</v>
      </c>
      <c r="BF675" s="199">
        <f>IF(N675="snížená",J675,0)</f>
        <v>0</v>
      </c>
      <c r="BG675" s="199">
        <f>IF(N675="zákl. přenesená",J675,0)</f>
        <v>0</v>
      </c>
      <c r="BH675" s="199">
        <f>IF(N675="sníž. přenesená",J675,0)</f>
        <v>0</v>
      </c>
      <c r="BI675" s="199">
        <f>IF(N675="nulová",J675,0)</f>
        <v>0</v>
      </c>
      <c r="BJ675" s="18" t="s">
        <v>138</v>
      </c>
      <c r="BK675" s="199">
        <f>ROUND(I675*H675,2)</f>
        <v>0</v>
      </c>
      <c r="BL675" s="18" t="s">
        <v>233</v>
      </c>
      <c r="BM675" s="198" t="s">
        <v>1575</v>
      </c>
    </row>
    <row r="676" spans="1:65" s="13" customFormat="1" ht="11.25">
      <c r="B676" s="200"/>
      <c r="C676" s="201"/>
      <c r="D676" s="202" t="s">
        <v>140</v>
      </c>
      <c r="E676" s="203" t="s">
        <v>1</v>
      </c>
      <c r="F676" s="204" t="s">
        <v>1576</v>
      </c>
      <c r="G676" s="201"/>
      <c r="H676" s="203" t="s">
        <v>1</v>
      </c>
      <c r="I676" s="205"/>
      <c r="J676" s="201"/>
      <c r="K676" s="201"/>
      <c r="L676" s="206"/>
      <c r="M676" s="207"/>
      <c r="N676" s="208"/>
      <c r="O676" s="208"/>
      <c r="P676" s="208"/>
      <c r="Q676" s="208"/>
      <c r="R676" s="208"/>
      <c r="S676" s="208"/>
      <c r="T676" s="209"/>
      <c r="AT676" s="210" t="s">
        <v>140</v>
      </c>
      <c r="AU676" s="210" t="s">
        <v>138</v>
      </c>
      <c r="AV676" s="13" t="s">
        <v>83</v>
      </c>
      <c r="AW676" s="13" t="s">
        <v>32</v>
      </c>
      <c r="AX676" s="13" t="s">
        <v>75</v>
      </c>
      <c r="AY676" s="210" t="s">
        <v>130</v>
      </c>
    </row>
    <row r="677" spans="1:65" s="14" customFormat="1" ht="11.25">
      <c r="B677" s="211"/>
      <c r="C677" s="212"/>
      <c r="D677" s="202" t="s">
        <v>140</v>
      </c>
      <c r="E677" s="213" t="s">
        <v>1</v>
      </c>
      <c r="F677" s="214" t="s">
        <v>1577</v>
      </c>
      <c r="G677" s="212"/>
      <c r="H677" s="215">
        <v>3</v>
      </c>
      <c r="I677" s="216"/>
      <c r="J677" s="212"/>
      <c r="K677" s="212"/>
      <c r="L677" s="217"/>
      <c r="M677" s="218"/>
      <c r="N677" s="219"/>
      <c r="O677" s="219"/>
      <c r="P677" s="219"/>
      <c r="Q677" s="219"/>
      <c r="R677" s="219"/>
      <c r="S677" s="219"/>
      <c r="T677" s="220"/>
      <c r="AT677" s="221" t="s">
        <v>140</v>
      </c>
      <c r="AU677" s="221" t="s">
        <v>138</v>
      </c>
      <c r="AV677" s="14" t="s">
        <v>138</v>
      </c>
      <c r="AW677" s="14" t="s">
        <v>32</v>
      </c>
      <c r="AX677" s="14" t="s">
        <v>83</v>
      </c>
      <c r="AY677" s="221" t="s">
        <v>130</v>
      </c>
    </row>
    <row r="678" spans="1:65" s="2" customFormat="1" ht="33" customHeight="1">
      <c r="A678" s="35"/>
      <c r="B678" s="36"/>
      <c r="C678" s="187" t="s">
        <v>929</v>
      </c>
      <c r="D678" s="187" t="s">
        <v>132</v>
      </c>
      <c r="E678" s="188" t="s">
        <v>1578</v>
      </c>
      <c r="F678" s="189" t="s">
        <v>1579</v>
      </c>
      <c r="G678" s="190" t="s">
        <v>584</v>
      </c>
      <c r="H678" s="191">
        <v>9</v>
      </c>
      <c r="I678" s="192"/>
      <c r="J678" s="193">
        <f>ROUND(I678*H678,2)</f>
        <v>0</v>
      </c>
      <c r="K678" s="189" t="s">
        <v>136</v>
      </c>
      <c r="L678" s="40"/>
      <c r="M678" s="194" t="s">
        <v>1</v>
      </c>
      <c r="N678" s="195" t="s">
        <v>41</v>
      </c>
      <c r="O678" s="72"/>
      <c r="P678" s="196">
        <f>O678*H678</f>
        <v>0</v>
      </c>
      <c r="Q678" s="196">
        <v>6.0000000000000002E-5</v>
      </c>
      <c r="R678" s="196">
        <f>Q678*H678</f>
        <v>5.4000000000000001E-4</v>
      </c>
      <c r="S678" s="196">
        <v>0</v>
      </c>
      <c r="T678" s="197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8" t="s">
        <v>233</v>
      </c>
      <c r="AT678" s="198" t="s">
        <v>132</v>
      </c>
      <c r="AU678" s="198" t="s">
        <v>138</v>
      </c>
      <c r="AY678" s="18" t="s">
        <v>130</v>
      </c>
      <c r="BE678" s="199">
        <f>IF(N678="základní",J678,0)</f>
        <v>0</v>
      </c>
      <c r="BF678" s="199">
        <f>IF(N678="snížená",J678,0)</f>
        <v>0</v>
      </c>
      <c r="BG678" s="199">
        <f>IF(N678="zákl. přenesená",J678,0)</f>
        <v>0</v>
      </c>
      <c r="BH678" s="199">
        <f>IF(N678="sníž. přenesená",J678,0)</f>
        <v>0</v>
      </c>
      <c r="BI678" s="199">
        <f>IF(N678="nulová",J678,0)</f>
        <v>0</v>
      </c>
      <c r="BJ678" s="18" t="s">
        <v>138</v>
      </c>
      <c r="BK678" s="199">
        <f>ROUND(I678*H678,2)</f>
        <v>0</v>
      </c>
      <c r="BL678" s="18" t="s">
        <v>233</v>
      </c>
      <c r="BM678" s="198" t="s">
        <v>1580</v>
      </c>
    </row>
    <row r="679" spans="1:65" s="13" customFormat="1" ht="11.25">
      <c r="B679" s="200"/>
      <c r="C679" s="201"/>
      <c r="D679" s="202" t="s">
        <v>140</v>
      </c>
      <c r="E679" s="203" t="s">
        <v>1</v>
      </c>
      <c r="F679" s="204" t="s">
        <v>1581</v>
      </c>
      <c r="G679" s="201"/>
      <c r="H679" s="203" t="s">
        <v>1</v>
      </c>
      <c r="I679" s="205"/>
      <c r="J679" s="201"/>
      <c r="K679" s="201"/>
      <c r="L679" s="206"/>
      <c r="M679" s="207"/>
      <c r="N679" s="208"/>
      <c r="O679" s="208"/>
      <c r="P679" s="208"/>
      <c r="Q679" s="208"/>
      <c r="R679" s="208"/>
      <c r="S679" s="208"/>
      <c r="T679" s="209"/>
      <c r="AT679" s="210" t="s">
        <v>140</v>
      </c>
      <c r="AU679" s="210" t="s">
        <v>138</v>
      </c>
      <c r="AV679" s="13" t="s">
        <v>83</v>
      </c>
      <c r="AW679" s="13" t="s">
        <v>32</v>
      </c>
      <c r="AX679" s="13" t="s">
        <v>75</v>
      </c>
      <c r="AY679" s="210" t="s">
        <v>130</v>
      </c>
    </row>
    <row r="680" spans="1:65" s="14" customFormat="1" ht="11.25">
      <c r="B680" s="211"/>
      <c r="C680" s="212"/>
      <c r="D680" s="202" t="s">
        <v>140</v>
      </c>
      <c r="E680" s="213" t="s">
        <v>1</v>
      </c>
      <c r="F680" s="214" t="s">
        <v>182</v>
      </c>
      <c r="G680" s="212"/>
      <c r="H680" s="215">
        <v>9</v>
      </c>
      <c r="I680" s="216"/>
      <c r="J680" s="212"/>
      <c r="K680" s="212"/>
      <c r="L680" s="217"/>
      <c r="M680" s="218"/>
      <c r="N680" s="219"/>
      <c r="O680" s="219"/>
      <c r="P680" s="219"/>
      <c r="Q680" s="219"/>
      <c r="R680" s="219"/>
      <c r="S680" s="219"/>
      <c r="T680" s="220"/>
      <c r="AT680" s="221" t="s">
        <v>140</v>
      </c>
      <c r="AU680" s="221" t="s">
        <v>138</v>
      </c>
      <c r="AV680" s="14" t="s">
        <v>138</v>
      </c>
      <c r="AW680" s="14" t="s">
        <v>32</v>
      </c>
      <c r="AX680" s="14" t="s">
        <v>83</v>
      </c>
      <c r="AY680" s="221" t="s">
        <v>130</v>
      </c>
    </row>
    <row r="681" spans="1:65" s="2" customFormat="1" ht="24.2" customHeight="1">
      <c r="A681" s="35"/>
      <c r="B681" s="36"/>
      <c r="C681" s="187" t="s">
        <v>934</v>
      </c>
      <c r="D681" s="187" t="s">
        <v>132</v>
      </c>
      <c r="E681" s="188" t="s">
        <v>1582</v>
      </c>
      <c r="F681" s="189" t="s">
        <v>1583</v>
      </c>
      <c r="G681" s="190" t="s">
        <v>377</v>
      </c>
      <c r="H681" s="191">
        <v>3.6</v>
      </c>
      <c r="I681" s="192"/>
      <c r="J681" s="193">
        <f>ROUND(I681*H681,2)</f>
        <v>0</v>
      </c>
      <c r="K681" s="189" t="s">
        <v>136</v>
      </c>
      <c r="L681" s="40"/>
      <c r="M681" s="194" t="s">
        <v>1</v>
      </c>
      <c r="N681" s="195" t="s">
        <v>41</v>
      </c>
      <c r="O681" s="72"/>
      <c r="P681" s="196">
        <f>O681*H681</f>
        <v>0</v>
      </c>
      <c r="Q681" s="196">
        <v>2.0000000000000002E-5</v>
      </c>
      <c r="R681" s="196">
        <f>Q681*H681</f>
        <v>7.2000000000000002E-5</v>
      </c>
      <c r="S681" s="196">
        <v>0</v>
      </c>
      <c r="T681" s="197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8" t="s">
        <v>233</v>
      </c>
      <c r="AT681" s="198" t="s">
        <v>132</v>
      </c>
      <c r="AU681" s="198" t="s">
        <v>138</v>
      </c>
      <c r="AY681" s="18" t="s">
        <v>130</v>
      </c>
      <c r="BE681" s="199">
        <f>IF(N681="základní",J681,0)</f>
        <v>0</v>
      </c>
      <c r="BF681" s="199">
        <f>IF(N681="snížená",J681,0)</f>
        <v>0</v>
      </c>
      <c r="BG681" s="199">
        <f>IF(N681="zákl. přenesená",J681,0)</f>
        <v>0</v>
      </c>
      <c r="BH681" s="199">
        <f>IF(N681="sníž. přenesená",J681,0)</f>
        <v>0</v>
      </c>
      <c r="BI681" s="199">
        <f>IF(N681="nulová",J681,0)</f>
        <v>0</v>
      </c>
      <c r="BJ681" s="18" t="s">
        <v>138</v>
      </c>
      <c r="BK681" s="199">
        <f>ROUND(I681*H681,2)</f>
        <v>0</v>
      </c>
      <c r="BL681" s="18" t="s">
        <v>233</v>
      </c>
      <c r="BM681" s="198" t="s">
        <v>1584</v>
      </c>
    </row>
    <row r="682" spans="1:65" s="13" customFormat="1" ht="11.25">
      <c r="B682" s="200"/>
      <c r="C682" s="201"/>
      <c r="D682" s="202" t="s">
        <v>140</v>
      </c>
      <c r="E682" s="203" t="s">
        <v>1</v>
      </c>
      <c r="F682" s="204" t="s">
        <v>1581</v>
      </c>
      <c r="G682" s="201"/>
      <c r="H682" s="203" t="s">
        <v>1</v>
      </c>
      <c r="I682" s="205"/>
      <c r="J682" s="201"/>
      <c r="K682" s="201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140</v>
      </c>
      <c r="AU682" s="210" t="s">
        <v>138</v>
      </c>
      <c r="AV682" s="13" t="s">
        <v>83</v>
      </c>
      <c r="AW682" s="13" t="s">
        <v>32</v>
      </c>
      <c r="AX682" s="13" t="s">
        <v>75</v>
      </c>
      <c r="AY682" s="210" t="s">
        <v>130</v>
      </c>
    </row>
    <row r="683" spans="1:65" s="14" customFormat="1" ht="11.25">
      <c r="B683" s="211"/>
      <c r="C683" s="212"/>
      <c r="D683" s="202" t="s">
        <v>140</v>
      </c>
      <c r="E683" s="213" t="s">
        <v>1</v>
      </c>
      <c r="F683" s="214" t="s">
        <v>1585</v>
      </c>
      <c r="G683" s="212"/>
      <c r="H683" s="215">
        <v>3.6</v>
      </c>
      <c r="I683" s="216"/>
      <c r="J683" s="212"/>
      <c r="K683" s="212"/>
      <c r="L683" s="217"/>
      <c r="M683" s="218"/>
      <c r="N683" s="219"/>
      <c r="O683" s="219"/>
      <c r="P683" s="219"/>
      <c r="Q683" s="219"/>
      <c r="R683" s="219"/>
      <c r="S683" s="219"/>
      <c r="T683" s="220"/>
      <c r="AT683" s="221" t="s">
        <v>140</v>
      </c>
      <c r="AU683" s="221" t="s">
        <v>138</v>
      </c>
      <c r="AV683" s="14" t="s">
        <v>138</v>
      </c>
      <c r="AW683" s="14" t="s">
        <v>32</v>
      </c>
      <c r="AX683" s="14" t="s">
        <v>83</v>
      </c>
      <c r="AY683" s="221" t="s">
        <v>130</v>
      </c>
    </row>
    <row r="684" spans="1:65" s="2" customFormat="1" ht="37.9" customHeight="1">
      <c r="A684" s="35"/>
      <c r="B684" s="36"/>
      <c r="C684" s="233" t="s">
        <v>939</v>
      </c>
      <c r="D684" s="233" t="s">
        <v>175</v>
      </c>
      <c r="E684" s="234" t="s">
        <v>1586</v>
      </c>
      <c r="F684" s="235" t="s">
        <v>1587</v>
      </c>
      <c r="G684" s="236" t="s">
        <v>584</v>
      </c>
      <c r="H684" s="237">
        <v>9</v>
      </c>
      <c r="I684" s="238"/>
      <c r="J684" s="239">
        <f>ROUND(I684*H684,2)</f>
        <v>0</v>
      </c>
      <c r="K684" s="235" t="s">
        <v>1</v>
      </c>
      <c r="L684" s="240"/>
      <c r="M684" s="241" t="s">
        <v>1</v>
      </c>
      <c r="N684" s="242" t="s">
        <v>41</v>
      </c>
      <c r="O684" s="72"/>
      <c r="P684" s="196">
        <f>O684*H684</f>
        <v>0</v>
      </c>
      <c r="Q684" s="196">
        <v>4.2999999999999997E-2</v>
      </c>
      <c r="R684" s="196">
        <f>Q684*H684</f>
        <v>0.38699999999999996</v>
      </c>
      <c r="S684" s="196">
        <v>0</v>
      </c>
      <c r="T684" s="197">
        <f>S684*H684</f>
        <v>0</v>
      </c>
      <c r="U684" s="35"/>
      <c r="V684" s="35"/>
      <c r="W684" s="35"/>
      <c r="X684" s="35"/>
      <c r="Y684" s="35"/>
      <c r="Z684" s="35"/>
      <c r="AA684" s="35"/>
      <c r="AB684" s="35"/>
      <c r="AC684" s="35"/>
      <c r="AD684" s="35"/>
      <c r="AE684" s="35"/>
      <c r="AR684" s="198" t="s">
        <v>391</v>
      </c>
      <c r="AT684" s="198" t="s">
        <v>175</v>
      </c>
      <c r="AU684" s="198" t="s">
        <v>138</v>
      </c>
      <c r="AY684" s="18" t="s">
        <v>130</v>
      </c>
      <c r="BE684" s="199">
        <f>IF(N684="základní",J684,0)</f>
        <v>0</v>
      </c>
      <c r="BF684" s="199">
        <f>IF(N684="snížená",J684,0)</f>
        <v>0</v>
      </c>
      <c r="BG684" s="199">
        <f>IF(N684="zákl. přenesená",J684,0)</f>
        <v>0</v>
      </c>
      <c r="BH684" s="199">
        <f>IF(N684="sníž. přenesená",J684,0)</f>
        <v>0</v>
      </c>
      <c r="BI684" s="199">
        <f>IF(N684="nulová",J684,0)</f>
        <v>0</v>
      </c>
      <c r="BJ684" s="18" t="s">
        <v>138</v>
      </c>
      <c r="BK684" s="199">
        <f>ROUND(I684*H684,2)</f>
        <v>0</v>
      </c>
      <c r="BL684" s="18" t="s">
        <v>233</v>
      </c>
      <c r="BM684" s="198" t="s">
        <v>1588</v>
      </c>
    </row>
    <row r="685" spans="1:65" s="2" customFormat="1" ht="21.75" customHeight="1">
      <c r="A685" s="35"/>
      <c r="B685" s="36"/>
      <c r="C685" s="187" t="s">
        <v>945</v>
      </c>
      <c r="D685" s="187" t="s">
        <v>132</v>
      </c>
      <c r="E685" s="188" t="s">
        <v>1589</v>
      </c>
      <c r="F685" s="189" t="s">
        <v>1590</v>
      </c>
      <c r="G685" s="190" t="s">
        <v>377</v>
      </c>
      <c r="H685" s="191">
        <v>14.4</v>
      </c>
      <c r="I685" s="192"/>
      <c r="J685" s="193">
        <f>ROUND(I685*H685,2)</f>
        <v>0</v>
      </c>
      <c r="K685" s="189" t="s">
        <v>136</v>
      </c>
      <c r="L685" s="40"/>
      <c r="M685" s="194" t="s">
        <v>1</v>
      </c>
      <c r="N685" s="195" t="s">
        <v>41</v>
      </c>
      <c r="O685" s="72"/>
      <c r="P685" s="196">
        <f>O685*H685</f>
        <v>0</v>
      </c>
      <c r="Q685" s="196">
        <v>0</v>
      </c>
      <c r="R685" s="196">
        <f>Q685*H685</f>
        <v>0</v>
      </c>
      <c r="S685" s="196">
        <v>1.6E-2</v>
      </c>
      <c r="T685" s="197">
        <f>S685*H685</f>
        <v>0.23040000000000002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8" t="s">
        <v>233</v>
      </c>
      <c r="AT685" s="198" t="s">
        <v>132</v>
      </c>
      <c r="AU685" s="198" t="s">
        <v>138</v>
      </c>
      <c r="AY685" s="18" t="s">
        <v>130</v>
      </c>
      <c r="BE685" s="199">
        <f>IF(N685="základní",J685,0)</f>
        <v>0</v>
      </c>
      <c r="BF685" s="199">
        <f>IF(N685="snížená",J685,0)</f>
        <v>0</v>
      </c>
      <c r="BG685" s="199">
        <f>IF(N685="zákl. přenesená",J685,0)</f>
        <v>0</v>
      </c>
      <c r="BH685" s="199">
        <f>IF(N685="sníž. přenesená",J685,0)</f>
        <v>0</v>
      </c>
      <c r="BI685" s="199">
        <f>IF(N685="nulová",J685,0)</f>
        <v>0</v>
      </c>
      <c r="BJ685" s="18" t="s">
        <v>138</v>
      </c>
      <c r="BK685" s="199">
        <f>ROUND(I685*H685,2)</f>
        <v>0</v>
      </c>
      <c r="BL685" s="18" t="s">
        <v>233</v>
      </c>
      <c r="BM685" s="198" t="s">
        <v>1591</v>
      </c>
    </row>
    <row r="686" spans="1:65" s="13" customFormat="1" ht="11.25">
      <c r="B686" s="200"/>
      <c r="C686" s="201"/>
      <c r="D686" s="202" t="s">
        <v>140</v>
      </c>
      <c r="E686" s="203" t="s">
        <v>1</v>
      </c>
      <c r="F686" s="204" t="s">
        <v>1581</v>
      </c>
      <c r="G686" s="201"/>
      <c r="H686" s="203" t="s">
        <v>1</v>
      </c>
      <c r="I686" s="205"/>
      <c r="J686" s="201"/>
      <c r="K686" s="201"/>
      <c r="L686" s="206"/>
      <c r="M686" s="207"/>
      <c r="N686" s="208"/>
      <c r="O686" s="208"/>
      <c r="P686" s="208"/>
      <c r="Q686" s="208"/>
      <c r="R686" s="208"/>
      <c r="S686" s="208"/>
      <c r="T686" s="209"/>
      <c r="AT686" s="210" t="s">
        <v>140</v>
      </c>
      <c r="AU686" s="210" t="s">
        <v>138</v>
      </c>
      <c r="AV686" s="13" t="s">
        <v>83</v>
      </c>
      <c r="AW686" s="13" t="s">
        <v>32</v>
      </c>
      <c r="AX686" s="13" t="s">
        <v>75</v>
      </c>
      <c r="AY686" s="210" t="s">
        <v>130</v>
      </c>
    </row>
    <row r="687" spans="1:65" s="14" customFormat="1" ht="11.25">
      <c r="B687" s="211"/>
      <c r="C687" s="212"/>
      <c r="D687" s="202" t="s">
        <v>140</v>
      </c>
      <c r="E687" s="213" t="s">
        <v>1</v>
      </c>
      <c r="F687" s="214" t="s">
        <v>1592</v>
      </c>
      <c r="G687" s="212"/>
      <c r="H687" s="215">
        <v>14.4</v>
      </c>
      <c r="I687" s="216"/>
      <c r="J687" s="212"/>
      <c r="K687" s="212"/>
      <c r="L687" s="217"/>
      <c r="M687" s="218"/>
      <c r="N687" s="219"/>
      <c r="O687" s="219"/>
      <c r="P687" s="219"/>
      <c r="Q687" s="219"/>
      <c r="R687" s="219"/>
      <c r="S687" s="219"/>
      <c r="T687" s="220"/>
      <c r="AT687" s="221" t="s">
        <v>140</v>
      </c>
      <c r="AU687" s="221" t="s">
        <v>138</v>
      </c>
      <c r="AV687" s="14" t="s">
        <v>138</v>
      </c>
      <c r="AW687" s="14" t="s">
        <v>32</v>
      </c>
      <c r="AX687" s="14" t="s">
        <v>83</v>
      </c>
      <c r="AY687" s="221" t="s">
        <v>130</v>
      </c>
    </row>
    <row r="688" spans="1:65" s="2" customFormat="1" ht="16.5" customHeight="1">
      <c r="A688" s="35"/>
      <c r="B688" s="36"/>
      <c r="C688" s="187" t="s">
        <v>951</v>
      </c>
      <c r="D688" s="187" t="s">
        <v>132</v>
      </c>
      <c r="E688" s="188" t="s">
        <v>1593</v>
      </c>
      <c r="F688" s="189" t="s">
        <v>1594</v>
      </c>
      <c r="G688" s="190" t="s">
        <v>377</v>
      </c>
      <c r="H688" s="191">
        <v>9.25</v>
      </c>
      <c r="I688" s="192"/>
      <c r="J688" s="193">
        <f>ROUND(I688*H688,2)</f>
        <v>0</v>
      </c>
      <c r="K688" s="189" t="s">
        <v>136</v>
      </c>
      <c r="L688" s="40"/>
      <c r="M688" s="194" t="s">
        <v>1</v>
      </c>
      <c r="N688" s="195" t="s">
        <v>41</v>
      </c>
      <c r="O688" s="72"/>
      <c r="P688" s="196">
        <f>O688*H688</f>
        <v>0</v>
      </c>
      <c r="Q688" s="196">
        <v>0</v>
      </c>
      <c r="R688" s="196">
        <f>Q688*H688</f>
        <v>0</v>
      </c>
      <c r="S688" s="196">
        <v>0.03</v>
      </c>
      <c r="T688" s="197">
        <f>S688*H688</f>
        <v>0.27749999999999997</v>
      </c>
      <c r="U688" s="35"/>
      <c r="V688" s="35"/>
      <c r="W688" s="35"/>
      <c r="X688" s="35"/>
      <c r="Y688" s="35"/>
      <c r="Z688" s="35"/>
      <c r="AA688" s="35"/>
      <c r="AB688" s="35"/>
      <c r="AC688" s="35"/>
      <c r="AD688" s="35"/>
      <c r="AE688" s="35"/>
      <c r="AR688" s="198" t="s">
        <v>233</v>
      </c>
      <c r="AT688" s="198" t="s">
        <v>132</v>
      </c>
      <c r="AU688" s="198" t="s">
        <v>138</v>
      </c>
      <c r="AY688" s="18" t="s">
        <v>130</v>
      </c>
      <c r="BE688" s="199">
        <f>IF(N688="základní",J688,0)</f>
        <v>0</v>
      </c>
      <c r="BF688" s="199">
        <f>IF(N688="snížená",J688,0)</f>
        <v>0</v>
      </c>
      <c r="BG688" s="199">
        <f>IF(N688="zákl. přenesená",J688,0)</f>
        <v>0</v>
      </c>
      <c r="BH688" s="199">
        <f>IF(N688="sníž. přenesená",J688,0)</f>
        <v>0</v>
      </c>
      <c r="BI688" s="199">
        <f>IF(N688="nulová",J688,0)</f>
        <v>0</v>
      </c>
      <c r="BJ688" s="18" t="s">
        <v>138</v>
      </c>
      <c r="BK688" s="199">
        <f>ROUND(I688*H688,2)</f>
        <v>0</v>
      </c>
      <c r="BL688" s="18" t="s">
        <v>233</v>
      </c>
      <c r="BM688" s="198" t="s">
        <v>1595</v>
      </c>
    </row>
    <row r="689" spans="1:65" s="13" customFormat="1" ht="11.25">
      <c r="B689" s="200"/>
      <c r="C689" s="201"/>
      <c r="D689" s="202" t="s">
        <v>140</v>
      </c>
      <c r="E689" s="203" t="s">
        <v>1</v>
      </c>
      <c r="F689" s="204" t="s">
        <v>1596</v>
      </c>
      <c r="G689" s="201"/>
      <c r="H689" s="203" t="s">
        <v>1</v>
      </c>
      <c r="I689" s="205"/>
      <c r="J689" s="201"/>
      <c r="K689" s="201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140</v>
      </c>
      <c r="AU689" s="210" t="s">
        <v>138</v>
      </c>
      <c r="AV689" s="13" t="s">
        <v>83</v>
      </c>
      <c r="AW689" s="13" t="s">
        <v>32</v>
      </c>
      <c r="AX689" s="13" t="s">
        <v>75</v>
      </c>
      <c r="AY689" s="210" t="s">
        <v>130</v>
      </c>
    </row>
    <row r="690" spans="1:65" s="14" customFormat="1" ht="11.25">
      <c r="B690" s="211"/>
      <c r="C690" s="212"/>
      <c r="D690" s="202" t="s">
        <v>140</v>
      </c>
      <c r="E690" s="213" t="s">
        <v>1</v>
      </c>
      <c r="F690" s="214" t="s">
        <v>1597</v>
      </c>
      <c r="G690" s="212"/>
      <c r="H690" s="215">
        <v>9.25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140</v>
      </c>
      <c r="AU690" s="221" t="s">
        <v>138</v>
      </c>
      <c r="AV690" s="14" t="s">
        <v>138</v>
      </c>
      <c r="AW690" s="14" t="s">
        <v>32</v>
      </c>
      <c r="AX690" s="14" t="s">
        <v>83</v>
      </c>
      <c r="AY690" s="221" t="s">
        <v>130</v>
      </c>
    </row>
    <row r="691" spans="1:65" s="2" customFormat="1" ht="24.2" customHeight="1">
      <c r="A691" s="35"/>
      <c r="B691" s="36"/>
      <c r="C691" s="187" t="s">
        <v>955</v>
      </c>
      <c r="D691" s="187" t="s">
        <v>132</v>
      </c>
      <c r="E691" s="188" t="s">
        <v>1598</v>
      </c>
      <c r="F691" s="189" t="s">
        <v>1599</v>
      </c>
      <c r="G691" s="190" t="s">
        <v>755</v>
      </c>
      <c r="H691" s="254"/>
      <c r="I691" s="192"/>
      <c r="J691" s="193">
        <f>ROUND(I691*H691,2)</f>
        <v>0</v>
      </c>
      <c r="K691" s="189" t="s">
        <v>136</v>
      </c>
      <c r="L691" s="40"/>
      <c r="M691" s="194" t="s">
        <v>1</v>
      </c>
      <c r="N691" s="195" t="s">
        <v>41</v>
      </c>
      <c r="O691" s="72"/>
      <c r="P691" s="196">
        <f>O691*H691</f>
        <v>0</v>
      </c>
      <c r="Q691" s="196">
        <v>0</v>
      </c>
      <c r="R691" s="196">
        <f>Q691*H691</f>
        <v>0</v>
      </c>
      <c r="S691" s="196">
        <v>0</v>
      </c>
      <c r="T691" s="197">
        <f>S691*H691</f>
        <v>0</v>
      </c>
      <c r="U691" s="35"/>
      <c r="V691" s="35"/>
      <c r="W691" s="35"/>
      <c r="X691" s="35"/>
      <c r="Y691" s="35"/>
      <c r="Z691" s="35"/>
      <c r="AA691" s="35"/>
      <c r="AB691" s="35"/>
      <c r="AC691" s="35"/>
      <c r="AD691" s="35"/>
      <c r="AE691" s="35"/>
      <c r="AR691" s="198" t="s">
        <v>233</v>
      </c>
      <c r="AT691" s="198" t="s">
        <v>132</v>
      </c>
      <c r="AU691" s="198" t="s">
        <v>138</v>
      </c>
      <c r="AY691" s="18" t="s">
        <v>130</v>
      </c>
      <c r="BE691" s="199">
        <f>IF(N691="základní",J691,0)</f>
        <v>0</v>
      </c>
      <c r="BF691" s="199">
        <f>IF(N691="snížená",J691,0)</f>
        <v>0</v>
      </c>
      <c r="BG691" s="199">
        <f>IF(N691="zákl. přenesená",J691,0)</f>
        <v>0</v>
      </c>
      <c r="BH691" s="199">
        <f>IF(N691="sníž. přenesená",J691,0)</f>
        <v>0</v>
      </c>
      <c r="BI691" s="199">
        <f>IF(N691="nulová",J691,0)</f>
        <v>0</v>
      </c>
      <c r="BJ691" s="18" t="s">
        <v>138</v>
      </c>
      <c r="BK691" s="199">
        <f>ROUND(I691*H691,2)</f>
        <v>0</v>
      </c>
      <c r="BL691" s="18" t="s">
        <v>233</v>
      </c>
      <c r="BM691" s="198" t="s">
        <v>1600</v>
      </c>
    </row>
    <row r="692" spans="1:65" s="12" customFormat="1" ht="22.9" customHeight="1">
      <c r="B692" s="171"/>
      <c r="C692" s="172"/>
      <c r="D692" s="173" t="s">
        <v>74</v>
      </c>
      <c r="E692" s="185" t="s">
        <v>1601</v>
      </c>
      <c r="F692" s="185" t="s">
        <v>1602</v>
      </c>
      <c r="G692" s="172"/>
      <c r="H692" s="172"/>
      <c r="I692" s="175"/>
      <c r="J692" s="186">
        <f>BK692</f>
        <v>0</v>
      </c>
      <c r="K692" s="172"/>
      <c r="L692" s="177"/>
      <c r="M692" s="178"/>
      <c r="N692" s="179"/>
      <c r="O692" s="179"/>
      <c r="P692" s="180">
        <f>SUM(P693:P723)</f>
        <v>0</v>
      </c>
      <c r="Q692" s="179"/>
      <c r="R692" s="180">
        <f>SUM(R693:R723)</f>
        <v>0.51935327999999992</v>
      </c>
      <c r="S692" s="179"/>
      <c r="T692" s="181">
        <f>SUM(T693:T723)</f>
        <v>0</v>
      </c>
      <c r="AR692" s="182" t="s">
        <v>138</v>
      </c>
      <c r="AT692" s="183" t="s">
        <v>74</v>
      </c>
      <c r="AU692" s="183" t="s">
        <v>83</v>
      </c>
      <c r="AY692" s="182" t="s">
        <v>130</v>
      </c>
      <c r="BK692" s="184">
        <f>SUM(BK693:BK723)</f>
        <v>0</v>
      </c>
    </row>
    <row r="693" spans="1:65" s="2" customFormat="1" ht="24.2" customHeight="1">
      <c r="A693" s="35"/>
      <c r="B693" s="36"/>
      <c r="C693" s="187" t="s">
        <v>959</v>
      </c>
      <c r="D693" s="187" t="s">
        <v>132</v>
      </c>
      <c r="E693" s="188" t="s">
        <v>1603</v>
      </c>
      <c r="F693" s="189" t="s">
        <v>1604</v>
      </c>
      <c r="G693" s="190" t="s">
        <v>135</v>
      </c>
      <c r="H693" s="191">
        <v>13.401999999999999</v>
      </c>
      <c r="I693" s="192"/>
      <c r="J693" s="193">
        <f>ROUND(I693*H693,2)</f>
        <v>0</v>
      </c>
      <c r="K693" s="189" t="s">
        <v>136</v>
      </c>
      <c r="L693" s="40"/>
      <c r="M693" s="194" t="s">
        <v>1</v>
      </c>
      <c r="N693" s="195" t="s">
        <v>41</v>
      </c>
      <c r="O693" s="72"/>
      <c r="P693" s="196">
        <f>O693*H693</f>
        <v>0</v>
      </c>
      <c r="Q693" s="196">
        <v>3.0130000000000001E-2</v>
      </c>
      <c r="R693" s="196">
        <f>Q693*H693</f>
        <v>0.40380225999999997</v>
      </c>
      <c r="S693" s="196">
        <v>0</v>
      </c>
      <c r="T693" s="197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8" t="s">
        <v>233</v>
      </c>
      <c r="AT693" s="198" t="s">
        <v>132</v>
      </c>
      <c r="AU693" s="198" t="s">
        <v>138</v>
      </c>
      <c r="AY693" s="18" t="s">
        <v>130</v>
      </c>
      <c r="BE693" s="199">
        <f>IF(N693="základní",J693,0)</f>
        <v>0</v>
      </c>
      <c r="BF693" s="199">
        <f>IF(N693="snížená",J693,0)</f>
        <v>0</v>
      </c>
      <c r="BG693" s="199">
        <f>IF(N693="zákl. přenesená",J693,0)</f>
        <v>0</v>
      </c>
      <c r="BH693" s="199">
        <f>IF(N693="sníž. přenesená",J693,0)</f>
        <v>0</v>
      </c>
      <c r="BI693" s="199">
        <f>IF(N693="nulová",J693,0)</f>
        <v>0</v>
      </c>
      <c r="BJ693" s="18" t="s">
        <v>138</v>
      </c>
      <c r="BK693" s="199">
        <f>ROUND(I693*H693,2)</f>
        <v>0</v>
      </c>
      <c r="BL693" s="18" t="s">
        <v>233</v>
      </c>
      <c r="BM693" s="198" t="s">
        <v>1605</v>
      </c>
    </row>
    <row r="694" spans="1:65" s="13" customFormat="1" ht="11.25">
      <c r="B694" s="200"/>
      <c r="C694" s="201"/>
      <c r="D694" s="202" t="s">
        <v>140</v>
      </c>
      <c r="E694" s="203" t="s">
        <v>1</v>
      </c>
      <c r="F694" s="204" t="s">
        <v>1110</v>
      </c>
      <c r="G694" s="201"/>
      <c r="H694" s="203" t="s">
        <v>1</v>
      </c>
      <c r="I694" s="205"/>
      <c r="J694" s="201"/>
      <c r="K694" s="201"/>
      <c r="L694" s="206"/>
      <c r="M694" s="207"/>
      <c r="N694" s="208"/>
      <c r="O694" s="208"/>
      <c r="P694" s="208"/>
      <c r="Q694" s="208"/>
      <c r="R694" s="208"/>
      <c r="S694" s="208"/>
      <c r="T694" s="209"/>
      <c r="AT694" s="210" t="s">
        <v>140</v>
      </c>
      <c r="AU694" s="210" t="s">
        <v>138</v>
      </c>
      <c r="AV694" s="13" t="s">
        <v>83</v>
      </c>
      <c r="AW694" s="13" t="s">
        <v>32</v>
      </c>
      <c r="AX694" s="13" t="s">
        <v>75</v>
      </c>
      <c r="AY694" s="210" t="s">
        <v>130</v>
      </c>
    </row>
    <row r="695" spans="1:65" s="13" customFormat="1" ht="11.25">
      <c r="B695" s="200"/>
      <c r="C695" s="201"/>
      <c r="D695" s="202" t="s">
        <v>140</v>
      </c>
      <c r="E695" s="203" t="s">
        <v>1</v>
      </c>
      <c r="F695" s="204" t="s">
        <v>218</v>
      </c>
      <c r="G695" s="201"/>
      <c r="H695" s="203" t="s">
        <v>1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140</v>
      </c>
      <c r="AU695" s="210" t="s">
        <v>138</v>
      </c>
      <c r="AV695" s="13" t="s">
        <v>83</v>
      </c>
      <c r="AW695" s="13" t="s">
        <v>32</v>
      </c>
      <c r="AX695" s="13" t="s">
        <v>75</v>
      </c>
      <c r="AY695" s="210" t="s">
        <v>130</v>
      </c>
    </row>
    <row r="696" spans="1:65" s="14" customFormat="1" ht="11.25">
      <c r="B696" s="211"/>
      <c r="C696" s="212"/>
      <c r="D696" s="202" t="s">
        <v>140</v>
      </c>
      <c r="E696" s="213" t="s">
        <v>1</v>
      </c>
      <c r="F696" s="214" t="s">
        <v>1606</v>
      </c>
      <c r="G696" s="212"/>
      <c r="H696" s="215">
        <v>9.8019999999999996</v>
      </c>
      <c r="I696" s="216"/>
      <c r="J696" s="212"/>
      <c r="K696" s="212"/>
      <c r="L696" s="217"/>
      <c r="M696" s="218"/>
      <c r="N696" s="219"/>
      <c r="O696" s="219"/>
      <c r="P696" s="219"/>
      <c r="Q696" s="219"/>
      <c r="R696" s="219"/>
      <c r="S696" s="219"/>
      <c r="T696" s="220"/>
      <c r="AT696" s="221" t="s">
        <v>140</v>
      </c>
      <c r="AU696" s="221" t="s">
        <v>138</v>
      </c>
      <c r="AV696" s="14" t="s">
        <v>138</v>
      </c>
      <c r="AW696" s="14" t="s">
        <v>32</v>
      </c>
      <c r="AX696" s="14" t="s">
        <v>75</v>
      </c>
      <c r="AY696" s="221" t="s">
        <v>130</v>
      </c>
    </row>
    <row r="697" spans="1:65" s="13" customFormat="1" ht="11.25">
      <c r="B697" s="200"/>
      <c r="C697" s="201"/>
      <c r="D697" s="202" t="s">
        <v>140</v>
      </c>
      <c r="E697" s="203" t="s">
        <v>1</v>
      </c>
      <c r="F697" s="204" t="s">
        <v>206</v>
      </c>
      <c r="G697" s="201"/>
      <c r="H697" s="203" t="s">
        <v>1</v>
      </c>
      <c r="I697" s="205"/>
      <c r="J697" s="201"/>
      <c r="K697" s="201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140</v>
      </c>
      <c r="AU697" s="210" t="s">
        <v>138</v>
      </c>
      <c r="AV697" s="13" t="s">
        <v>83</v>
      </c>
      <c r="AW697" s="13" t="s">
        <v>32</v>
      </c>
      <c r="AX697" s="13" t="s">
        <v>75</v>
      </c>
      <c r="AY697" s="210" t="s">
        <v>130</v>
      </c>
    </row>
    <row r="698" spans="1:65" s="14" customFormat="1" ht="11.25">
      <c r="B698" s="211"/>
      <c r="C698" s="212"/>
      <c r="D698" s="202" t="s">
        <v>140</v>
      </c>
      <c r="E698" s="213" t="s">
        <v>1</v>
      </c>
      <c r="F698" s="214" t="s">
        <v>1607</v>
      </c>
      <c r="G698" s="212"/>
      <c r="H698" s="215">
        <v>3.6</v>
      </c>
      <c r="I698" s="216"/>
      <c r="J698" s="212"/>
      <c r="K698" s="212"/>
      <c r="L698" s="217"/>
      <c r="M698" s="218"/>
      <c r="N698" s="219"/>
      <c r="O698" s="219"/>
      <c r="P698" s="219"/>
      <c r="Q698" s="219"/>
      <c r="R698" s="219"/>
      <c r="S698" s="219"/>
      <c r="T698" s="220"/>
      <c r="AT698" s="221" t="s">
        <v>140</v>
      </c>
      <c r="AU698" s="221" t="s">
        <v>138</v>
      </c>
      <c r="AV698" s="14" t="s">
        <v>138</v>
      </c>
      <c r="AW698" s="14" t="s">
        <v>32</v>
      </c>
      <c r="AX698" s="14" t="s">
        <v>75</v>
      </c>
      <c r="AY698" s="221" t="s">
        <v>130</v>
      </c>
    </row>
    <row r="699" spans="1:65" s="15" customFormat="1" ht="11.25">
      <c r="B699" s="222"/>
      <c r="C699" s="223"/>
      <c r="D699" s="202" t="s">
        <v>140</v>
      </c>
      <c r="E699" s="224" t="s">
        <v>1</v>
      </c>
      <c r="F699" s="225" t="s">
        <v>169</v>
      </c>
      <c r="G699" s="223"/>
      <c r="H699" s="226">
        <v>13.401999999999999</v>
      </c>
      <c r="I699" s="227"/>
      <c r="J699" s="223"/>
      <c r="K699" s="223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140</v>
      </c>
      <c r="AU699" s="232" t="s">
        <v>138</v>
      </c>
      <c r="AV699" s="15" t="s">
        <v>137</v>
      </c>
      <c r="AW699" s="15" t="s">
        <v>32</v>
      </c>
      <c r="AX699" s="15" t="s">
        <v>83</v>
      </c>
      <c r="AY699" s="232" t="s">
        <v>130</v>
      </c>
    </row>
    <row r="700" spans="1:65" s="2" customFormat="1" ht="16.5" customHeight="1">
      <c r="A700" s="35"/>
      <c r="B700" s="36"/>
      <c r="C700" s="187" t="s">
        <v>965</v>
      </c>
      <c r="D700" s="187" t="s">
        <v>132</v>
      </c>
      <c r="E700" s="188" t="s">
        <v>1608</v>
      </c>
      <c r="F700" s="189" t="s">
        <v>1609</v>
      </c>
      <c r="G700" s="190" t="s">
        <v>135</v>
      </c>
      <c r="H700" s="191">
        <v>13.401999999999999</v>
      </c>
      <c r="I700" s="192"/>
      <c r="J700" s="193">
        <f>ROUND(I700*H700,2)</f>
        <v>0</v>
      </c>
      <c r="K700" s="189" t="s">
        <v>136</v>
      </c>
      <c r="L700" s="40"/>
      <c r="M700" s="194" t="s">
        <v>1</v>
      </c>
      <c r="N700" s="195" t="s">
        <v>41</v>
      </c>
      <c r="O700" s="72"/>
      <c r="P700" s="196">
        <f>O700*H700</f>
        <v>0</v>
      </c>
      <c r="Q700" s="196">
        <v>1.0499999999999999E-3</v>
      </c>
      <c r="R700" s="196">
        <f>Q700*H700</f>
        <v>1.4072099999999999E-2</v>
      </c>
      <c r="S700" s="196">
        <v>0</v>
      </c>
      <c r="T700" s="197">
        <f>S700*H700</f>
        <v>0</v>
      </c>
      <c r="U700" s="35"/>
      <c r="V700" s="35"/>
      <c r="W700" s="35"/>
      <c r="X700" s="35"/>
      <c r="Y700" s="35"/>
      <c r="Z700" s="35"/>
      <c r="AA700" s="35"/>
      <c r="AB700" s="35"/>
      <c r="AC700" s="35"/>
      <c r="AD700" s="35"/>
      <c r="AE700" s="35"/>
      <c r="AR700" s="198" t="s">
        <v>233</v>
      </c>
      <c r="AT700" s="198" t="s">
        <v>132</v>
      </c>
      <c r="AU700" s="198" t="s">
        <v>138</v>
      </c>
      <c r="AY700" s="18" t="s">
        <v>130</v>
      </c>
      <c r="BE700" s="199">
        <f>IF(N700="základní",J700,0)</f>
        <v>0</v>
      </c>
      <c r="BF700" s="199">
        <f>IF(N700="snížená",J700,0)</f>
        <v>0</v>
      </c>
      <c r="BG700" s="199">
        <f>IF(N700="zákl. přenesená",J700,0)</f>
        <v>0</v>
      </c>
      <c r="BH700" s="199">
        <f>IF(N700="sníž. přenesená",J700,0)</f>
        <v>0</v>
      </c>
      <c r="BI700" s="199">
        <f>IF(N700="nulová",J700,0)</f>
        <v>0</v>
      </c>
      <c r="BJ700" s="18" t="s">
        <v>138</v>
      </c>
      <c r="BK700" s="199">
        <f>ROUND(I700*H700,2)</f>
        <v>0</v>
      </c>
      <c r="BL700" s="18" t="s">
        <v>233</v>
      </c>
      <c r="BM700" s="198" t="s">
        <v>1610</v>
      </c>
    </row>
    <row r="701" spans="1:65" s="2" customFormat="1" ht="16.5" customHeight="1">
      <c r="A701" s="35"/>
      <c r="B701" s="36"/>
      <c r="C701" s="187" t="s">
        <v>969</v>
      </c>
      <c r="D701" s="187" t="s">
        <v>132</v>
      </c>
      <c r="E701" s="188" t="s">
        <v>1611</v>
      </c>
      <c r="F701" s="189" t="s">
        <v>1612</v>
      </c>
      <c r="G701" s="190" t="s">
        <v>135</v>
      </c>
      <c r="H701" s="191">
        <v>13.401999999999999</v>
      </c>
      <c r="I701" s="192"/>
      <c r="J701" s="193">
        <f>ROUND(I701*H701,2)</f>
        <v>0</v>
      </c>
      <c r="K701" s="189" t="s">
        <v>136</v>
      </c>
      <c r="L701" s="40"/>
      <c r="M701" s="194" t="s">
        <v>1</v>
      </c>
      <c r="N701" s="195" t="s">
        <v>41</v>
      </c>
      <c r="O701" s="72"/>
      <c r="P701" s="196">
        <f>O701*H701</f>
        <v>0</v>
      </c>
      <c r="Q701" s="196">
        <v>2.5999999999999998E-4</v>
      </c>
      <c r="R701" s="196">
        <f>Q701*H701</f>
        <v>3.4845199999999996E-3</v>
      </c>
      <c r="S701" s="196">
        <v>0</v>
      </c>
      <c r="T701" s="197">
        <f>S701*H701</f>
        <v>0</v>
      </c>
      <c r="U701" s="35"/>
      <c r="V701" s="35"/>
      <c r="W701" s="35"/>
      <c r="X701" s="35"/>
      <c r="Y701" s="35"/>
      <c r="Z701" s="35"/>
      <c r="AA701" s="35"/>
      <c r="AB701" s="35"/>
      <c r="AC701" s="35"/>
      <c r="AD701" s="35"/>
      <c r="AE701" s="35"/>
      <c r="AR701" s="198" t="s">
        <v>233</v>
      </c>
      <c r="AT701" s="198" t="s">
        <v>132</v>
      </c>
      <c r="AU701" s="198" t="s">
        <v>138</v>
      </c>
      <c r="AY701" s="18" t="s">
        <v>130</v>
      </c>
      <c r="BE701" s="199">
        <f>IF(N701="základní",J701,0)</f>
        <v>0</v>
      </c>
      <c r="BF701" s="199">
        <f>IF(N701="snížená",J701,0)</f>
        <v>0</v>
      </c>
      <c r="BG701" s="199">
        <f>IF(N701="zákl. přenesená",J701,0)</f>
        <v>0</v>
      </c>
      <c r="BH701" s="199">
        <f>IF(N701="sníž. přenesená",J701,0)</f>
        <v>0</v>
      </c>
      <c r="BI701" s="199">
        <f>IF(N701="nulová",J701,0)</f>
        <v>0</v>
      </c>
      <c r="BJ701" s="18" t="s">
        <v>138</v>
      </c>
      <c r="BK701" s="199">
        <f>ROUND(I701*H701,2)</f>
        <v>0</v>
      </c>
      <c r="BL701" s="18" t="s">
        <v>233</v>
      </c>
      <c r="BM701" s="198" t="s">
        <v>1613</v>
      </c>
    </row>
    <row r="702" spans="1:65" s="2" customFormat="1" ht="33" customHeight="1">
      <c r="A702" s="35"/>
      <c r="B702" s="36"/>
      <c r="C702" s="187" t="s">
        <v>973</v>
      </c>
      <c r="D702" s="187" t="s">
        <v>132</v>
      </c>
      <c r="E702" s="188" t="s">
        <v>1614</v>
      </c>
      <c r="F702" s="189" t="s">
        <v>1615</v>
      </c>
      <c r="G702" s="190" t="s">
        <v>377</v>
      </c>
      <c r="H702" s="191">
        <v>6.3</v>
      </c>
      <c r="I702" s="192"/>
      <c r="J702" s="193">
        <f>ROUND(I702*H702,2)</f>
        <v>0</v>
      </c>
      <c r="K702" s="189" t="s">
        <v>136</v>
      </c>
      <c r="L702" s="40"/>
      <c r="M702" s="194" t="s">
        <v>1</v>
      </c>
      <c r="N702" s="195" t="s">
        <v>41</v>
      </c>
      <c r="O702" s="72"/>
      <c r="P702" s="196">
        <f>O702*H702</f>
        <v>0</v>
      </c>
      <c r="Q702" s="196">
        <v>5.2900000000000004E-3</v>
      </c>
      <c r="R702" s="196">
        <f>Q702*H702</f>
        <v>3.3327000000000002E-2</v>
      </c>
      <c r="S702" s="196">
        <v>0</v>
      </c>
      <c r="T702" s="197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98" t="s">
        <v>233</v>
      </c>
      <c r="AT702" s="198" t="s">
        <v>132</v>
      </c>
      <c r="AU702" s="198" t="s">
        <v>138</v>
      </c>
      <c r="AY702" s="18" t="s">
        <v>130</v>
      </c>
      <c r="BE702" s="199">
        <f>IF(N702="základní",J702,0)</f>
        <v>0</v>
      </c>
      <c r="BF702" s="199">
        <f>IF(N702="snížená",J702,0)</f>
        <v>0</v>
      </c>
      <c r="BG702" s="199">
        <f>IF(N702="zákl. přenesená",J702,0)</f>
        <v>0</v>
      </c>
      <c r="BH702" s="199">
        <f>IF(N702="sníž. přenesená",J702,0)</f>
        <v>0</v>
      </c>
      <c r="BI702" s="199">
        <f>IF(N702="nulová",J702,0)</f>
        <v>0</v>
      </c>
      <c r="BJ702" s="18" t="s">
        <v>138</v>
      </c>
      <c r="BK702" s="199">
        <f>ROUND(I702*H702,2)</f>
        <v>0</v>
      </c>
      <c r="BL702" s="18" t="s">
        <v>233</v>
      </c>
      <c r="BM702" s="198" t="s">
        <v>1616</v>
      </c>
    </row>
    <row r="703" spans="1:65" s="13" customFormat="1" ht="11.25">
      <c r="B703" s="200"/>
      <c r="C703" s="201"/>
      <c r="D703" s="202" t="s">
        <v>140</v>
      </c>
      <c r="E703" s="203" t="s">
        <v>1</v>
      </c>
      <c r="F703" s="204" t="s">
        <v>1110</v>
      </c>
      <c r="G703" s="201"/>
      <c r="H703" s="203" t="s">
        <v>1</v>
      </c>
      <c r="I703" s="205"/>
      <c r="J703" s="201"/>
      <c r="K703" s="201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140</v>
      </c>
      <c r="AU703" s="210" t="s">
        <v>138</v>
      </c>
      <c r="AV703" s="13" t="s">
        <v>83</v>
      </c>
      <c r="AW703" s="13" t="s">
        <v>32</v>
      </c>
      <c r="AX703" s="13" t="s">
        <v>75</v>
      </c>
      <c r="AY703" s="210" t="s">
        <v>130</v>
      </c>
    </row>
    <row r="704" spans="1:65" s="13" customFormat="1" ht="11.25">
      <c r="B704" s="200"/>
      <c r="C704" s="201"/>
      <c r="D704" s="202" t="s">
        <v>140</v>
      </c>
      <c r="E704" s="203" t="s">
        <v>1</v>
      </c>
      <c r="F704" s="204" t="s">
        <v>204</v>
      </c>
      <c r="G704" s="201"/>
      <c r="H704" s="203" t="s">
        <v>1</v>
      </c>
      <c r="I704" s="205"/>
      <c r="J704" s="201"/>
      <c r="K704" s="201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140</v>
      </c>
      <c r="AU704" s="210" t="s">
        <v>138</v>
      </c>
      <c r="AV704" s="13" t="s">
        <v>83</v>
      </c>
      <c r="AW704" s="13" t="s">
        <v>32</v>
      </c>
      <c r="AX704" s="13" t="s">
        <v>75</v>
      </c>
      <c r="AY704" s="210" t="s">
        <v>130</v>
      </c>
    </row>
    <row r="705" spans="1:65" s="14" customFormat="1" ht="11.25">
      <c r="B705" s="211"/>
      <c r="C705" s="212"/>
      <c r="D705" s="202" t="s">
        <v>140</v>
      </c>
      <c r="E705" s="213" t="s">
        <v>1</v>
      </c>
      <c r="F705" s="214" t="s">
        <v>1617</v>
      </c>
      <c r="G705" s="212"/>
      <c r="H705" s="215">
        <v>4.2</v>
      </c>
      <c r="I705" s="216"/>
      <c r="J705" s="212"/>
      <c r="K705" s="212"/>
      <c r="L705" s="217"/>
      <c r="M705" s="218"/>
      <c r="N705" s="219"/>
      <c r="O705" s="219"/>
      <c r="P705" s="219"/>
      <c r="Q705" s="219"/>
      <c r="R705" s="219"/>
      <c r="S705" s="219"/>
      <c r="T705" s="220"/>
      <c r="AT705" s="221" t="s">
        <v>140</v>
      </c>
      <c r="AU705" s="221" t="s">
        <v>138</v>
      </c>
      <c r="AV705" s="14" t="s">
        <v>138</v>
      </c>
      <c r="AW705" s="14" t="s">
        <v>32</v>
      </c>
      <c r="AX705" s="14" t="s">
        <v>75</v>
      </c>
      <c r="AY705" s="221" t="s">
        <v>130</v>
      </c>
    </row>
    <row r="706" spans="1:65" s="13" customFormat="1" ht="11.25">
      <c r="B706" s="200"/>
      <c r="C706" s="201"/>
      <c r="D706" s="202" t="s">
        <v>140</v>
      </c>
      <c r="E706" s="203" t="s">
        <v>1</v>
      </c>
      <c r="F706" s="204" t="s">
        <v>206</v>
      </c>
      <c r="G706" s="201"/>
      <c r="H706" s="203" t="s">
        <v>1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140</v>
      </c>
      <c r="AU706" s="210" t="s">
        <v>138</v>
      </c>
      <c r="AV706" s="13" t="s">
        <v>83</v>
      </c>
      <c r="AW706" s="13" t="s">
        <v>32</v>
      </c>
      <c r="AX706" s="13" t="s">
        <v>75</v>
      </c>
      <c r="AY706" s="210" t="s">
        <v>130</v>
      </c>
    </row>
    <row r="707" spans="1:65" s="14" customFormat="1" ht="11.25">
      <c r="B707" s="211"/>
      <c r="C707" s="212"/>
      <c r="D707" s="202" t="s">
        <v>140</v>
      </c>
      <c r="E707" s="213" t="s">
        <v>1</v>
      </c>
      <c r="F707" s="214" t="s">
        <v>985</v>
      </c>
      <c r="G707" s="212"/>
      <c r="H707" s="215">
        <v>2.1</v>
      </c>
      <c r="I707" s="216"/>
      <c r="J707" s="212"/>
      <c r="K707" s="212"/>
      <c r="L707" s="217"/>
      <c r="M707" s="218"/>
      <c r="N707" s="219"/>
      <c r="O707" s="219"/>
      <c r="P707" s="219"/>
      <c r="Q707" s="219"/>
      <c r="R707" s="219"/>
      <c r="S707" s="219"/>
      <c r="T707" s="220"/>
      <c r="AT707" s="221" t="s">
        <v>140</v>
      </c>
      <c r="AU707" s="221" t="s">
        <v>138</v>
      </c>
      <c r="AV707" s="14" t="s">
        <v>138</v>
      </c>
      <c r="AW707" s="14" t="s">
        <v>32</v>
      </c>
      <c r="AX707" s="14" t="s">
        <v>75</v>
      </c>
      <c r="AY707" s="221" t="s">
        <v>130</v>
      </c>
    </row>
    <row r="708" spans="1:65" s="15" customFormat="1" ht="11.25">
      <c r="B708" s="222"/>
      <c r="C708" s="223"/>
      <c r="D708" s="202" t="s">
        <v>140</v>
      </c>
      <c r="E708" s="224" t="s">
        <v>1</v>
      </c>
      <c r="F708" s="225" t="s">
        <v>169</v>
      </c>
      <c r="G708" s="223"/>
      <c r="H708" s="226">
        <v>6.3</v>
      </c>
      <c r="I708" s="227"/>
      <c r="J708" s="223"/>
      <c r="K708" s="223"/>
      <c r="L708" s="228"/>
      <c r="M708" s="229"/>
      <c r="N708" s="230"/>
      <c r="O708" s="230"/>
      <c r="P708" s="230"/>
      <c r="Q708" s="230"/>
      <c r="R708" s="230"/>
      <c r="S708" s="230"/>
      <c r="T708" s="231"/>
      <c r="AT708" s="232" t="s">
        <v>140</v>
      </c>
      <c r="AU708" s="232" t="s">
        <v>138</v>
      </c>
      <c r="AV708" s="15" t="s">
        <v>137</v>
      </c>
      <c r="AW708" s="15" t="s">
        <v>32</v>
      </c>
      <c r="AX708" s="15" t="s">
        <v>83</v>
      </c>
      <c r="AY708" s="232" t="s">
        <v>130</v>
      </c>
    </row>
    <row r="709" spans="1:65" s="2" customFormat="1" ht="33" customHeight="1">
      <c r="A709" s="35"/>
      <c r="B709" s="36"/>
      <c r="C709" s="187" t="s">
        <v>995</v>
      </c>
      <c r="D709" s="187" t="s">
        <v>132</v>
      </c>
      <c r="E709" s="188" t="s">
        <v>1618</v>
      </c>
      <c r="F709" s="189" t="s">
        <v>1619</v>
      </c>
      <c r="G709" s="190" t="s">
        <v>377</v>
      </c>
      <c r="H709" s="191">
        <v>18.164999999999999</v>
      </c>
      <c r="I709" s="192"/>
      <c r="J709" s="193">
        <f>ROUND(I709*H709,2)</f>
        <v>0</v>
      </c>
      <c r="K709" s="189" t="s">
        <v>136</v>
      </c>
      <c r="L709" s="40"/>
      <c r="M709" s="194" t="s">
        <v>1</v>
      </c>
      <c r="N709" s="195" t="s">
        <v>41</v>
      </c>
      <c r="O709" s="72"/>
      <c r="P709" s="196">
        <f>O709*H709</f>
        <v>0</v>
      </c>
      <c r="Q709" s="196">
        <v>2.9199999999999999E-3</v>
      </c>
      <c r="R709" s="196">
        <f>Q709*H709</f>
        <v>5.3041799999999993E-2</v>
      </c>
      <c r="S709" s="196">
        <v>0</v>
      </c>
      <c r="T709" s="197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98" t="s">
        <v>233</v>
      </c>
      <c r="AT709" s="198" t="s">
        <v>132</v>
      </c>
      <c r="AU709" s="198" t="s">
        <v>138</v>
      </c>
      <c r="AY709" s="18" t="s">
        <v>130</v>
      </c>
      <c r="BE709" s="199">
        <f>IF(N709="základní",J709,0)</f>
        <v>0</v>
      </c>
      <c r="BF709" s="199">
        <f>IF(N709="snížená",J709,0)</f>
        <v>0</v>
      </c>
      <c r="BG709" s="199">
        <f>IF(N709="zákl. přenesená",J709,0)</f>
        <v>0</v>
      </c>
      <c r="BH709" s="199">
        <f>IF(N709="sníž. přenesená",J709,0)</f>
        <v>0</v>
      </c>
      <c r="BI709" s="199">
        <f>IF(N709="nulová",J709,0)</f>
        <v>0</v>
      </c>
      <c r="BJ709" s="18" t="s">
        <v>138</v>
      </c>
      <c r="BK709" s="199">
        <f>ROUND(I709*H709,2)</f>
        <v>0</v>
      </c>
      <c r="BL709" s="18" t="s">
        <v>233</v>
      </c>
      <c r="BM709" s="198" t="s">
        <v>1620</v>
      </c>
    </row>
    <row r="710" spans="1:65" s="13" customFormat="1" ht="11.25">
      <c r="B710" s="200"/>
      <c r="C710" s="201"/>
      <c r="D710" s="202" t="s">
        <v>140</v>
      </c>
      <c r="E710" s="203" t="s">
        <v>1</v>
      </c>
      <c r="F710" s="204" t="s">
        <v>1110</v>
      </c>
      <c r="G710" s="201"/>
      <c r="H710" s="203" t="s">
        <v>1</v>
      </c>
      <c r="I710" s="205"/>
      <c r="J710" s="201"/>
      <c r="K710" s="201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140</v>
      </c>
      <c r="AU710" s="210" t="s">
        <v>138</v>
      </c>
      <c r="AV710" s="13" t="s">
        <v>83</v>
      </c>
      <c r="AW710" s="13" t="s">
        <v>32</v>
      </c>
      <c r="AX710" s="13" t="s">
        <v>75</v>
      </c>
      <c r="AY710" s="210" t="s">
        <v>130</v>
      </c>
    </row>
    <row r="711" spans="1:65" s="13" customFormat="1" ht="11.25">
      <c r="B711" s="200"/>
      <c r="C711" s="201"/>
      <c r="D711" s="202" t="s">
        <v>140</v>
      </c>
      <c r="E711" s="203" t="s">
        <v>1</v>
      </c>
      <c r="F711" s="204" t="s">
        <v>204</v>
      </c>
      <c r="G711" s="201"/>
      <c r="H711" s="203" t="s">
        <v>1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140</v>
      </c>
      <c r="AU711" s="210" t="s">
        <v>138</v>
      </c>
      <c r="AV711" s="13" t="s">
        <v>83</v>
      </c>
      <c r="AW711" s="13" t="s">
        <v>32</v>
      </c>
      <c r="AX711" s="13" t="s">
        <v>75</v>
      </c>
      <c r="AY711" s="210" t="s">
        <v>130</v>
      </c>
    </row>
    <row r="712" spans="1:65" s="14" customFormat="1" ht="11.25">
      <c r="B712" s="211"/>
      <c r="C712" s="212"/>
      <c r="D712" s="202" t="s">
        <v>140</v>
      </c>
      <c r="E712" s="213" t="s">
        <v>1</v>
      </c>
      <c r="F712" s="214" t="s">
        <v>1621</v>
      </c>
      <c r="G712" s="212"/>
      <c r="H712" s="215">
        <v>5.4</v>
      </c>
      <c r="I712" s="216"/>
      <c r="J712" s="212"/>
      <c r="K712" s="212"/>
      <c r="L712" s="217"/>
      <c r="M712" s="218"/>
      <c r="N712" s="219"/>
      <c r="O712" s="219"/>
      <c r="P712" s="219"/>
      <c r="Q712" s="219"/>
      <c r="R712" s="219"/>
      <c r="S712" s="219"/>
      <c r="T712" s="220"/>
      <c r="AT712" s="221" t="s">
        <v>140</v>
      </c>
      <c r="AU712" s="221" t="s">
        <v>138</v>
      </c>
      <c r="AV712" s="14" t="s">
        <v>138</v>
      </c>
      <c r="AW712" s="14" t="s">
        <v>32</v>
      </c>
      <c r="AX712" s="14" t="s">
        <v>75</v>
      </c>
      <c r="AY712" s="221" t="s">
        <v>130</v>
      </c>
    </row>
    <row r="713" spans="1:65" s="13" customFormat="1" ht="11.25">
      <c r="B713" s="200"/>
      <c r="C713" s="201"/>
      <c r="D713" s="202" t="s">
        <v>140</v>
      </c>
      <c r="E713" s="203" t="s">
        <v>1</v>
      </c>
      <c r="F713" s="204" t="s">
        <v>218</v>
      </c>
      <c r="G713" s="201"/>
      <c r="H713" s="203" t="s">
        <v>1</v>
      </c>
      <c r="I713" s="205"/>
      <c r="J713" s="201"/>
      <c r="K713" s="201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140</v>
      </c>
      <c r="AU713" s="210" t="s">
        <v>138</v>
      </c>
      <c r="AV713" s="13" t="s">
        <v>83</v>
      </c>
      <c r="AW713" s="13" t="s">
        <v>32</v>
      </c>
      <c r="AX713" s="13" t="s">
        <v>75</v>
      </c>
      <c r="AY713" s="210" t="s">
        <v>130</v>
      </c>
    </row>
    <row r="714" spans="1:65" s="14" customFormat="1" ht="11.25">
      <c r="B714" s="211"/>
      <c r="C714" s="212"/>
      <c r="D714" s="202" t="s">
        <v>140</v>
      </c>
      <c r="E714" s="213" t="s">
        <v>1</v>
      </c>
      <c r="F714" s="214" t="s">
        <v>1622</v>
      </c>
      <c r="G714" s="212"/>
      <c r="H714" s="215">
        <v>6.165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140</v>
      </c>
      <c r="AU714" s="221" t="s">
        <v>138</v>
      </c>
      <c r="AV714" s="14" t="s">
        <v>138</v>
      </c>
      <c r="AW714" s="14" t="s">
        <v>32</v>
      </c>
      <c r="AX714" s="14" t="s">
        <v>75</v>
      </c>
      <c r="AY714" s="221" t="s">
        <v>130</v>
      </c>
    </row>
    <row r="715" spans="1:65" s="13" customFormat="1" ht="11.25">
      <c r="B715" s="200"/>
      <c r="C715" s="201"/>
      <c r="D715" s="202" t="s">
        <v>140</v>
      </c>
      <c r="E715" s="203" t="s">
        <v>1</v>
      </c>
      <c r="F715" s="204" t="s">
        <v>206</v>
      </c>
      <c r="G715" s="201"/>
      <c r="H715" s="203" t="s">
        <v>1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140</v>
      </c>
      <c r="AU715" s="210" t="s">
        <v>138</v>
      </c>
      <c r="AV715" s="13" t="s">
        <v>83</v>
      </c>
      <c r="AW715" s="13" t="s">
        <v>32</v>
      </c>
      <c r="AX715" s="13" t="s">
        <v>75</v>
      </c>
      <c r="AY715" s="210" t="s">
        <v>130</v>
      </c>
    </row>
    <row r="716" spans="1:65" s="14" customFormat="1" ht="11.25">
      <c r="B716" s="211"/>
      <c r="C716" s="212"/>
      <c r="D716" s="202" t="s">
        <v>140</v>
      </c>
      <c r="E716" s="213" t="s">
        <v>1</v>
      </c>
      <c r="F716" s="214" t="s">
        <v>1623</v>
      </c>
      <c r="G716" s="212"/>
      <c r="H716" s="215">
        <v>2.7</v>
      </c>
      <c r="I716" s="216"/>
      <c r="J716" s="212"/>
      <c r="K716" s="212"/>
      <c r="L716" s="217"/>
      <c r="M716" s="218"/>
      <c r="N716" s="219"/>
      <c r="O716" s="219"/>
      <c r="P716" s="219"/>
      <c r="Q716" s="219"/>
      <c r="R716" s="219"/>
      <c r="S716" s="219"/>
      <c r="T716" s="220"/>
      <c r="AT716" s="221" t="s">
        <v>140</v>
      </c>
      <c r="AU716" s="221" t="s">
        <v>138</v>
      </c>
      <c r="AV716" s="14" t="s">
        <v>138</v>
      </c>
      <c r="AW716" s="14" t="s">
        <v>32</v>
      </c>
      <c r="AX716" s="14" t="s">
        <v>75</v>
      </c>
      <c r="AY716" s="221" t="s">
        <v>130</v>
      </c>
    </row>
    <row r="717" spans="1:65" s="14" customFormat="1" ht="11.25">
      <c r="B717" s="211"/>
      <c r="C717" s="212"/>
      <c r="D717" s="202" t="s">
        <v>140</v>
      </c>
      <c r="E717" s="213" t="s">
        <v>1</v>
      </c>
      <c r="F717" s="214" t="s">
        <v>1624</v>
      </c>
      <c r="G717" s="212"/>
      <c r="H717" s="215">
        <v>3.9</v>
      </c>
      <c r="I717" s="216"/>
      <c r="J717" s="212"/>
      <c r="K717" s="212"/>
      <c r="L717" s="217"/>
      <c r="M717" s="218"/>
      <c r="N717" s="219"/>
      <c r="O717" s="219"/>
      <c r="P717" s="219"/>
      <c r="Q717" s="219"/>
      <c r="R717" s="219"/>
      <c r="S717" s="219"/>
      <c r="T717" s="220"/>
      <c r="AT717" s="221" t="s">
        <v>140</v>
      </c>
      <c r="AU717" s="221" t="s">
        <v>138</v>
      </c>
      <c r="AV717" s="14" t="s">
        <v>138</v>
      </c>
      <c r="AW717" s="14" t="s">
        <v>32</v>
      </c>
      <c r="AX717" s="14" t="s">
        <v>75</v>
      </c>
      <c r="AY717" s="221" t="s">
        <v>130</v>
      </c>
    </row>
    <row r="718" spans="1:65" s="15" customFormat="1" ht="11.25">
      <c r="B718" s="222"/>
      <c r="C718" s="223"/>
      <c r="D718" s="202" t="s">
        <v>140</v>
      </c>
      <c r="E718" s="224" t="s">
        <v>1</v>
      </c>
      <c r="F718" s="225" t="s">
        <v>169</v>
      </c>
      <c r="G718" s="223"/>
      <c r="H718" s="226">
        <v>18.164999999999999</v>
      </c>
      <c r="I718" s="227"/>
      <c r="J718" s="223"/>
      <c r="K718" s="223"/>
      <c r="L718" s="228"/>
      <c r="M718" s="229"/>
      <c r="N718" s="230"/>
      <c r="O718" s="230"/>
      <c r="P718" s="230"/>
      <c r="Q718" s="230"/>
      <c r="R718" s="230"/>
      <c r="S718" s="230"/>
      <c r="T718" s="231"/>
      <c r="AT718" s="232" t="s">
        <v>140</v>
      </c>
      <c r="AU718" s="232" t="s">
        <v>138</v>
      </c>
      <c r="AV718" s="15" t="s">
        <v>137</v>
      </c>
      <c r="AW718" s="15" t="s">
        <v>32</v>
      </c>
      <c r="AX718" s="15" t="s">
        <v>83</v>
      </c>
      <c r="AY718" s="232" t="s">
        <v>130</v>
      </c>
    </row>
    <row r="719" spans="1:65" s="2" customFormat="1" ht="24.2" customHeight="1">
      <c r="A719" s="35"/>
      <c r="B719" s="36"/>
      <c r="C719" s="187" t="s">
        <v>1002</v>
      </c>
      <c r="D719" s="187" t="s">
        <v>132</v>
      </c>
      <c r="E719" s="188" t="s">
        <v>1625</v>
      </c>
      <c r="F719" s="189" t="s">
        <v>1626</v>
      </c>
      <c r="G719" s="190" t="s">
        <v>377</v>
      </c>
      <c r="H719" s="191">
        <v>18.164999999999999</v>
      </c>
      <c r="I719" s="192"/>
      <c r="J719" s="193">
        <f>ROUND(I719*H719,2)</f>
        <v>0</v>
      </c>
      <c r="K719" s="189" t="s">
        <v>136</v>
      </c>
      <c r="L719" s="40"/>
      <c r="M719" s="194" t="s">
        <v>1</v>
      </c>
      <c r="N719" s="195" t="s">
        <v>41</v>
      </c>
      <c r="O719" s="72"/>
      <c r="P719" s="196">
        <f>O719*H719</f>
        <v>0</v>
      </c>
      <c r="Q719" s="196">
        <v>3.2000000000000003E-4</v>
      </c>
      <c r="R719" s="196">
        <f>Q719*H719</f>
        <v>5.8127999999999999E-3</v>
      </c>
      <c r="S719" s="196">
        <v>0</v>
      </c>
      <c r="T719" s="197">
        <f>S719*H719</f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8" t="s">
        <v>233</v>
      </c>
      <c r="AT719" s="198" t="s">
        <v>132</v>
      </c>
      <c r="AU719" s="198" t="s">
        <v>138</v>
      </c>
      <c r="AY719" s="18" t="s">
        <v>130</v>
      </c>
      <c r="BE719" s="199">
        <f>IF(N719="základní",J719,0)</f>
        <v>0</v>
      </c>
      <c r="BF719" s="199">
        <f>IF(N719="snížená",J719,0)</f>
        <v>0</v>
      </c>
      <c r="BG719" s="199">
        <f>IF(N719="zákl. přenesená",J719,0)</f>
        <v>0</v>
      </c>
      <c r="BH719" s="199">
        <f>IF(N719="sníž. přenesená",J719,0)</f>
        <v>0</v>
      </c>
      <c r="BI719" s="199">
        <f>IF(N719="nulová",J719,0)</f>
        <v>0</v>
      </c>
      <c r="BJ719" s="18" t="s">
        <v>138</v>
      </c>
      <c r="BK719" s="199">
        <f>ROUND(I719*H719,2)</f>
        <v>0</v>
      </c>
      <c r="BL719" s="18" t="s">
        <v>233</v>
      </c>
      <c r="BM719" s="198" t="s">
        <v>1627</v>
      </c>
    </row>
    <row r="720" spans="1:65" s="2" customFormat="1" ht="24.2" customHeight="1">
      <c r="A720" s="35"/>
      <c r="B720" s="36"/>
      <c r="C720" s="187" t="s">
        <v>1007</v>
      </c>
      <c r="D720" s="187" t="s">
        <v>132</v>
      </c>
      <c r="E720" s="188" t="s">
        <v>1628</v>
      </c>
      <c r="F720" s="189" t="s">
        <v>1629</v>
      </c>
      <c r="G720" s="190" t="s">
        <v>377</v>
      </c>
      <c r="H720" s="191">
        <v>18.164999999999999</v>
      </c>
      <c r="I720" s="192"/>
      <c r="J720" s="193">
        <f>ROUND(I720*H720,2)</f>
        <v>0</v>
      </c>
      <c r="K720" s="189" t="s">
        <v>136</v>
      </c>
      <c r="L720" s="40"/>
      <c r="M720" s="194" t="s">
        <v>1</v>
      </c>
      <c r="N720" s="195" t="s">
        <v>41</v>
      </c>
      <c r="O720" s="72"/>
      <c r="P720" s="196">
        <f>O720*H720</f>
        <v>0</v>
      </c>
      <c r="Q720" s="196">
        <v>1.9000000000000001E-4</v>
      </c>
      <c r="R720" s="196">
        <f>Q720*H720</f>
        <v>3.4513500000000002E-3</v>
      </c>
      <c r="S720" s="196">
        <v>0</v>
      </c>
      <c r="T720" s="197">
        <f>S720*H720</f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8" t="s">
        <v>233</v>
      </c>
      <c r="AT720" s="198" t="s">
        <v>132</v>
      </c>
      <c r="AU720" s="198" t="s">
        <v>138</v>
      </c>
      <c r="AY720" s="18" t="s">
        <v>130</v>
      </c>
      <c r="BE720" s="199">
        <f>IF(N720="základní",J720,0)</f>
        <v>0</v>
      </c>
      <c r="BF720" s="199">
        <f>IF(N720="snížená",J720,0)</f>
        <v>0</v>
      </c>
      <c r="BG720" s="199">
        <f>IF(N720="zákl. přenesená",J720,0)</f>
        <v>0</v>
      </c>
      <c r="BH720" s="199">
        <f>IF(N720="sníž. přenesená",J720,0)</f>
        <v>0</v>
      </c>
      <c r="BI720" s="199">
        <f>IF(N720="nulová",J720,0)</f>
        <v>0</v>
      </c>
      <c r="BJ720" s="18" t="s">
        <v>138</v>
      </c>
      <c r="BK720" s="199">
        <f>ROUND(I720*H720,2)</f>
        <v>0</v>
      </c>
      <c r="BL720" s="18" t="s">
        <v>233</v>
      </c>
      <c r="BM720" s="198" t="s">
        <v>1630</v>
      </c>
    </row>
    <row r="721" spans="1:65" s="2" customFormat="1" ht="24.2" customHeight="1">
      <c r="A721" s="35"/>
      <c r="B721" s="36"/>
      <c r="C721" s="187" t="s">
        <v>1013</v>
      </c>
      <c r="D721" s="187" t="s">
        <v>132</v>
      </c>
      <c r="E721" s="188" t="s">
        <v>1631</v>
      </c>
      <c r="F721" s="189" t="s">
        <v>1632</v>
      </c>
      <c r="G721" s="190" t="s">
        <v>377</v>
      </c>
      <c r="H721" s="191">
        <v>18.164999999999999</v>
      </c>
      <c r="I721" s="192"/>
      <c r="J721" s="193">
        <f>ROUND(I721*H721,2)</f>
        <v>0</v>
      </c>
      <c r="K721" s="189" t="s">
        <v>136</v>
      </c>
      <c r="L721" s="40"/>
      <c r="M721" s="194" t="s">
        <v>1</v>
      </c>
      <c r="N721" s="195" t="s">
        <v>41</v>
      </c>
      <c r="O721" s="72"/>
      <c r="P721" s="196">
        <f>O721*H721</f>
        <v>0</v>
      </c>
      <c r="Q721" s="196">
        <v>8.0000000000000007E-5</v>
      </c>
      <c r="R721" s="196">
        <f>Q721*H721</f>
        <v>1.4532E-3</v>
      </c>
      <c r="S721" s="196">
        <v>0</v>
      </c>
      <c r="T721" s="197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98" t="s">
        <v>233</v>
      </c>
      <c r="AT721" s="198" t="s">
        <v>132</v>
      </c>
      <c r="AU721" s="198" t="s">
        <v>138</v>
      </c>
      <c r="AY721" s="18" t="s">
        <v>130</v>
      </c>
      <c r="BE721" s="199">
        <f>IF(N721="základní",J721,0)</f>
        <v>0</v>
      </c>
      <c r="BF721" s="199">
        <f>IF(N721="snížená",J721,0)</f>
        <v>0</v>
      </c>
      <c r="BG721" s="199">
        <f>IF(N721="zákl. přenesená",J721,0)</f>
        <v>0</v>
      </c>
      <c r="BH721" s="199">
        <f>IF(N721="sníž. přenesená",J721,0)</f>
        <v>0</v>
      </c>
      <c r="BI721" s="199">
        <f>IF(N721="nulová",J721,0)</f>
        <v>0</v>
      </c>
      <c r="BJ721" s="18" t="s">
        <v>138</v>
      </c>
      <c r="BK721" s="199">
        <f>ROUND(I721*H721,2)</f>
        <v>0</v>
      </c>
      <c r="BL721" s="18" t="s">
        <v>233</v>
      </c>
      <c r="BM721" s="198" t="s">
        <v>1633</v>
      </c>
    </row>
    <row r="722" spans="1:65" s="2" customFormat="1" ht="24.2" customHeight="1">
      <c r="A722" s="35"/>
      <c r="B722" s="36"/>
      <c r="C722" s="187" t="s">
        <v>1019</v>
      </c>
      <c r="D722" s="187" t="s">
        <v>132</v>
      </c>
      <c r="E722" s="188" t="s">
        <v>1634</v>
      </c>
      <c r="F722" s="189" t="s">
        <v>1635</v>
      </c>
      <c r="G722" s="190" t="s">
        <v>377</v>
      </c>
      <c r="H722" s="191">
        <v>18.164999999999999</v>
      </c>
      <c r="I722" s="192"/>
      <c r="J722" s="193">
        <f>ROUND(I722*H722,2)</f>
        <v>0</v>
      </c>
      <c r="K722" s="189" t="s">
        <v>136</v>
      </c>
      <c r="L722" s="40"/>
      <c r="M722" s="194" t="s">
        <v>1</v>
      </c>
      <c r="N722" s="195" t="s">
        <v>41</v>
      </c>
      <c r="O722" s="72"/>
      <c r="P722" s="196">
        <f>O722*H722</f>
        <v>0</v>
      </c>
      <c r="Q722" s="196">
        <v>5.0000000000000002E-5</v>
      </c>
      <c r="R722" s="196">
        <f>Q722*H722</f>
        <v>9.0824999999999999E-4</v>
      </c>
      <c r="S722" s="196">
        <v>0</v>
      </c>
      <c r="T722" s="197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8" t="s">
        <v>233</v>
      </c>
      <c r="AT722" s="198" t="s">
        <v>132</v>
      </c>
      <c r="AU722" s="198" t="s">
        <v>138</v>
      </c>
      <c r="AY722" s="18" t="s">
        <v>130</v>
      </c>
      <c r="BE722" s="199">
        <f>IF(N722="základní",J722,0)</f>
        <v>0</v>
      </c>
      <c r="BF722" s="199">
        <f>IF(N722="snížená",J722,0)</f>
        <v>0</v>
      </c>
      <c r="BG722" s="199">
        <f>IF(N722="zákl. přenesená",J722,0)</f>
        <v>0</v>
      </c>
      <c r="BH722" s="199">
        <f>IF(N722="sníž. přenesená",J722,0)</f>
        <v>0</v>
      </c>
      <c r="BI722" s="199">
        <f>IF(N722="nulová",J722,0)</f>
        <v>0</v>
      </c>
      <c r="BJ722" s="18" t="s">
        <v>138</v>
      </c>
      <c r="BK722" s="199">
        <f>ROUND(I722*H722,2)</f>
        <v>0</v>
      </c>
      <c r="BL722" s="18" t="s">
        <v>233</v>
      </c>
      <c r="BM722" s="198" t="s">
        <v>1636</v>
      </c>
    </row>
    <row r="723" spans="1:65" s="2" customFormat="1" ht="24.2" customHeight="1">
      <c r="A723" s="35"/>
      <c r="B723" s="36"/>
      <c r="C723" s="187" t="s">
        <v>1024</v>
      </c>
      <c r="D723" s="187" t="s">
        <v>132</v>
      </c>
      <c r="E723" s="188" t="s">
        <v>1637</v>
      </c>
      <c r="F723" s="189" t="s">
        <v>1638</v>
      </c>
      <c r="G723" s="190" t="s">
        <v>755</v>
      </c>
      <c r="H723" s="254"/>
      <c r="I723" s="192"/>
      <c r="J723" s="193">
        <f>ROUND(I723*H723,2)</f>
        <v>0</v>
      </c>
      <c r="K723" s="189" t="s">
        <v>136</v>
      </c>
      <c r="L723" s="40"/>
      <c r="M723" s="194" t="s">
        <v>1</v>
      </c>
      <c r="N723" s="195" t="s">
        <v>41</v>
      </c>
      <c r="O723" s="72"/>
      <c r="P723" s="196">
        <f>O723*H723</f>
        <v>0</v>
      </c>
      <c r="Q723" s="196">
        <v>0</v>
      </c>
      <c r="R723" s="196">
        <f>Q723*H723</f>
        <v>0</v>
      </c>
      <c r="S723" s="196">
        <v>0</v>
      </c>
      <c r="T723" s="197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8" t="s">
        <v>233</v>
      </c>
      <c r="AT723" s="198" t="s">
        <v>132</v>
      </c>
      <c r="AU723" s="198" t="s">
        <v>138</v>
      </c>
      <c r="AY723" s="18" t="s">
        <v>130</v>
      </c>
      <c r="BE723" s="199">
        <f>IF(N723="základní",J723,0)</f>
        <v>0</v>
      </c>
      <c r="BF723" s="199">
        <f>IF(N723="snížená",J723,0)</f>
        <v>0</v>
      </c>
      <c r="BG723" s="199">
        <f>IF(N723="zákl. přenesená",J723,0)</f>
        <v>0</v>
      </c>
      <c r="BH723" s="199">
        <f>IF(N723="sníž. přenesená",J723,0)</f>
        <v>0</v>
      </c>
      <c r="BI723" s="199">
        <f>IF(N723="nulová",J723,0)</f>
        <v>0</v>
      </c>
      <c r="BJ723" s="18" t="s">
        <v>138</v>
      </c>
      <c r="BK723" s="199">
        <f>ROUND(I723*H723,2)</f>
        <v>0</v>
      </c>
      <c r="BL723" s="18" t="s">
        <v>233</v>
      </c>
      <c r="BM723" s="198" t="s">
        <v>1639</v>
      </c>
    </row>
    <row r="724" spans="1:65" s="12" customFormat="1" ht="22.9" customHeight="1">
      <c r="B724" s="171"/>
      <c r="C724" s="172"/>
      <c r="D724" s="173" t="s">
        <v>74</v>
      </c>
      <c r="E724" s="185" t="s">
        <v>1640</v>
      </c>
      <c r="F724" s="185" t="s">
        <v>1641</v>
      </c>
      <c r="G724" s="172"/>
      <c r="H724" s="172"/>
      <c r="I724" s="175"/>
      <c r="J724" s="186">
        <f>BK724</f>
        <v>0</v>
      </c>
      <c r="K724" s="172"/>
      <c r="L724" s="177"/>
      <c r="M724" s="178"/>
      <c r="N724" s="179"/>
      <c r="O724" s="179"/>
      <c r="P724" s="180">
        <f>SUM(P725:P738)</f>
        <v>0</v>
      </c>
      <c r="Q724" s="179"/>
      <c r="R724" s="180">
        <f>SUM(R725:R738)</f>
        <v>0.34691680000000003</v>
      </c>
      <c r="S724" s="179"/>
      <c r="T724" s="181">
        <f>SUM(T725:T738)</f>
        <v>0</v>
      </c>
      <c r="AR724" s="182" t="s">
        <v>138</v>
      </c>
      <c r="AT724" s="183" t="s">
        <v>74</v>
      </c>
      <c r="AU724" s="183" t="s">
        <v>83</v>
      </c>
      <c r="AY724" s="182" t="s">
        <v>130</v>
      </c>
      <c r="BK724" s="184">
        <f>SUM(BK725:BK738)</f>
        <v>0</v>
      </c>
    </row>
    <row r="725" spans="1:65" s="2" customFormat="1" ht="33" customHeight="1">
      <c r="A725" s="35"/>
      <c r="B725" s="36"/>
      <c r="C725" s="187" t="s">
        <v>1030</v>
      </c>
      <c r="D725" s="187" t="s">
        <v>132</v>
      </c>
      <c r="E725" s="188" t="s">
        <v>1642</v>
      </c>
      <c r="F725" s="189" t="s">
        <v>1643</v>
      </c>
      <c r="G725" s="190" t="s">
        <v>135</v>
      </c>
      <c r="H725" s="191">
        <v>354.358</v>
      </c>
      <c r="I725" s="192"/>
      <c r="J725" s="193">
        <f>ROUND(I725*H725,2)</f>
        <v>0</v>
      </c>
      <c r="K725" s="189" t="s">
        <v>136</v>
      </c>
      <c r="L725" s="40"/>
      <c r="M725" s="194" t="s">
        <v>1</v>
      </c>
      <c r="N725" s="195" t="s">
        <v>41</v>
      </c>
      <c r="O725" s="72"/>
      <c r="P725" s="196">
        <f>O725*H725</f>
        <v>0</v>
      </c>
      <c r="Q725" s="196">
        <v>0</v>
      </c>
      <c r="R725" s="196">
        <f>Q725*H725</f>
        <v>0</v>
      </c>
      <c r="S725" s="196">
        <v>0</v>
      </c>
      <c r="T725" s="197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8" t="s">
        <v>233</v>
      </c>
      <c r="AT725" s="198" t="s">
        <v>132</v>
      </c>
      <c r="AU725" s="198" t="s">
        <v>138</v>
      </c>
      <c r="AY725" s="18" t="s">
        <v>130</v>
      </c>
      <c r="BE725" s="199">
        <f>IF(N725="základní",J725,0)</f>
        <v>0</v>
      </c>
      <c r="BF725" s="199">
        <f>IF(N725="snížená",J725,0)</f>
        <v>0</v>
      </c>
      <c r="BG725" s="199">
        <f>IF(N725="zákl. přenesená",J725,0)</f>
        <v>0</v>
      </c>
      <c r="BH725" s="199">
        <f>IF(N725="sníž. přenesená",J725,0)</f>
        <v>0</v>
      </c>
      <c r="BI725" s="199">
        <f>IF(N725="nulová",J725,0)</f>
        <v>0</v>
      </c>
      <c r="BJ725" s="18" t="s">
        <v>138</v>
      </c>
      <c r="BK725" s="199">
        <f>ROUND(I725*H725,2)</f>
        <v>0</v>
      </c>
      <c r="BL725" s="18" t="s">
        <v>233</v>
      </c>
      <c r="BM725" s="198" t="s">
        <v>1644</v>
      </c>
    </row>
    <row r="726" spans="1:65" s="13" customFormat="1" ht="11.25">
      <c r="B726" s="200"/>
      <c r="C726" s="201"/>
      <c r="D726" s="202" t="s">
        <v>140</v>
      </c>
      <c r="E726" s="203" t="s">
        <v>1</v>
      </c>
      <c r="F726" s="204" t="s">
        <v>1645</v>
      </c>
      <c r="G726" s="201"/>
      <c r="H726" s="203" t="s">
        <v>1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140</v>
      </c>
      <c r="AU726" s="210" t="s">
        <v>138</v>
      </c>
      <c r="AV726" s="13" t="s">
        <v>83</v>
      </c>
      <c r="AW726" s="13" t="s">
        <v>32</v>
      </c>
      <c r="AX726" s="13" t="s">
        <v>75</v>
      </c>
      <c r="AY726" s="210" t="s">
        <v>130</v>
      </c>
    </row>
    <row r="727" spans="1:65" s="14" customFormat="1" ht="11.25">
      <c r="B727" s="211"/>
      <c r="C727" s="212"/>
      <c r="D727" s="202" t="s">
        <v>140</v>
      </c>
      <c r="E727" s="213" t="s">
        <v>1</v>
      </c>
      <c r="F727" s="214" t="s">
        <v>1646</v>
      </c>
      <c r="G727" s="212"/>
      <c r="H727" s="215">
        <v>120.51</v>
      </c>
      <c r="I727" s="216"/>
      <c r="J727" s="212"/>
      <c r="K727" s="212"/>
      <c r="L727" s="217"/>
      <c r="M727" s="218"/>
      <c r="N727" s="219"/>
      <c r="O727" s="219"/>
      <c r="P727" s="219"/>
      <c r="Q727" s="219"/>
      <c r="R727" s="219"/>
      <c r="S727" s="219"/>
      <c r="T727" s="220"/>
      <c r="AT727" s="221" t="s">
        <v>140</v>
      </c>
      <c r="AU727" s="221" t="s">
        <v>138</v>
      </c>
      <c r="AV727" s="14" t="s">
        <v>138</v>
      </c>
      <c r="AW727" s="14" t="s">
        <v>32</v>
      </c>
      <c r="AX727" s="14" t="s">
        <v>75</v>
      </c>
      <c r="AY727" s="221" t="s">
        <v>130</v>
      </c>
    </row>
    <row r="728" spans="1:65" s="13" customFormat="1" ht="11.25">
      <c r="B728" s="200"/>
      <c r="C728" s="201"/>
      <c r="D728" s="202" t="s">
        <v>140</v>
      </c>
      <c r="E728" s="203" t="s">
        <v>1</v>
      </c>
      <c r="F728" s="204" t="s">
        <v>1193</v>
      </c>
      <c r="G728" s="201"/>
      <c r="H728" s="203" t="s">
        <v>1</v>
      </c>
      <c r="I728" s="205"/>
      <c r="J728" s="201"/>
      <c r="K728" s="201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140</v>
      </c>
      <c r="AU728" s="210" t="s">
        <v>138</v>
      </c>
      <c r="AV728" s="13" t="s">
        <v>83</v>
      </c>
      <c r="AW728" s="13" t="s">
        <v>32</v>
      </c>
      <c r="AX728" s="13" t="s">
        <v>75</v>
      </c>
      <c r="AY728" s="210" t="s">
        <v>130</v>
      </c>
    </row>
    <row r="729" spans="1:65" s="14" customFormat="1" ht="11.25">
      <c r="B729" s="211"/>
      <c r="C729" s="212"/>
      <c r="D729" s="202" t="s">
        <v>140</v>
      </c>
      <c r="E729" s="213" t="s">
        <v>1</v>
      </c>
      <c r="F729" s="214" t="s">
        <v>1194</v>
      </c>
      <c r="G729" s="212"/>
      <c r="H729" s="215">
        <v>177.02099999999999</v>
      </c>
      <c r="I729" s="216"/>
      <c r="J729" s="212"/>
      <c r="K729" s="212"/>
      <c r="L729" s="217"/>
      <c r="M729" s="218"/>
      <c r="N729" s="219"/>
      <c r="O729" s="219"/>
      <c r="P729" s="219"/>
      <c r="Q729" s="219"/>
      <c r="R729" s="219"/>
      <c r="S729" s="219"/>
      <c r="T729" s="220"/>
      <c r="AT729" s="221" t="s">
        <v>140</v>
      </c>
      <c r="AU729" s="221" t="s">
        <v>138</v>
      </c>
      <c r="AV729" s="14" t="s">
        <v>138</v>
      </c>
      <c r="AW729" s="14" t="s">
        <v>32</v>
      </c>
      <c r="AX729" s="14" t="s">
        <v>75</v>
      </c>
      <c r="AY729" s="221" t="s">
        <v>130</v>
      </c>
    </row>
    <row r="730" spans="1:65" s="13" customFormat="1" ht="11.25">
      <c r="B730" s="200"/>
      <c r="C730" s="201"/>
      <c r="D730" s="202" t="s">
        <v>140</v>
      </c>
      <c r="E730" s="203" t="s">
        <v>1</v>
      </c>
      <c r="F730" s="204" t="s">
        <v>1195</v>
      </c>
      <c r="G730" s="201"/>
      <c r="H730" s="203" t="s">
        <v>1</v>
      </c>
      <c r="I730" s="205"/>
      <c r="J730" s="201"/>
      <c r="K730" s="201"/>
      <c r="L730" s="206"/>
      <c r="M730" s="207"/>
      <c r="N730" s="208"/>
      <c r="O730" s="208"/>
      <c r="P730" s="208"/>
      <c r="Q730" s="208"/>
      <c r="R730" s="208"/>
      <c r="S730" s="208"/>
      <c r="T730" s="209"/>
      <c r="AT730" s="210" t="s">
        <v>140</v>
      </c>
      <c r="AU730" s="210" t="s">
        <v>138</v>
      </c>
      <c r="AV730" s="13" t="s">
        <v>83</v>
      </c>
      <c r="AW730" s="13" t="s">
        <v>32</v>
      </c>
      <c r="AX730" s="13" t="s">
        <v>75</v>
      </c>
      <c r="AY730" s="210" t="s">
        <v>130</v>
      </c>
    </row>
    <row r="731" spans="1:65" s="14" customFormat="1" ht="11.25">
      <c r="B731" s="211"/>
      <c r="C731" s="212"/>
      <c r="D731" s="202" t="s">
        <v>140</v>
      </c>
      <c r="E731" s="213" t="s">
        <v>1</v>
      </c>
      <c r="F731" s="214" t="s">
        <v>1196</v>
      </c>
      <c r="G731" s="212"/>
      <c r="H731" s="215">
        <v>37.392000000000003</v>
      </c>
      <c r="I731" s="216"/>
      <c r="J731" s="212"/>
      <c r="K731" s="212"/>
      <c r="L731" s="217"/>
      <c r="M731" s="218"/>
      <c r="N731" s="219"/>
      <c r="O731" s="219"/>
      <c r="P731" s="219"/>
      <c r="Q731" s="219"/>
      <c r="R731" s="219"/>
      <c r="S731" s="219"/>
      <c r="T731" s="220"/>
      <c r="AT731" s="221" t="s">
        <v>140</v>
      </c>
      <c r="AU731" s="221" t="s">
        <v>138</v>
      </c>
      <c r="AV731" s="14" t="s">
        <v>138</v>
      </c>
      <c r="AW731" s="14" t="s">
        <v>32</v>
      </c>
      <c r="AX731" s="14" t="s">
        <v>75</v>
      </c>
      <c r="AY731" s="221" t="s">
        <v>130</v>
      </c>
    </row>
    <row r="732" spans="1:65" s="14" customFormat="1" ht="11.25">
      <c r="B732" s="211"/>
      <c r="C732" s="212"/>
      <c r="D732" s="202" t="s">
        <v>140</v>
      </c>
      <c r="E732" s="213" t="s">
        <v>1</v>
      </c>
      <c r="F732" s="214" t="s">
        <v>1197</v>
      </c>
      <c r="G732" s="212"/>
      <c r="H732" s="215">
        <v>19.434999999999999</v>
      </c>
      <c r="I732" s="216"/>
      <c r="J732" s="212"/>
      <c r="K732" s="212"/>
      <c r="L732" s="217"/>
      <c r="M732" s="218"/>
      <c r="N732" s="219"/>
      <c r="O732" s="219"/>
      <c r="P732" s="219"/>
      <c r="Q732" s="219"/>
      <c r="R732" s="219"/>
      <c r="S732" s="219"/>
      <c r="T732" s="220"/>
      <c r="AT732" s="221" t="s">
        <v>140</v>
      </c>
      <c r="AU732" s="221" t="s">
        <v>138</v>
      </c>
      <c r="AV732" s="14" t="s">
        <v>138</v>
      </c>
      <c r="AW732" s="14" t="s">
        <v>32</v>
      </c>
      <c r="AX732" s="14" t="s">
        <v>75</v>
      </c>
      <c r="AY732" s="221" t="s">
        <v>130</v>
      </c>
    </row>
    <row r="733" spans="1:65" s="15" customFormat="1" ht="11.25">
      <c r="B733" s="222"/>
      <c r="C733" s="223"/>
      <c r="D733" s="202" t="s">
        <v>140</v>
      </c>
      <c r="E733" s="224" t="s">
        <v>1</v>
      </c>
      <c r="F733" s="225" t="s">
        <v>169</v>
      </c>
      <c r="G733" s="223"/>
      <c r="H733" s="226">
        <v>354.358</v>
      </c>
      <c r="I733" s="227"/>
      <c r="J733" s="223"/>
      <c r="K733" s="223"/>
      <c r="L733" s="228"/>
      <c r="M733" s="229"/>
      <c r="N733" s="230"/>
      <c r="O733" s="230"/>
      <c r="P733" s="230"/>
      <c r="Q733" s="230"/>
      <c r="R733" s="230"/>
      <c r="S733" s="230"/>
      <c r="T733" s="231"/>
      <c r="AT733" s="232" t="s">
        <v>140</v>
      </c>
      <c r="AU733" s="232" t="s">
        <v>138</v>
      </c>
      <c r="AV733" s="15" t="s">
        <v>137</v>
      </c>
      <c r="AW733" s="15" t="s">
        <v>32</v>
      </c>
      <c r="AX733" s="15" t="s">
        <v>83</v>
      </c>
      <c r="AY733" s="232" t="s">
        <v>130</v>
      </c>
    </row>
    <row r="734" spans="1:65" s="2" customFormat="1" ht="24.2" customHeight="1">
      <c r="A734" s="35"/>
      <c r="B734" s="36"/>
      <c r="C734" s="233" t="s">
        <v>1038</v>
      </c>
      <c r="D734" s="233" t="s">
        <v>175</v>
      </c>
      <c r="E734" s="234" t="s">
        <v>1647</v>
      </c>
      <c r="F734" s="235" t="s">
        <v>1648</v>
      </c>
      <c r="G734" s="236" t="s">
        <v>1649</v>
      </c>
      <c r="H734" s="237">
        <v>37.207999999999998</v>
      </c>
      <c r="I734" s="238"/>
      <c r="J734" s="239">
        <f>ROUND(I734*H734,2)</f>
        <v>0</v>
      </c>
      <c r="K734" s="235" t="s">
        <v>136</v>
      </c>
      <c r="L734" s="240"/>
      <c r="M734" s="241" t="s">
        <v>1</v>
      </c>
      <c r="N734" s="242" t="s">
        <v>41</v>
      </c>
      <c r="O734" s="72"/>
      <c r="P734" s="196">
        <f>O734*H734</f>
        <v>0</v>
      </c>
      <c r="Q734" s="196">
        <v>1.4E-3</v>
      </c>
      <c r="R734" s="196">
        <f>Q734*H734</f>
        <v>5.2091199999999997E-2</v>
      </c>
      <c r="S734" s="196">
        <v>0</v>
      </c>
      <c r="T734" s="197">
        <f>S734*H734</f>
        <v>0</v>
      </c>
      <c r="U734" s="35"/>
      <c r="V734" s="35"/>
      <c r="W734" s="35"/>
      <c r="X734" s="35"/>
      <c r="Y734" s="35"/>
      <c r="Z734" s="35"/>
      <c r="AA734" s="35"/>
      <c r="AB734" s="35"/>
      <c r="AC734" s="35"/>
      <c r="AD734" s="35"/>
      <c r="AE734" s="35"/>
      <c r="AR734" s="198" t="s">
        <v>391</v>
      </c>
      <c r="AT734" s="198" t="s">
        <v>175</v>
      </c>
      <c r="AU734" s="198" t="s">
        <v>138</v>
      </c>
      <c r="AY734" s="18" t="s">
        <v>130</v>
      </c>
      <c r="BE734" s="199">
        <f>IF(N734="základní",J734,0)</f>
        <v>0</v>
      </c>
      <c r="BF734" s="199">
        <f>IF(N734="snížená",J734,0)</f>
        <v>0</v>
      </c>
      <c r="BG734" s="199">
        <f>IF(N734="zákl. přenesená",J734,0)</f>
        <v>0</v>
      </c>
      <c r="BH734" s="199">
        <f>IF(N734="sníž. přenesená",J734,0)</f>
        <v>0</v>
      </c>
      <c r="BI734" s="199">
        <f>IF(N734="nulová",J734,0)</f>
        <v>0</v>
      </c>
      <c r="BJ734" s="18" t="s">
        <v>138</v>
      </c>
      <c r="BK734" s="199">
        <f>ROUND(I734*H734,2)</f>
        <v>0</v>
      </c>
      <c r="BL734" s="18" t="s">
        <v>233</v>
      </c>
      <c r="BM734" s="198" t="s">
        <v>1650</v>
      </c>
    </row>
    <row r="735" spans="1:65" s="14" customFormat="1" ht="11.25">
      <c r="B735" s="211"/>
      <c r="C735" s="212"/>
      <c r="D735" s="202" t="s">
        <v>140</v>
      </c>
      <c r="E735" s="212"/>
      <c r="F735" s="214" t="s">
        <v>1651</v>
      </c>
      <c r="G735" s="212"/>
      <c r="H735" s="215">
        <v>37.207999999999998</v>
      </c>
      <c r="I735" s="216"/>
      <c r="J735" s="212"/>
      <c r="K735" s="212"/>
      <c r="L735" s="217"/>
      <c r="M735" s="218"/>
      <c r="N735" s="219"/>
      <c r="O735" s="219"/>
      <c r="P735" s="219"/>
      <c r="Q735" s="219"/>
      <c r="R735" s="219"/>
      <c r="S735" s="219"/>
      <c r="T735" s="220"/>
      <c r="AT735" s="221" t="s">
        <v>140</v>
      </c>
      <c r="AU735" s="221" t="s">
        <v>138</v>
      </c>
      <c r="AV735" s="14" t="s">
        <v>138</v>
      </c>
      <c r="AW735" s="14" t="s">
        <v>4</v>
      </c>
      <c r="AX735" s="14" t="s">
        <v>83</v>
      </c>
      <c r="AY735" s="221" t="s">
        <v>130</v>
      </c>
    </row>
    <row r="736" spans="1:65" s="2" customFormat="1" ht="37.9" customHeight="1">
      <c r="A736" s="35"/>
      <c r="B736" s="36"/>
      <c r="C736" s="187" t="s">
        <v>1044</v>
      </c>
      <c r="D736" s="187" t="s">
        <v>132</v>
      </c>
      <c r="E736" s="188" t="s">
        <v>1652</v>
      </c>
      <c r="F736" s="189" t="s">
        <v>1653</v>
      </c>
      <c r="G736" s="190" t="s">
        <v>135</v>
      </c>
      <c r="H736" s="191">
        <v>354.358</v>
      </c>
      <c r="I736" s="192"/>
      <c r="J736" s="193">
        <f>ROUND(I736*H736,2)</f>
        <v>0</v>
      </c>
      <c r="K736" s="189" t="s">
        <v>136</v>
      </c>
      <c r="L736" s="40"/>
      <c r="M736" s="194" t="s">
        <v>1</v>
      </c>
      <c r="N736" s="195" t="s">
        <v>41</v>
      </c>
      <c r="O736" s="72"/>
      <c r="P736" s="196">
        <f>O736*H736</f>
        <v>0</v>
      </c>
      <c r="Q736" s="196">
        <v>0</v>
      </c>
      <c r="R736" s="196">
        <f>Q736*H736</f>
        <v>0</v>
      </c>
      <c r="S736" s="196">
        <v>0</v>
      </c>
      <c r="T736" s="197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8" t="s">
        <v>233</v>
      </c>
      <c r="AT736" s="198" t="s">
        <v>132</v>
      </c>
      <c r="AU736" s="198" t="s">
        <v>138</v>
      </c>
      <c r="AY736" s="18" t="s">
        <v>130</v>
      </c>
      <c r="BE736" s="199">
        <f>IF(N736="základní",J736,0)</f>
        <v>0</v>
      </c>
      <c r="BF736" s="199">
        <f>IF(N736="snížená",J736,0)</f>
        <v>0</v>
      </c>
      <c r="BG736" s="199">
        <f>IF(N736="zákl. přenesená",J736,0)</f>
        <v>0</v>
      </c>
      <c r="BH736" s="199">
        <f>IF(N736="sníž. přenesená",J736,0)</f>
        <v>0</v>
      </c>
      <c r="BI736" s="199">
        <f>IF(N736="nulová",J736,0)</f>
        <v>0</v>
      </c>
      <c r="BJ736" s="18" t="s">
        <v>138</v>
      </c>
      <c r="BK736" s="199">
        <f>ROUND(I736*H736,2)</f>
        <v>0</v>
      </c>
      <c r="BL736" s="18" t="s">
        <v>233</v>
      </c>
      <c r="BM736" s="198" t="s">
        <v>1654</v>
      </c>
    </row>
    <row r="737" spans="1:65" s="2" customFormat="1" ht="24.2" customHeight="1">
      <c r="A737" s="35"/>
      <c r="B737" s="36"/>
      <c r="C737" s="233" t="s">
        <v>1051</v>
      </c>
      <c r="D737" s="233" t="s">
        <v>175</v>
      </c>
      <c r="E737" s="234" t="s">
        <v>1655</v>
      </c>
      <c r="F737" s="235" t="s">
        <v>1656</v>
      </c>
      <c r="G737" s="236" t="s">
        <v>1649</v>
      </c>
      <c r="H737" s="237">
        <v>184.26599999999999</v>
      </c>
      <c r="I737" s="238"/>
      <c r="J737" s="239">
        <f>ROUND(I737*H737,2)</f>
        <v>0</v>
      </c>
      <c r="K737" s="235" t="s">
        <v>136</v>
      </c>
      <c r="L737" s="240"/>
      <c r="M737" s="241" t="s">
        <v>1</v>
      </c>
      <c r="N737" s="242" t="s">
        <v>41</v>
      </c>
      <c r="O737" s="72"/>
      <c r="P737" s="196">
        <f>O737*H737</f>
        <v>0</v>
      </c>
      <c r="Q737" s="196">
        <v>1.6000000000000001E-3</v>
      </c>
      <c r="R737" s="196">
        <f>Q737*H737</f>
        <v>0.29482560000000002</v>
      </c>
      <c r="S737" s="196">
        <v>0</v>
      </c>
      <c r="T737" s="197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8" t="s">
        <v>391</v>
      </c>
      <c r="AT737" s="198" t="s">
        <v>175</v>
      </c>
      <c r="AU737" s="198" t="s">
        <v>138</v>
      </c>
      <c r="AY737" s="18" t="s">
        <v>130</v>
      </c>
      <c r="BE737" s="199">
        <f>IF(N737="základní",J737,0)</f>
        <v>0</v>
      </c>
      <c r="BF737" s="199">
        <f>IF(N737="snížená",J737,0)</f>
        <v>0</v>
      </c>
      <c r="BG737" s="199">
        <f>IF(N737="zákl. přenesená",J737,0)</f>
        <v>0</v>
      </c>
      <c r="BH737" s="199">
        <f>IF(N737="sníž. přenesená",J737,0)</f>
        <v>0</v>
      </c>
      <c r="BI737" s="199">
        <f>IF(N737="nulová",J737,0)</f>
        <v>0</v>
      </c>
      <c r="BJ737" s="18" t="s">
        <v>138</v>
      </c>
      <c r="BK737" s="199">
        <f>ROUND(I737*H737,2)</f>
        <v>0</v>
      </c>
      <c r="BL737" s="18" t="s">
        <v>233</v>
      </c>
      <c r="BM737" s="198" t="s">
        <v>1657</v>
      </c>
    </row>
    <row r="738" spans="1:65" s="14" customFormat="1" ht="11.25">
      <c r="B738" s="211"/>
      <c r="C738" s="212"/>
      <c r="D738" s="202" t="s">
        <v>140</v>
      </c>
      <c r="E738" s="212"/>
      <c r="F738" s="214" t="s">
        <v>1658</v>
      </c>
      <c r="G738" s="212"/>
      <c r="H738" s="215">
        <v>184.26599999999999</v>
      </c>
      <c r="I738" s="216"/>
      <c r="J738" s="212"/>
      <c r="K738" s="212"/>
      <c r="L738" s="217"/>
      <c r="M738" s="260"/>
      <c r="N738" s="261"/>
      <c r="O738" s="261"/>
      <c r="P738" s="261"/>
      <c r="Q738" s="261"/>
      <c r="R738" s="261"/>
      <c r="S738" s="261"/>
      <c r="T738" s="262"/>
      <c r="AT738" s="221" t="s">
        <v>140</v>
      </c>
      <c r="AU738" s="221" t="s">
        <v>138</v>
      </c>
      <c r="AV738" s="14" t="s">
        <v>138</v>
      </c>
      <c r="AW738" s="14" t="s">
        <v>4</v>
      </c>
      <c r="AX738" s="14" t="s">
        <v>83</v>
      </c>
      <c r="AY738" s="221" t="s">
        <v>130</v>
      </c>
    </row>
    <row r="739" spans="1:65" s="2" customFormat="1" ht="6.95" customHeight="1">
      <c r="A739" s="35"/>
      <c r="B739" s="55"/>
      <c r="C739" s="56"/>
      <c r="D739" s="56"/>
      <c r="E739" s="56"/>
      <c r="F739" s="56"/>
      <c r="G739" s="56"/>
      <c r="H739" s="56"/>
      <c r="I739" s="56"/>
      <c r="J739" s="56"/>
      <c r="K739" s="56"/>
      <c r="L739" s="40"/>
      <c r="M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  <c r="AA739" s="35"/>
      <c r="AB739" s="35"/>
      <c r="AC739" s="35"/>
      <c r="AD739" s="35"/>
      <c r="AE739" s="35"/>
    </row>
  </sheetData>
  <sheetProtection algorithmName="SHA-512" hashValue="baXl/lP/cySiwpmzTTAgJ0r+tmSFIeIT4+KysGm6GsnSrhYpigY8Df3iNksICdu4k7Z6AGMJIJUrpQL065SftQ==" saltValue="OqzQmiBbsKUP/wFBSmwUtYSEHMHnM4lPyDjf2jHwNIZv4Q4SFJzsuHdcaJNsWZZUwpS0T1lN9YQNteyCur93oA==" spinCount="100000" sheet="1" objects="1" scenarios="1" formatColumns="0" formatRows="0" autoFilter="0"/>
  <autoFilter ref="C134:K738"/>
  <mergeCells count="9">
    <mergeCell ref="E87:H87"/>
    <mergeCell ref="E125:H125"/>
    <mergeCell ref="E127:H12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8" t="s">
        <v>90</v>
      </c>
    </row>
    <row r="3" spans="1:46" s="1" customFormat="1" ht="6.95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21"/>
      <c r="AT3" s="18" t="s">
        <v>83</v>
      </c>
    </row>
    <row r="4" spans="1:46" s="1" customFormat="1" ht="24.95" customHeight="1">
      <c r="B4" s="21"/>
      <c r="D4" s="111" t="s">
        <v>91</v>
      </c>
      <c r="L4" s="21"/>
      <c r="M4" s="112" t="s">
        <v>10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113" t="s">
        <v>16</v>
      </c>
      <c r="L6" s="21"/>
    </row>
    <row r="7" spans="1:46" s="1" customFormat="1" ht="26.25" customHeight="1">
      <c r="B7" s="21"/>
      <c r="E7" s="304" t="str">
        <f>'Rekapitulace stavby'!K6</f>
        <v>Stavební úpravy bytového domu na adrese Husova 350, Štefánikova 354 a 361, Vrchlického 374 a 387, Nový Bohumín</v>
      </c>
      <c r="F7" s="305"/>
      <c r="G7" s="305"/>
      <c r="H7" s="305"/>
      <c r="L7" s="21"/>
    </row>
    <row r="8" spans="1:46" s="2" customFormat="1" ht="12" customHeight="1">
      <c r="A8" s="35"/>
      <c r="B8" s="40"/>
      <c r="C8" s="35"/>
      <c r="D8" s="113" t="s">
        <v>92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06" t="s">
        <v>1659</v>
      </c>
      <c r="F9" s="307"/>
      <c r="G9" s="307"/>
      <c r="H9" s="307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13" t="s">
        <v>18</v>
      </c>
      <c r="E11" s="35"/>
      <c r="F11" s="114" t="s">
        <v>1</v>
      </c>
      <c r="G11" s="35"/>
      <c r="H11" s="35"/>
      <c r="I11" s="113" t="s">
        <v>19</v>
      </c>
      <c r="J11" s="11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13" t="s">
        <v>20</v>
      </c>
      <c r="E12" s="35"/>
      <c r="F12" s="114" t="s">
        <v>21</v>
      </c>
      <c r="G12" s="35"/>
      <c r="H12" s="35"/>
      <c r="I12" s="113" t="s">
        <v>22</v>
      </c>
      <c r="J12" s="115" t="str">
        <f>'Rekapitulace stavby'!AN8</f>
        <v>28. 1. 2025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13" t="s">
        <v>24</v>
      </c>
      <c r="E14" s="35"/>
      <c r="F14" s="35"/>
      <c r="G14" s="35"/>
      <c r="H14" s="35"/>
      <c r="I14" s="113" t="s">
        <v>25</v>
      </c>
      <c r="J14" s="11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4" t="s">
        <v>26</v>
      </c>
      <c r="F15" s="35"/>
      <c r="G15" s="35"/>
      <c r="H15" s="35"/>
      <c r="I15" s="113" t="s">
        <v>27</v>
      </c>
      <c r="J15" s="11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13" t="s">
        <v>28</v>
      </c>
      <c r="E17" s="35"/>
      <c r="F17" s="35"/>
      <c r="G17" s="35"/>
      <c r="H17" s="35"/>
      <c r="I17" s="113" t="s">
        <v>25</v>
      </c>
      <c r="J17" s="31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08" t="str">
        <f>'Rekapitulace stavby'!E14</f>
        <v>Vyplň údaj</v>
      </c>
      <c r="F18" s="309"/>
      <c r="G18" s="309"/>
      <c r="H18" s="309"/>
      <c r="I18" s="113" t="s">
        <v>27</v>
      </c>
      <c r="J18" s="31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13" t="s">
        <v>30</v>
      </c>
      <c r="E20" s="35"/>
      <c r="F20" s="35"/>
      <c r="G20" s="35"/>
      <c r="H20" s="35"/>
      <c r="I20" s="113" t="s">
        <v>25</v>
      </c>
      <c r="J20" s="11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4" t="s">
        <v>31</v>
      </c>
      <c r="F21" s="35"/>
      <c r="G21" s="35"/>
      <c r="H21" s="35"/>
      <c r="I21" s="113" t="s">
        <v>27</v>
      </c>
      <c r="J21" s="11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13" t="s">
        <v>33</v>
      </c>
      <c r="E23" s="35"/>
      <c r="F23" s="35"/>
      <c r="G23" s="35"/>
      <c r="H23" s="35"/>
      <c r="I23" s="113" t="s">
        <v>25</v>
      </c>
      <c r="J23" s="114" t="str">
        <f>IF('Rekapitulace stavby'!AN19="","",'Rekapitulace stavby'!AN19)</f>
        <v/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4" t="str">
        <f>IF('Rekapitulace stavby'!E20="","",'Rekapitulace stavby'!E20)</f>
        <v xml:space="preserve"> </v>
      </c>
      <c r="F24" s="35"/>
      <c r="G24" s="35"/>
      <c r="H24" s="35"/>
      <c r="I24" s="113" t="s">
        <v>27</v>
      </c>
      <c r="J24" s="114" t="str">
        <f>IF('Rekapitulace stavby'!AN20="","",'Rekapitulace stavby'!AN20)</f>
        <v/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13" t="s">
        <v>34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6"/>
      <c r="B27" s="117"/>
      <c r="C27" s="116"/>
      <c r="D27" s="116"/>
      <c r="E27" s="310" t="s">
        <v>1</v>
      </c>
      <c r="F27" s="310"/>
      <c r="G27" s="310"/>
      <c r="H27" s="310"/>
      <c r="I27" s="116"/>
      <c r="J27" s="116"/>
      <c r="K27" s="116"/>
      <c r="L27" s="118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9"/>
      <c r="E29" s="119"/>
      <c r="F29" s="119"/>
      <c r="G29" s="119"/>
      <c r="H29" s="119"/>
      <c r="I29" s="119"/>
      <c r="J29" s="119"/>
      <c r="K29" s="119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35</v>
      </c>
      <c r="E30" s="35"/>
      <c r="F30" s="35"/>
      <c r="G30" s="35"/>
      <c r="H30" s="35"/>
      <c r="I30" s="35"/>
      <c r="J30" s="121">
        <f>ROUND(J119,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9"/>
      <c r="E31" s="119"/>
      <c r="F31" s="119"/>
      <c r="G31" s="119"/>
      <c r="H31" s="119"/>
      <c r="I31" s="119"/>
      <c r="J31" s="119"/>
      <c r="K31" s="119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37</v>
      </c>
      <c r="G32" s="35"/>
      <c r="H32" s="35"/>
      <c r="I32" s="122" t="s">
        <v>36</v>
      </c>
      <c r="J32" s="122" t="s">
        <v>38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3" t="s">
        <v>39</v>
      </c>
      <c r="E33" s="113" t="s">
        <v>40</v>
      </c>
      <c r="F33" s="124">
        <f>ROUND((SUM(BE119:BE130)),  2)</f>
        <v>0</v>
      </c>
      <c r="G33" s="35"/>
      <c r="H33" s="35"/>
      <c r="I33" s="125">
        <v>0.21</v>
      </c>
      <c r="J33" s="124">
        <f>ROUND(((SUM(BE119:BE130))*I33),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13" t="s">
        <v>41</v>
      </c>
      <c r="F34" s="124">
        <f>ROUND((SUM(BF119:BF130)),  2)</f>
        <v>0</v>
      </c>
      <c r="G34" s="35"/>
      <c r="H34" s="35"/>
      <c r="I34" s="125">
        <v>0.12</v>
      </c>
      <c r="J34" s="124">
        <f>ROUND(((SUM(BF119:BF130))*I34),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13" t="s">
        <v>42</v>
      </c>
      <c r="F35" s="124">
        <f>ROUND((SUM(BG119:BG130)),  2)</f>
        <v>0</v>
      </c>
      <c r="G35" s="35"/>
      <c r="H35" s="35"/>
      <c r="I35" s="125">
        <v>0.21</v>
      </c>
      <c r="J35" s="124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13" t="s">
        <v>43</v>
      </c>
      <c r="F36" s="124">
        <f>ROUND((SUM(BH119:BH130)),  2)</f>
        <v>0</v>
      </c>
      <c r="G36" s="35"/>
      <c r="H36" s="35"/>
      <c r="I36" s="125">
        <v>0.12</v>
      </c>
      <c r="J36" s="124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13" t="s">
        <v>44</v>
      </c>
      <c r="F37" s="124">
        <f>ROUND((SUM(BI119:BI130)),  2)</f>
        <v>0</v>
      </c>
      <c r="G37" s="35"/>
      <c r="H37" s="35"/>
      <c r="I37" s="125">
        <v>0</v>
      </c>
      <c r="J37" s="124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6"/>
      <c r="D39" s="127" t="s">
        <v>45</v>
      </c>
      <c r="E39" s="128"/>
      <c r="F39" s="128"/>
      <c r="G39" s="129" t="s">
        <v>46</v>
      </c>
      <c r="H39" s="130" t="s">
        <v>47</v>
      </c>
      <c r="I39" s="128"/>
      <c r="J39" s="131">
        <f>SUM(J30:J37)</f>
        <v>0</v>
      </c>
      <c r="K39" s="132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40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52"/>
      <c r="D50" s="133" t="s">
        <v>48</v>
      </c>
      <c r="E50" s="134"/>
      <c r="F50" s="134"/>
      <c r="G50" s="133" t="s">
        <v>49</v>
      </c>
      <c r="H50" s="134"/>
      <c r="I50" s="134"/>
      <c r="J50" s="134"/>
      <c r="K50" s="134"/>
      <c r="L50" s="52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5"/>
      <c r="B61" s="40"/>
      <c r="C61" s="35"/>
      <c r="D61" s="135" t="s">
        <v>50</v>
      </c>
      <c r="E61" s="136"/>
      <c r="F61" s="137" t="s">
        <v>51</v>
      </c>
      <c r="G61" s="135" t="s">
        <v>50</v>
      </c>
      <c r="H61" s="136"/>
      <c r="I61" s="136"/>
      <c r="J61" s="138" t="s">
        <v>51</v>
      </c>
      <c r="K61" s="136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5"/>
      <c r="B65" s="40"/>
      <c r="C65" s="35"/>
      <c r="D65" s="133" t="s">
        <v>52</v>
      </c>
      <c r="E65" s="139"/>
      <c r="F65" s="139"/>
      <c r="G65" s="133" t="s">
        <v>53</v>
      </c>
      <c r="H65" s="139"/>
      <c r="I65" s="139"/>
      <c r="J65" s="139"/>
      <c r="K65" s="139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5"/>
      <c r="B76" s="40"/>
      <c r="C76" s="35"/>
      <c r="D76" s="135" t="s">
        <v>50</v>
      </c>
      <c r="E76" s="136"/>
      <c r="F76" s="137" t="s">
        <v>51</v>
      </c>
      <c r="G76" s="135" t="s">
        <v>50</v>
      </c>
      <c r="H76" s="136"/>
      <c r="I76" s="136"/>
      <c r="J76" s="138" t="s">
        <v>51</v>
      </c>
      <c r="K76" s="136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4.45" customHeight="1">
      <c r="A77" s="35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pans="1:47" s="2" customFormat="1" ht="6.95" customHeight="1">
      <c r="A81" s="35"/>
      <c r="B81" s="142"/>
      <c r="C81" s="143"/>
      <c r="D81" s="143"/>
      <c r="E81" s="143"/>
      <c r="F81" s="143"/>
      <c r="G81" s="143"/>
      <c r="H81" s="143"/>
      <c r="I81" s="143"/>
      <c r="J81" s="143"/>
      <c r="K81" s="143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47" s="2" customFormat="1" ht="24.95" customHeight="1">
      <c r="A82" s="35"/>
      <c r="B82" s="36"/>
      <c r="C82" s="24" t="s">
        <v>94</v>
      </c>
      <c r="D82" s="37"/>
      <c r="E82" s="37"/>
      <c r="F82" s="37"/>
      <c r="G82" s="37"/>
      <c r="H82" s="37"/>
      <c r="I82" s="37"/>
      <c r="J82" s="37"/>
      <c r="K82" s="37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47" s="2" customFormat="1" ht="6.95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47" s="2" customFormat="1" ht="12" customHeight="1">
      <c r="A84" s="35"/>
      <c r="B84" s="36"/>
      <c r="C84" s="30" t="s">
        <v>16</v>
      </c>
      <c r="D84" s="37"/>
      <c r="E84" s="37"/>
      <c r="F84" s="37"/>
      <c r="G84" s="37"/>
      <c r="H84" s="37"/>
      <c r="I84" s="37"/>
      <c r="J84" s="37"/>
      <c r="K84" s="37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47" s="2" customFormat="1" ht="26.25" customHeight="1">
      <c r="A85" s="35"/>
      <c r="B85" s="36"/>
      <c r="C85" s="37"/>
      <c r="D85" s="37"/>
      <c r="E85" s="311" t="str">
        <f>E7</f>
        <v>Stavební úpravy bytového domu na adrese Husova 350, Štefánikova 354 a 361, Vrchlického 374 a 387, Nový Bohumín</v>
      </c>
      <c r="F85" s="312"/>
      <c r="G85" s="312"/>
      <c r="H85" s="312"/>
      <c r="I85" s="37"/>
      <c r="J85" s="37"/>
      <c r="K85" s="37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47" s="2" customFormat="1" ht="12" customHeight="1">
      <c r="A86" s="35"/>
      <c r="B86" s="36"/>
      <c r="C86" s="30" t="s">
        <v>92</v>
      </c>
      <c r="D86" s="37"/>
      <c r="E86" s="37"/>
      <c r="F86" s="37"/>
      <c r="G86" s="37"/>
      <c r="H86" s="37"/>
      <c r="I86" s="37"/>
      <c r="J86" s="37"/>
      <c r="K86" s="37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47" s="2" customFormat="1" ht="16.5" customHeight="1">
      <c r="A87" s="35"/>
      <c r="B87" s="36"/>
      <c r="C87" s="37"/>
      <c r="D87" s="37"/>
      <c r="E87" s="282" t="str">
        <f>E9</f>
        <v>SO03 - VRN</v>
      </c>
      <c r="F87" s="313"/>
      <c r="G87" s="313"/>
      <c r="H87" s="313"/>
      <c r="I87" s="37"/>
      <c r="J87" s="37"/>
      <c r="K87" s="37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47" s="2" customFormat="1" ht="6.95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47" s="2" customFormat="1" ht="12" customHeight="1">
      <c r="A89" s="35"/>
      <c r="B89" s="36"/>
      <c r="C89" s="30" t="s">
        <v>20</v>
      </c>
      <c r="D89" s="37"/>
      <c r="E89" s="37"/>
      <c r="F89" s="28" t="str">
        <f>F12</f>
        <v xml:space="preserve"> </v>
      </c>
      <c r="G89" s="37"/>
      <c r="H89" s="37"/>
      <c r="I89" s="30" t="s">
        <v>22</v>
      </c>
      <c r="J89" s="67" t="str">
        <f>IF(J12="","",J12)</f>
        <v>28. 1. 2025</v>
      </c>
      <c r="K89" s="37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47" s="2" customFormat="1" ht="6.95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47" s="2" customFormat="1" ht="15.2" customHeight="1">
      <c r="A91" s="35"/>
      <c r="B91" s="36"/>
      <c r="C91" s="30" t="s">
        <v>24</v>
      </c>
      <c r="D91" s="37"/>
      <c r="E91" s="37"/>
      <c r="F91" s="28" t="str">
        <f>E15</f>
        <v>Město Bohumín, Masarykova 158, Nový Bohumín</v>
      </c>
      <c r="G91" s="37"/>
      <c r="H91" s="37"/>
      <c r="I91" s="30" t="s">
        <v>30</v>
      </c>
      <c r="J91" s="33" t="str">
        <f>E21</f>
        <v>Ing. Daniel Smolka</v>
      </c>
      <c r="K91" s="37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pans="1:47" s="2" customFormat="1" ht="15.2" customHeight="1">
      <c r="A92" s="35"/>
      <c r="B92" s="36"/>
      <c r="C92" s="30" t="s">
        <v>28</v>
      </c>
      <c r="D92" s="37"/>
      <c r="E92" s="37"/>
      <c r="F92" s="28" t="str">
        <f>IF(E18="","",E18)</f>
        <v>Vyplň údaj</v>
      </c>
      <c r="G92" s="37"/>
      <c r="H92" s="37"/>
      <c r="I92" s="30" t="s">
        <v>33</v>
      </c>
      <c r="J92" s="33" t="str">
        <f>E24</f>
        <v xml:space="preserve"> </v>
      </c>
      <c r="K92" s="37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47" s="2" customFormat="1" ht="10.35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47" s="2" customFormat="1" ht="29.25" customHeight="1">
      <c r="A94" s="35"/>
      <c r="B94" s="36"/>
      <c r="C94" s="144" t="s">
        <v>95</v>
      </c>
      <c r="D94" s="145"/>
      <c r="E94" s="145"/>
      <c r="F94" s="145"/>
      <c r="G94" s="145"/>
      <c r="H94" s="145"/>
      <c r="I94" s="145"/>
      <c r="J94" s="146" t="s">
        <v>96</v>
      </c>
      <c r="K94" s="14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47" s="2" customFormat="1" ht="10.35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47" s="2" customFormat="1" ht="22.9" customHeight="1">
      <c r="A96" s="35"/>
      <c r="B96" s="36"/>
      <c r="C96" s="147" t="s">
        <v>97</v>
      </c>
      <c r="D96" s="37"/>
      <c r="E96" s="37"/>
      <c r="F96" s="37"/>
      <c r="G96" s="37"/>
      <c r="H96" s="37"/>
      <c r="I96" s="37"/>
      <c r="J96" s="85">
        <f>J119</f>
        <v>0</v>
      </c>
      <c r="K96" s="37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98</v>
      </c>
    </row>
    <row r="97" spans="1:31" s="9" customFormat="1" ht="24.95" customHeight="1">
      <c r="B97" s="148"/>
      <c r="C97" s="149"/>
      <c r="D97" s="150" t="s">
        <v>1660</v>
      </c>
      <c r="E97" s="151"/>
      <c r="F97" s="151"/>
      <c r="G97" s="151"/>
      <c r="H97" s="151"/>
      <c r="I97" s="151"/>
      <c r="J97" s="152">
        <f>J120</f>
        <v>0</v>
      </c>
      <c r="K97" s="149"/>
      <c r="L97" s="153"/>
    </row>
    <row r="98" spans="1:31" s="10" customFormat="1" ht="19.899999999999999" customHeight="1">
      <c r="B98" s="154"/>
      <c r="C98" s="155"/>
      <c r="D98" s="156" t="s">
        <v>1661</v>
      </c>
      <c r="E98" s="157"/>
      <c r="F98" s="157"/>
      <c r="G98" s="157"/>
      <c r="H98" s="157"/>
      <c r="I98" s="157"/>
      <c r="J98" s="158">
        <f>J121</f>
        <v>0</v>
      </c>
      <c r="K98" s="155"/>
      <c r="L98" s="159"/>
    </row>
    <row r="99" spans="1:31" s="10" customFormat="1" ht="19.899999999999999" customHeight="1">
      <c r="B99" s="154"/>
      <c r="C99" s="155"/>
      <c r="D99" s="156" t="s">
        <v>1662</v>
      </c>
      <c r="E99" s="157"/>
      <c r="F99" s="157"/>
      <c r="G99" s="157"/>
      <c r="H99" s="157"/>
      <c r="I99" s="157"/>
      <c r="J99" s="158">
        <f>J127</f>
        <v>0</v>
      </c>
      <c r="K99" s="155"/>
      <c r="L99" s="159"/>
    </row>
    <row r="100" spans="1:31" s="2" customFormat="1" ht="21.75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2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31" s="2" customFormat="1" ht="6.95" customHeight="1">
      <c r="A101" s="35"/>
      <c r="B101" s="55"/>
      <c r="C101" s="56"/>
      <c r="D101" s="56"/>
      <c r="E101" s="56"/>
      <c r="F101" s="56"/>
      <c r="G101" s="56"/>
      <c r="H101" s="56"/>
      <c r="I101" s="56"/>
      <c r="J101" s="56"/>
      <c r="K101" s="56"/>
      <c r="L101" s="52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pans="1:31" s="2" customFormat="1" ht="6.95" customHeight="1">
      <c r="A105" s="35"/>
      <c r="B105" s="57"/>
      <c r="C105" s="58"/>
      <c r="D105" s="58"/>
      <c r="E105" s="58"/>
      <c r="F105" s="58"/>
      <c r="G105" s="58"/>
      <c r="H105" s="58"/>
      <c r="I105" s="58"/>
      <c r="J105" s="58"/>
      <c r="K105" s="58"/>
      <c r="L105" s="52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pans="1:31" s="2" customFormat="1" ht="24.95" customHeight="1">
      <c r="A106" s="35"/>
      <c r="B106" s="36"/>
      <c r="C106" s="24" t="s">
        <v>115</v>
      </c>
      <c r="D106" s="37"/>
      <c r="E106" s="37"/>
      <c r="F106" s="37"/>
      <c r="G106" s="37"/>
      <c r="H106" s="37"/>
      <c r="I106" s="37"/>
      <c r="J106" s="37"/>
      <c r="K106" s="37"/>
      <c r="L106" s="52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pans="1:31" s="2" customFormat="1" ht="6.95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52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pans="1:31" s="2" customFormat="1" ht="12" customHeight="1">
      <c r="A108" s="35"/>
      <c r="B108" s="36"/>
      <c r="C108" s="30" t="s">
        <v>16</v>
      </c>
      <c r="D108" s="37"/>
      <c r="E108" s="37"/>
      <c r="F108" s="37"/>
      <c r="G108" s="37"/>
      <c r="H108" s="37"/>
      <c r="I108" s="37"/>
      <c r="J108" s="37"/>
      <c r="K108" s="37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pans="1:31" s="2" customFormat="1" ht="26.25" customHeight="1">
      <c r="A109" s="35"/>
      <c r="B109" s="36"/>
      <c r="C109" s="37"/>
      <c r="D109" s="37"/>
      <c r="E109" s="311" t="str">
        <f>E7</f>
        <v>Stavební úpravy bytového domu na adrese Husova 350, Štefánikova 354 a 361, Vrchlického 374 a 387, Nový Bohumín</v>
      </c>
      <c r="F109" s="312"/>
      <c r="G109" s="312"/>
      <c r="H109" s="312"/>
      <c r="I109" s="37"/>
      <c r="J109" s="37"/>
      <c r="K109" s="37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pans="1:31" s="2" customFormat="1" ht="12" customHeight="1">
      <c r="A110" s="35"/>
      <c r="B110" s="36"/>
      <c r="C110" s="30" t="s">
        <v>92</v>
      </c>
      <c r="D110" s="37"/>
      <c r="E110" s="37"/>
      <c r="F110" s="37"/>
      <c r="G110" s="37"/>
      <c r="H110" s="37"/>
      <c r="I110" s="37"/>
      <c r="J110" s="37"/>
      <c r="K110" s="37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pans="1:31" s="2" customFormat="1" ht="16.5" customHeight="1">
      <c r="A111" s="35"/>
      <c r="B111" s="36"/>
      <c r="C111" s="37"/>
      <c r="D111" s="37"/>
      <c r="E111" s="282" t="str">
        <f>E9</f>
        <v>SO03 - VRN</v>
      </c>
      <c r="F111" s="313"/>
      <c r="G111" s="313"/>
      <c r="H111" s="313"/>
      <c r="I111" s="37"/>
      <c r="J111" s="37"/>
      <c r="K111" s="37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pans="1:31" s="2" customFormat="1" ht="6.95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pans="1:65" s="2" customFormat="1" ht="12" customHeight="1">
      <c r="A113" s="35"/>
      <c r="B113" s="36"/>
      <c r="C113" s="30" t="s">
        <v>20</v>
      </c>
      <c r="D113" s="37"/>
      <c r="E113" s="37"/>
      <c r="F113" s="28" t="str">
        <f>F12</f>
        <v xml:space="preserve"> </v>
      </c>
      <c r="G113" s="37"/>
      <c r="H113" s="37"/>
      <c r="I113" s="30" t="s">
        <v>22</v>
      </c>
      <c r="J113" s="67" t="str">
        <f>IF(J12="","",J12)</f>
        <v>28. 1. 2025</v>
      </c>
      <c r="K113" s="37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pans="1:65" s="2" customFormat="1" ht="6.95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pans="1:65" s="2" customFormat="1" ht="15.2" customHeight="1">
      <c r="A115" s="35"/>
      <c r="B115" s="36"/>
      <c r="C115" s="30" t="s">
        <v>24</v>
      </c>
      <c r="D115" s="37"/>
      <c r="E115" s="37"/>
      <c r="F115" s="28" t="str">
        <f>E15</f>
        <v>Město Bohumín, Masarykova 158, Nový Bohumín</v>
      </c>
      <c r="G115" s="37"/>
      <c r="H115" s="37"/>
      <c r="I115" s="30" t="s">
        <v>30</v>
      </c>
      <c r="J115" s="33" t="str">
        <f>E21</f>
        <v>Ing. Daniel Smolka</v>
      </c>
      <c r="K115" s="37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pans="1:65" s="2" customFormat="1" ht="15.2" customHeight="1">
      <c r="A116" s="35"/>
      <c r="B116" s="36"/>
      <c r="C116" s="30" t="s">
        <v>28</v>
      </c>
      <c r="D116" s="37"/>
      <c r="E116" s="37"/>
      <c r="F116" s="28" t="str">
        <f>IF(E18="","",E18)</f>
        <v>Vyplň údaj</v>
      </c>
      <c r="G116" s="37"/>
      <c r="H116" s="37"/>
      <c r="I116" s="30" t="s">
        <v>33</v>
      </c>
      <c r="J116" s="33" t="str">
        <f>E24</f>
        <v xml:space="preserve"> </v>
      </c>
      <c r="K116" s="37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pans="1:65" s="2" customFormat="1" ht="10.35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pans="1:65" s="11" customFormat="1" ht="29.25" customHeight="1">
      <c r="A118" s="160"/>
      <c r="B118" s="161"/>
      <c r="C118" s="162" t="s">
        <v>116</v>
      </c>
      <c r="D118" s="163" t="s">
        <v>60</v>
      </c>
      <c r="E118" s="163" t="s">
        <v>56</v>
      </c>
      <c r="F118" s="163" t="s">
        <v>57</v>
      </c>
      <c r="G118" s="163" t="s">
        <v>117</v>
      </c>
      <c r="H118" s="163" t="s">
        <v>118</v>
      </c>
      <c r="I118" s="163" t="s">
        <v>119</v>
      </c>
      <c r="J118" s="163" t="s">
        <v>96</v>
      </c>
      <c r="K118" s="164" t="s">
        <v>120</v>
      </c>
      <c r="L118" s="165"/>
      <c r="M118" s="76" t="s">
        <v>1</v>
      </c>
      <c r="N118" s="77" t="s">
        <v>39</v>
      </c>
      <c r="O118" s="77" t="s">
        <v>121</v>
      </c>
      <c r="P118" s="77" t="s">
        <v>122</v>
      </c>
      <c r="Q118" s="77" t="s">
        <v>123</v>
      </c>
      <c r="R118" s="77" t="s">
        <v>124</v>
      </c>
      <c r="S118" s="77" t="s">
        <v>125</v>
      </c>
      <c r="T118" s="78" t="s">
        <v>126</v>
      </c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</row>
    <row r="119" spans="1:65" s="2" customFormat="1" ht="22.9" customHeight="1">
      <c r="A119" s="35"/>
      <c r="B119" s="36"/>
      <c r="C119" s="83" t="s">
        <v>127</v>
      </c>
      <c r="D119" s="37"/>
      <c r="E119" s="37"/>
      <c r="F119" s="37"/>
      <c r="G119" s="37"/>
      <c r="H119" s="37"/>
      <c r="I119" s="37"/>
      <c r="J119" s="166">
        <f>BK119</f>
        <v>0</v>
      </c>
      <c r="K119" s="37"/>
      <c r="L119" s="40"/>
      <c r="M119" s="79"/>
      <c r="N119" s="167"/>
      <c r="O119" s="80"/>
      <c r="P119" s="168">
        <f>P120</f>
        <v>0</v>
      </c>
      <c r="Q119" s="80"/>
      <c r="R119" s="168">
        <f>R120</f>
        <v>0</v>
      </c>
      <c r="S119" s="80"/>
      <c r="T119" s="169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8" t="s">
        <v>74</v>
      </c>
      <c r="AU119" s="18" t="s">
        <v>98</v>
      </c>
      <c r="BK119" s="170">
        <f>BK120</f>
        <v>0</v>
      </c>
    </row>
    <row r="120" spans="1:65" s="12" customFormat="1" ht="25.9" customHeight="1">
      <c r="B120" s="171"/>
      <c r="C120" s="172"/>
      <c r="D120" s="173" t="s">
        <v>74</v>
      </c>
      <c r="E120" s="174" t="s">
        <v>89</v>
      </c>
      <c r="F120" s="174" t="s">
        <v>1663</v>
      </c>
      <c r="G120" s="172"/>
      <c r="H120" s="172"/>
      <c r="I120" s="175"/>
      <c r="J120" s="176">
        <f>BK120</f>
        <v>0</v>
      </c>
      <c r="K120" s="172"/>
      <c r="L120" s="177"/>
      <c r="M120" s="178"/>
      <c r="N120" s="179"/>
      <c r="O120" s="179"/>
      <c r="P120" s="180">
        <f>P121+P127</f>
        <v>0</v>
      </c>
      <c r="Q120" s="179"/>
      <c r="R120" s="180">
        <f>R121+R127</f>
        <v>0</v>
      </c>
      <c r="S120" s="179"/>
      <c r="T120" s="181">
        <f>T121+T127</f>
        <v>0</v>
      </c>
      <c r="AR120" s="182" t="s">
        <v>156</v>
      </c>
      <c r="AT120" s="183" t="s">
        <v>74</v>
      </c>
      <c r="AU120" s="183" t="s">
        <v>75</v>
      </c>
      <c r="AY120" s="182" t="s">
        <v>130</v>
      </c>
      <c r="BK120" s="184">
        <f>BK121+BK127</f>
        <v>0</v>
      </c>
    </row>
    <row r="121" spans="1:65" s="12" customFormat="1" ht="22.9" customHeight="1">
      <c r="B121" s="171"/>
      <c r="C121" s="172"/>
      <c r="D121" s="173" t="s">
        <v>74</v>
      </c>
      <c r="E121" s="185" t="s">
        <v>1664</v>
      </c>
      <c r="F121" s="185" t="s">
        <v>1665</v>
      </c>
      <c r="G121" s="172"/>
      <c r="H121" s="172"/>
      <c r="I121" s="175"/>
      <c r="J121" s="186">
        <f>BK121</f>
        <v>0</v>
      </c>
      <c r="K121" s="172"/>
      <c r="L121" s="177"/>
      <c r="M121" s="178"/>
      <c r="N121" s="179"/>
      <c r="O121" s="179"/>
      <c r="P121" s="180">
        <f>SUM(P122:P126)</f>
        <v>0</v>
      </c>
      <c r="Q121" s="179"/>
      <c r="R121" s="180">
        <f>SUM(R122:R126)</f>
        <v>0</v>
      </c>
      <c r="S121" s="179"/>
      <c r="T121" s="181">
        <f>SUM(T122:T126)</f>
        <v>0</v>
      </c>
      <c r="AR121" s="182" t="s">
        <v>156</v>
      </c>
      <c r="AT121" s="183" t="s">
        <v>74</v>
      </c>
      <c r="AU121" s="183" t="s">
        <v>83</v>
      </c>
      <c r="AY121" s="182" t="s">
        <v>130</v>
      </c>
      <c r="BK121" s="184">
        <f>SUM(BK122:BK126)</f>
        <v>0</v>
      </c>
    </row>
    <row r="122" spans="1:65" s="2" customFormat="1" ht="16.5" customHeight="1">
      <c r="A122" s="35"/>
      <c r="B122" s="36"/>
      <c r="C122" s="187" t="s">
        <v>83</v>
      </c>
      <c r="D122" s="187" t="s">
        <v>132</v>
      </c>
      <c r="E122" s="188" t="s">
        <v>1666</v>
      </c>
      <c r="F122" s="189" t="s">
        <v>1665</v>
      </c>
      <c r="G122" s="190" t="s">
        <v>755</v>
      </c>
      <c r="H122" s="254"/>
      <c r="I122" s="192"/>
      <c r="J122" s="193">
        <f>ROUND(I122*H122,2)</f>
        <v>0</v>
      </c>
      <c r="K122" s="189" t="s">
        <v>136</v>
      </c>
      <c r="L122" s="40"/>
      <c r="M122" s="194" t="s">
        <v>1</v>
      </c>
      <c r="N122" s="195" t="s">
        <v>41</v>
      </c>
      <c r="O122" s="72"/>
      <c r="P122" s="196">
        <f>O122*H122</f>
        <v>0</v>
      </c>
      <c r="Q122" s="196">
        <v>0</v>
      </c>
      <c r="R122" s="196">
        <f>Q122*H122</f>
        <v>0</v>
      </c>
      <c r="S122" s="196">
        <v>0</v>
      </c>
      <c r="T122" s="197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8" t="s">
        <v>1667</v>
      </c>
      <c r="AT122" s="198" t="s">
        <v>132</v>
      </c>
      <c r="AU122" s="198" t="s">
        <v>138</v>
      </c>
      <c r="AY122" s="18" t="s">
        <v>130</v>
      </c>
      <c r="BE122" s="199">
        <f>IF(N122="základní",J122,0)</f>
        <v>0</v>
      </c>
      <c r="BF122" s="199">
        <f>IF(N122="snížená",J122,0)</f>
        <v>0</v>
      </c>
      <c r="BG122" s="199">
        <f>IF(N122="zákl. přenesená",J122,0)</f>
        <v>0</v>
      </c>
      <c r="BH122" s="199">
        <f>IF(N122="sníž. přenesená",J122,0)</f>
        <v>0</v>
      </c>
      <c r="BI122" s="199">
        <f>IF(N122="nulová",J122,0)</f>
        <v>0</v>
      </c>
      <c r="BJ122" s="18" t="s">
        <v>138</v>
      </c>
      <c r="BK122" s="199">
        <f>ROUND(I122*H122,2)</f>
        <v>0</v>
      </c>
      <c r="BL122" s="18" t="s">
        <v>1667</v>
      </c>
      <c r="BM122" s="198" t="s">
        <v>1668</v>
      </c>
    </row>
    <row r="123" spans="1:65" s="2" customFormat="1" ht="16.5" customHeight="1">
      <c r="A123" s="35"/>
      <c r="B123" s="36"/>
      <c r="C123" s="187" t="s">
        <v>138</v>
      </c>
      <c r="D123" s="187" t="s">
        <v>132</v>
      </c>
      <c r="E123" s="188" t="s">
        <v>1669</v>
      </c>
      <c r="F123" s="189" t="s">
        <v>1670</v>
      </c>
      <c r="G123" s="190" t="s">
        <v>1671</v>
      </c>
      <c r="H123" s="191">
        <v>9600</v>
      </c>
      <c r="I123" s="192"/>
      <c r="J123" s="193">
        <f>ROUND(I123*H123,2)</f>
        <v>0</v>
      </c>
      <c r="K123" s="189" t="s">
        <v>136</v>
      </c>
      <c r="L123" s="40"/>
      <c r="M123" s="194" t="s">
        <v>1</v>
      </c>
      <c r="N123" s="195" t="s">
        <v>41</v>
      </c>
      <c r="O123" s="72"/>
      <c r="P123" s="196">
        <f>O123*H123</f>
        <v>0</v>
      </c>
      <c r="Q123" s="196">
        <v>0</v>
      </c>
      <c r="R123" s="196">
        <f>Q123*H123</f>
        <v>0</v>
      </c>
      <c r="S123" s="196">
        <v>0</v>
      </c>
      <c r="T123" s="197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8" t="s">
        <v>1667</v>
      </c>
      <c r="AT123" s="198" t="s">
        <v>132</v>
      </c>
      <c r="AU123" s="198" t="s">
        <v>138</v>
      </c>
      <c r="AY123" s="18" t="s">
        <v>130</v>
      </c>
      <c r="BE123" s="199">
        <f>IF(N123="základní",J123,0)</f>
        <v>0</v>
      </c>
      <c r="BF123" s="199">
        <f>IF(N123="snížená",J123,0)</f>
        <v>0</v>
      </c>
      <c r="BG123" s="199">
        <f>IF(N123="zákl. přenesená",J123,0)</f>
        <v>0</v>
      </c>
      <c r="BH123" s="199">
        <f>IF(N123="sníž. přenesená",J123,0)</f>
        <v>0</v>
      </c>
      <c r="BI123" s="199">
        <f>IF(N123="nulová",J123,0)</f>
        <v>0</v>
      </c>
      <c r="BJ123" s="18" t="s">
        <v>138</v>
      </c>
      <c r="BK123" s="199">
        <f>ROUND(I123*H123,2)</f>
        <v>0</v>
      </c>
      <c r="BL123" s="18" t="s">
        <v>1667</v>
      </c>
      <c r="BM123" s="198" t="s">
        <v>1672</v>
      </c>
    </row>
    <row r="124" spans="1:65" s="13" customFormat="1" ht="22.5">
      <c r="B124" s="200"/>
      <c r="C124" s="201"/>
      <c r="D124" s="202" t="s">
        <v>140</v>
      </c>
      <c r="E124" s="203" t="s">
        <v>1</v>
      </c>
      <c r="F124" s="204" t="s">
        <v>1673</v>
      </c>
      <c r="G124" s="201"/>
      <c r="H124" s="203" t="s">
        <v>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140</v>
      </c>
      <c r="AU124" s="210" t="s">
        <v>138</v>
      </c>
      <c r="AV124" s="13" t="s">
        <v>83</v>
      </c>
      <c r="AW124" s="13" t="s">
        <v>32</v>
      </c>
      <c r="AX124" s="13" t="s">
        <v>75</v>
      </c>
      <c r="AY124" s="210" t="s">
        <v>130</v>
      </c>
    </row>
    <row r="125" spans="1:65" s="14" customFormat="1" ht="11.25">
      <c r="B125" s="211"/>
      <c r="C125" s="212"/>
      <c r="D125" s="202" t="s">
        <v>140</v>
      </c>
      <c r="E125" s="213" t="s">
        <v>1</v>
      </c>
      <c r="F125" s="214" t="s">
        <v>772</v>
      </c>
      <c r="G125" s="212"/>
      <c r="H125" s="215">
        <v>80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140</v>
      </c>
      <c r="AU125" s="221" t="s">
        <v>138</v>
      </c>
      <c r="AV125" s="14" t="s">
        <v>138</v>
      </c>
      <c r="AW125" s="14" t="s">
        <v>32</v>
      </c>
      <c r="AX125" s="14" t="s">
        <v>83</v>
      </c>
      <c r="AY125" s="221" t="s">
        <v>130</v>
      </c>
    </row>
    <row r="126" spans="1:65" s="14" customFormat="1" ht="11.25">
      <c r="B126" s="211"/>
      <c r="C126" s="212"/>
      <c r="D126" s="202" t="s">
        <v>140</v>
      </c>
      <c r="E126" s="212"/>
      <c r="F126" s="214" t="s">
        <v>1674</v>
      </c>
      <c r="G126" s="212"/>
      <c r="H126" s="215">
        <v>9600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140</v>
      </c>
      <c r="AU126" s="221" t="s">
        <v>138</v>
      </c>
      <c r="AV126" s="14" t="s">
        <v>138</v>
      </c>
      <c r="AW126" s="14" t="s">
        <v>4</v>
      </c>
      <c r="AX126" s="14" t="s">
        <v>83</v>
      </c>
      <c r="AY126" s="221" t="s">
        <v>130</v>
      </c>
    </row>
    <row r="127" spans="1:65" s="12" customFormat="1" ht="22.9" customHeight="1">
      <c r="B127" s="171"/>
      <c r="C127" s="172"/>
      <c r="D127" s="173" t="s">
        <v>74</v>
      </c>
      <c r="E127" s="185" t="s">
        <v>1675</v>
      </c>
      <c r="F127" s="185" t="s">
        <v>1676</v>
      </c>
      <c r="G127" s="172"/>
      <c r="H127" s="172"/>
      <c r="I127" s="175"/>
      <c r="J127" s="186">
        <f>BK127</f>
        <v>0</v>
      </c>
      <c r="K127" s="172"/>
      <c r="L127" s="177"/>
      <c r="M127" s="178"/>
      <c r="N127" s="179"/>
      <c r="O127" s="179"/>
      <c r="P127" s="180">
        <f>SUM(P128:P130)</f>
        <v>0</v>
      </c>
      <c r="Q127" s="179"/>
      <c r="R127" s="180">
        <f>SUM(R128:R130)</f>
        <v>0</v>
      </c>
      <c r="S127" s="179"/>
      <c r="T127" s="181">
        <f>SUM(T128:T130)</f>
        <v>0</v>
      </c>
      <c r="AR127" s="182" t="s">
        <v>156</v>
      </c>
      <c r="AT127" s="183" t="s">
        <v>74</v>
      </c>
      <c r="AU127" s="183" t="s">
        <v>83</v>
      </c>
      <c r="AY127" s="182" t="s">
        <v>130</v>
      </c>
      <c r="BK127" s="184">
        <f>SUM(BK128:BK130)</f>
        <v>0</v>
      </c>
    </row>
    <row r="128" spans="1:65" s="2" customFormat="1" ht="16.5" customHeight="1">
      <c r="A128" s="35"/>
      <c r="B128" s="36"/>
      <c r="C128" s="187" t="s">
        <v>320</v>
      </c>
      <c r="D128" s="187" t="s">
        <v>132</v>
      </c>
      <c r="E128" s="188" t="s">
        <v>1677</v>
      </c>
      <c r="F128" s="189" t="s">
        <v>1678</v>
      </c>
      <c r="G128" s="190" t="s">
        <v>665</v>
      </c>
      <c r="H128" s="191">
        <v>1</v>
      </c>
      <c r="I128" s="192"/>
      <c r="J128" s="193">
        <f>ROUND(I128*H128,2)</f>
        <v>0</v>
      </c>
      <c r="K128" s="189" t="s">
        <v>136</v>
      </c>
      <c r="L128" s="40"/>
      <c r="M128" s="194" t="s">
        <v>1</v>
      </c>
      <c r="N128" s="195" t="s">
        <v>41</v>
      </c>
      <c r="O128" s="72"/>
      <c r="P128" s="196">
        <f>O128*H128</f>
        <v>0</v>
      </c>
      <c r="Q128" s="196">
        <v>0</v>
      </c>
      <c r="R128" s="196">
        <f>Q128*H128</f>
        <v>0</v>
      </c>
      <c r="S128" s="196">
        <v>0</v>
      </c>
      <c r="T128" s="197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8" t="s">
        <v>1667</v>
      </c>
      <c r="AT128" s="198" t="s">
        <v>132</v>
      </c>
      <c r="AU128" s="198" t="s">
        <v>138</v>
      </c>
      <c r="AY128" s="18" t="s">
        <v>130</v>
      </c>
      <c r="BE128" s="199">
        <f>IF(N128="základní",J128,0)</f>
        <v>0</v>
      </c>
      <c r="BF128" s="199">
        <f>IF(N128="snížená",J128,0)</f>
        <v>0</v>
      </c>
      <c r="BG128" s="199">
        <f>IF(N128="zákl. přenesená",J128,0)</f>
        <v>0</v>
      </c>
      <c r="BH128" s="199">
        <f>IF(N128="sníž. přenesená",J128,0)</f>
        <v>0</v>
      </c>
      <c r="BI128" s="199">
        <f>IF(N128="nulová",J128,0)</f>
        <v>0</v>
      </c>
      <c r="BJ128" s="18" t="s">
        <v>138</v>
      </c>
      <c r="BK128" s="199">
        <f>ROUND(I128*H128,2)</f>
        <v>0</v>
      </c>
      <c r="BL128" s="18" t="s">
        <v>1667</v>
      </c>
      <c r="BM128" s="198" t="s">
        <v>1679</v>
      </c>
    </row>
    <row r="129" spans="1:51" s="13" customFormat="1" ht="11.25">
      <c r="B129" s="200"/>
      <c r="C129" s="201"/>
      <c r="D129" s="202" t="s">
        <v>140</v>
      </c>
      <c r="E129" s="203" t="s">
        <v>1</v>
      </c>
      <c r="F129" s="204" t="s">
        <v>1680</v>
      </c>
      <c r="G129" s="201"/>
      <c r="H129" s="203" t="s">
        <v>1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140</v>
      </c>
      <c r="AU129" s="210" t="s">
        <v>138</v>
      </c>
      <c r="AV129" s="13" t="s">
        <v>83</v>
      </c>
      <c r="AW129" s="13" t="s">
        <v>32</v>
      </c>
      <c r="AX129" s="13" t="s">
        <v>75</v>
      </c>
      <c r="AY129" s="210" t="s">
        <v>130</v>
      </c>
    </row>
    <row r="130" spans="1:51" s="14" customFormat="1" ht="11.25">
      <c r="B130" s="211"/>
      <c r="C130" s="212"/>
      <c r="D130" s="202" t="s">
        <v>140</v>
      </c>
      <c r="E130" s="213" t="s">
        <v>1</v>
      </c>
      <c r="F130" s="214" t="s">
        <v>83</v>
      </c>
      <c r="G130" s="212"/>
      <c r="H130" s="215">
        <v>1</v>
      </c>
      <c r="I130" s="216"/>
      <c r="J130" s="212"/>
      <c r="K130" s="212"/>
      <c r="L130" s="217"/>
      <c r="M130" s="260"/>
      <c r="N130" s="261"/>
      <c r="O130" s="261"/>
      <c r="P130" s="261"/>
      <c r="Q130" s="261"/>
      <c r="R130" s="261"/>
      <c r="S130" s="261"/>
      <c r="T130" s="262"/>
      <c r="AT130" s="221" t="s">
        <v>140</v>
      </c>
      <c r="AU130" s="221" t="s">
        <v>138</v>
      </c>
      <c r="AV130" s="14" t="s">
        <v>138</v>
      </c>
      <c r="AW130" s="14" t="s">
        <v>32</v>
      </c>
      <c r="AX130" s="14" t="s">
        <v>83</v>
      </c>
      <c r="AY130" s="221" t="s">
        <v>130</v>
      </c>
    </row>
    <row r="131" spans="1:51" s="2" customFormat="1" ht="6.95" customHeight="1">
      <c r="A131" s="35"/>
      <c r="B131" s="55"/>
      <c r="C131" s="56"/>
      <c r="D131" s="56"/>
      <c r="E131" s="56"/>
      <c r="F131" s="56"/>
      <c r="G131" s="56"/>
      <c r="H131" s="56"/>
      <c r="I131" s="56"/>
      <c r="J131" s="56"/>
      <c r="K131" s="56"/>
      <c r="L131" s="40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algorithmName="SHA-512" hashValue="IsDTpBwtfJJaXbtSBMS696n2iRdbpEsiMUPoVHhBtqs0snW07hYuYPRWzq8cKPHgFaG6jJgYZD6+s+Oc8htLRw==" saltValue="hzMvWJCCXNYE+N50Vz6WWdtNIQ4ftkTQoEE8oUtz/tOhQ6Izz0dTm7TlSvdl8MzRZci58sdF5TQGH2aRMcp3EQ==" spinCount="100000" sheet="1" objects="1" scenarios="1" formatColumns="0" formatRows="0" autoFilter="0"/>
  <autoFilter ref="C118:K130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SO01 - Investice</vt:lpstr>
      <vt:lpstr>SO02 - Opravy</vt:lpstr>
      <vt:lpstr>SO03 - VRN</vt:lpstr>
      <vt:lpstr>'Rekapitulace stavby'!Názvy_tisku</vt:lpstr>
      <vt:lpstr>'SO01 - Investice'!Názvy_tisku</vt:lpstr>
      <vt:lpstr>'SO02 - Opravy'!Názvy_tisku</vt:lpstr>
      <vt:lpstr>'SO03 - VRN'!Názvy_tisku</vt:lpstr>
      <vt:lpstr>'Rekapitulace stavby'!Oblast_tisku</vt:lpstr>
      <vt:lpstr>'SO01 - Investice'!Oblast_tisku</vt:lpstr>
      <vt:lpstr>'SO02 - Opravy'!Oblast_tisku</vt:lpstr>
      <vt:lpstr>'SO03 - VRN'!Oblast_tisku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J323K</dc:creator>
  <cp:lastModifiedBy>Prokešová Adriana</cp:lastModifiedBy>
  <dcterms:created xsi:type="dcterms:W3CDTF">2025-02-01T09:13:52Z</dcterms:created>
  <dcterms:modified xsi:type="dcterms:W3CDTF">2025-02-03T08:08:56Z</dcterms:modified>
</cp:coreProperties>
</file>