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5 REALIZACE\253 ELEKTRONICKÝ INFORMAČNÍ PANEL\VŘ\"/>
    </mc:Choice>
  </mc:AlternateContent>
  <bookViews>
    <workbookView xWindow="0" yWindow="0" windowWidth="28800" windowHeight="11850"/>
  </bookViews>
  <sheets>
    <sheet name="VV" sheetId="2" r:id="rId1"/>
  </sheets>
  <externalReferences>
    <externalReference r:id="rId2"/>
  </externalReferences>
  <definedNames>
    <definedName name="_xlnm.Print_Area" localSheetId="0">VV!$A$1:$T$149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43" i="2" l="1"/>
  <c r="BG143" i="2"/>
  <c r="BF143" i="2"/>
  <c r="BE143" i="2"/>
  <c r="BD143" i="2"/>
  <c r="R143" i="2"/>
  <c r="P143" i="2"/>
  <c r="N143" i="2"/>
  <c r="I143" i="2"/>
  <c r="BC143" i="2" s="1"/>
  <c r="BI141" i="2"/>
  <c r="BI140" i="2" s="1"/>
  <c r="BI139" i="2" s="1"/>
  <c r="BG141" i="2"/>
  <c r="BF141" i="2"/>
  <c r="BE141" i="2"/>
  <c r="BD141" i="2"/>
  <c r="R141" i="2"/>
  <c r="P141" i="2"/>
  <c r="P140" i="2" s="1"/>
  <c r="P139" i="2" s="1"/>
  <c r="N141" i="2"/>
  <c r="N140" i="2" s="1"/>
  <c r="N139" i="2" s="1"/>
  <c r="I141" i="2"/>
  <c r="R140" i="2"/>
  <c r="R139" i="2" s="1"/>
  <c r="BI125" i="2"/>
  <c r="BG125" i="2"/>
  <c r="BF125" i="2"/>
  <c r="BE125" i="2"/>
  <c r="BD125" i="2"/>
  <c r="R125" i="2"/>
  <c r="P125" i="2"/>
  <c r="N125" i="2"/>
  <c r="I125" i="2"/>
  <c r="BI137" i="2"/>
  <c r="BG137" i="2"/>
  <c r="BF137" i="2"/>
  <c r="BE137" i="2"/>
  <c r="BD137" i="2"/>
  <c r="R137" i="2"/>
  <c r="P137" i="2"/>
  <c r="N137" i="2"/>
  <c r="I137" i="2"/>
  <c r="BC137" i="2" s="1"/>
  <c r="BI129" i="2"/>
  <c r="BG129" i="2"/>
  <c r="BF129" i="2"/>
  <c r="BE129" i="2"/>
  <c r="BD129" i="2"/>
  <c r="R129" i="2"/>
  <c r="P129" i="2"/>
  <c r="N129" i="2"/>
  <c r="I129" i="2"/>
  <c r="BC129" i="2" s="1"/>
  <c r="BI127" i="2"/>
  <c r="BG127" i="2"/>
  <c r="BF127" i="2"/>
  <c r="BE127" i="2"/>
  <c r="BD127" i="2"/>
  <c r="R127" i="2"/>
  <c r="P127" i="2"/>
  <c r="N127" i="2"/>
  <c r="I127" i="2"/>
  <c r="BC127" i="2" s="1"/>
  <c r="BC141" i="2" l="1"/>
  <c r="I139" i="2"/>
  <c r="BC125" i="2"/>
  <c r="I124" i="2"/>
  <c r="BI135" i="2"/>
  <c r="BG135" i="2"/>
  <c r="BF135" i="2"/>
  <c r="BE135" i="2"/>
  <c r="BD135" i="2"/>
  <c r="R135" i="2"/>
  <c r="P135" i="2"/>
  <c r="N135" i="2"/>
  <c r="I135" i="2"/>
  <c r="BC135" i="2" s="1"/>
  <c r="BI133" i="2"/>
  <c r="BI132" i="2" s="1"/>
  <c r="BG133" i="2"/>
  <c r="BF133" i="2"/>
  <c r="BE133" i="2"/>
  <c r="BD133" i="2"/>
  <c r="R133" i="2"/>
  <c r="R132" i="2" s="1"/>
  <c r="P133" i="2"/>
  <c r="P132" i="2" s="1"/>
  <c r="N133" i="2"/>
  <c r="N132" i="2" s="1"/>
  <c r="I133" i="2"/>
  <c r="I99" i="2"/>
  <c r="I98" i="2"/>
  <c r="E114" i="2"/>
  <c r="E89" i="2"/>
  <c r="D87" i="2"/>
  <c r="I37" i="2"/>
  <c r="I36" i="2"/>
  <c r="E36" i="2"/>
  <c r="I35" i="2"/>
  <c r="E34" i="2"/>
  <c r="I24" i="2"/>
  <c r="D24" i="2"/>
  <c r="I117" i="2" s="1"/>
  <c r="I23" i="2"/>
  <c r="I21" i="2"/>
  <c r="D21" i="2"/>
  <c r="I116" i="2" s="1"/>
  <c r="I20" i="2"/>
  <c r="I18" i="2"/>
  <c r="D18" i="2"/>
  <c r="E92" i="2" s="1"/>
  <c r="I17" i="2"/>
  <c r="I15" i="2"/>
  <c r="D15" i="2"/>
  <c r="E91" i="2" s="1"/>
  <c r="I14" i="2"/>
  <c r="I12" i="2"/>
  <c r="D7" i="2"/>
  <c r="D110" i="2" s="1"/>
  <c r="I131" i="2" l="1"/>
  <c r="I123" i="2" s="1"/>
  <c r="BC133" i="2"/>
  <c r="BI131" i="2"/>
  <c r="R131" i="2"/>
  <c r="R124" i="2"/>
  <c r="R123" i="2" s="1"/>
  <c r="R122" i="2" s="1"/>
  <c r="R121" i="2" s="1"/>
  <c r="R120" i="2" s="1"/>
  <c r="E37" i="2"/>
  <c r="P124" i="2"/>
  <c r="P123" i="2" s="1"/>
  <c r="P122" i="2" s="1"/>
  <c r="P121" i="2" s="1"/>
  <c r="P120" i="2" s="1"/>
  <c r="N124" i="2"/>
  <c r="N123" i="2" s="1"/>
  <c r="N122" i="2" s="1"/>
  <c r="N121" i="2" s="1"/>
  <c r="N120" i="2" s="1"/>
  <c r="P131" i="2"/>
  <c r="N131" i="2"/>
  <c r="I34" i="2"/>
  <c r="I100" i="2"/>
  <c r="E35" i="2"/>
  <c r="E117" i="2"/>
  <c r="I92" i="2"/>
  <c r="D85" i="2"/>
  <c r="BI124" i="2"/>
  <c r="I33" i="2"/>
  <c r="E33" i="2"/>
  <c r="I91" i="2"/>
  <c r="I89" i="2"/>
  <c r="BI123" i="2" l="1"/>
  <c r="I97" i="2" l="1"/>
  <c r="I122" i="2"/>
  <c r="I120" i="2" s="1"/>
  <c r="BI122" i="2"/>
  <c r="I96" i="2" l="1"/>
  <c r="I30" i="2"/>
  <c r="I39" i="2" s="1"/>
  <c r="BI121" i="2"/>
  <c r="BI120" i="2" s="1"/>
</calcChain>
</file>

<file path=xl/sharedStrings.xml><?xml version="1.0" encoding="utf-8"?>
<sst xmlns="http://schemas.openxmlformats.org/spreadsheetml/2006/main" count="250" uniqueCount="81">
  <si>
    <t>soubor</t>
  </si>
  <si>
    <t>{fb44b797-76f2-4dc5-a9c6-b64548797d56}</t>
  </si>
  <si>
    <t>2</t>
  </si>
  <si>
    <t>v ---  níže se nacházejí doplnkové a pomocné údaje k sestavám  --- v</t>
  </si>
  <si>
    <t>False</t>
  </si>
  <si>
    <t>Stavba:</t>
  </si>
  <si>
    <t>Objekt:</t>
  </si>
  <si>
    <t>Mobiliář - Lehátka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</si>
  <si>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</si>
  <si>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</si>
  <si>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</si>
  <si>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</si>
  <si>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</si>
  <si>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</si>
  <si>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</si>
  <si>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</si>
  <si>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</si>
  <si>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</si>
  <si>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Zpracovatel: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</si>
  <si>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</si>
  <si>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</si>
  <si>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</si>
  <si>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</si>
  <si>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</si>
  <si>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</si>
  <si>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</si>
  <si>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</si>
  <si>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</si>
  <si>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</si>
  <si>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Zpracovatel</t>
  </si>
  <si>
    <t>Datum a podpis:</t>
  </si>
  <si>
    <t>Razítko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</si>
  <si>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</si>
  <si>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</si>
  <si>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</si>
  <si>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</si>
  <si>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</si>
  <si>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</si>
  <si>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</si>
  <si>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</si>
  <si>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</si>
  <si>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</si>
  <si>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</si>
  <si>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</si>
  <si>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</si>
  <si>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</si>
  <si>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</si>
  <si>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</si>
  <si>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</si>
  <si>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</si>
  <si>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</si>
  <si>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</si>
  <si>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</t>
  </si>
  <si>
    <t>1</t>
  </si>
  <si>
    <t>0</t>
  </si>
  <si>
    <t>ROZPOCET</t>
  </si>
  <si>
    <t>K</t>
  </si>
  <si>
    <t>4</t>
  </si>
  <si>
    <t>441822053</t>
  </si>
  <si>
    <t>VV</t>
  </si>
  <si>
    <t>True</t>
  </si>
  <si>
    <t>-176112258</t>
  </si>
  <si>
    <t>ks</t>
  </si>
  <si>
    <t>město Bohumín</t>
  </si>
  <si>
    <t>Náklady soupisu celkem bez DPH</t>
  </si>
  <si>
    <t>Náklady soupisu celkem vč. DPH</t>
  </si>
  <si>
    <t xml:space="preserve">DPH 21% </t>
  </si>
  <si>
    <t>Práce</t>
  </si>
  <si>
    <t>Dodávky</t>
  </si>
  <si>
    <t>specifikace dle přílohy Technické zprávy</t>
  </si>
  <si>
    <t>Vytýčení inž. Sítí</t>
  </si>
  <si>
    <t>Ostatní</t>
  </si>
  <si>
    <t>Zkoušky a revize</t>
  </si>
  <si>
    <t>v elektronické a listinné podobě</t>
  </si>
  <si>
    <t>Elektronický informační panel, nám. Svobody, Starý Bohumín</t>
  </si>
  <si>
    <t>Elektronický informační panel</t>
  </si>
  <si>
    <t>Provedení výkopu a betonáže pro základ panelu - výkop, betonování, přenuny hmot, skládkovné, vč. všech nezbytných přidružených prácí a materiálu</t>
  </si>
  <si>
    <t>Provedení výkopu pro položení kabelu pro napojení panelu - výkop, betonování, přenuny hmot, skládkovné vč. všech nezbytných přidružených prácí a materiálu</t>
  </si>
  <si>
    <t>Montáž a napojení elektronického panelu vč. všech nezbytných přidružených prácí a materiálu</t>
  </si>
  <si>
    <t>Dodávka, montáž poměrného měřidla el. energie pro panel vč. všech nezbytných přidružených prácí a materiálu</t>
  </si>
  <si>
    <t>Geodetické zaměření (kabel a panel)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</si>
</sst>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,##0.00%"/>
    <numFmt numFmtId="166" formatCode="#,##0.00000"/>
    <numFmt numFmtId="167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2"/>
      <color rgb="FF960000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0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4" fontId="11" fillId="0" borderId="11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4" fontId="12" fillId="0" borderId="11" xfId="0" applyNumberFormat="1" applyFont="1" applyBorder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66" fontId="14" fillId="0" borderId="4" xfId="0" applyNumberFormat="1" applyFont="1" applyBorder="1" applyAlignment="1" applyProtection="1"/>
    <xf numFmtId="166" fontId="14" fillId="0" borderId="16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 applyProtection="1"/>
    <xf numFmtId="0" fontId="16" fillId="0" borderId="3" xfId="0" applyFont="1" applyBorder="1" applyAlignment="1"/>
    <xf numFmtId="0" fontId="16" fillId="0" borderId="17" xfId="0" applyFont="1" applyBorder="1" applyAlignment="1" applyProtection="1"/>
    <xf numFmtId="0" fontId="16" fillId="0" borderId="0" xfId="0" applyFont="1" applyBorder="1" applyAlignment="1" applyProtection="1"/>
    <xf numFmtId="166" fontId="16" fillId="0" borderId="0" xfId="0" applyNumberFormat="1" applyFont="1" applyBorder="1" applyAlignment="1" applyProtection="1"/>
    <xf numFmtId="166" fontId="16" fillId="0" borderId="18" xfId="0" applyNumberFormat="1" applyFont="1" applyBorder="1" applyAlignment="1" applyProtection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vertical="center"/>
    </xf>
    <xf numFmtId="0" fontId="9" fillId="0" borderId="19" xfId="0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center" vertical="center" wrapText="1"/>
    </xf>
    <xf numFmtId="167" fontId="9" fillId="0" borderId="19" xfId="0" applyNumberFormat="1" applyFont="1" applyBorder="1" applyAlignment="1" applyProtection="1">
      <alignment vertical="center"/>
    </xf>
    <xf numFmtId="4" fontId="9" fillId="2" borderId="19" xfId="0" applyNumberFormat="1" applyFont="1" applyFill="1" applyBorder="1" applyAlignment="1" applyProtection="1">
      <alignment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</xf>
    <xf numFmtId="166" fontId="13" fillId="0" borderId="0" xfId="0" applyNumberFormat="1" applyFont="1" applyBorder="1" applyAlignment="1" applyProtection="1">
      <alignment vertical="center"/>
    </xf>
    <xf numFmtId="166" fontId="13" fillId="0" borderId="18" xfId="0" applyNumberFormat="1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</xf>
    <xf numFmtId="0" fontId="17" fillId="0" borderId="3" xfId="0" applyFont="1" applyBorder="1" applyAlignment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9" fontId="9" fillId="0" borderId="19" xfId="0" applyNumberFormat="1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64" fontId="5" fillId="0" borderId="24" xfId="0" applyNumberFormat="1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4" fontId="6" fillId="0" borderId="24" xfId="0" applyNumberFormat="1" applyFont="1" applyBorder="1" applyAlignment="1" applyProtection="1"/>
    <xf numFmtId="0" fontId="16" fillId="0" borderId="23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protection locked="0"/>
    </xf>
    <xf numFmtId="4" fontId="11" fillId="0" borderId="24" xfId="0" applyNumberFormat="1" applyFont="1" applyBorder="1" applyAlignment="1" applyProtection="1"/>
    <xf numFmtId="4" fontId="9" fillId="0" borderId="26" xfId="0" applyNumberFormat="1" applyFont="1" applyBorder="1" applyAlignment="1" applyProtection="1">
      <alignment vertical="center"/>
    </xf>
    <xf numFmtId="0" fontId="17" fillId="0" borderId="23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167" fontId="17" fillId="0" borderId="0" xfId="0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2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/>
    </xf>
    <xf numFmtId="4" fontId="12" fillId="0" borderId="24" xfId="0" applyNumberFormat="1" applyFont="1" applyBorder="1" applyAlignment="1" applyProtection="1"/>
    <xf numFmtId="0" fontId="17" fillId="0" borderId="27" xfId="0" applyFont="1" applyBorder="1" applyAlignment="1" applyProtection="1">
      <alignment vertical="center"/>
    </xf>
    <xf numFmtId="0" fontId="17" fillId="0" borderId="28" xfId="0" applyFont="1" applyBorder="1" applyAlignment="1" applyProtection="1">
      <alignment vertical="center"/>
    </xf>
    <xf numFmtId="0" fontId="17" fillId="0" borderId="28" xfId="0" applyFont="1" applyBorder="1" applyAlignment="1" applyProtection="1">
      <alignment horizontal="left" vertical="center"/>
    </xf>
    <xf numFmtId="0" fontId="17" fillId="0" borderId="28" xfId="0" applyFont="1" applyBorder="1" applyAlignment="1" applyProtection="1">
      <alignment horizontal="left" vertical="center" wrapText="1"/>
    </xf>
    <xf numFmtId="167" fontId="17" fillId="0" borderId="28" xfId="0" applyNumberFormat="1" applyFont="1" applyBorder="1" applyAlignment="1" applyProtection="1">
      <alignment vertical="center"/>
    </xf>
    <xf numFmtId="0" fontId="17" fillId="0" borderId="28" xfId="0" applyFont="1" applyBorder="1" applyAlignment="1" applyProtection="1">
      <alignment vertical="center"/>
      <protection locked="0"/>
    </xf>
    <xf numFmtId="0" fontId="17" fillId="0" borderId="29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%20REALIZACE/251%20KALI&#352;OK/V&#344;/Priloha_c._4_Kalisovo_jezero_vykaz_vy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PO 01 - Plovárna 01"/>
      <sheetName val="PO 02 - Distanční plaveck..."/>
      <sheetName val="PO 01  02 VRN - VRN pro p..."/>
      <sheetName val="SO 02 - Úprava břehů + ga..."/>
      <sheetName val="SO 03 - Úprava ploch - št..."/>
      <sheetName val="VON - vedlejší a osatní n..."/>
      <sheetName val="Mobiliář - Lehátka"/>
    </sheetNames>
    <sheetDataSet>
      <sheetData sheetId="0">
        <row r="6">
          <cell r="K6" t="str">
            <v>Kališovo jezero</v>
          </cell>
        </row>
        <row r="8">
          <cell r="AN8" t="str">
            <v>26. 10. 2022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K144"/>
  <sheetViews>
    <sheetView tabSelected="1" workbookViewId="0">
      <selection activeCell="V140" sqref="V140"/>
    </sheetView>
  </sheetViews>
  <sheetFormatPr defaultRowHeight="15" x14ac:dyDescent="0.25"/>
  <cols>
    <col min="1" max="1" width="7.140625" customWidth="1"/>
    <col min="2" max="2" width="1" customWidth="1"/>
    <col min="3" max="3" width="3.5703125" customWidth="1"/>
    <col min="4" max="4" width="15.7109375" customWidth="1"/>
    <col min="5" max="5" width="43.5703125" customWidth="1"/>
    <col min="6" max="6" width="6.42578125" customWidth="1"/>
    <col min="7" max="7" width="12" customWidth="1"/>
    <col min="8" max="8" width="13.5703125" customWidth="1"/>
    <col min="9" max="9" width="19.140625" customWidth="1"/>
    <col min="10" max="10" width="19.140625" hidden="1" customWidth="1"/>
    <col min="11" max="11" width="8" customWidth="1"/>
    <col min="12" max="12" width="9.28515625" hidden="1" customWidth="1"/>
    <col min="13" max="18" width="12.140625" hidden="1" customWidth="1"/>
    <col min="19" max="19" width="14" hidden="1" customWidth="1"/>
    <col min="20" max="20" width="10.5703125" customWidth="1"/>
    <col min="21" max="21" width="14" customWidth="1"/>
    <col min="22" max="22" width="10.5703125" customWidth="1"/>
    <col min="23" max="23" width="12.85546875" customWidth="1"/>
    <col min="24" max="24" width="9.42578125" customWidth="1"/>
    <col min="25" max="25" width="12.85546875" customWidth="1"/>
    <col min="26" max="26" width="14" customWidth="1"/>
    <col min="27" max="27" width="9.42578125" customWidth="1"/>
    <col min="28" max="28" width="12.85546875" customWidth="1"/>
    <col min="29" max="29" width="14" customWidth="1"/>
  </cols>
  <sheetData>
    <row r="2" spans="1:44" ht="36.950000000000003" customHeight="1" x14ac:dyDescent="0.25">
      <c r="K2" s="156"/>
      <c r="L2" s="156"/>
      <c r="M2" s="156"/>
      <c r="N2" s="156"/>
      <c r="O2" s="156"/>
      <c r="P2" s="156"/>
      <c r="Q2" s="156"/>
      <c r="R2" s="156"/>
      <c r="S2" s="156"/>
      <c r="T2" s="156"/>
      <c r="AR2" s="1" t="s">
        <v>1</v>
      </c>
    </row>
    <row r="3" spans="1:44" ht="6.95" hidden="1" customHeight="1" x14ac:dyDescent="0.25">
      <c r="B3" s="2"/>
      <c r="C3" s="3"/>
      <c r="D3" s="3"/>
      <c r="E3" s="3"/>
      <c r="F3" s="3"/>
      <c r="G3" s="3"/>
      <c r="H3" s="3"/>
      <c r="I3" s="3"/>
      <c r="J3" s="3"/>
      <c r="K3" s="4"/>
      <c r="AR3" s="1" t="s">
        <v>2</v>
      </c>
    </row>
    <row r="4" spans="1:44" ht="24.95" hidden="1" customHeight="1" x14ac:dyDescent="0.25">
      <c r="B4" s="4"/>
      <c r="K4" s="4"/>
      <c r="L4" s="5" t="s">
        <v>3</v>
      </c>
      <c r="AR4" s="1" t="s">
        <v>4</v>
      </c>
    </row>
    <row r="5" spans="1:44" ht="6.95" hidden="1" customHeight="1" x14ac:dyDescent="0.25">
      <c r="B5" s="4"/>
      <c r="K5" s="4"/>
    </row>
    <row r="6" spans="1:44" ht="12" hidden="1" customHeight="1" x14ac:dyDescent="0.25">
      <c r="B6" s="4"/>
      <c r="K6" s="4"/>
    </row>
    <row r="7" spans="1:44" ht="16.5" hidden="1" customHeight="1" x14ac:dyDescent="0.25">
      <c r="B7" s="4"/>
      <c r="D7" s="157" t="str">
        <f>'[1]Rekapitulace stavby'!K6</f>
        <v>Kališovo jezero</v>
      </c>
      <c r="E7" s="158"/>
      <c r="F7" s="158"/>
      <c r="G7" s="158"/>
      <c r="K7" s="4"/>
    </row>
    <row r="8" spans="1:44" s="10" customFormat="1" ht="12" hidden="1" customHeight="1" x14ac:dyDescent="0.25">
      <c r="A8" s="7"/>
      <c r="B8" s="8"/>
      <c r="C8" s="7"/>
      <c r="D8" s="7"/>
      <c r="E8" s="7"/>
      <c r="F8" s="7"/>
      <c r="G8" s="7"/>
      <c r="H8" s="7"/>
      <c r="I8" s="7"/>
      <c r="J8" s="7"/>
      <c r="K8" s="9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44" s="10" customFormat="1" ht="16.5" hidden="1" customHeight="1" x14ac:dyDescent="0.25">
      <c r="A9" s="7"/>
      <c r="B9" s="8"/>
      <c r="C9" s="7"/>
      <c r="D9" s="159" t="s">
        <v>7</v>
      </c>
      <c r="E9" s="160"/>
      <c r="F9" s="160"/>
      <c r="G9" s="160"/>
      <c r="H9" s="7"/>
      <c r="I9" s="7"/>
      <c r="J9" s="7"/>
      <c r="K9" s="9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44" s="10" customFormat="1" hidden="1" x14ac:dyDescent="0.25">
      <c r="A10" s="7"/>
      <c r="B10" s="8"/>
      <c r="C10" s="7"/>
      <c r="D10" s="7"/>
      <c r="E10" s="7"/>
      <c r="F10" s="7"/>
      <c r="G10" s="7"/>
      <c r="H10" s="7"/>
      <c r="I10" s="7"/>
      <c r="J10" s="7"/>
      <c r="K10" s="9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44" s="10" customFormat="1" ht="12" hidden="1" customHeight="1" x14ac:dyDescent="0.25">
      <c r="A11" s="7"/>
      <c r="B11" s="8"/>
      <c r="C11" s="7"/>
      <c r="D11" s="7"/>
      <c r="E11" s="11" t="s">
        <v>8</v>
      </c>
      <c r="F11" s="7"/>
      <c r="G11" s="7"/>
      <c r="H11" s="6" t="s">
        <v>9</v>
      </c>
      <c r="I11" s="11" t="s">
        <v>8</v>
      </c>
      <c r="J11" s="7"/>
      <c r="K11" s="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44" s="10" customFormat="1" ht="12" hidden="1" customHeight="1" x14ac:dyDescent="0.25">
      <c r="A12" s="7"/>
      <c r="B12" s="8"/>
      <c r="C12" s="7"/>
      <c r="D12" s="7"/>
      <c r="E12" s="11" t="s">
        <v>11</v>
      </c>
      <c r="F12" s="7"/>
      <c r="G12" s="7"/>
      <c r="H12" s="6" t="s">
        <v>12</v>
      </c>
      <c r="I12" s="12" t="str">
        <f>'[1]Rekapitulace stavby'!AN8</f>
        <v>26. 10. 2022</v>
      </c>
      <c r="J12" s="7"/>
      <c r="K12" s="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44" s="10" customFormat="1" ht="10.9" hidden="1" customHeight="1" x14ac:dyDescent="0.25">
      <c r="A13" s="7"/>
      <c r="B13" s="8"/>
      <c r="C13" s="7"/>
      <c r="D13" s="7"/>
      <c r="E13" s="7"/>
      <c r="F13" s="7"/>
      <c r="G13" s="7"/>
      <c r="H13" s="7"/>
      <c r="I13" s="7"/>
      <c r="J13" s="7"/>
      <c r="K13" s="9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44" s="10" customFormat="1" ht="12" hidden="1" customHeight="1" x14ac:dyDescent="0.25">
      <c r="A14" s="7"/>
      <c r="B14" s="8"/>
      <c r="C14" s="7"/>
      <c r="D14" s="7"/>
      <c r="E14" s="7"/>
      <c r="F14" s="7"/>
      <c r="G14" s="7"/>
      <c r="H14" s="6" t="s">
        <v>14</v>
      </c>
      <c r="I14" s="11" t="str">
        <f>IF('[1]Rekapitulace stavby'!AN10="","",'[1]Rekapitulace stavby'!AN10)</f>
        <v/>
      </c>
      <c r="J14" s="7"/>
      <c r="K14" s="9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44" s="10" customFormat="1" ht="18" hidden="1" customHeight="1" x14ac:dyDescent="0.25">
      <c r="A15" s="7"/>
      <c r="B15" s="8"/>
      <c r="C15" s="7"/>
      <c r="D15" s="11" t="str">
        <f>IF('[1]Rekapitulace stavby'!E11="","",'[1]Rekapitulace stavby'!E11)</f>
        <v xml:space="preserve"> </v>
      </c>
      <c r="E15" s="7"/>
      <c r="F15" s="7"/>
      <c r="G15" s="7"/>
      <c r="H15" s="6" t="s">
        <v>15</v>
      </c>
      <c r="I15" s="11" t="str">
        <f>IF('[1]Rekapitulace stavby'!AN11="","",'[1]Rekapitulace stavby'!AN11)</f>
        <v/>
      </c>
      <c r="J15" s="7"/>
      <c r="K15" s="9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44" s="10" customFormat="1" ht="6.95" hidden="1" customHeight="1" x14ac:dyDescent="0.25">
      <c r="A16" s="7"/>
      <c r="B16" s="8"/>
      <c r="C16" s="7"/>
      <c r="D16" s="7"/>
      <c r="E16" s="7"/>
      <c r="F16" s="7"/>
      <c r="G16" s="7"/>
      <c r="H16" s="7"/>
      <c r="I16" s="7"/>
      <c r="J16" s="7"/>
      <c r="K16" s="9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10" customFormat="1" ht="12" hidden="1" customHeight="1" x14ac:dyDescent="0.25">
      <c r="A17" s="7"/>
      <c r="B17" s="8"/>
      <c r="C17" s="7"/>
      <c r="D17" s="7"/>
      <c r="E17" s="7"/>
      <c r="F17" s="7"/>
      <c r="G17" s="7"/>
      <c r="H17" s="6" t="s">
        <v>14</v>
      </c>
      <c r="I17" s="13" t="str">
        <f>'[1]Rekapitulace stavby'!AN13</f>
        <v>Vyplň údaj</v>
      </c>
      <c r="J17" s="7"/>
      <c r="K17" s="9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s="10" customFormat="1" ht="18" hidden="1" customHeight="1" x14ac:dyDescent="0.25">
      <c r="A18" s="7"/>
      <c r="B18" s="8"/>
      <c r="C18" s="7"/>
      <c r="D18" s="161" t="str">
        <f>'[1]Rekapitulace stavby'!E14</f>
        <v>Vyplň údaj</v>
      </c>
      <c r="E18" s="162"/>
      <c r="F18" s="162"/>
      <c r="G18" s="162"/>
      <c r="H18" s="6" t="s">
        <v>15</v>
      </c>
      <c r="I18" s="13" t="str">
        <f>'[1]Rekapitulace stavby'!AN14</f>
        <v>Vyplň údaj</v>
      </c>
      <c r="J18" s="7"/>
      <c r="K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s="10" customFormat="1" ht="6.95" hidden="1" customHeight="1" x14ac:dyDescent="0.25">
      <c r="A19" s="7"/>
      <c r="B19" s="8"/>
      <c r="C19" s="7"/>
      <c r="D19" s="7"/>
      <c r="E19" s="7"/>
      <c r="F19" s="7"/>
      <c r="G19" s="7"/>
      <c r="H19" s="7"/>
      <c r="I19" s="7"/>
      <c r="J19" s="7"/>
      <c r="K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s="10" customFormat="1" ht="12" hidden="1" customHeight="1" x14ac:dyDescent="0.25">
      <c r="A20" s="7"/>
      <c r="B20" s="8"/>
      <c r="C20" s="7"/>
      <c r="D20" s="7"/>
      <c r="E20" s="7"/>
      <c r="F20" s="7"/>
      <c r="G20" s="7"/>
      <c r="H20" s="6" t="s">
        <v>14</v>
      </c>
      <c r="I20" s="11" t="str">
        <f>IF('[1]Rekapitulace stavby'!AN16="","",'[1]Rekapitulace stavby'!AN16)</f>
        <v/>
      </c>
      <c r="J20" s="7"/>
      <c r="K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s="10" customFormat="1" ht="18" hidden="1" customHeight="1" x14ac:dyDescent="0.25">
      <c r="A21" s="7"/>
      <c r="B21" s="8"/>
      <c r="C21" s="7"/>
      <c r="D21" s="11" t="str">
        <f>IF('[1]Rekapitulace stavby'!E17="","",'[1]Rekapitulace stavby'!E17)</f>
        <v xml:space="preserve"> </v>
      </c>
      <c r="E21" s="7"/>
      <c r="F21" s="7"/>
      <c r="G21" s="7"/>
      <c r="H21" s="6" t="s">
        <v>15</v>
      </c>
      <c r="I21" s="11" t="str">
        <f>IF('[1]Rekapitulace stavby'!AN17="","",'[1]Rekapitulace stavby'!AN17)</f>
        <v/>
      </c>
      <c r="J21" s="7"/>
      <c r="K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s="10" customFormat="1" ht="6.95" hidden="1" customHeight="1" x14ac:dyDescent="0.25">
      <c r="A22" s="7"/>
      <c r="B22" s="8"/>
      <c r="C22" s="7"/>
      <c r="D22" s="7"/>
      <c r="E22" s="7"/>
      <c r="F22" s="7"/>
      <c r="G22" s="7"/>
      <c r="H22" s="7"/>
      <c r="I22" s="7"/>
      <c r="J22" s="7"/>
      <c r="K22" s="9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s="10" customFormat="1" ht="12" hidden="1" customHeight="1" x14ac:dyDescent="0.25">
      <c r="A23" s="7"/>
      <c r="B23" s="8"/>
      <c r="C23" s="7"/>
      <c r="D23" s="7"/>
      <c r="E23" s="7"/>
      <c r="F23" s="7"/>
      <c r="G23" s="7"/>
      <c r="H23" s="6" t="s">
        <v>14</v>
      </c>
      <c r="I23" s="11" t="str">
        <f>IF('[1]Rekapitulace stavby'!AN19="","",'[1]Rekapitulace stavby'!AN19)</f>
        <v/>
      </c>
      <c r="J23" s="7"/>
      <c r="K23" s="9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s="10" customFormat="1" ht="18" hidden="1" customHeight="1" x14ac:dyDescent="0.25">
      <c r="A24" s="7"/>
      <c r="B24" s="8"/>
      <c r="C24" s="7"/>
      <c r="D24" s="11" t="str">
        <f>IF('[1]Rekapitulace stavby'!E20="","",'[1]Rekapitulace stavby'!E20)</f>
        <v xml:space="preserve"> </v>
      </c>
      <c r="E24" s="7"/>
      <c r="F24" s="7"/>
      <c r="G24" s="7"/>
      <c r="H24" s="6" t="s">
        <v>15</v>
      </c>
      <c r="I24" s="11" t="str">
        <f>IF('[1]Rekapitulace stavby'!AN20="","",'[1]Rekapitulace stavby'!AN20)</f>
        <v/>
      </c>
      <c r="J24" s="7"/>
      <c r="K24" s="9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s="10" customFormat="1" ht="6.95" hidden="1" customHeight="1" x14ac:dyDescent="0.25">
      <c r="A25" s="7"/>
      <c r="B25" s="8"/>
      <c r="C25" s="7"/>
      <c r="D25" s="7"/>
      <c r="E25" s="7"/>
      <c r="F25" s="7"/>
      <c r="G25" s="7"/>
      <c r="H25" s="7"/>
      <c r="I25" s="7"/>
      <c r="J25" s="7"/>
      <c r="K25" s="9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s="10" customFormat="1" ht="12" hidden="1" customHeight="1" x14ac:dyDescent="0.25">
      <c r="A26" s="7"/>
      <c r="B26" s="8"/>
      <c r="C26" s="7"/>
      <c r="D26" s="7"/>
      <c r="E26" s="7"/>
      <c r="F26" s="7"/>
      <c r="G26" s="7"/>
      <c r="H26" s="7"/>
      <c r="I26" s="7"/>
      <c r="J26" s="7"/>
      <c r="K26" s="9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s="17" customFormat="1" ht="16.5" hidden="1" customHeight="1" x14ac:dyDescent="0.25">
      <c r="A27" s="14"/>
      <c r="B27" s="15"/>
      <c r="C27" s="14"/>
      <c r="D27" s="163" t="s">
        <v>8</v>
      </c>
      <c r="E27" s="163"/>
      <c r="F27" s="163"/>
      <c r="G27" s="163"/>
      <c r="H27" s="14"/>
      <c r="I27" s="14"/>
      <c r="J27" s="14"/>
      <c r="K27" s="16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10" customFormat="1" ht="6.95" hidden="1" customHeight="1" x14ac:dyDescent="0.25">
      <c r="A28" s="7"/>
      <c r="B28" s="8"/>
      <c r="C28" s="7"/>
      <c r="D28" s="7"/>
      <c r="E28" s="7"/>
      <c r="F28" s="7"/>
      <c r="G28" s="7"/>
      <c r="H28" s="7"/>
      <c r="I28" s="7"/>
      <c r="J28" s="7"/>
      <c r="K28" s="9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s="10" customFormat="1" ht="6.95" hidden="1" customHeight="1" x14ac:dyDescent="0.25">
      <c r="A29" s="7"/>
      <c r="B29" s="8"/>
      <c r="C29" s="7"/>
      <c r="D29" s="18"/>
      <c r="E29" s="18"/>
      <c r="F29" s="18"/>
      <c r="G29" s="18"/>
      <c r="H29" s="18"/>
      <c r="I29" s="18"/>
      <c r="J29" s="18"/>
      <c r="K29" s="9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s="10" customFormat="1" ht="25.35" hidden="1" customHeight="1" x14ac:dyDescent="0.25">
      <c r="A30" s="7"/>
      <c r="B30" s="8"/>
      <c r="C30" s="7"/>
      <c r="D30" s="7"/>
      <c r="E30" s="7"/>
      <c r="F30" s="7"/>
      <c r="G30" s="7"/>
      <c r="H30" s="7"/>
      <c r="I30" s="19">
        <f>ROUND(I123, 2)</f>
        <v>0</v>
      </c>
      <c r="J30" s="7"/>
      <c r="K30" s="9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s="10" customFormat="1" ht="6.95" hidden="1" customHeight="1" x14ac:dyDescent="0.25">
      <c r="A31" s="7"/>
      <c r="B31" s="8"/>
      <c r="C31" s="7"/>
      <c r="D31" s="18"/>
      <c r="E31" s="18"/>
      <c r="F31" s="18"/>
      <c r="G31" s="18"/>
      <c r="H31" s="18"/>
      <c r="I31" s="18"/>
      <c r="J31" s="18"/>
      <c r="K31" s="9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s="10" customFormat="1" ht="14.45" hidden="1" customHeight="1" x14ac:dyDescent="0.25">
      <c r="A32" s="7"/>
      <c r="B32" s="8"/>
      <c r="C32" s="7"/>
      <c r="D32" s="7"/>
      <c r="E32" s="20" t="s">
        <v>19</v>
      </c>
      <c r="F32" s="7"/>
      <c r="G32" s="7"/>
      <c r="H32" s="20" t="s">
        <v>20</v>
      </c>
      <c r="I32" s="20" t="s">
        <v>21</v>
      </c>
      <c r="J32" s="7"/>
      <c r="K32" s="9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s="10" customFormat="1" ht="14.45" hidden="1" customHeight="1" x14ac:dyDescent="0.25">
      <c r="A33" s="7"/>
      <c r="B33" s="8"/>
      <c r="C33" s="7"/>
      <c r="D33" s="6" t="s">
        <v>22</v>
      </c>
      <c r="E33" s="21" t="e">
        <f>ROUND((SUM(BC123:BC130)),  2)</f>
        <v>#REF!</v>
      </c>
      <c r="F33" s="7"/>
      <c r="G33" s="7"/>
      <c r="H33" s="22">
        <v>0.21</v>
      </c>
      <c r="I33" s="21" t="e">
        <f>ROUND(((SUM(BC123:BC130))*H33),  2)</f>
        <v>#REF!</v>
      </c>
      <c r="J33" s="7"/>
      <c r="K33" s="9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s="10" customFormat="1" ht="14.45" hidden="1" customHeight="1" x14ac:dyDescent="0.25">
      <c r="A34" s="7"/>
      <c r="B34" s="8"/>
      <c r="C34" s="7"/>
      <c r="D34" s="6" t="s">
        <v>23</v>
      </c>
      <c r="E34" s="21" t="e">
        <f>ROUND((SUM(BD123:BD130)),  2)</f>
        <v>#REF!</v>
      </c>
      <c r="F34" s="7"/>
      <c r="G34" s="7"/>
      <c r="H34" s="22">
        <v>0.12</v>
      </c>
      <c r="I34" s="21" t="e">
        <f>ROUND(((SUM(BD123:BD130))*H34),  2)</f>
        <v>#REF!</v>
      </c>
      <c r="J34" s="7"/>
      <c r="K34" s="9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s="10" customFormat="1" ht="14.45" hidden="1" customHeight="1" x14ac:dyDescent="0.25">
      <c r="A35" s="7"/>
      <c r="B35" s="8"/>
      <c r="C35" s="7"/>
      <c r="D35" s="6" t="s">
        <v>24</v>
      </c>
      <c r="E35" s="21" t="e">
        <f>ROUND((SUM(BE123:BE130)),  2)</f>
        <v>#REF!</v>
      </c>
      <c r="F35" s="7"/>
      <c r="G35" s="7"/>
      <c r="H35" s="22">
        <v>0.21</v>
      </c>
      <c r="I35" s="21">
        <f>0</f>
        <v>0</v>
      </c>
      <c r="J35" s="7"/>
      <c r="K35" s="9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s="10" customFormat="1" ht="14.45" hidden="1" customHeight="1" x14ac:dyDescent="0.25">
      <c r="A36" s="7"/>
      <c r="B36" s="8"/>
      <c r="C36" s="7"/>
      <c r="D36" s="6" t="s">
        <v>25</v>
      </c>
      <c r="E36" s="21" t="e">
        <f>ROUND((SUM(BF123:BF130)),  2)</f>
        <v>#REF!</v>
      </c>
      <c r="F36" s="7"/>
      <c r="G36" s="7"/>
      <c r="H36" s="22">
        <v>0.12</v>
      </c>
      <c r="I36" s="21">
        <f>0</f>
        <v>0</v>
      </c>
      <c r="J36" s="7"/>
      <c r="K36" s="9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s="10" customFormat="1" ht="14.45" hidden="1" customHeight="1" x14ac:dyDescent="0.25">
      <c r="A37" s="7"/>
      <c r="B37" s="8"/>
      <c r="C37" s="7"/>
      <c r="D37" s="6" t="s">
        <v>26</v>
      </c>
      <c r="E37" s="21" t="e">
        <f>ROUND((SUM(BG123:BG130)),  2)</f>
        <v>#REF!</v>
      </c>
      <c r="F37" s="7"/>
      <c r="G37" s="7"/>
      <c r="H37" s="22">
        <v>0</v>
      </c>
      <c r="I37" s="21">
        <f>0</f>
        <v>0</v>
      </c>
      <c r="J37" s="7"/>
      <c r="K37" s="9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s="10" customFormat="1" ht="6.95" hidden="1" customHeight="1" x14ac:dyDescent="0.25">
      <c r="A38" s="7"/>
      <c r="B38" s="8"/>
      <c r="C38" s="7"/>
      <c r="D38" s="7"/>
      <c r="E38" s="7"/>
      <c r="F38" s="7"/>
      <c r="G38" s="7"/>
      <c r="H38" s="7"/>
      <c r="I38" s="7"/>
      <c r="J38" s="7"/>
      <c r="K38" s="9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s="10" customFormat="1" ht="25.35" hidden="1" customHeight="1" x14ac:dyDescent="0.25">
      <c r="A39" s="7"/>
      <c r="B39" s="8"/>
      <c r="C39" s="23"/>
      <c r="D39" s="24"/>
      <c r="E39" s="24"/>
      <c r="F39" s="25" t="s">
        <v>27</v>
      </c>
      <c r="G39" s="26" t="s">
        <v>28</v>
      </c>
      <c r="H39" s="24"/>
      <c r="I39" s="27" t="e">
        <f>SUM(I30:I37)</f>
        <v>#REF!</v>
      </c>
      <c r="J39" s="28"/>
      <c r="K39" s="9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s="10" customFormat="1" ht="14.45" hidden="1" customHeight="1" x14ac:dyDescent="0.25">
      <c r="A40" s="7"/>
      <c r="B40" s="8"/>
      <c r="C40" s="7"/>
      <c r="D40" s="7"/>
      <c r="E40" s="7"/>
      <c r="F40" s="7"/>
      <c r="G40" s="7"/>
      <c r="H40" s="7"/>
      <c r="I40" s="7"/>
      <c r="J40" s="7"/>
      <c r="K40" s="9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4.45" hidden="1" customHeight="1" x14ac:dyDescent="0.25">
      <c r="B41" s="4"/>
      <c r="K41" s="4"/>
    </row>
    <row r="42" spans="1:29" ht="14.45" hidden="1" customHeight="1" x14ac:dyDescent="0.25">
      <c r="B42" s="4"/>
      <c r="K42" s="4"/>
    </row>
    <row r="43" spans="1:29" ht="14.45" hidden="1" customHeight="1" x14ac:dyDescent="0.25">
      <c r="B43" s="4"/>
      <c r="K43" s="4"/>
    </row>
    <row r="44" spans="1:29" ht="14.45" hidden="1" customHeight="1" x14ac:dyDescent="0.25">
      <c r="B44" s="4"/>
      <c r="K44" s="4"/>
    </row>
    <row r="45" spans="1:29" ht="14.45" hidden="1" customHeight="1" x14ac:dyDescent="0.25">
      <c r="B45" s="4"/>
      <c r="K45" s="4"/>
    </row>
    <row r="46" spans="1:29" ht="14.45" hidden="1" customHeight="1" x14ac:dyDescent="0.25">
      <c r="B46" s="4"/>
      <c r="K46" s="4"/>
    </row>
    <row r="47" spans="1:29" ht="14.45" hidden="1" customHeight="1" x14ac:dyDescent="0.25">
      <c r="B47" s="4"/>
      <c r="K47" s="4"/>
    </row>
    <row r="48" spans="1:29" ht="14.45" hidden="1" customHeight="1" x14ac:dyDescent="0.25">
      <c r="B48" s="4"/>
      <c r="K48" s="4"/>
    </row>
    <row r="49" spans="1:29" ht="14.45" hidden="1" customHeight="1" x14ac:dyDescent="0.25">
      <c r="B49" s="4"/>
      <c r="K49" s="4"/>
    </row>
    <row r="50" spans="1:29" s="10" customFormat="1" ht="14.45" hidden="1" customHeight="1" x14ac:dyDescent="0.25">
      <c r="B50" s="9"/>
      <c r="D50" s="30"/>
      <c r="E50" s="30"/>
      <c r="F50" s="29" t="s">
        <v>29</v>
      </c>
      <c r="G50" s="30"/>
      <c r="H50" s="30"/>
      <c r="I50" s="30"/>
      <c r="J50" s="30"/>
      <c r="K50" s="9"/>
    </row>
    <row r="51" spans="1:29" hidden="1" x14ac:dyDescent="0.25">
      <c r="B51" s="4"/>
      <c r="K51" s="4"/>
    </row>
    <row r="52" spans="1:29" hidden="1" x14ac:dyDescent="0.25">
      <c r="B52" s="4"/>
      <c r="K52" s="4"/>
    </row>
    <row r="53" spans="1:29" hidden="1" x14ac:dyDescent="0.25">
      <c r="B53" s="4"/>
      <c r="K53" s="4"/>
    </row>
    <row r="54" spans="1:29" hidden="1" x14ac:dyDescent="0.25">
      <c r="B54" s="4"/>
      <c r="K54" s="4"/>
    </row>
    <row r="55" spans="1:29" hidden="1" x14ac:dyDescent="0.25">
      <c r="B55" s="4"/>
      <c r="K55" s="4"/>
    </row>
    <row r="56" spans="1:29" hidden="1" x14ac:dyDescent="0.25">
      <c r="B56" s="4"/>
      <c r="K56" s="4"/>
    </row>
    <row r="57" spans="1:29" hidden="1" x14ac:dyDescent="0.25">
      <c r="B57" s="4"/>
      <c r="K57" s="4"/>
    </row>
    <row r="58" spans="1:29" hidden="1" x14ac:dyDescent="0.25">
      <c r="B58" s="4"/>
      <c r="K58" s="4"/>
    </row>
    <row r="59" spans="1:29" hidden="1" x14ac:dyDescent="0.25">
      <c r="B59" s="4"/>
      <c r="K59" s="4"/>
    </row>
    <row r="60" spans="1:29" hidden="1" x14ac:dyDescent="0.25">
      <c r="B60" s="4"/>
      <c r="K60" s="4"/>
    </row>
    <row r="61" spans="1:29" s="10" customFormat="1" hidden="1" x14ac:dyDescent="0.25">
      <c r="A61" s="7"/>
      <c r="B61" s="8"/>
      <c r="C61" s="7"/>
      <c r="D61" s="32"/>
      <c r="E61" s="33" t="s">
        <v>31</v>
      </c>
      <c r="F61" s="31" t="s">
        <v>30</v>
      </c>
      <c r="G61" s="32"/>
      <c r="H61" s="32"/>
      <c r="I61" s="34" t="s">
        <v>31</v>
      </c>
      <c r="J61" s="32"/>
      <c r="K61" s="9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idden="1" x14ac:dyDescent="0.25">
      <c r="B62" s="4"/>
      <c r="K62" s="4"/>
    </row>
    <row r="63" spans="1:29" hidden="1" x14ac:dyDescent="0.25">
      <c r="B63" s="4"/>
      <c r="K63" s="4"/>
    </row>
    <row r="64" spans="1:29" hidden="1" x14ac:dyDescent="0.25">
      <c r="B64" s="4"/>
      <c r="K64" s="4"/>
    </row>
    <row r="65" spans="1:29" s="10" customFormat="1" hidden="1" x14ac:dyDescent="0.25">
      <c r="A65" s="7"/>
      <c r="B65" s="8"/>
      <c r="C65" s="7"/>
      <c r="D65" s="35"/>
      <c r="E65" s="35"/>
      <c r="F65" s="29" t="s">
        <v>32</v>
      </c>
      <c r="G65" s="35"/>
      <c r="H65" s="35"/>
      <c r="I65" s="35"/>
      <c r="J65" s="35"/>
      <c r="K65" s="9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idden="1" x14ac:dyDescent="0.25">
      <c r="B66" s="4"/>
      <c r="K66" s="4"/>
    </row>
    <row r="67" spans="1:29" hidden="1" x14ac:dyDescent="0.25">
      <c r="B67" s="4"/>
      <c r="K67" s="4"/>
    </row>
    <row r="68" spans="1:29" hidden="1" x14ac:dyDescent="0.25">
      <c r="B68" s="4"/>
      <c r="K68" s="4"/>
    </row>
    <row r="69" spans="1:29" hidden="1" x14ac:dyDescent="0.25">
      <c r="B69" s="4"/>
      <c r="K69" s="4"/>
    </row>
    <row r="70" spans="1:29" hidden="1" x14ac:dyDescent="0.25">
      <c r="B70" s="4"/>
      <c r="K70" s="4"/>
    </row>
    <row r="71" spans="1:29" hidden="1" x14ac:dyDescent="0.25">
      <c r="B71" s="4"/>
      <c r="K71" s="4"/>
    </row>
    <row r="72" spans="1:29" hidden="1" x14ac:dyDescent="0.25">
      <c r="B72" s="4"/>
      <c r="K72" s="4"/>
    </row>
    <row r="73" spans="1:29" hidden="1" x14ac:dyDescent="0.25">
      <c r="B73" s="4"/>
      <c r="K73" s="4"/>
    </row>
    <row r="74" spans="1:29" hidden="1" x14ac:dyDescent="0.25">
      <c r="B74" s="4"/>
      <c r="K74" s="4"/>
    </row>
    <row r="75" spans="1:29" hidden="1" x14ac:dyDescent="0.25">
      <c r="B75" s="4"/>
      <c r="K75" s="4"/>
    </row>
    <row r="76" spans="1:29" s="10" customFormat="1" hidden="1" x14ac:dyDescent="0.25">
      <c r="A76" s="7"/>
      <c r="B76" s="8"/>
      <c r="C76" s="7"/>
      <c r="D76" s="32"/>
      <c r="E76" s="33" t="s">
        <v>31</v>
      </c>
      <c r="F76" s="31" t="s">
        <v>30</v>
      </c>
      <c r="G76" s="32"/>
      <c r="H76" s="32"/>
      <c r="I76" s="34" t="s">
        <v>31</v>
      </c>
      <c r="J76" s="32"/>
      <c r="K76" s="9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s="10" customFormat="1" ht="14.45" hidden="1" customHeight="1" x14ac:dyDescent="0.25">
      <c r="A77" s="7"/>
      <c r="B77" s="36"/>
      <c r="C77" s="37"/>
      <c r="D77" s="37"/>
      <c r="E77" s="37"/>
      <c r="F77" s="37"/>
      <c r="G77" s="37"/>
      <c r="H77" s="37"/>
      <c r="I77" s="37"/>
      <c r="J77" s="37"/>
      <c r="K77" s="9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idden="1" x14ac:dyDescent="0.25"/>
    <row r="79" spans="1:29" hidden="1" x14ac:dyDescent="0.25"/>
    <row r="80" spans="1:29" hidden="1" x14ac:dyDescent="0.25"/>
    <row r="81" spans="1:45" s="10" customFormat="1" ht="6.95" hidden="1" customHeight="1" x14ac:dyDescent="0.25">
      <c r="A81" s="7"/>
      <c r="B81" s="38"/>
      <c r="C81" s="39"/>
      <c r="D81" s="39"/>
      <c r="E81" s="39"/>
      <c r="F81" s="39"/>
      <c r="G81" s="39"/>
      <c r="H81" s="39"/>
      <c r="I81" s="39"/>
      <c r="J81" s="39"/>
      <c r="K81" s="9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45" s="10" customFormat="1" ht="24.95" hidden="1" customHeight="1" x14ac:dyDescent="0.25">
      <c r="A82" s="7"/>
      <c r="B82" s="40"/>
      <c r="C82" s="41" t="s">
        <v>33</v>
      </c>
      <c r="D82" s="42"/>
      <c r="E82" s="42"/>
      <c r="F82" s="42"/>
      <c r="G82" s="42"/>
      <c r="H82" s="42"/>
      <c r="I82" s="42"/>
      <c r="J82" s="42"/>
      <c r="K82" s="9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45" s="10" customFormat="1" ht="6.95" hidden="1" customHeight="1" x14ac:dyDescent="0.25">
      <c r="A83" s="7"/>
      <c r="B83" s="40"/>
      <c r="C83" s="42"/>
      <c r="D83" s="42"/>
      <c r="E83" s="42"/>
      <c r="F83" s="42"/>
      <c r="G83" s="42"/>
      <c r="H83" s="42"/>
      <c r="I83" s="42"/>
      <c r="J83" s="42"/>
      <c r="K83" s="9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45" s="10" customFormat="1" ht="12" hidden="1" customHeight="1" x14ac:dyDescent="0.25">
      <c r="A84" s="7"/>
      <c r="B84" s="40"/>
      <c r="C84" s="43" t="s">
        <v>5</v>
      </c>
      <c r="D84" s="42"/>
      <c r="E84" s="42"/>
      <c r="F84" s="42"/>
      <c r="G84" s="42"/>
      <c r="H84" s="42"/>
      <c r="I84" s="42"/>
      <c r="J84" s="42"/>
      <c r="K84" s="9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45" s="10" customFormat="1" ht="16.5" hidden="1" customHeight="1" x14ac:dyDescent="0.25">
      <c r="A85" s="7"/>
      <c r="B85" s="40"/>
      <c r="C85" s="42"/>
      <c r="D85" s="164" t="str">
        <f>D7</f>
        <v>Kališovo jezero</v>
      </c>
      <c r="E85" s="165"/>
      <c r="F85" s="165"/>
      <c r="G85" s="165"/>
      <c r="H85" s="42"/>
      <c r="I85" s="42"/>
      <c r="J85" s="42"/>
      <c r="K85" s="9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45" s="10" customFormat="1" ht="12" hidden="1" customHeight="1" x14ac:dyDescent="0.25">
      <c r="A86" s="7"/>
      <c r="B86" s="40"/>
      <c r="C86" s="43" t="s">
        <v>6</v>
      </c>
      <c r="D86" s="42"/>
      <c r="E86" s="42"/>
      <c r="F86" s="42"/>
      <c r="G86" s="42"/>
      <c r="H86" s="42"/>
      <c r="I86" s="42"/>
      <c r="J86" s="42"/>
      <c r="K86" s="9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45" s="10" customFormat="1" ht="16.5" hidden="1" customHeight="1" x14ac:dyDescent="0.25">
      <c r="A87" s="7"/>
      <c r="B87" s="40"/>
      <c r="C87" s="42"/>
      <c r="D87" s="148" t="str">
        <f>D9</f>
        <v>Mobiliář - Lehátka</v>
      </c>
      <c r="E87" s="149"/>
      <c r="F87" s="149"/>
      <c r="G87" s="149"/>
      <c r="H87" s="42"/>
      <c r="I87" s="42"/>
      <c r="J87" s="42"/>
      <c r="K87" s="9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45" s="10" customFormat="1" ht="6.95" hidden="1" customHeight="1" x14ac:dyDescent="0.25">
      <c r="A88" s="7"/>
      <c r="B88" s="40"/>
      <c r="C88" s="42"/>
      <c r="D88" s="42"/>
      <c r="E88" s="42"/>
      <c r="F88" s="42"/>
      <c r="G88" s="42"/>
      <c r="H88" s="42"/>
      <c r="I88" s="42"/>
      <c r="J88" s="42"/>
      <c r="K88" s="9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45" s="10" customFormat="1" ht="12" hidden="1" customHeight="1" x14ac:dyDescent="0.25">
      <c r="A89" s="7"/>
      <c r="B89" s="40"/>
      <c r="C89" s="43" t="s">
        <v>10</v>
      </c>
      <c r="D89" s="42"/>
      <c r="E89" s="44" t="str">
        <f>E12</f>
        <v xml:space="preserve"> </v>
      </c>
      <c r="F89" s="42"/>
      <c r="G89" s="42"/>
      <c r="H89" s="43" t="s">
        <v>12</v>
      </c>
      <c r="I89" s="45" t="str">
        <f>IF(I12="","",I12)</f>
        <v>26. 10. 2022</v>
      </c>
      <c r="J89" s="42"/>
      <c r="K89" s="9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45" s="10" customFormat="1" ht="6.95" hidden="1" customHeight="1" x14ac:dyDescent="0.25">
      <c r="A90" s="7"/>
      <c r="B90" s="40"/>
      <c r="C90" s="42"/>
      <c r="D90" s="42"/>
      <c r="E90" s="42"/>
      <c r="F90" s="42"/>
      <c r="G90" s="42"/>
      <c r="H90" s="42"/>
      <c r="I90" s="42"/>
      <c r="J90" s="42"/>
      <c r="K90" s="9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45" s="10" customFormat="1" ht="15.2" hidden="1" customHeight="1" x14ac:dyDescent="0.25">
      <c r="A91" s="7"/>
      <c r="B91" s="40"/>
      <c r="C91" s="43" t="s">
        <v>13</v>
      </c>
      <c r="D91" s="42"/>
      <c r="E91" s="44" t="str">
        <f>D15</f>
        <v xml:space="preserve"> </v>
      </c>
      <c r="F91" s="42"/>
      <c r="G91" s="42"/>
      <c r="H91" s="43" t="s">
        <v>17</v>
      </c>
      <c r="I91" s="46" t="str">
        <f>D21</f>
        <v xml:space="preserve"> </v>
      </c>
      <c r="J91" s="42"/>
      <c r="K91" s="9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45" s="10" customFormat="1" ht="15.2" hidden="1" customHeight="1" x14ac:dyDescent="0.25">
      <c r="A92" s="7"/>
      <c r="B92" s="40"/>
      <c r="C92" s="43" t="s">
        <v>16</v>
      </c>
      <c r="D92" s="42"/>
      <c r="E92" s="44" t="str">
        <f>IF(D18="","",D18)</f>
        <v>Vyplň údaj</v>
      </c>
      <c r="F92" s="42"/>
      <c r="G92" s="42"/>
      <c r="H92" s="43" t="s">
        <v>18</v>
      </c>
      <c r="I92" s="46" t="str">
        <f>D24</f>
        <v xml:space="preserve"> </v>
      </c>
      <c r="J92" s="42"/>
      <c r="K92" s="9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45" s="10" customFormat="1" ht="10.35" hidden="1" customHeight="1" x14ac:dyDescent="0.25">
      <c r="A93" s="7"/>
      <c r="B93" s="40"/>
      <c r="C93" s="42"/>
      <c r="D93" s="42"/>
      <c r="E93" s="42"/>
      <c r="F93" s="42"/>
      <c r="G93" s="42"/>
      <c r="H93" s="42"/>
      <c r="I93" s="42"/>
      <c r="J93" s="42"/>
      <c r="K93" s="9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45" s="10" customFormat="1" ht="29.25" hidden="1" customHeight="1" x14ac:dyDescent="0.25">
      <c r="A94" s="7"/>
      <c r="B94" s="40"/>
      <c r="C94" s="47" t="s">
        <v>34</v>
      </c>
      <c r="D94" s="48"/>
      <c r="E94" s="48"/>
      <c r="F94" s="48"/>
      <c r="G94" s="48"/>
      <c r="H94" s="48"/>
      <c r="I94" s="49" t="s">
        <v>35</v>
      </c>
      <c r="J94" s="48"/>
      <c r="K94" s="9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45" s="10" customFormat="1" ht="10.35" hidden="1" customHeight="1" x14ac:dyDescent="0.25">
      <c r="A95" s="7"/>
      <c r="B95" s="40"/>
      <c r="C95" s="42"/>
      <c r="D95" s="42"/>
      <c r="E95" s="42"/>
      <c r="F95" s="42"/>
      <c r="G95" s="42"/>
      <c r="H95" s="42"/>
      <c r="I95" s="42"/>
      <c r="J95" s="42"/>
      <c r="K95" s="9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45" s="10" customFormat="1" ht="22.9" hidden="1" customHeight="1" x14ac:dyDescent="0.25">
      <c r="A96" s="7"/>
      <c r="B96" s="40"/>
      <c r="C96" s="50" t="s">
        <v>36</v>
      </c>
      <c r="D96" s="42"/>
      <c r="E96" s="42"/>
      <c r="F96" s="42"/>
      <c r="G96" s="42"/>
      <c r="H96" s="42"/>
      <c r="I96" s="51">
        <f>I123</f>
        <v>0</v>
      </c>
      <c r="J96" s="42"/>
      <c r="K96" s="9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S96" s="1" t="s">
        <v>37</v>
      </c>
    </row>
    <row r="97" spans="1:29" s="52" customFormat="1" ht="24.95" hidden="1" customHeight="1" x14ac:dyDescent="0.25">
      <c r="B97" s="53"/>
      <c r="C97" s="54"/>
      <c r="D97" s="55"/>
      <c r="E97" s="55"/>
      <c r="F97" s="55"/>
      <c r="G97" s="55"/>
      <c r="H97" s="55"/>
      <c r="I97" s="56">
        <f>I124</f>
        <v>0</v>
      </c>
      <c r="J97" s="54"/>
      <c r="K97" s="57"/>
    </row>
    <row r="98" spans="1:29" s="58" customFormat="1" ht="19.899999999999999" hidden="1" customHeight="1" x14ac:dyDescent="0.25">
      <c r="B98" s="59"/>
      <c r="C98" s="60"/>
      <c r="D98" s="61"/>
      <c r="E98" s="61"/>
      <c r="F98" s="61"/>
      <c r="G98" s="61"/>
      <c r="H98" s="61"/>
      <c r="I98" s="62" t="e">
        <f>#REF!</f>
        <v>#REF!</v>
      </c>
      <c r="J98" s="60"/>
      <c r="K98" s="63"/>
    </row>
    <row r="99" spans="1:29" s="58" customFormat="1" ht="19.899999999999999" hidden="1" customHeight="1" x14ac:dyDescent="0.25">
      <c r="B99" s="59"/>
      <c r="C99" s="60"/>
      <c r="D99" s="61"/>
      <c r="E99" s="61"/>
      <c r="F99" s="61"/>
      <c r="G99" s="61"/>
      <c r="H99" s="61"/>
      <c r="I99" s="62" t="e">
        <f>#REF!</f>
        <v>#REF!</v>
      </c>
      <c r="J99" s="60"/>
      <c r="K99" s="63"/>
    </row>
    <row r="100" spans="1:29" s="58" customFormat="1" ht="19.899999999999999" hidden="1" customHeight="1" x14ac:dyDescent="0.25">
      <c r="B100" s="59"/>
      <c r="C100" s="60"/>
      <c r="D100" s="61"/>
      <c r="E100" s="61"/>
      <c r="F100" s="61"/>
      <c r="G100" s="61"/>
      <c r="H100" s="61"/>
      <c r="I100" s="62" t="e">
        <f>#REF!</f>
        <v>#REF!</v>
      </c>
      <c r="J100" s="60"/>
      <c r="K100" s="63"/>
    </row>
    <row r="101" spans="1:29" s="10" customFormat="1" ht="21.75" hidden="1" customHeight="1" x14ac:dyDescent="0.25">
      <c r="A101" s="7"/>
      <c r="B101" s="40"/>
      <c r="C101" s="42"/>
      <c r="D101" s="42"/>
      <c r="E101" s="42"/>
      <c r="F101" s="42"/>
      <c r="G101" s="42"/>
      <c r="H101" s="42"/>
      <c r="I101" s="42"/>
      <c r="J101" s="42"/>
      <c r="K101" s="9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s="10" customFormat="1" ht="6.95" hidden="1" customHeight="1" x14ac:dyDescent="0.25">
      <c r="A102" s="7"/>
      <c r="B102" s="64"/>
      <c r="C102" s="65"/>
      <c r="D102" s="65"/>
      <c r="E102" s="65"/>
      <c r="F102" s="65"/>
      <c r="G102" s="65"/>
      <c r="H102" s="65"/>
      <c r="I102" s="65"/>
      <c r="J102" s="65"/>
      <c r="K102" s="9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idden="1" x14ac:dyDescent="0.25"/>
    <row r="104" spans="1:29" hidden="1" x14ac:dyDescent="0.25"/>
    <row r="105" spans="1:29" hidden="1" x14ac:dyDescent="0.25"/>
    <row r="106" spans="1:29" s="10" customFormat="1" ht="6.95" customHeight="1" x14ac:dyDescent="0.25">
      <c r="A106" s="7"/>
      <c r="B106" s="112"/>
      <c r="C106" s="113"/>
      <c r="D106" s="113"/>
      <c r="E106" s="113"/>
      <c r="F106" s="113"/>
      <c r="G106" s="113"/>
      <c r="H106" s="113"/>
      <c r="I106" s="114"/>
      <c r="J106" s="66"/>
      <c r="K106" s="9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s="10" customFormat="1" ht="24.95" customHeight="1" x14ac:dyDescent="0.25">
      <c r="A107" s="7"/>
      <c r="B107" s="115"/>
      <c r="C107" s="116" t="s">
        <v>38</v>
      </c>
      <c r="D107" s="98"/>
      <c r="E107" s="98"/>
      <c r="F107" s="98"/>
      <c r="G107" s="98"/>
      <c r="H107" s="98"/>
      <c r="I107" s="117"/>
      <c r="J107" s="42"/>
      <c r="K107" s="9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s="10" customFormat="1" ht="6.95" customHeight="1" x14ac:dyDescent="0.25">
      <c r="A108" s="7"/>
      <c r="B108" s="115"/>
      <c r="C108" s="98"/>
      <c r="D108" s="98"/>
      <c r="E108" s="98"/>
      <c r="F108" s="98"/>
      <c r="G108" s="98"/>
      <c r="H108" s="98"/>
      <c r="I108" s="117"/>
      <c r="J108" s="42"/>
      <c r="K108" s="9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s="10" customFormat="1" ht="12" customHeight="1" x14ac:dyDescent="0.25">
      <c r="A109" s="7"/>
      <c r="B109" s="115"/>
      <c r="C109" s="118" t="s">
        <v>5</v>
      </c>
      <c r="D109" s="98"/>
      <c r="E109" s="98"/>
      <c r="F109" s="98"/>
      <c r="G109" s="98"/>
      <c r="H109" s="98"/>
      <c r="I109" s="117"/>
      <c r="J109" s="42"/>
      <c r="K109" s="9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s="10" customFormat="1" ht="16.5" customHeight="1" x14ac:dyDescent="0.25">
      <c r="A110" s="7"/>
      <c r="B110" s="115"/>
      <c r="C110" s="98"/>
      <c r="D110" s="150" t="str">
        <f>D7</f>
        <v>Kališovo jezero</v>
      </c>
      <c r="E110" s="151"/>
      <c r="F110" s="151"/>
      <c r="G110" s="151"/>
      <c r="H110" s="98"/>
      <c r="I110" s="117"/>
      <c r="J110" s="42"/>
      <c r="K110" s="9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s="10" customFormat="1" ht="12" customHeight="1" x14ac:dyDescent="0.25">
      <c r="A111" s="7"/>
      <c r="B111" s="115"/>
      <c r="C111" s="118" t="s">
        <v>6</v>
      </c>
      <c r="D111" s="98"/>
      <c r="E111" s="98"/>
      <c r="F111" s="98"/>
      <c r="G111" s="98"/>
      <c r="H111" s="98"/>
      <c r="I111" s="117"/>
      <c r="J111" s="42"/>
      <c r="K111" s="9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s="10" customFormat="1" ht="16.5" customHeight="1" x14ac:dyDescent="0.25">
      <c r="A112" s="7"/>
      <c r="B112" s="115"/>
      <c r="C112" s="98"/>
      <c r="D112" s="152" t="s">
        <v>74</v>
      </c>
      <c r="E112" s="153"/>
      <c r="F112" s="153"/>
      <c r="G112" s="153"/>
      <c r="H112" s="98"/>
      <c r="I112" s="117"/>
      <c r="J112" s="42"/>
      <c r="K112" s="9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63" s="10" customFormat="1" ht="6.95" customHeight="1" x14ac:dyDescent="0.25">
      <c r="A113" s="7"/>
      <c r="B113" s="115"/>
      <c r="C113" s="98"/>
      <c r="D113" s="98"/>
      <c r="E113" s="98"/>
      <c r="F113" s="98"/>
      <c r="G113" s="98"/>
      <c r="H113" s="98"/>
      <c r="I113" s="117"/>
      <c r="J113" s="42"/>
      <c r="K113" s="9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63" s="10" customFormat="1" ht="12" customHeight="1" x14ac:dyDescent="0.25">
      <c r="A114" s="7"/>
      <c r="B114" s="115"/>
      <c r="C114" s="118" t="s">
        <v>10</v>
      </c>
      <c r="D114" s="98"/>
      <c r="E114" s="119" t="str">
        <f>E12</f>
        <v xml:space="preserve"> </v>
      </c>
      <c r="F114" s="98"/>
      <c r="G114" s="98"/>
      <c r="H114" s="118" t="s">
        <v>12</v>
      </c>
      <c r="I114" s="120">
        <v>45672</v>
      </c>
      <c r="J114" s="42"/>
      <c r="K114" s="9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63" s="10" customFormat="1" ht="6.95" customHeight="1" x14ac:dyDescent="0.25">
      <c r="A115" s="7"/>
      <c r="B115" s="115"/>
      <c r="C115" s="98"/>
      <c r="D115" s="98"/>
      <c r="E115" s="98"/>
      <c r="F115" s="98"/>
      <c r="G115" s="98"/>
      <c r="H115" s="98"/>
      <c r="I115" s="117"/>
      <c r="J115" s="42"/>
      <c r="K115" s="9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63" s="10" customFormat="1" ht="15.2" customHeight="1" x14ac:dyDescent="0.25">
      <c r="A116" s="7"/>
      <c r="B116" s="115"/>
      <c r="C116" s="118" t="s">
        <v>13</v>
      </c>
      <c r="D116" s="98"/>
      <c r="E116" s="119" t="s">
        <v>63</v>
      </c>
      <c r="F116" s="98"/>
      <c r="G116" s="98"/>
      <c r="H116" s="118" t="s">
        <v>17</v>
      </c>
      <c r="I116" s="121" t="str">
        <f>D21</f>
        <v xml:space="preserve"> </v>
      </c>
      <c r="J116" s="42"/>
      <c r="K116" s="9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63" s="10" customFormat="1" ht="15.2" customHeight="1" x14ac:dyDescent="0.25">
      <c r="A117" s="7"/>
      <c r="B117" s="115"/>
      <c r="C117" s="118" t="s">
        <v>16</v>
      </c>
      <c r="D117" s="98"/>
      <c r="E117" s="119" t="str">
        <f>IF(D18="","",D18)</f>
        <v>Vyplň údaj</v>
      </c>
      <c r="F117" s="98"/>
      <c r="G117" s="98"/>
      <c r="H117" s="118" t="s">
        <v>18</v>
      </c>
      <c r="I117" s="121" t="str">
        <f>D24</f>
        <v xml:space="preserve"> </v>
      </c>
      <c r="J117" s="42"/>
      <c r="K117" s="9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63" s="10" customFormat="1" ht="10.35" customHeight="1" x14ac:dyDescent="0.25">
      <c r="A118" s="7"/>
      <c r="B118" s="115"/>
      <c r="C118" s="98"/>
      <c r="D118" s="98"/>
      <c r="E118" s="98"/>
      <c r="F118" s="98"/>
      <c r="G118" s="98"/>
      <c r="H118" s="98"/>
      <c r="I118" s="117"/>
      <c r="J118" s="42"/>
      <c r="K118" s="9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63" s="75" customFormat="1" ht="29.25" customHeight="1" x14ac:dyDescent="0.25">
      <c r="A119" s="67"/>
      <c r="B119" s="122"/>
      <c r="C119" s="68" t="s">
        <v>39</v>
      </c>
      <c r="D119" s="69" t="s">
        <v>40</v>
      </c>
      <c r="E119" s="69" t="s">
        <v>41</v>
      </c>
      <c r="F119" s="69" t="s">
        <v>42</v>
      </c>
      <c r="G119" s="69" t="s">
        <v>43</v>
      </c>
      <c r="H119" s="69" t="s">
        <v>44</v>
      </c>
      <c r="I119" s="123" t="s">
        <v>35</v>
      </c>
      <c r="J119" s="70" t="s">
        <v>45</v>
      </c>
      <c r="K119" s="71"/>
      <c r="L119" s="72" t="s">
        <v>8</v>
      </c>
      <c r="M119" s="73" t="s">
        <v>46</v>
      </c>
      <c r="N119" s="73" t="s">
        <v>47</v>
      </c>
      <c r="O119" s="73" t="s">
        <v>48</v>
      </c>
      <c r="P119" s="73" t="s">
        <v>49</v>
      </c>
      <c r="Q119" s="73" t="s">
        <v>50</v>
      </c>
      <c r="R119" s="74" t="s">
        <v>51</v>
      </c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63" s="10" customFormat="1" ht="22.9" customHeight="1" x14ac:dyDescent="0.25">
      <c r="A120" s="7"/>
      <c r="B120" s="115"/>
      <c r="C120" s="124" t="s">
        <v>65</v>
      </c>
      <c r="D120" s="98"/>
      <c r="E120" s="98"/>
      <c r="F120" s="98"/>
      <c r="G120" s="98"/>
      <c r="H120" s="98"/>
      <c r="I120" s="125">
        <f>I123+I122</f>
        <v>0</v>
      </c>
      <c r="J120" s="42"/>
      <c r="K120" s="8"/>
      <c r="L120" s="76"/>
      <c r="M120" s="77"/>
      <c r="N120" s="78" t="e">
        <f>N121</f>
        <v>#REF!</v>
      </c>
      <c r="O120" s="77"/>
      <c r="P120" s="78" t="e">
        <f>P121</f>
        <v>#REF!</v>
      </c>
      <c r="Q120" s="77"/>
      <c r="R120" s="79" t="e">
        <f>R121</f>
        <v>#REF!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R120" s="1" t="s">
        <v>52</v>
      </c>
      <c r="AS120" s="1" t="s">
        <v>37</v>
      </c>
      <c r="BI120" s="80" t="e">
        <f>BI121</f>
        <v>#REF!</v>
      </c>
    </row>
    <row r="121" spans="1:63" s="10" customFormat="1" ht="8.25" customHeight="1" x14ac:dyDescent="0.2">
      <c r="A121" s="7"/>
      <c r="B121" s="115"/>
      <c r="C121" s="154"/>
      <c r="D121" s="154"/>
      <c r="E121" s="154"/>
      <c r="F121" s="154"/>
      <c r="G121" s="154"/>
      <c r="H121" s="154"/>
      <c r="I121" s="155"/>
      <c r="J121" s="42"/>
      <c r="K121" s="8"/>
      <c r="L121" s="76"/>
      <c r="M121" s="77"/>
      <c r="N121" s="78" t="e">
        <f>N122</f>
        <v>#REF!</v>
      </c>
      <c r="O121" s="77"/>
      <c r="P121" s="78" t="e">
        <f>P122</f>
        <v>#REF!</v>
      </c>
      <c r="Q121" s="77"/>
      <c r="R121" s="79" t="e">
        <f>R122</f>
        <v>#REF!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R121" s="1" t="s">
        <v>52</v>
      </c>
      <c r="AS121" s="1" t="s">
        <v>37</v>
      </c>
      <c r="BI121" s="80" t="e">
        <f>BI122</f>
        <v>#REF!</v>
      </c>
    </row>
    <row r="122" spans="1:63" s="10" customFormat="1" ht="22.9" customHeight="1" x14ac:dyDescent="0.25">
      <c r="A122" s="7"/>
      <c r="B122" s="115"/>
      <c r="C122" s="124" t="s">
        <v>66</v>
      </c>
      <c r="D122" s="98"/>
      <c r="E122" s="98"/>
      <c r="F122" s="98"/>
      <c r="G122" s="98"/>
      <c r="H122" s="98"/>
      <c r="I122" s="125">
        <f>I123*21%</f>
        <v>0</v>
      </c>
      <c r="J122" s="42"/>
      <c r="K122" s="8"/>
      <c r="L122" s="76"/>
      <c r="M122" s="77"/>
      <c r="N122" s="78" t="e">
        <f>N123</f>
        <v>#REF!</v>
      </c>
      <c r="O122" s="77"/>
      <c r="P122" s="78" t="e">
        <f>P123</f>
        <v>#REF!</v>
      </c>
      <c r="Q122" s="77"/>
      <c r="R122" s="79" t="e">
        <f>R123</f>
        <v>#REF!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R122" s="1" t="s">
        <v>52</v>
      </c>
      <c r="AS122" s="1" t="s">
        <v>37</v>
      </c>
      <c r="BI122" s="80" t="e">
        <f>BI123</f>
        <v>#REF!</v>
      </c>
    </row>
    <row r="123" spans="1:63" s="10" customFormat="1" ht="22.9" customHeight="1" x14ac:dyDescent="0.25">
      <c r="A123" s="7"/>
      <c r="B123" s="115"/>
      <c r="C123" s="124" t="s">
        <v>64</v>
      </c>
      <c r="D123" s="98"/>
      <c r="E123" s="98"/>
      <c r="F123" s="98"/>
      <c r="G123" s="98"/>
      <c r="H123" s="98"/>
      <c r="I123" s="125">
        <f>I124+I131+I139</f>
        <v>0</v>
      </c>
      <c r="J123" s="42"/>
      <c r="K123" s="8"/>
      <c r="L123" s="76"/>
      <c r="M123" s="77"/>
      <c r="N123" s="78" t="e">
        <f>N124</f>
        <v>#REF!</v>
      </c>
      <c r="O123" s="77"/>
      <c r="P123" s="78" t="e">
        <f>P124</f>
        <v>#REF!</v>
      </c>
      <c r="Q123" s="77"/>
      <c r="R123" s="79" t="e">
        <f>R124</f>
        <v>#REF!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R123" s="1" t="s">
        <v>52</v>
      </c>
      <c r="AS123" s="1" t="s">
        <v>37</v>
      </c>
      <c r="BI123" s="80" t="e">
        <f>BI124</f>
        <v>#REF!</v>
      </c>
    </row>
    <row r="124" spans="1:63" s="81" customFormat="1" ht="25.9" customHeight="1" x14ac:dyDescent="0.2">
      <c r="B124" s="126"/>
      <c r="C124" s="85"/>
      <c r="D124" s="127"/>
      <c r="E124" s="127" t="s">
        <v>67</v>
      </c>
      <c r="F124" s="85"/>
      <c r="G124" s="85"/>
      <c r="H124" s="128"/>
      <c r="I124" s="129">
        <f>I125+I127+I129</f>
        <v>0</v>
      </c>
      <c r="J124" s="82"/>
      <c r="K124" s="83"/>
      <c r="L124" s="84"/>
      <c r="M124" s="85"/>
      <c r="N124" s="86" t="e">
        <f>#REF!+#REF!+#REF!</f>
        <v>#REF!</v>
      </c>
      <c r="O124" s="85"/>
      <c r="P124" s="86" t="e">
        <f>#REF!+#REF!+#REF!</f>
        <v>#REF!</v>
      </c>
      <c r="Q124" s="85"/>
      <c r="R124" s="87" t="e">
        <f>#REF!+#REF!+#REF!</f>
        <v>#REF!</v>
      </c>
      <c r="AP124" s="88" t="s">
        <v>53</v>
      </c>
      <c r="AR124" s="89" t="s">
        <v>52</v>
      </c>
      <c r="AS124" s="89" t="s">
        <v>54</v>
      </c>
      <c r="AW124" s="88" t="s">
        <v>55</v>
      </c>
      <c r="BI124" s="90" t="e">
        <f>#REF!+#REF!+#REF!</f>
        <v>#REF!</v>
      </c>
    </row>
    <row r="125" spans="1:63" s="10" customFormat="1" ht="21.75" customHeight="1" x14ac:dyDescent="0.25">
      <c r="A125" s="7"/>
      <c r="B125" s="115"/>
      <c r="C125" s="91" t="s">
        <v>53</v>
      </c>
      <c r="D125" s="110"/>
      <c r="E125" s="93" t="s">
        <v>70</v>
      </c>
      <c r="F125" s="94" t="s">
        <v>0</v>
      </c>
      <c r="G125" s="95">
        <v>1</v>
      </c>
      <c r="H125" s="96">
        <v>0</v>
      </c>
      <c r="I125" s="130">
        <f>ROUND(H125*G125,2)</f>
        <v>0</v>
      </c>
      <c r="J125" s="111"/>
      <c r="K125" s="8"/>
      <c r="L125" s="97" t="s">
        <v>8</v>
      </c>
      <c r="M125" s="98"/>
      <c r="N125" s="99">
        <f>M125*G125</f>
        <v>0</v>
      </c>
      <c r="O125" s="99">
        <v>0</v>
      </c>
      <c r="P125" s="99">
        <f>O125*G125</f>
        <v>0</v>
      </c>
      <c r="Q125" s="99">
        <v>0</v>
      </c>
      <c r="R125" s="100">
        <f>Q125*G125</f>
        <v>0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P125" s="101" t="s">
        <v>57</v>
      </c>
      <c r="AR125" s="101" t="s">
        <v>56</v>
      </c>
      <c r="AS125" s="101" t="s">
        <v>2</v>
      </c>
      <c r="AW125" s="1" t="s">
        <v>55</v>
      </c>
      <c r="BC125" s="102" t="e">
        <f>IF(#REF!="základní",I125,0)</f>
        <v>#REF!</v>
      </c>
      <c r="BD125" s="102" t="e">
        <f>IF(#REF!="snížená",I125,0)</f>
        <v>#REF!</v>
      </c>
      <c r="BE125" s="102" t="e">
        <f>IF(#REF!="zákl. přenesená",I125,0)</f>
        <v>#REF!</v>
      </c>
      <c r="BF125" s="102" t="e">
        <f>IF(#REF!="sníž. přenesená",I125,0)</f>
        <v>#REF!</v>
      </c>
      <c r="BG125" s="102" t="e">
        <f>IF(#REF!="nulová",I125,0)</f>
        <v>#REF!</v>
      </c>
      <c r="BH125" s="1" t="s">
        <v>53</v>
      </c>
      <c r="BI125" s="102">
        <f>ROUND(H125*G125,2)</f>
        <v>0</v>
      </c>
      <c r="BJ125" s="1" t="s">
        <v>57</v>
      </c>
      <c r="BK125" s="101" t="s">
        <v>58</v>
      </c>
    </row>
    <row r="126" spans="1:63" s="103" customFormat="1" ht="11.25" x14ac:dyDescent="0.25">
      <c r="B126" s="131"/>
      <c r="C126" s="132"/>
      <c r="D126" s="132" t="s">
        <v>8</v>
      </c>
      <c r="E126" s="133"/>
      <c r="F126" s="107"/>
      <c r="G126" s="134"/>
      <c r="H126" s="135"/>
      <c r="I126" s="136"/>
      <c r="J126" s="104"/>
      <c r="K126" s="105"/>
      <c r="L126" s="106"/>
      <c r="M126" s="107"/>
      <c r="N126" s="107"/>
      <c r="O126" s="107"/>
      <c r="P126" s="107"/>
      <c r="Q126" s="107"/>
      <c r="R126" s="108"/>
      <c r="AR126" s="109" t="s">
        <v>59</v>
      </c>
      <c r="AS126" s="109" t="s">
        <v>2</v>
      </c>
      <c r="AT126" s="103" t="s">
        <v>2</v>
      </c>
      <c r="AU126" s="103" t="s">
        <v>60</v>
      </c>
      <c r="AV126" s="103" t="s">
        <v>53</v>
      </c>
      <c r="AW126" s="109" t="s">
        <v>55</v>
      </c>
    </row>
    <row r="127" spans="1:63" s="10" customFormat="1" ht="33" customHeight="1" x14ac:dyDescent="0.25">
      <c r="A127" s="7"/>
      <c r="B127" s="115"/>
      <c r="C127" s="91">
        <v>3</v>
      </c>
      <c r="D127" s="110"/>
      <c r="E127" s="93" t="s">
        <v>76</v>
      </c>
      <c r="F127" s="94" t="s">
        <v>0</v>
      </c>
      <c r="G127" s="95">
        <v>1</v>
      </c>
      <c r="H127" s="96">
        <v>0</v>
      </c>
      <c r="I127" s="130">
        <f>ROUND(H127*G127,2)</f>
        <v>0</v>
      </c>
      <c r="J127" s="111"/>
      <c r="K127" s="8"/>
      <c r="L127" s="97" t="s">
        <v>8</v>
      </c>
      <c r="M127" s="98"/>
      <c r="N127" s="99">
        <f>M127*G127</f>
        <v>0</v>
      </c>
      <c r="O127" s="99">
        <v>0</v>
      </c>
      <c r="P127" s="99">
        <f>O127*G127</f>
        <v>0</v>
      </c>
      <c r="Q127" s="99">
        <v>0</v>
      </c>
      <c r="R127" s="100">
        <f>Q127*G127</f>
        <v>0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P127" s="101" t="s">
        <v>57</v>
      </c>
      <c r="AR127" s="101" t="s">
        <v>56</v>
      </c>
      <c r="AS127" s="101" t="s">
        <v>2</v>
      </c>
      <c r="AW127" s="1" t="s">
        <v>55</v>
      </c>
      <c r="BC127" s="102" t="e">
        <f>IF(#REF!="základní",I127,0)</f>
        <v>#REF!</v>
      </c>
      <c r="BD127" s="102" t="e">
        <f>IF(#REF!="snížená",I127,0)</f>
        <v>#REF!</v>
      </c>
      <c r="BE127" s="102" t="e">
        <f>IF(#REF!="zákl. přenesená",I127,0)</f>
        <v>#REF!</v>
      </c>
      <c r="BF127" s="102" t="e">
        <f>IF(#REF!="sníž. přenesená",I127,0)</f>
        <v>#REF!</v>
      </c>
      <c r="BG127" s="102" t="e">
        <f>IF(#REF!="nulová",I127,0)</f>
        <v>#REF!</v>
      </c>
      <c r="BH127" s="1" t="s">
        <v>53</v>
      </c>
      <c r="BI127" s="102">
        <f>ROUND(H127*G127,2)</f>
        <v>0</v>
      </c>
      <c r="BJ127" s="1" t="s">
        <v>57</v>
      </c>
      <c r="BK127" s="101" t="s">
        <v>58</v>
      </c>
    </row>
    <row r="128" spans="1:63" s="103" customFormat="1" ht="11.25" x14ac:dyDescent="0.25">
      <c r="B128" s="131"/>
      <c r="C128" s="132"/>
      <c r="D128" s="132" t="s">
        <v>8</v>
      </c>
      <c r="E128" s="133"/>
      <c r="F128" s="107"/>
      <c r="G128" s="134"/>
      <c r="H128" s="135"/>
      <c r="I128" s="136"/>
      <c r="J128" s="104"/>
      <c r="K128" s="105"/>
      <c r="L128" s="106"/>
      <c r="M128" s="107"/>
      <c r="N128" s="107"/>
      <c r="O128" s="107"/>
      <c r="P128" s="107"/>
      <c r="Q128" s="107"/>
      <c r="R128" s="108"/>
      <c r="AR128" s="109" t="s">
        <v>59</v>
      </c>
      <c r="AS128" s="109" t="s">
        <v>2</v>
      </c>
      <c r="AT128" s="103" t="s">
        <v>2</v>
      </c>
      <c r="AU128" s="103" t="s">
        <v>60</v>
      </c>
      <c r="AV128" s="103" t="s">
        <v>53</v>
      </c>
      <c r="AW128" s="109" t="s">
        <v>55</v>
      </c>
    </row>
    <row r="129" spans="1:63" s="10" customFormat="1" ht="33" customHeight="1" x14ac:dyDescent="0.25">
      <c r="A129" s="7"/>
      <c r="B129" s="115"/>
      <c r="C129" s="91">
        <v>4</v>
      </c>
      <c r="D129" s="110"/>
      <c r="E129" s="93" t="s">
        <v>77</v>
      </c>
      <c r="F129" s="94" t="s">
        <v>0</v>
      </c>
      <c r="G129" s="95">
        <v>1</v>
      </c>
      <c r="H129" s="96">
        <v>0</v>
      </c>
      <c r="I129" s="130">
        <f>ROUND(H129*G129,2)</f>
        <v>0</v>
      </c>
      <c r="J129" s="111"/>
      <c r="K129" s="8"/>
      <c r="L129" s="97" t="s">
        <v>8</v>
      </c>
      <c r="M129" s="98"/>
      <c r="N129" s="99">
        <f>M129*G129</f>
        <v>0</v>
      </c>
      <c r="O129" s="99">
        <v>0</v>
      </c>
      <c r="P129" s="99">
        <f>O129*G129</f>
        <v>0</v>
      </c>
      <c r="Q129" s="99">
        <v>0</v>
      </c>
      <c r="R129" s="100">
        <f>Q129*G129</f>
        <v>0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P129" s="101" t="s">
        <v>57</v>
      </c>
      <c r="AR129" s="101" t="s">
        <v>56</v>
      </c>
      <c r="AS129" s="101" t="s">
        <v>2</v>
      </c>
      <c r="AW129" s="1" t="s">
        <v>55</v>
      </c>
      <c r="BC129" s="102" t="e">
        <f>IF(#REF!="základní",I129,0)</f>
        <v>#REF!</v>
      </c>
      <c r="BD129" s="102" t="e">
        <f>IF(#REF!="snížená",I129,0)</f>
        <v>#REF!</v>
      </c>
      <c r="BE129" s="102" t="e">
        <f>IF(#REF!="zákl. přenesená",I129,0)</f>
        <v>#REF!</v>
      </c>
      <c r="BF129" s="102" t="e">
        <f>IF(#REF!="sníž. přenesená",I129,0)</f>
        <v>#REF!</v>
      </c>
      <c r="BG129" s="102" t="e">
        <f>IF(#REF!="nulová",I129,0)</f>
        <v>#REF!</v>
      </c>
      <c r="BH129" s="1" t="s">
        <v>53</v>
      </c>
      <c r="BI129" s="102">
        <f>ROUND(H129*G129,2)</f>
        <v>0</v>
      </c>
      <c r="BJ129" s="1" t="s">
        <v>57</v>
      </c>
      <c r="BK129" s="101" t="s">
        <v>58</v>
      </c>
    </row>
    <row r="130" spans="1:63" s="103" customFormat="1" ht="11.25" x14ac:dyDescent="0.25">
      <c r="B130" s="131"/>
      <c r="C130" s="132"/>
      <c r="D130" s="137" t="s">
        <v>8</v>
      </c>
      <c r="E130" s="133"/>
      <c r="F130" s="107"/>
      <c r="G130" s="134"/>
      <c r="H130" s="135"/>
      <c r="I130" s="136"/>
      <c r="J130" s="104"/>
      <c r="K130" s="105"/>
      <c r="L130" s="106"/>
      <c r="M130" s="107"/>
      <c r="N130" s="107"/>
      <c r="O130" s="107"/>
      <c r="P130" s="107"/>
      <c r="Q130" s="107"/>
      <c r="R130" s="108"/>
      <c r="AR130" s="109" t="s">
        <v>59</v>
      </c>
      <c r="AS130" s="109" t="s">
        <v>2</v>
      </c>
      <c r="AT130" s="103" t="s">
        <v>2</v>
      </c>
      <c r="AU130" s="103" t="s">
        <v>60</v>
      </c>
      <c r="AV130" s="103" t="s">
        <v>53</v>
      </c>
      <c r="AW130" s="109" t="s">
        <v>55</v>
      </c>
    </row>
    <row r="131" spans="1:63" s="81" customFormat="1" ht="25.9" customHeight="1" x14ac:dyDescent="0.2">
      <c r="B131" s="126"/>
      <c r="C131" s="138"/>
      <c r="D131" s="127"/>
      <c r="E131" s="127" t="s">
        <v>68</v>
      </c>
      <c r="F131" s="85"/>
      <c r="G131" s="85"/>
      <c r="H131" s="128"/>
      <c r="I131" s="129">
        <f>I133+I135+I137</f>
        <v>0</v>
      </c>
      <c r="J131" s="82"/>
      <c r="K131" s="83"/>
      <c r="L131" s="84"/>
      <c r="M131" s="85"/>
      <c r="N131" s="86" t="e">
        <f>N132+#REF!+N139</f>
        <v>#REF!</v>
      </c>
      <c r="O131" s="85"/>
      <c r="P131" s="86" t="e">
        <f>P132+#REF!+P139</f>
        <v>#REF!</v>
      </c>
      <c r="Q131" s="85"/>
      <c r="R131" s="87" t="e">
        <f>R132+#REF!+R139</f>
        <v>#REF!</v>
      </c>
      <c r="AP131" s="88" t="s">
        <v>53</v>
      </c>
      <c r="AR131" s="89" t="s">
        <v>52</v>
      </c>
      <c r="AS131" s="89" t="s">
        <v>54</v>
      </c>
      <c r="AW131" s="88" t="s">
        <v>55</v>
      </c>
      <c r="BI131" s="90" t="e">
        <f>BI132+#REF!+BI139</f>
        <v>#REF!</v>
      </c>
    </row>
    <row r="132" spans="1:63" s="81" customFormat="1" ht="22.9" customHeight="1" x14ac:dyDescent="0.2">
      <c r="B132" s="126"/>
      <c r="C132" s="138"/>
      <c r="D132" s="139"/>
      <c r="E132" s="139"/>
      <c r="F132" s="85"/>
      <c r="G132" s="85"/>
      <c r="H132" s="128"/>
      <c r="I132" s="140"/>
      <c r="J132" s="82"/>
      <c r="K132" s="83"/>
      <c r="L132" s="84"/>
      <c r="M132" s="85"/>
      <c r="N132" s="86">
        <f>SUM(N133:N134)</f>
        <v>0</v>
      </c>
      <c r="O132" s="85"/>
      <c r="P132" s="86">
        <f>SUM(P133:P134)</f>
        <v>0</v>
      </c>
      <c r="Q132" s="85"/>
      <c r="R132" s="87">
        <f>SUM(R133:R134)</f>
        <v>0</v>
      </c>
      <c r="AP132" s="88" t="s">
        <v>53</v>
      </c>
      <c r="AR132" s="89" t="s">
        <v>52</v>
      </c>
      <c r="AS132" s="89" t="s">
        <v>53</v>
      </c>
      <c r="AW132" s="88" t="s">
        <v>55</v>
      </c>
      <c r="BI132" s="90">
        <f>SUM(BI133:BI134)</f>
        <v>0</v>
      </c>
    </row>
    <row r="133" spans="1:63" s="10" customFormat="1" ht="21.75" customHeight="1" x14ac:dyDescent="0.25">
      <c r="A133" s="7"/>
      <c r="B133" s="115"/>
      <c r="C133" s="91">
        <v>9</v>
      </c>
      <c r="D133" s="92"/>
      <c r="E133" s="93" t="s">
        <v>75</v>
      </c>
      <c r="F133" s="94" t="s">
        <v>62</v>
      </c>
      <c r="G133" s="95">
        <v>1</v>
      </c>
      <c r="H133" s="96">
        <v>0</v>
      </c>
      <c r="I133" s="130">
        <f>ROUND(H133*G133,2)</f>
        <v>0</v>
      </c>
      <c r="J133" s="111"/>
      <c r="K133" s="8"/>
      <c r="L133" s="97" t="s">
        <v>8</v>
      </c>
      <c r="M133" s="98"/>
      <c r="N133" s="99">
        <f>M133*G133</f>
        <v>0</v>
      </c>
      <c r="O133" s="99">
        <v>0</v>
      </c>
      <c r="P133" s="99">
        <f>O133*G133</f>
        <v>0</v>
      </c>
      <c r="Q133" s="99">
        <v>0</v>
      </c>
      <c r="R133" s="100">
        <f>Q133*G133</f>
        <v>0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P133" s="101" t="s">
        <v>57</v>
      </c>
      <c r="AR133" s="101" t="s">
        <v>56</v>
      </c>
      <c r="AS133" s="101" t="s">
        <v>2</v>
      </c>
      <c r="AW133" s="1" t="s">
        <v>55</v>
      </c>
      <c r="BC133" s="102" t="e">
        <f>IF(#REF!="základní",I133,0)</f>
        <v>#REF!</v>
      </c>
      <c r="BD133" s="102" t="e">
        <f>IF(#REF!="snížená",I133,0)</f>
        <v>#REF!</v>
      </c>
      <c r="BE133" s="102" t="e">
        <f>IF(#REF!="zákl. přenesená",I133,0)</f>
        <v>#REF!</v>
      </c>
      <c r="BF133" s="102" t="e">
        <f>IF(#REF!="sníž. přenesená",I133,0)</f>
        <v>#REF!</v>
      </c>
      <c r="BG133" s="102" t="e">
        <f>IF(#REF!="nulová",I133,0)</f>
        <v>#REF!</v>
      </c>
      <c r="BH133" s="1" t="s">
        <v>53</v>
      </c>
      <c r="BI133" s="102">
        <f>ROUND(H133*G133,2)</f>
        <v>0</v>
      </c>
      <c r="BJ133" s="1" t="s">
        <v>57</v>
      </c>
      <c r="BK133" s="101" t="s">
        <v>58</v>
      </c>
    </row>
    <row r="134" spans="1:63" s="103" customFormat="1" ht="11.25" x14ac:dyDescent="0.25">
      <c r="B134" s="131"/>
      <c r="C134" s="107"/>
      <c r="D134" s="137" t="s">
        <v>8</v>
      </c>
      <c r="E134" s="133" t="s">
        <v>69</v>
      </c>
      <c r="F134" s="107"/>
      <c r="G134" s="134"/>
      <c r="H134" s="135"/>
      <c r="I134" s="136"/>
      <c r="J134" s="104"/>
      <c r="K134" s="105"/>
      <c r="L134" s="106"/>
      <c r="M134" s="107"/>
      <c r="N134" s="107"/>
      <c r="O134" s="107"/>
      <c r="P134" s="107"/>
      <c r="Q134" s="107"/>
      <c r="R134" s="108"/>
      <c r="AR134" s="109" t="s">
        <v>59</v>
      </c>
      <c r="AS134" s="109" t="s">
        <v>2</v>
      </c>
      <c r="AT134" s="103" t="s">
        <v>2</v>
      </c>
      <c r="AU134" s="103" t="s">
        <v>60</v>
      </c>
      <c r="AV134" s="103" t="s">
        <v>53</v>
      </c>
      <c r="AW134" s="109" t="s">
        <v>55</v>
      </c>
    </row>
    <row r="135" spans="1:63" s="10" customFormat="1" ht="24.2" customHeight="1" x14ac:dyDescent="0.25">
      <c r="A135" s="7"/>
      <c r="B135" s="115"/>
      <c r="C135" s="91">
        <v>10</v>
      </c>
      <c r="D135" s="92"/>
      <c r="E135" s="93" t="s">
        <v>78</v>
      </c>
      <c r="F135" s="94" t="s">
        <v>0</v>
      </c>
      <c r="G135" s="95">
        <v>1</v>
      </c>
      <c r="H135" s="96">
        <v>0</v>
      </c>
      <c r="I135" s="130">
        <f>ROUND(H135*G135,2)</f>
        <v>0</v>
      </c>
      <c r="J135" s="111"/>
      <c r="K135" s="8"/>
      <c r="L135" s="97" t="s">
        <v>8</v>
      </c>
      <c r="M135" s="98"/>
      <c r="N135" s="99">
        <f>M135*G135</f>
        <v>0</v>
      </c>
      <c r="O135" s="99">
        <v>2.3010199999999998</v>
      </c>
      <c r="P135" s="99">
        <f>O135*G135</f>
        <v>2.3010199999999998</v>
      </c>
      <c r="Q135" s="99">
        <v>0</v>
      </c>
      <c r="R135" s="100">
        <f>Q135*G135</f>
        <v>0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P135" s="101" t="s">
        <v>57</v>
      </c>
      <c r="AR135" s="101" t="s">
        <v>56</v>
      </c>
      <c r="AS135" s="101" t="s">
        <v>2</v>
      </c>
      <c r="AW135" s="1" t="s">
        <v>55</v>
      </c>
      <c r="BC135" s="102" t="e">
        <f>IF(#REF!="základní",I135,0)</f>
        <v>#REF!</v>
      </c>
      <c r="BD135" s="102" t="e">
        <f>IF(#REF!="snížená",I135,0)</f>
        <v>#REF!</v>
      </c>
      <c r="BE135" s="102" t="e">
        <f>IF(#REF!="zákl. přenesená",I135,0)</f>
        <v>#REF!</v>
      </c>
      <c r="BF135" s="102" t="e">
        <f>IF(#REF!="sníž. přenesená",I135,0)</f>
        <v>#REF!</v>
      </c>
      <c r="BG135" s="102" t="e">
        <f>IF(#REF!="nulová",I135,0)</f>
        <v>#REF!</v>
      </c>
      <c r="BH135" s="1" t="s">
        <v>53</v>
      </c>
      <c r="BI135" s="102">
        <f>ROUND(H135*G135,2)</f>
        <v>0</v>
      </c>
      <c r="BJ135" s="1" t="s">
        <v>57</v>
      </c>
      <c r="BK135" s="101" t="s">
        <v>61</v>
      </c>
    </row>
    <row r="136" spans="1:63" s="103" customFormat="1" ht="11.25" x14ac:dyDescent="0.25">
      <c r="B136" s="131"/>
      <c r="C136" s="107"/>
      <c r="D136" s="137" t="s">
        <v>8</v>
      </c>
      <c r="E136" s="133"/>
      <c r="F136" s="107"/>
      <c r="G136" s="134"/>
      <c r="H136" s="135"/>
      <c r="I136" s="136"/>
      <c r="J136" s="104"/>
      <c r="K136" s="105"/>
      <c r="L136" s="106"/>
      <c r="M136" s="107"/>
      <c r="N136" s="107"/>
      <c r="O136" s="107"/>
      <c r="P136" s="107"/>
      <c r="Q136" s="107"/>
      <c r="R136" s="108"/>
      <c r="AR136" s="109" t="s">
        <v>59</v>
      </c>
      <c r="AS136" s="109" t="s">
        <v>2</v>
      </c>
      <c r="AT136" s="103" t="s">
        <v>2</v>
      </c>
      <c r="AU136" s="103" t="s">
        <v>60</v>
      </c>
      <c r="AV136" s="103" t="s">
        <v>53</v>
      </c>
      <c r="AW136" s="109" t="s">
        <v>55</v>
      </c>
    </row>
    <row r="137" spans="1:63" s="10" customFormat="1" ht="24.2" customHeight="1" x14ac:dyDescent="0.25">
      <c r="A137" s="7"/>
      <c r="B137" s="115"/>
      <c r="C137" s="91">
        <v>11</v>
      </c>
      <c r="D137" s="92"/>
      <c r="E137" s="93" t="s">
        <v>79</v>
      </c>
      <c r="F137" s="94" t="s">
        <v>0</v>
      </c>
      <c r="G137" s="95">
        <v>1</v>
      </c>
      <c r="H137" s="96">
        <v>0</v>
      </c>
      <c r="I137" s="130">
        <f>ROUND(H137*G137,2)</f>
        <v>0</v>
      </c>
      <c r="J137" s="111"/>
      <c r="K137" s="8"/>
      <c r="L137" s="97" t="s">
        <v>8</v>
      </c>
      <c r="M137" s="98"/>
      <c r="N137" s="99">
        <f>M137*G137</f>
        <v>0</v>
      </c>
      <c r="O137" s="99">
        <v>2.3010199999999998</v>
      </c>
      <c r="P137" s="99">
        <f>O137*G137</f>
        <v>2.3010199999999998</v>
      </c>
      <c r="Q137" s="99">
        <v>0</v>
      </c>
      <c r="R137" s="100">
        <f>Q137*G137</f>
        <v>0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P137" s="101" t="s">
        <v>57</v>
      </c>
      <c r="AR137" s="101" t="s">
        <v>56</v>
      </c>
      <c r="AS137" s="101" t="s">
        <v>2</v>
      </c>
      <c r="AW137" s="1" t="s">
        <v>55</v>
      </c>
      <c r="BC137" s="102" t="e">
        <f>IF(#REF!="základní",I137,0)</f>
        <v>#REF!</v>
      </c>
      <c r="BD137" s="102" t="e">
        <f>IF(#REF!="snížená",I137,0)</f>
        <v>#REF!</v>
      </c>
      <c r="BE137" s="102" t="e">
        <f>IF(#REF!="zákl. přenesená",I137,0)</f>
        <v>#REF!</v>
      </c>
      <c r="BF137" s="102" t="e">
        <f>IF(#REF!="sníž. přenesená",I137,0)</f>
        <v>#REF!</v>
      </c>
      <c r="BG137" s="102" t="e">
        <f>IF(#REF!="nulová",I137,0)</f>
        <v>#REF!</v>
      </c>
      <c r="BH137" s="1" t="s">
        <v>53</v>
      </c>
      <c r="BI137" s="102">
        <f>ROUND(H137*G137,2)</f>
        <v>0</v>
      </c>
      <c r="BJ137" s="1" t="s">
        <v>57</v>
      </c>
      <c r="BK137" s="101" t="s">
        <v>61</v>
      </c>
    </row>
    <row r="138" spans="1:63" s="103" customFormat="1" ht="11.25" x14ac:dyDescent="0.25">
      <c r="B138" s="131"/>
      <c r="C138" s="107"/>
      <c r="D138" s="137" t="s">
        <v>8</v>
      </c>
      <c r="E138" s="133"/>
      <c r="F138" s="107"/>
      <c r="G138" s="134"/>
      <c r="H138" s="135"/>
      <c r="I138" s="136"/>
      <c r="J138" s="104"/>
      <c r="K138" s="105"/>
      <c r="L138" s="106"/>
      <c r="M138" s="107"/>
      <c r="N138" s="107"/>
      <c r="O138" s="107"/>
      <c r="P138" s="107"/>
      <c r="Q138" s="107"/>
      <c r="R138" s="108"/>
      <c r="AR138" s="109" t="s">
        <v>59</v>
      </c>
      <c r="AS138" s="109" t="s">
        <v>2</v>
      </c>
      <c r="AT138" s="103" t="s">
        <v>2</v>
      </c>
      <c r="AU138" s="103" t="s">
        <v>60</v>
      </c>
      <c r="AV138" s="103" t="s">
        <v>53</v>
      </c>
      <c r="AW138" s="109" t="s">
        <v>55</v>
      </c>
    </row>
    <row r="139" spans="1:63" s="81" customFormat="1" ht="25.9" customHeight="1" x14ac:dyDescent="0.2">
      <c r="B139" s="126"/>
      <c r="C139" s="138"/>
      <c r="D139" s="127"/>
      <c r="E139" s="127" t="s">
        <v>71</v>
      </c>
      <c r="F139" s="85"/>
      <c r="G139" s="85"/>
      <c r="H139" s="128"/>
      <c r="I139" s="129">
        <f>I141+I143</f>
        <v>0</v>
      </c>
      <c r="J139" s="82"/>
      <c r="K139" s="83"/>
      <c r="L139" s="84"/>
      <c r="M139" s="85"/>
      <c r="N139" s="86" t="e">
        <f>N140+#REF!+N145</f>
        <v>#REF!</v>
      </c>
      <c r="O139" s="85"/>
      <c r="P139" s="86" t="e">
        <f>P140+#REF!+P145</f>
        <v>#REF!</v>
      </c>
      <c r="Q139" s="85"/>
      <c r="R139" s="87" t="e">
        <f>R140+#REF!+R145</f>
        <v>#REF!</v>
      </c>
      <c r="AP139" s="88" t="s">
        <v>53</v>
      </c>
      <c r="AR139" s="89" t="s">
        <v>52</v>
      </c>
      <c r="AS139" s="89" t="s">
        <v>54</v>
      </c>
      <c r="AW139" s="88" t="s">
        <v>55</v>
      </c>
      <c r="BI139" s="90" t="e">
        <f>BI140+#REF!+BI145</f>
        <v>#REF!</v>
      </c>
    </row>
    <row r="140" spans="1:63" s="81" customFormat="1" ht="22.9" customHeight="1" x14ac:dyDescent="0.2">
      <c r="B140" s="126"/>
      <c r="C140" s="138"/>
      <c r="D140" s="139"/>
      <c r="E140" s="139"/>
      <c r="F140" s="85"/>
      <c r="G140" s="85"/>
      <c r="H140" s="128"/>
      <c r="I140" s="140"/>
      <c r="J140" s="82"/>
      <c r="K140" s="83"/>
      <c r="L140" s="84"/>
      <c r="M140" s="85"/>
      <c r="N140" s="86">
        <f>SUM(N141:N142)</f>
        <v>0</v>
      </c>
      <c r="O140" s="85"/>
      <c r="P140" s="86">
        <f>SUM(P141:P142)</f>
        <v>0</v>
      </c>
      <c r="Q140" s="85"/>
      <c r="R140" s="87">
        <f>SUM(R141:R142)</f>
        <v>0</v>
      </c>
      <c r="AP140" s="88" t="s">
        <v>53</v>
      </c>
      <c r="AR140" s="89" t="s">
        <v>52</v>
      </c>
      <c r="AS140" s="89" t="s">
        <v>53</v>
      </c>
      <c r="AW140" s="88" t="s">
        <v>55</v>
      </c>
      <c r="BI140" s="90">
        <f>SUM(BI141:BI142)</f>
        <v>0</v>
      </c>
    </row>
    <row r="141" spans="1:63" s="10" customFormat="1" ht="21.75" customHeight="1" x14ac:dyDescent="0.25">
      <c r="A141" s="7"/>
      <c r="B141" s="115"/>
      <c r="C141" s="91">
        <v>12</v>
      </c>
      <c r="D141" s="92"/>
      <c r="E141" s="93" t="s">
        <v>72</v>
      </c>
      <c r="F141" s="94" t="s">
        <v>0</v>
      </c>
      <c r="G141" s="95">
        <v>1</v>
      </c>
      <c r="H141" s="96">
        <v>0</v>
      </c>
      <c r="I141" s="130">
        <f>ROUND(H141*G141,2)</f>
        <v>0</v>
      </c>
      <c r="J141" s="111"/>
      <c r="K141" s="8"/>
      <c r="L141" s="97" t="s">
        <v>8</v>
      </c>
      <c r="M141" s="98"/>
      <c r="N141" s="99">
        <f>M141*G141</f>
        <v>0</v>
      </c>
      <c r="O141" s="99">
        <v>0</v>
      </c>
      <c r="P141" s="99">
        <f>O141*G141</f>
        <v>0</v>
      </c>
      <c r="Q141" s="99">
        <v>0</v>
      </c>
      <c r="R141" s="100">
        <f>Q141*G141</f>
        <v>0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P141" s="101" t="s">
        <v>57</v>
      </c>
      <c r="AR141" s="101" t="s">
        <v>56</v>
      </c>
      <c r="AS141" s="101" t="s">
        <v>2</v>
      </c>
      <c r="AW141" s="1" t="s">
        <v>55</v>
      </c>
      <c r="BC141" s="102" t="e">
        <f>IF(#REF!="základní",I141,0)</f>
        <v>#REF!</v>
      </c>
      <c r="BD141" s="102" t="e">
        <f>IF(#REF!="snížená",I141,0)</f>
        <v>#REF!</v>
      </c>
      <c r="BE141" s="102" t="e">
        <f>IF(#REF!="zákl. přenesená",I141,0)</f>
        <v>#REF!</v>
      </c>
      <c r="BF141" s="102" t="e">
        <f>IF(#REF!="sníž. přenesená",I141,0)</f>
        <v>#REF!</v>
      </c>
      <c r="BG141" s="102" t="e">
        <f>IF(#REF!="nulová",I141,0)</f>
        <v>#REF!</v>
      </c>
      <c r="BH141" s="1" t="s">
        <v>53</v>
      </c>
      <c r="BI141" s="102">
        <f>ROUND(H141*G141,2)</f>
        <v>0</v>
      </c>
      <c r="BJ141" s="1" t="s">
        <v>57</v>
      </c>
      <c r="BK141" s="101" t="s">
        <v>58</v>
      </c>
    </row>
    <row r="142" spans="1:63" s="103" customFormat="1" ht="11.25" x14ac:dyDescent="0.25">
      <c r="B142" s="131"/>
      <c r="C142" s="107"/>
      <c r="D142" s="137" t="s">
        <v>8</v>
      </c>
      <c r="E142" s="133" t="s">
        <v>73</v>
      </c>
      <c r="F142" s="107"/>
      <c r="G142" s="134"/>
      <c r="H142" s="135"/>
      <c r="I142" s="136"/>
      <c r="J142" s="104"/>
      <c r="K142" s="105"/>
      <c r="L142" s="106"/>
      <c r="M142" s="107"/>
      <c r="N142" s="107"/>
      <c r="O142" s="107"/>
      <c r="P142" s="107"/>
      <c r="Q142" s="107"/>
      <c r="R142" s="108"/>
      <c r="AR142" s="109" t="s">
        <v>59</v>
      </c>
      <c r="AS142" s="109" t="s">
        <v>2</v>
      </c>
      <c r="AT142" s="103" t="s">
        <v>2</v>
      </c>
      <c r="AU142" s="103" t="s">
        <v>60</v>
      </c>
      <c r="AV142" s="103" t="s">
        <v>53</v>
      </c>
      <c r="AW142" s="109" t="s">
        <v>55</v>
      </c>
    </row>
    <row r="143" spans="1:63" s="10" customFormat="1" ht="24.2" customHeight="1" x14ac:dyDescent="0.25">
      <c r="A143" s="7"/>
      <c r="B143" s="115"/>
      <c r="C143" s="91">
        <v>13</v>
      </c>
      <c r="D143" s="92"/>
      <c r="E143" s="93" t="s">
        <v>80</v>
      </c>
      <c r="F143" s="94" t="s">
        <v>0</v>
      </c>
      <c r="G143" s="95">
        <v>1</v>
      </c>
      <c r="H143" s="96">
        <v>0</v>
      </c>
      <c r="I143" s="130">
        <f>ROUND(H143*G143,2)</f>
        <v>0</v>
      </c>
      <c r="J143" s="111"/>
      <c r="K143" s="8"/>
      <c r="L143" s="97" t="s">
        <v>8</v>
      </c>
      <c r="M143" s="98"/>
      <c r="N143" s="99">
        <f>M143*G143</f>
        <v>0</v>
      </c>
      <c r="O143" s="99">
        <v>2.3010199999999998</v>
      </c>
      <c r="P143" s="99">
        <f>O143*G143</f>
        <v>2.3010199999999998</v>
      </c>
      <c r="Q143" s="99">
        <v>0</v>
      </c>
      <c r="R143" s="100">
        <f>Q143*G143</f>
        <v>0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P143" s="101" t="s">
        <v>57</v>
      </c>
      <c r="AR143" s="101" t="s">
        <v>56</v>
      </c>
      <c r="AS143" s="101" t="s">
        <v>2</v>
      </c>
      <c r="AW143" s="1" t="s">
        <v>55</v>
      </c>
      <c r="BC143" s="102" t="e">
        <f>IF(#REF!="základní",I143,0)</f>
        <v>#REF!</v>
      </c>
      <c r="BD143" s="102" t="e">
        <f>IF(#REF!="snížená",I143,0)</f>
        <v>#REF!</v>
      </c>
      <c r="BE143" s="102" t="e">
        <f>IF(#REF!="zákl. přenesená",I143,0)</f>
        <v>#REF!</v>
      </c>
      <c r="BF143" s="102" t="e">
        <f>IF(#REF!="sníž. přenesená",I143,0)</f>
        <v>#REF!</v>
      </c>
      <c r="BG143" s="102" t="e">
        <f>IF(#REF!="nulová",I143,0)</f>
        <v>#REF!</v>
      </c>
      <c r="BH143" s="1" t="s">
        <v>53</v>
      </c>
      <c r="BI143" s="102">
        <f>ROUND(H143*G143,2)</f>
        <v>0</v>
      </c>
      <c r="BJ143" s="1" t="s">
        <v>57</v>
      </c>
      <c r="BK143" s="101" t="s">
        <v>61</v>
      </c>
    </row>
    <row r="144" spans="1:63" s="103" customFormat="1" ht="11.25" x14ac:dyDescent="0.25">
      <c r="B144" s="141"/>
      <c r="C144" s="142"/>
      <c r="D144" s="143" t="s">
        <v>8</v>
      </c>
      <c r="E144" s="144" t="s">
        <v>73</v>
      </c>
      <c r="F144" s="142"/>
      <c r="G144" s="145"/>
      <c r="H144" s="146"/>
      <c r="I144" s="147"/>
      <c r="J144" s="104"/>
      <c r="K144" s="105"/>
      <c r="L144" s="106"/>
      <c r="M144" s="107"/>
      <c r="N144" s="107"/>
      <c r="O144" s="107"/>
      <c r="P144" s="107"/>
      <c r="Q144" s="107"/>
      <c r="R144" s="108"/>
      <c r="AR144" s="109" t="s">
        <v>59</v>
      </c>
      <c r="AS144" s="109" t="s">
        <v>2</v>
      </c>
      <c r="AT144" s="103" t="s">
        <v>2</v>
      </c>
      <c r="AU144" s="103" t="s">
        <v>60</v>
      </c>
      <c r="AV144" s="103" t="s">
        <v>53</v>
      </c>
      <c r="AW144" s="109" t="s">
        <v>55</v>
      </c>
    </row>
  </sheetData>
  <mergeCells count="10">
    <mergeCell ref="D87:G87"/>
    <mergeCell ref="D110:G110"/>
    <mergeCell ref="D112:G112"/>
    <mergeCell ref="C121:I121"/>
    <mergeCell ref="K2:T2"/>
    <mergeCell ref="D7:G7"/>
    <mergeCell ref="D9:G9"/>
    <mergeCell ref="D18:G18"/>
    <mergeCell ref="D27:G27"/>
    <mergeCell ref="D85:G85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</vt:lpstr>
      <vt:lpstr>VV!Oblast_tisku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Jochimová Lenka</dc:creator>
  <cp:lastModifiedBy>Jochimová Lenka</cp:lastModifiedBy>
  <cp:lastPrinted>2025-01-27T08:48:33Z</cp:lastPrinted>
  <dcterms:created xsi:type="dcterms:W3CDTF">2025-01-15T10:40:54Z</dcterms:created>
  <dcterms:modified xsi:type="dcterms:W3CDTF">2025-01-27T08:50:22Z</dcterms:modified>
</cp:coreProperties>
</file>