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Antonin\Documents\"/>
    </mc:Choice>
  </mc:AlternateContent>
  <xr:revisionPtr revIDLastSave="0" documentId="13_ncr:1_{6A6D5B73-6FE4-4106-B40E-67F401E58A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1601 - SO 301 Vodovod" sheetId="2" r:id="rId2"/>
    <sheet name="1602 - SO 302 Úprava vodo..." sheetId="3" r:id="rId3"/>
    <sheet name="1603 - SO 303 Kanalizace" sheetId="4" r:id="rId4"/>
    <sheet name="1604 - SO 304 Přípojky od..." sheetId="5" r:id="rId5"/>
    <sheet name="1619 - Vedlejší rozpočtov..." sheetId="6" r:id="rId6"/>
  </sheets>
  <definedNames>
    <definedName name="_xlnm._FilterDatabase" localSheetId="1" hidden="1">'1601 - SO 301 Vodovod'!$C$124:$K$596</definedName>
    <definedName name="_xlnm._FilterDatabase" localSheetId="2" hidden="1">'1602 - SO 302 Úprava vodo...'!$C$124:$K$382</definedName>
    <definedName name="_xlnm._FilterDatabase" localSheetId="3" hidden="1">'1603 - SO 303 Kanalizace'!$C$129:$K$582</definedName>
    <definedName name="_xlnm._FilterDatabase" localSheetId="4" hidden="1">'1604 - SO 304 Přípojky od...'!$C$127:$K$422</definedName>
    <definedName name="_xlnm._FilterDatabase" localSheetId="5" hidden="1">'1619 - Vedlejší rozpočtov...'!$C$118:$K$129</definedName>
    <definedName name="_xlnm.Print_Titles" localSheetId="1">'1601 - SO 301 Vodovod'!$124:$124</definedName>
    <definedName name="_xlnm.Print_Titles" localSheetId="2">'1602 - SO 302 Úprava vodo...'!$124:$124</definedName>
    <definedName name="_xlnm.Print_Titles" localSheetId="3">'1603 - SO 303 Kanalizace'!$129:$129</definedName>
    <definedName name="_xlnm.Print_Titles" localSheetId="4">'1604 - SO 304 Přípojky od...'!$127:$127</definedName>
    <definedName name="_xlnm.Print_Titles" localSheetId="5">'1619 - Vedlejší rozpočtov...'!$118:$118</definedName>
    <definedName name="_xlnm.Print_Titles" localSheetId="0">'Rekapitulace stavby'!$92:$92</definedName>
    <definedName name="_xlnm.Print_Area" localSheetId="1">'1601 - SO 301 Vodovod'!$C$4:$J$76,'1601 - SO 301 Vodovod'!$C$82:$J$106,'1601 - SO 301 Vodovod'!$C$112:$K$596</definedName>
    <definedName name="_xlnm.Print_Area" localSheetId="2">'1602 - SO 302 Úprava vodo...'!$C$4:$J$76,'1602 - SO 302 Úprava vodo...'!$C$82:$J$106,'1602 - SO 302 Úprava vodo...'!$C$112:$K$382</definedName>
    <definedName name="_xlnm.Print_Area" localSheetId="3">'1603 - SO 303 Kanalizace'!$C$4:$J$76,'1603 - SO 303 Kanalizace'!$C$82:$J$111,'1603 - SO 303 Kanalizace'!$C$117:$K$582</definedName>
    <definedName name="_xlnm.Print_Area" localSheetId="4">'1604 - SO 304 Přípojky od...'!$C$4:$J$76,'1604 - SO 304 Přípojky od...'!$C$82:$J$109,'1604 - SO 304 Přípojky od...'!$C$115:$K$422</definedName>
    <definedName name="_xlnm.Print_Area" localSheetId="5">'1619 - Vedlejší rozpočtov...'!$C$4:$J$76,'1619 - Vedlejší rozpočtov...'!$C$82:$J$100,'1619 - Vedlejší rozpočtov...'!$C$106:$K$129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/>
  <c r="BI124" i="6"/>
  <c r="BH124" i="6"/>
  <c r="BG124" i="6"/>
  <c r="BF124" i="6"/>
  <c r="T124" i="6"/>
  <c r="T123" i="6"/>
  <c r="R124" i="6"/>
  <c r="R123" i="6"/>
  <c r="P124" i="6"/>
  <c r="P123" i="6"/>
  <c r="P120" i="6" s="1"/>
  <c r="P119" i="6" s="1"/>
  <c r="AU99" i="1" s="1"/>
  <c r="BI122" i="6"/>
  <c r="BH122" i="6"/>
  <c r="BG122" i="6"/>
  <c r="BF122" i="6"/>
  <c r="T122" i="6"/>
  <c r="T121" i="6"/>
  <c r="R122" i="6"/>
  <c r="R121" i="6"/>
  <c r="R120" i="6"/>
  <c r="R119" i="6"/>
  <c r="P122" i="6"/>
  <c r="P121" i="6"/>
  <c r="J116" i="6"/>
  <c r="J115" i="6"/>
  <c r="F115" i="6"/>
  <c r="F113" i="6"/>
  <c r="E111" i="6"/>
  <c r="J92" i="6"/>
  <c r="J91" i="6"/>
  <c r="F91" i="6"/>
  <c r="F89" i="6"/>
  <c r="E87" i="6"/>
  <c r="J18" i="6"/>
  <c r="E18" i="6"/>
  <c r="F116" i="6"/>
  <c r="J17" i="6"/>
  <c r="J12" i="6"/>
  <c r="J113" i="6"/>
  <c r="E7" i="6"/>
  <c r="E109" i="6"/>
  <c r="J37" i="5"/>
  <c r="J36" i="5"/>
  <c r="AY98" i="1"/>
  <c r="J35" i="5"/>
  <c r="AX98" i="1"/>
  <c r="BI422" i="5"/>
  <c r="BH422" i="5"/>
  <c r="BG422" i="5"/>
  <c r="BF422" i="5"/>
  <c r="T422" i="5"/>
  <c r="R422" i="5"/>
  <c r="P422" i="5"/>
  <c r="BI420" i="5"/>
  <c r="BH420" i="5"/>
  <c r="BG420" i="5"/>
  <c r="BF420" i="5"/>
  <c r="T420" i="5"/>
  <c r="R420" i="5"/>
  <c r="P420" i="5"/>
  <c r="BI414" i="5"/>
  <c r="BH414" i="5"/>
  <c r="BG414" i="5"/>
  <c r="BF414" i="5"/>
  <c r="T414" i="5"/>
  <c r="R414" i="5"/>
  <c r="P414" i="5"/>
  <c r="BI411" i="5"/>
  <c r="BH411" i="5"/>
  <c r="BG411" i="5"/>
  <c r="BF411" i="5"/>
  <c r="T411" i="5"/>
  <c r="R411" i="5"/>
  <c r="P411" i="5"/>
  <c r="BI410" i="5"/>
  <c r="BH410" i="5"/>
  <c r="BG410" i="5"/>
  <c r="BF410" i="5"/>
  <c r="T410" i="5"/>
  <c r="R410" i="5"/>
  <c r="P410" i="5"/>
  <c r="BI408" i="5"/>
  <c r="BH408" i="5"/>
  <c r="BG408" i="5"/>
  <c r="BF408" i="5"/>
  <c r="T408" i="5"/>
  <c r="R408" i="5"/>
  <c r="P408" i="5"/>
  <c r="BI406" i="5"/>
  <c r="BH406" i="5"/>
  <c r="BG406" i="5"/>
  <c r="BF406" i="5"/>
  <c r="T406" i="5"/>
  <c r="R406" i="5"/>
  <c r="P406" i="5"/>
  <c r="BI405" i="5"/>
  <c r="BH405" i="5"/>
  <c r="BG405" i="5"/>
  <c r="BF405" i="5"/>
  <c r="T405" i="5"/>
  <c r="R405" i="5"/>
  <c r="P405" i="5"/>
  <c r="BI404" i="5"/>
  <c r="BH404" i="5"/>
  <c r="BG404" i="5"/>
  <c r="BF404" i="5"/>
  <c r="T404" i="5"/>
  <c r="R404" i="5"/>
  <c r="P404" i="5"/>
  <c r="BI402" i="5"/>
  <c r="BH402" i="5"/>
  <c r="BG402" i="5"/>
  <c r="BF402" i="5"/>
  <c r="T402" i="5"/>
  <c r="T401" i="5" s="1"/>
  <c r="R402" i="5"/>
  <c r="R401" i="5" s="1"/>
  <c r="P402" i="5"/>
  <c r="P401" i="5"/>
  <c r="BI399" i="5"/>
  <c r="BH399" i="5"/>
  <c r="BG399" i="5"/>
  <c r="BF399" i="5"/>
  <c r="T399" i="5"/>
  <c r="R399" i="5"/>
  <c r="P399" i="5"/>
  <c r="BI397" i="5"/>
  <c r="BH397" i="5"/>
  <c r="BG397" i="5"/>
  <c r="BF397" i="5"/>
  <c r="T397" i="5"/>
  <c r="R397" i="5"/>
  <c r="P397" i="5"/>
  <c r="BI395" i="5"/>
  <c r="BH395" i="5"/>
  <c r="BG395" i="5"/>
  <c r="BF395" i="5"/>
  <c r="T395" i="5"/>
  <c r="R395" i="5"/>
  <c r="P395" i="5"/>
  <c r="BI389" i="5"/>
  <c r="BH389" i="5"/>
  <c r="BG389" i="5"/>
  <c r="BF389" i="5"/>
  <c r="T389" i="5"/>
  <c r="R389" i="5"/>
  <c r="P389" i="5"/>
  <c r="BI388" i="5"/>
  <c r="BH388" i="5"/>
  <c r="BG388" i="5"/>
  <c r="BF388" i="5"/>
  <c r="T388" i="5"/>
  <c r="R388" i="5"/>
  <c r="P388" i="5"/>
  <c r="BI385" i="5"/>
  <c r="BH385" i="5"/>
  <c r="BG385" i="5"/>
  <c r="BF385" i="5"/>
  <c r="T385" i="5"/>
  <c r="R385" i="5"/>
  <c r="P385" i="5"/>
  <c r="BI384" i="5"/>
  <c r="BH384" i="5"/>
  <c r="BG384" i="5"/>
  <c r="BF384" i="5"/>
  <c r="T384" i="5"/>
  <c r="R384" i="5"/>
  <c r="P384" i="5"/>
  <c r="BI383" i="5"/>
  <c r="BH383" i="5"/>
  <c r="BG383" i="5"/>
  <c r="BF383" i="5"/>
  <c r="T383" i="5"/>
  <c r="R383" i="5"/>
  <c r="P383" i="5"/>
  <c r="BI382" i="5"/>
  <c r="BH382" i="5"/>
  <c r="BG382" i="5"/>
  <c r="BF382" i="5"/>
  <c r="T382" i="5"/>
  <c r="R382" i="5"/>
  <c r="P382" i="5"/>
  <c r="BI381" i="5"/>
  <c r="BH381" i="5"/>
  <c r="BG381" i="5"/>
  <c r="BF381" i="5"/>
  <c r="T381" i="5"/>
  <c r="R381" i="5"/>
  <c r="P381" i="5"/>
  <c r="BI380" i="5"/>
  <c r="BH380" i="5"/>
  <c r="BG380" i="5"/>
  <c r="BF380" i="5"/>
  <c r="T380" i="5"/>
  <c r="R380" i="5"/>
  <c r="P380" i="5"/>
  <c r="BI379" i="5"/>
  <c r="BH379" i="5"/>
  <c r="BG379" i="5"/>
  <c r="BF379" i="5"/>
  <c r="T379" i="5"/>
  <c r="R379" i="5"/>
  <c r="P379" i="5"/>
  <c r="BI378" i="5"/>
  <c r="BH378" i="5"/>
  <c r="BG378" i="5"/>
  <c r="BF378" i="5"/>
  <c r="T378" i="5"/>
  <c r="R378" i="5"/>
  <c r="P378" i="5"/>
  <c r="BI376" i="5"/>
  <c r="BH376" i="5"/>
  <c r="BG376" i="5"/>
  <c r="BF376" i="5"/>
  <c r="T376" i="5"/>
  <c r="R376" i="5"/>
  <c r="P376" i="5"/>
  <c r="BI375" i="5"/>
  <c r="BH375" i="5"/>
  <c r="BG375" i="5"/>
  <c r="BF375" i="5"/>
  <c r="T375" i="5"/>
  <c r="R375" i="5"/>
  <c r="P375" i="5"/>
  <c r="BI373" i="5"/>
  <c r="BH373" i="5"/>
  <c r="BG373" i="5"/>
  <c r="BF373" i="5"/>
  <c r="T373" i="5"/>
  <c r="R373" i="5"/>
  <c r="P373" i="5"/>
  <c r="BI372" i="5"/>
  <c r="BH372" i="5"/>
  <c r="BG372" i="5"/>
  <c r="BF372" i="5"/>
  <c r="T372" i="5"/>
  <c r="R372" i="5"/>
  <c r="P372" i="5"/>
  <c r="BI370" i="5"/>
  <c r="BH370" i="5"/>
  <c r="BG370" i="5"/>
  <c r="BF370" i="5"/>
  <c r="T370" i="5"/>
  <c r="R370" i="5"/>
  <c r="P370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6" i="5"/>
  <c r="BH366" i="5"/>
  <c r="BG366" i="5"/>
  <c r="BF366" i="5"/>
  <c r="T366" i="5"/>
  <c r="R366" i="5"/>
  <c r="P366" i="5"/>
  <c r="BI365" i="5"/>
  <c r="BH365" i="5"/>
  <c r="BG365" i="5"/>
  <c r="BF365" i="5"/>
  <c r="T365" i="5"/>
  <c r="R365" i="5"/>
  <c r="P365" i="5"/>
  <c r="BI362" i="5"/>
  <c r="BH362" i="5"/>
  <c r="BG362" i="5"/>
  <c r="BF362" i="5"/>
  <c r="T362" i="5"/>
  <c r="R362" i="5"/>
  <c r="P362" i="5"/>
  <c r="BI361" i="5"/>
  <c r="BH361" i="5"/>
  <c r="BG361" i="5"/>
  <c r="BF361" i="5"/>
  <c r="T361" i="5"/>
  <c r="R361" i="5"/>
  <c r="P361" i="5"/>
  <c r="BI359" i="5"/>
  <c r="BH359" i="5"/>
  <c r="BG359" i="5"/>
  <c r="BF359" i="5"/>
  <c r="T359" i="5"/>
  <c r="R359" i="5"/>
  <c r="P359" i="5"/>
  <c r="BI356" i="5"/>
  <c r="BH356" i="5"/>
  <c r="BG356" i="5"/>
  <c r="BF356" i="5"/>
  <c r="T356" i="5"/>
  <c r="R356" i="5"/>
  <c r="P356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8" i="5"/>
  <c r="BH348" i="5"/>
  <c r="BG348" i="5"/>
  <c r="BF348" i="5"/>
  <c r="T348" i="5"/>
  <c r="R348" i="5"/>
  <c r="P348" i="5"/>
  <c r="BI347" i="5"/>
  <c r="BH347" i="5"/>
  <c r="BG347" i="5"/>
  <c r="BF347" i="5"/>
  <c r="T347" i="5"/>
  <c r="R347" i="5"/>
  <c r="P347" i="5"/>
  <c r="BI346" i="5"/>
  <c r="BH346" i="5"/>
  <c r="BG346" i="5"/>
  <c r="BF346" i="5"/>
  <c r="T346" i="5"/>
  <c r="R346" i="5"/>
  <c r="P346" i="5"/>
  <c r="BI345" i="5"/>
  <c r="BH345" i="5"/>
  <c r="BG345" i="5"/>
  <c r="BF345" i="5"/>
  <c r="T345" i="5"/>
  <c r="R345" i="5"/>
  <c r="P345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2" i="5"/>
  <c r="BH342" i="5"/>
  <c r="BG342" i="5"/>
  <c r="BF342" i="5"/>
  <c r="T342" i="5"/>
  <c r="R342" i="5"/>
  <c r="P342" i="5"/>
  <c r="BI341" i="5"/>
  <c r="BH341" i="5"/>
  <c r="BG341" i="5"/>
  <c r="BF341" i="5"/>
  <c r="T341" i="5"/>
  <c r="R341" i="5"/>
  <c r="P341" i="5"/>
  <c r="BI340" i="5"/>
  <c r="BH340" i="5"/>
  <c r="BG340" i="5"/>
  <c r="BF340" i="5"/>
  <c r="T340" i="5"/>
  <c r="R340" i="5"/>
  <c r="P340" i="5"/>
  <c r="BI339" i="5"/>
  <c r="BH339" i="5"/>
  <c r="BG339" i="5"/>
  <c r="BF339" i="5"/>
  <c r="T339" i="5"/>
  <c r="R339" i="5"/>
  <c r="P339" i="5"/>
  <c r="BI333" i="5"/>
  <c r="BH333" i="5"/>
  <c r="BG333" i="5"/>
  <c r="BF333" i="5"/>
  <c r="T333" i="5"/>
  <c r="R333" i="5"/>
  <c r="P333" i="5"/>
  <c r="BI330" i="5"/>
  <c r="BH330" i="5"/>
  <c r="BG330" i="5"/>
  <c r="BF330" i="5"/>
  <c r="T330" i="5"/>
  <c r="R330" i="5"/>
  <c r="P330" i="5"/>
  <c r="BI327" i="5"/>
  <c r="BH327" i="5"/>
  <c r="BG327" i="5"/>
  <c r="BF327" i="5"/>
  <c r="T327" i="5"/>
  <c r="T326" i="5" s="1"/>
  <c r="R327" i="5"/>
  <c r="R326" i="5"/>
  <c r="P327" i="5"/>
  <c r="P326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20" i="5"/>
  <c r="BH320" i="5"/>
  <c r="BG320" i="5"/>
  <c r="BF320" i="5"/>
  <c r="T320" i="5"/>
  <c r="R320" i="5"/>
  <c r="P320" i="5"/>
  <c r="BI311" i="5"/>
  <c r="BH311" i="5"/>
  <c r="BG311" i="5"/>
  <c r="BF311" i="5"/>
  <c r="T311" i="5"/>
  <c r="R311" i="5"/>
  <c r="P311" i="5"/>
  <c r="BI308" i="5"/>
  <c r="BH308" i="5"/>
  <c r="BG308" i="5"/>
  <c r="BF308" i="5"/>
  <c r="T308" i="5"/>
  <c r="R308" i="5"/>
  <c r="P308" i="5"/>
  <c r="BI306" i="5"/>
  <c r="BH306" i="5"/>
  <c r="BG306" i="5"/>
  <c r="BF306" i="5"/>
  <c r="T306" i="5"/>
  <c r="R306" i="5"/>
  <c r="P306" i="5"/>
  <c r="BI305" i="5"/>
  <c r="BH305" i="5"/>
  <c r="BG305" i="5"/>
  <c r="BF305" i="5"/>
  <c r="T305" i="5"/>
  <c r="R305" i="5"/>
  <c r="P305" i="5"/>
  <c r="BI277" i="5"/>
  <c r="BH277" i="5"/>
  <c r="BG277" i="5"/>
  <c r="BF277" i="5"/>
  <c r="T277" i="5"/>
  <c r="R277" i="5"/>
  <c r="P277" i="5"/>
  <c r="BI275" i="5"/>
  <c r="BH275" i="5"/>
  <c r="BG275" i="5"/>
  <c r="BF275" i="5"/>
  <c r="T275" i="5"/>
  <c r="R275" i="5"/>
  <c r="P275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43" i="5"/>
  <c r="BH243" i="5"/>
  <c r="BG243" i="5"/>
  <c r="BF243" i="5"/>
  <c r="T243" i="5"/>
  <c r="R243" i="5"/>
  <c r="P243" i="5"/>
  <c r="BI237" i="5"/>
  <c r="BH237" i="5"/>
  <c r="BG237" i="5"/>
  <c r="BF237" i="5"/>
  <c r="T237" i="5"/>
  <c r="R237" i="5"/>
  <c r="P237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J125" i="5"/>
  <c r="J124" i="5"/>
  <c r="F124" i="5"/>
  <c r="F122" i="5"/>
  <c r="E120" i="5"/>
  <c r="J92" i="5"/>
  <c r="J91" i="5"/>
  <c r="F91" i="5"/>
  <c r="F89" i="5"/>
  <c r="E87" i="5"/>
  <c r="J18" i="5"/>
  <c r="E18" i="5"/>
  <c r="F125" i="5" s="1"/>
  <c r="J17" i="5"/>
  <c r="J12" i="5"/>
  <c r="J122" i="5"/>
  <c r="E7" i="5"/>
  <c r="E118" i="5"/>
  <c r="J37" i="4"/>
  <c r="J36" i="4"/>
  <c r="AY97" i="1" s="1"/>
  <c r="J35" i="4"/>
  <c r="AX97" i="1"/>
  <c r="BI582" i="4"/>
  <c r="BH582" i="4"/>
  <c r="BG582" i="4"/>
  <c r="BF582" i="4"/>
  <c r="T582" i="4"/>
  <c r="R582" i="4"/>
  <c r="P582" i="4"/>
  <c r="BI581" i="4"/>
  <c r="BH581" i="4"/>
  <c r="BG581" i="4"/>
  <c r="BF581" i="4"/>
  <c r="T581" i="4"/>
  <c r="R581" i="4"/>
  <c r="P581" i="4"/>
  <c r="BI578" i="4"/>
  <c r="BH578" i="4"/>
  <c r="BG578" i="4"/>
  <c r="BF578" i="4"/>
  <c r="T578" i="4"/>
  <c r="R578" i="4"/>
  <c r="P578" i="4"/>
  <c r="BI577" i="4"/>
  <c r="BH577" i="4"/>
  <c r="BG577" i="4"/>
  <c r="BF577" i="4"/>
  <c r="T577" i="4"/>
  <c r="R577" i="4"/>
  <c r="P577" i="4"/>
  <c r="BI574" i="4"/>
  <c r="BH574" i="4"/>
  <c r="BG574" i="4"/>
  <c r="BF574" i="4"/>
  <c r="T574" i="4"/>
  <c r="R574" i="4"/>
  <c r="P574" i="4"/>
  <c r="BI572" i="4"/>
  <c r="BH572" i="4"/>
  <c r="BG572" i="4"/>
  <c r="BF572" i="4"/>
  <c r="T572" i="4"/>
  <c r="R572" i="4"/>
  <c r="P572" i="4"/>
  <c r="BI564" i="4"/>
  <c r="BH564" i="4"/>
  <c r="BG564" i="4"/>
  <c r="BF564" i="4"/>
  <c r="T564" i="4"/>
  <c r="R564" i="4"/>
  <c r="P564" i="4"/>
  <c r="BI562" i="4"/>
  <c r="BH562" i="4"/>
  <c r="BG562" i="4"/>
  <c r="BF562" i="4"/>
  <c r="T562" i="4"/>
  <c r="R562" i="4"/>
  <c r="P562" i="4"/>
  <c r="BI557" i="4"/>
  <c r="BH557" i="4"/>
  <c r="BG557" i="4"/>
  <c r="BF557" i="4"/>
  <c r="T557" i="4"/>
  <c r="R557" i="4"/>
  <c r="P557" i="4"/>
  <c r="BI554" i="4"/>
  <c r="BH554" i="4"/>
  <c r="BG554" i="4"/>
  <c r="BF554" i="4"/>
  <c r="T554" i="4"/>
  <c r="T553" i="4"/>
  <c r="R554" i="4"/>
  <c r="R553" i="4"/>
  <c r="P554" i="4"/>
  <c r="P553" i="4"/>
  <c r="BI552" i="4"/>
  <c r="BH552" i="4"/>
  <c r="BG552" i="4"/>
  <c r="BF552" i="4"/>
  <c r="T552" i="4"/>
  <c r="R552" i="4"/>
  <c r="P552" i="4"/>
  <c r="BI550" i="4"/>
  <c r="BH550" i="4"/>
  <c r="BG550" i="4"/>
  <c r="BF550" i="4"/>
  <c r="T550" i="4"/>
  <c r="R550" i="4"/>
  <c r="P550" i="4"/>
  <c r="BI549" i="4"/>
  <c r="BH549" i="4"/>
  <c r="BG549" i="4"/>
  <c r="BF549" i="4"/>
  <c r="T549" i="4"/>
  <c r="R549" i="4"/>
  <c r="P549" i="4"/>
  <c r="BI548" i="4"/>
  <c r="BH548" i="4"/>
  <c r="BG548" i="4"/>
  <c r="BF548" i="4"/>
  <c r="T548" i="4"/>
  <c r="R548" i="4"/>
  <c r="P548" i="4"/>
  <c r="BI546" i="4"/>
  <c r="BH546" i="4"/>
  <c r="BG546" i="4"/>
  <c r="BF546" i="4"/>
  <c r="T546" i="4"/>
  <c r="R546" i="4"/>
  <c r="P546" i="4"/>
  <c r="BI545" i="4"/>
  <c r="BH545" i="4"/>
  <c r="BG545" i="4"/>
  <c r="BF545" i="4"/>
  <c r="T545" i="4"/>
  <c r="R545" i="4"/>
  <c r="P545" i="4"/>
  <c r="BI539" i="4"/>
  <c r="BH539" i="4"/>
  <c r="BG539" i="4"/>
  <c r="BF539" i="4"/>
  <c r="T539" i="4"/>
  <c r="R539" i="4"/>
  <c r="P539" i="4"/>
  <c r="BI533" i="4"/>
  <c r="BH533" i="4"/>
  <c r="BG533" i="4"/>
  <c r="BF533" i="4"/>
  <c r="T533" i="4"/>
  <c r="R533" i="4"/>
  <c r="P533" i="4"/>
  <c r="BI526" i="4"/>
  <c r="BH526" i="4"/>
  <c r="BG526" i="4"/>
  <c r="BF526" i="4"/>
  <c r="T526" i="4"/>
  <c r="R526" i="4"/>
  <c r="P526" i="4"/>
  <c r="BI525" i="4"/>
  <c r="BH525" i="4"/>
  <c r="BG525" i="4"/>
  <c r="BF525" i="4"/>
  <c r="T525" i="4"/>
  <c r="R525" i="4"/>
  <c r="P525" i="4"/>
  <c r="BI524" i="4"/>
  <c r="BH524" i="4"/>
  <c r="BG524" i="4"/>
  <c r="BF524" i="4"/>
  <c r="T524" i="4"/>
  <c r="R524" i="4"/>
  <c r="P524" i="4"/>
  <c r="BI518" i="4"/>
  <c r="BH518" i="4"/>
  <c r="BG518" i="4"/>
  <c r="BF518" i="4"/>
  <c r="T518" i="4"/>
  <c r="R518" i="4"/>
  <c r="P518" i="4"/>
  <c r="BI512" i="4"/>
  <c r="BH512" i="4"/>
  <c r="BG512" i="4"/>
  <c r="BF512" i="4"/>
  <c r="T512" i="4"/>
  <c r="R512" i="4"/>
  <c r="P512" i="4"/>
  <c r="BI505" i="4"/>
  <c r="BH505" i="4"/>
  <c r="BG505" i="4"/>
  <c r="BF505" i="4"/>
  <c r="T505" i="4"/>
  <c r="R505" i="4"/>
  <c r="P505" i="4"/>
  <c r="BI504" i="4"/>
  <c r="BH504" i="4"/>
  <c r="BG504" i="4"/>
  <c r="BF504" i="4"/>
  <c r="T504" i="4"/>
  <c r="R504" i="4"/>
  <c r="P504" i="4"/>
  <c r="BI503" i="4"/>
  <c r="BH503" i="4"/>
  <c r="BG503" i="4"/>
  <c r="BF503" i="4"/>
  <c r="T503" i="4"/>
  <c r="R503" i="4"/>
  <c r="P503" i="4"/>
  <c r="BI496" i="4"/>
  <c r="BH496" i="4"/>
  <c r="BG496" i="4"/>
  <c r="BF496" i="4"/>
  <c r="T496" i="4"/>
  <c r="R496" i="4"/>
  <c r="P496" i="4"/>
  <c r="BI495" i="4"/>
  <c r="BH495" i="4"/>
  <c r="BG495" i="4"/>
  <c r="BF495" i="4"/>
  <c r="T495" i="4"/>
  <c r="R495" i="4"/>
  <c r="P495" i="4"/>
  <c r="BI494" i="4"/>
  <c r="BH494" i="4"/>
  <c r="BG494" i="4"/>
  <c r="BF494" i="4"/>
  <c r="T494" i="4"/>
  <c r="R494" i="4"/>
  <c r="P494" i="4"/>
  <c r="BI488" i="4"/>
  <c r="BH488" i="4"/>
  <c r="BG488" i="4"/>
  <c r="BF488" i="4"/>
  <c r="T488" i="4"/>
  <c r="R488" i="4"/>
  <c r="P488" i="4"/>
  <c r="BI482" i="4"/>
  <c r="BH482" i="4"/>
  <c r="BG482" i="4"/>
  <c r="BF482" i="4"/>
  <c r="T482" i="4"/>
  <c r="R482" i="4"/>
  <c r="P482" i="4"/>
  <c r="BI475" i="4"/>
  <c r="BH475" i="4"/>
  <c r="BG475" i="4"/>
  <c r="BF475" i="4"/>
  <c r="T475" i="4"/>
  <c r="R475" i="4"/>
  <c r="P475" i="4"/>
  <c r="BI473" i="4"/>
  <c r="BH473" i="4"/>
  <c r="BG473" i="4"/>
  <c r="BF473" i="4"/>
  <c r="T473" i="4"/>
  <c r="R473" i="4"/>
  <c r="P473" i="4"/>
  <c r="BI472" i="4"/>
  <c r="BH472" i="4"/>
  <c r="BG472" i="4"/>
  <c r="BF472" i="4"/>
  <c r="T472" i="4"/>
  <c r="R472" i="4"/>
  <c r="P472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8" i="4"/>
  <c r="BH438" i="4"/>
  <c r="BG438" i="4"/>
  <c r="BF438" i="4"/>
  <c r="T438" i="4"/>
  <c r="R438" i="4"/>
  <c r="P438" i="4"/>
  <c r="BI435" i="4"/>
  <c r="BH435" i="4"/>
  <c r="BG435" i="4"/>
  <c r="BF435" i="4"/>
  <c r="T435" i="4"/>
  <c r="R435" i="4"/>
  <c r="P435" i="4"/>
  <c r="BI434" i="4"/>
  <c r="BH434" i="4"/>
  <c r="BG434" i="4"/>
  <c r="BF434" i="4"/>
  <c r="T434" i="4"/>
  <c r="R434" i="4"/>
  <c r="P434" i="4"/>
  <c r="BI433" i="4"/>
  <c r="BH433" i="4"/>
  <c r="BG433" i="4"/>
  <c r="BF433" i="4"/>
  <c r="T433" i="4"/>
  <c r="R433" i="4"/>
  <c r="P433" i="4"/>
  <c r="BI432" i="4"/>
  <c r="BH432" i="4"/>
  <c r="BG432" i="4"/>
  <c r="BF432" i="4"/>
  <c r="T432" i="4"/>
  <c r="R432" i="4"/>
  <c r="P432" i="4"/>
  <c r="BI430" i="4"/>
  <c r="BH430" i="4"/>
  <c r="BG430" i="4"/>
  <c r="BF430" i="4"/>
  <c r="T430" i="4"/>
  <c r="R430" i="4"/>
  <c r="P430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1" i="4"/>
  <c r="BH421" i="4"/>
  <c r="BG421" i="4"/>
  <c r="BF421" i="4"/>
  <c r="T421" i="4"/>
  <c r="R421" i="4"/>
  <c r="P421" i="4"/>
  <c r="BI414" i="4"/>
  <c r="BH414" i="4"/>
  <c r="BG414" i="4"/>
  <c r="BF414" i="4"/>
  <c r="T414" i="4"/>
  <c r="R414" i="4"/>
  <c r="P414" i="4"/>
  <c r="BI413" i="4"/>
  <c r="BH413" i="4"/>
  <c r="BG413" i="4"/>
  <c r="BF413" i="4"/>
  <c r="T413" i="4"/>
  <c r="R413" i="4"/>
  <c r="P413" i="4"/>
  <c r="BI410" i="4"/>
  <c r="BH410" i="4"/>
  <c r="BG410" i="4"/>
  <c r="BF410" i="4"/>
  <c r="T410" i="4"/>
  <c r="R410" i="4"/>
  <c r="P410" i="4"/>
  <c r="BI408" i="4"/>
  <c r="BH408" i="4"/>
  <c r="BG408" i="4"/>
  <c r="BF408" i="4"/>
  <c r="T408" i="4"/>
  <c r="R408" i="4"/>
  <c r="P408" i="4"/>
  <c r="BI405" i="4"/>
  <c r="BH405" i="4"/>
  <c r="BG405" i="4"/>
  <c r="BF405" i="4"/>
  <c r="T405" i="4"/>
  <c r="R405" i="4"/>
  <c r="P405" i="4"/>
  <c r="BI401" i="4"/>
  <c r="BH401" i="4"/>
  <c r="BG401" i="4"/>
  <c r="BF401" i="4"/>
  <c r="T401" i="4"/>
  <c r="R401" i="4"/>
  <c r="P401" i="4"/>
  <c r="BI395" i="4"/>
  <c r="BH395" i="4"/>
  <c r="BG395" i="4"/>
  <c r="BF395" i="4"/>
  <c r="T395" i="4"/>
  <c r="R395" i="4"/>
  <c r="P395" i="4"/>
  <c r="BI394" i="4"/>
  <c r="BH394" i="4"/>
  <c r="BG394" i="4"/>
  <c r="BF394" i="4"/>
  <c r="T394" i="4"/>
  <c r="R394" i="4"/>
  <c r="P394" i="4"/>
  <c r="BI393" i="4"/>
  <c r="BH393" i="4"/>
  <c r="BG393" i="4"/>
  <c r="BF393" i="4"/>
  <c r="T393" i="4"/>
  <c r="R393" i="4"/>
  <c r="P393" i="4"/>
  <c r="BI391" i="4"/>
  <c r="BH391" i="4"/>
  <c r="BG391" i="4"/>
  <c r="BF391" i="4"/>
  <c r="T391" i="4"/>
  <c r="R391" i="4"/>
  <c r="P391" i="4"/>
  <c r="BI390" i="4"/>
  <c r="BH390" i="4"/>
  <c r="BG390" i="4"/>
  <c r="BF390" i="4"/>
  <c r="T390" i="4"/>
  <c r="R390" i="4"/>
  <c r="P390" i="4"/>
  <c r="BI388" i="4"/>
  <c r="BH388" i="4"/>
  <c r="BG388" i="4"/>
  <c r="BF388" i="4"/>
  <c r="T388" i="4"/>
  <c r="R388" i="4"/>
  <c r="P388" i="4"/>
  <c r="BI387" i="4"/>
  <c r="BH387" i="4"/>
  <c r="BG387" i="4"/>
  <c r="BF387" i="4"/>
  <c r="T387" i="4"/>
  <c r="R387" i="4"/>
  <c r="P387" i="4"/>
  <c r="BI385" i="4"/>
  <c r="BH385" i="4"/>
  <c r="BG385" i="4"/>
  <c r="BF385" i="4"/>
  <c r="T385" i="4"/>
  <c r="R385" i="4"/>
  <c r="P385" i="4"/>
  <c r="BI378" i="4"/>
  <c r="BH378" i="4"/>
  <c r="BG378" i="4"/>
  <c r="BF378" i="4"/>
  <c r="T378" i="4"/>
  <c r="R378" i="4"/>
  <c r="P378" i="4"/>
  <c r="BI374" i="4"/>
  <c r="BH374" i="4"/>
  <c r="BG374" i="4"/>
  <c r="BF374" i="4"/>
  <c r="T374" i="4"/>
  <c r="R374" i="4"/>
  <c r="P374" i="4"/>
  <c r="BI369" i="4"/>
  <c r="BH369" i="4"/>
  <c r="BG369" i="4"/>
  <c r="BF369" i="4"/>
  <c r="T369" i="4"/>
  <c r="R369" i="4"/>
  <c r="P369" i="4"/>
  <c r="BI361" i="4"/>
  <c r="BH361" i="4"/>
  <c r="BG361" i="4"/>
  <c r="BF361" i="4"/>
  <c r="T361" i="4"/>
  <c r="R361" i="4"/>
  <c r="P361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6" i="4"/>
  <c r="BH346" i="4"/>
  <c r="BG346" i="4"/>
  <c r="BF346" i="4"/>
  <c r="T346" i="4"/>
  <c r="R346" i="4"/>
  <c r="P346" i="4"/>
  <c r="BI345" i="4"/>
  <c r="BH345" i="4"/>
  <c r="BG345" i="4"/>
  <c r="BF345" i="4"/>
  <c r="T345" i="4"/>
  <c r="R345" i="4"/>
  <c r="P345" i="4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6" i="4"/>
  <c r="BH326" i="4"/>
  <c r="BG326" i="4"/>
  <c r="BF326" i="4"/>
  <c r="T326" i="4"/>
  <c r="R326" i="4"/>
  <c r="P326" i="4"/>
  <c r="BI324" i="4"/>
  <c r="BH324" i="4"/>
  <c r="BG324" i="4"/>
  <c r="BF324" i="4"/>
  <c r="T324" i="4"/>
  <c r="R324" i="4"/>
  <c r="P324" i="4"/>
  <c r="BI317" i="4"/>
  <c r="BH317" i="4"/>
  <c r="BG317" i="4"/>
  <c r="BF317" i="4"/>
  <c r="T317" i="4"/>
  <c r="R317" i="4"/>
  <c r="P317" i="4"/>
  <c r="BI311" i="4"/>
  <c r="BH311" i="4"/>
  <c r="BG311" i="4"/>
  <c r="BF311" i="4"/>
  <c r="T311" i="4"/>
  <c r="R311" i="4"/>
  <c r="P311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79" i="4"/>
  <c r="BH279" i="4"/>
  <c r="BG279" i="4"/>
  <c r="BF279" i="4"/>
  <c r="T279" i="4"/>
  <c r="R279" i="4"/>
  <c r="P279" i="4"/>
  <c r="BI276" i="4"/>
  <c r="BH276" i="4"/>
  <c r="BG276" i="4"/>
  <c r="BF276" i="4"/>
  <c r="T276" i="4"/>
  <c r="R276" i="4"/>
  <c r="P276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1" i="4"/>
  <c r="BH261" i="4"/>
  <c r="BG261" i="4"/>
  <c r="BF261" i="4"/>
  <c r="T261" i="4"/>
  <c r="R261" i="4"/>
  <c r="P261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/>
  <c r="J17" i="4"/>
  <c r="J12" i="4"/>
  <c r="J89" i="4"/>
  <c r="E7" i="4"/>
  <c r="E120" i="4"/>
  <c r="P256" i="3"/>
  <c r="BK256" i="3"/>
  <c r="J256" i="3" s="1"/>
  <c r="J100" i="3" s="1"/>
  <c r="J37" i="3"/>
  <c r="J36" i="3"/>
  <c r="AY96" i="1"/>
  <c r="J35" i="3"/>
  <c r="AX96" i="1"/>
  <c r="BI382" i="3"/>
  <c r="BH382" i="3"/>
  <c r="BG382" i="3"/>
  <c r="BF382" i="3"/>
  <c r="T382" i="3"/>
  <c r="T381" i="3"/>
  <c r="R382" i="3"/>
  <c r="R381" i="3"/>
  <c r="P382" i="3"/>
  <c r="P381" i="3" s="1"/>
  <c r="BI380" i="3"/>
  <c r="BH380" i="3"/>
  <c r="BG380" i="3"/>
  <c r="BF380" i="3"/>
  <c r="T380" i="3"/>
  <c r="R380" i="3"/>
  <c r="P380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0" i="3"/>
  <c r="BH370" i="3"/>
  <c r="BG370" i="3"/>
  <c r="BF370" i="3"/>
  <c r="T370" i="3"/>
  <c r="R370" i="3"/>
  <c r="P370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3" i="3"/>
  <c r="BH303" i="3"/>
  <c r="BG303" i="3"/>
  <c r="BF303" i="3"/>
  <c r="T303" i="3"/>
  <c r="R303" i="3"/>
  <c r="P303" i="3"/>
  <c r="BI292" i="3"/>
  <c r="BH292" i="3"/>
  <c r="BG292" i="3"/>
  <c r="BF292" i="3"/>
  <c r="T292" i="3"/>
  <c r="R292" i="3"/>
  <c r="P292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57" i="3"/>
  <c r="BH257" i="3"/>
  <c r="BG257" i="3"/>
  <c r="BF257" i="3"/>
  <c r="T257" i="3"/>
  <c r="T256" i="3" s="1"/>
  <c r="R257" i="3"/>
  <c r="R256" i="3" s="1"/>
  <c r="P257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62" i="3"/>
  <c r="BH162" i="3"/>
  <c r="BG162" i="3"/>
  <c r="BF162" i="3"/>
  <c r="T162" i="3"/>
  <c r="R162" i="3"/>
  <c r="P162" i="3"/>
  <c r="BI156" i="3"/>
  <c r="BH156" i="3"/>
  <c r="BG156" i="3"/>
  <c r="BF156" i="3"/>
  <c r="T156" i="3"/>
  <c r="R156" i="3"/>
  <c r="P156" i="3"/>
  <c r="BI144" i="3"/>
  <c r="BH144" i="3"/>
  <c r="BG144" i="3"/>
  <c r="BF144" i="3"/>
  <c r="T144" i="3"/>
  <c r="R144" i="3"/>
  <c r="P144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89" i="3"/>
  <c r="E7" i="3"/>
  <c r="E115" i="3" s="1"/>
  <c r="J37" i="2"/>
  <c r="J36" i="2"/>
  <c r="AY95" i="1" s="1"/>
  <c r="J35" i="2"/>
  <c r="AX95" i="1" s="1"/>
  <c r="BI596" i="2"/>
  <c r="BH596" i="2"/>
  <c r="BG596" i="2"/>
  <c r="BF596" i="2"/>
  <c r="T596" i="2"/>
  <c r="T595" i="2" s="1"/>
  <c r="R596" i="2"/>
  <c r="R595" i="2" s="1"/>
  <c r="P596" i="2"/>
  <c r="P595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59" i="2"/>
  <c r="BH559" i="2"/>
  <c r="BG559" i="2"/>
  <c r="BF559" i="2"/>
  <c r="T559" i="2"/>
  <c r="R559" i="2"/>
  <c r="P559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396" i="2"/>
  <c r="BH396" i="2"/>
  <c r="BG396" i="2"/>
  <c r="BF396" i="2"/>
  <c r="T396" i="2"/>
  <c r="R396" i="2"/>
  <c r="P396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0" i="2"/>
  <c r="BH370" i="2"/>
  <c r="BG370" i="2"/>
  <c r="BF370" i="2"/>
  <c r="T370" i="2"/>
  <c r="R370" i="2"/>
  <c r="P370" i="2"/>
  <c r="BI359" i="2"/>
  <c r="BH359" i="2"/>
  <c r="BG359" i="2"/>
  <c r="BF359" i="2"/>
  <c r="T359" i="2"/>
  <c r="R359" i="2"/>
  <c r="P359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1" i="2"/>
  <c r="BH321" i="2"/>
  <c r="BG321" i="2"/>
  <c r="BF321" i="2"/>
  <c r="T321" i="2"/>
  <c r="R321" i="2"/>
  <c r="P321" i="2"/>
  <c r="BI311" i="2"/>
  <c r="BH311" i="2"/>
  <c r="BG311" i="2"/>
  <c r="BF311" i="2"/>
  <c r="T311" i="2"/>
  <c r="R311" i="2"/>
  <c r="P311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2" i="2"/>
  <c r="BH242" i="2"/>
  <c r="BG242" i="2"/>
  <c r="BF242" i="2"/>
  <c r="T242" i="2"/>
  <c r="R242" i="2"/>
  <c r="P242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0" i="2"/>
  <c r="BH210" i="2"/>
  <c r="BG210" i="2"/>
  <c r="BF210" i="2"/>
  <c r="T210" i="2"/>
  <c r="R210" i="2"/>
  <c r="P210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/>
  <c r="J17" i="2"/>
  <c r="J12" i="2"/>
  <c r="J89" i="2"/>
  <c r="E7" i="2"/>
  <c r="E115" i="2"/>
  <c r="L90" i="1"/>
  <c r="AM90" i="1"/>
  <c r="AM89" i="1"/>
  <c r="L89" i="1"/>
  <c r="AM87" i="1"/>
  <c r="L87" i="1"/>
  <c r="L85" i="1"/>
  <c r="L84" i="1"/>
  <c r="J588" i="2"/>
  <c r="J549" i="2"/>
  <c r="J498" i="2"/>
  <c r="J470" i="2"/>
  <c r="J370" i="2"/>
  <c r="BK290" i="2"/>
  <c r="BK148" i="2"/>
  <c r="BK594" i="2"/>
  <c r="J572" i="2"/>
  <c r="BK540" i="2"/>
  <c r="J506" i="2"/>
  <c r="J438" i="2"/>
  <c r="J353" i="2"/>
  <c r="BK218" i="2"/>
  <c r="BK133" i="2"/>
  <c r="BK548" i="2"/>
  <c r="J526" i="2"/>
  <c r="BK471" i="2"/>
  <c r="J332" i="2"/>
  <c r="BK561" i="2"/>
  <c r="J518" i="2"/>
  <c r="BK473" i="2"/>
  <c r="BK433" i="2"/>
  <c r="BK383" i="2"/>
  <c r="BK147" i="2"/>
  <c r="J580" i="2"/>
  <c r="J524" i="2"/>
  <c r="BK489" i="2"/>
  <c r="BK437" i="2"/>
  <c r="J359" i="2"/>
  <c r="BK135" i="2"/>
  <c r="BK584" i="2"/>
  <c r="J547" i="2"/>
  <c r="BK518" i="2"/>
  <c r="BK504" i="2"/>
  <c r="BK479" i="2"/>
  <c r="BK439" i="2"/>
  <c r="J420" i="2"/>
  <c r="BK337" i="2"/>
  <c r="BK581" i="2"/>
  <c r="J550" i="2"/>
  <c r="BK491" i="2"/>
  <c r="J442" i="2"/>
  <c r="J383" i="2"/>
  <c r="J182" i="2"/>
  <c r="BK553" i="2"/>
  <c r="BK461" i="2"/>
  <c r="BK430" i="2"/>
  <c r="BK410" i="2"/>
  <c r="BK183" i="2"/>
  <c r="J364" i="3"/>
  <c r="J309" i="3"/>
  <c r="J138" i="3"/>
  <c r="J356" i="3"/>
  <c r="BK210" i="3"/>
  <c r="J130" i="3"/>
  <c r="J329" i="3"/>
  <c r="BK188" i="3"/>
  <c r="BK364" i="3"/>
  <c r="BK313" i="3"/>
  <c r="J251" i="3"/>
  <c r="J378" i="3"/>
  <c r="BK336" i="3"/>
  <c r="BK181" i="3"/>
  <c r="J365" i="3"/>
  <c r="J254" i="3"/>
  <c r="J136" i="3"/>
  <c r="J347" i="3"/>
  <c r="BK277" i="3"/>
  <c r="BK378" i="3"/>
  <c r="BK309" i="3"/>
  <c r="J137" i="3"/>
  <c r="J505" i="4"/>
  <c r="J432" i="4"/>
  <c r="J196" i="4"/>
  <c r="BK564" i="4"/>
  <c r="J472" i="4"/>
  <c r="BK378" i="4"/>
  <c r="J283" i="4"/>
  <c r="BK194" i="4"/>
  <c r="J546" i="4"/>
  <c r="BK465" i="4"/>
  <c r="J349" i="4"/>
  <c r="J273" i="4"/>
  <c r="J171" i="4"/>
  <c r="J562" i="4"/>
  <c r="J395" i="4"/>
  <c r="BK335" i="4"/>
  <c r="BK181" i="4"/>
  <c r="BK577" i="4"/>
  <c r="J494" i="4"/>
  <c r="BK394" i="4"/>
  <c r="J326" i="4"/>
  <c r="BK283" i="4"/>
  <c r="J251" i="4"/>
  <c r="BK539" i="4"/>
  <c r="J429" i="4"/>
  <c r="J289" i="4"/>
  <c r="J222" i="4"/>
  <c r="BK549" i="4"/>
  <c r="J475" i="4"/>
  <c r="J388" i="4"/>
  <c r="BK261" i="4"/>
  <c r="BK135" i="4"/>
  <c r="BK345" i="5"/>
  <c r="J148" i="5"/>
  <c r="BK366" i="5"/>
  <c r="BK149" i="5"/>
  <c r="BK146" i="5"/>
  <c r="BK389" i="5"/>
  <c r="BK361" i="5"/>
  <c r="J306" i="5"/>
  <c r="BK138" i="5"/>
  <c r="J381" i="5"/>
  <c r="J320" i="5"/>
  <c r="BK136" i="5"/>
  <c r="J351" i="5"/>
  <c r="J327" i="5"/>
  <c r="J237" i="5"/>
  <c r="BK395" i="5"/>
  <c r="J361" i="5"/>
  <c r="J149" i="5"/>
  <c r="J408" i="5"/>
  <c r="J152" i="5"/>
  <c r="J581" i="2"/>
  <c r="BK520" i="2"/>
  <c r="BK440" i="2"/>
  <c r="J272" i="2"/>
  <c r="BK551" i="2"/>
  <c r="J508" i="2"/>
  <c r="BK462" i="2"/>
  <c r="BK420" i="2"/>
  <c r="BK242" i="2"/>
  <c r="BK139" i="2"/>
  <c r="J574" i="2"/>
  <c r="BK530" i="2"/>
  <c r="J494" i="2"/>
  <c r="BK464" i="2"/>
  <c r="J415" i="2"/>
  <c r="J254" i="2"/>
  <c r="AS94" i="1"/>
  <c r="BK472" i="2"/>
  <c r="J433" i="2"/>
  <c r="BK396" i="2"/>
  <c r="J228" i="2"/>
  <c r="J576" i="2"/>
  <c r="J544" i="2"/>
  <c r="J489" i="2"/>
  <c r="BK444" i="2"/>
  <c r="BK270" i="2"/>
  <c r="J583" i="2"/>
  <c r="BK492" i="2"/>
  <c r="BK435" i="2"/>
  <c r="BK407" i="2"/>
  <c r="BK141" i="2"/>
  <c r="BK338" i="3"/>
  <c r="J230" i="3"/>
  <c r="BK362" i="3"/>
  <c r="J328" i="3"/>
  <c r="BK193" i="3"/>
  <c r="J380" i="3"/>
  <c r="BK279" i="3"/>
  <c r="J374" i="3"/>
  <c r="J319" i="3"/>
  <c r="J257" i="3"/>
  <c r="J134" i="3"/>
  <c r="BK347" i="3"/>
  <c r="J212" i="3"/>
  <c r="J376" i="3"/>
  <c r="BK331" i="3"/>
  <c r="J156" i="3"/>
  <c r="J362" i="3"/>
  <c r="BK317" i="3"/>
  <c r="J144" i="3"/>
  <c r="BK355" i="3"/>
  <c r="J292" i="3"/>
  <c r="J582" i="4"/>
  <c r="J545" i="4"/>
  <c r="BK326" i="4"/>
  <c r="J172" i="4"/>
  <c r="J496" i="4"/>
  <c r="BK395" i="4"/>
  <c r="J346" i="4"/>
  <c r="BK294" i="4"/>
  <c r="BK143" i="4"/>
  <c r="BK496" i="4"/>
  <c r="BK401" i="4"/>
  <c r="J302" i="4"/>
  <c r="J267" i="4"/>
  <c r="J152" i="4"/>
  <c r="J533" i="4"/>
  <c r="BK369" i="4"/>
  <c r="J279" i="4"/>
  <c r="BK149" i="4"/>
  <c r="BK550" i="4"/>
  <c r="BK438" i="4"/>
  <c r="BK338" i="4"/>
  <c r="BK291" i="4"/>
  <c r="J153" i="4"/>
  <c r="BK495" i="4"/>
  <c r="J394" i="4"/>
  <c r="BK311" i="4"/>
  <c r="BK153" i="4"/>
  <c r="BK524" i="4"/>
  <c r="BK472" i="4"/>
  <c r="J421" i="4"/>
  <c r="J297" i="4"/>
  <c r="BK186" i="4"/>
  <c r="BK380" i="5"/>
  <c r="J341" i="5"/>
  <c r="J135" i="5"/>
  <c r="BK349" i="5"/>
  <c r="J305" i="5"/>
  <c r="J380" i="5"/>
  <c r="BK243" i="5"/>
  <c r="BK406" i="5"/>
  <c r="J373" i="5"/>
  <c r="J340" i="5"/>
  <c r="J136" i="5"/>
  <c r="J367" i="5"/>
  <c r="J311" i="5"/>
  <c r="J131" i="5"/>
  <c r="J347" i="5"/>
  <c r="BK320" i="5"/>
  <c r="J138" i="5"/>
  <c r="BK367" i="5"/>
  <c r="J333" i="5"/>
  <c r="BK422" i="5"/>
  <c r="J404" i="5"/>
  <c r="BK356" i="5"/>
  <c r="J124" i="6"/>
  <c r="J587" i="2"/>
  <c r="J570" i="2"/>
  <c r="J520" i="2"/>
  <c r="J487" i="2"/>
  <c r="J440" i="2"/>
  <c r="J354" i="2"/>
  <c r="BK231" i="2"/>
  <c r="J132" i="2"/>
  <c r="J578" i="2"/>
  <c r="BK571" i="2"/>
  <c r="BK544" i="2"/>
  <c r="J462" i="2"/>
  <c r="J417" i="2"/>
  <c r="J340" i="2"/>
  <c r="BK252" i="2"/>
  <c r="J135" i="2"/>
  <c r="J561" i="2"/>
  <c r="BK487" i="2"/>
  <c r="J409" i="2"/>
  <c r="J290" i="2"/>
  <c r="BK569" i="2"/>
  <c r="BK531" i="2"/>
  <c r="BK477" i="2"/>
  <c r="BK436" i="2"/>
  <c r="J355" i="2"/>
  <c r="J150" i="2"/>
  <c r="BK587" i="2"/>
  <c r="J531" i="2"/>
  <c r="J477" i="2"/>
  <c r="J295" i="2"/>
  <c r="BK573" i="2"/>
  <c r="BK508" i="2"/>
  <c r="BK457" i="2"/>
  <c r="BK414" i="2"/>
  <c r="BK217" i="2"/>
  <c r="BK549" i="2"/>
  <c r="J454" i="2"/>
  <c r="BK354" i="2"/>
  <c r="J145" i="2"/>
  <c r="BK516" i="2"/>
  <c r="BK442" i="2"/>
  <c r="J418" i="2"/>
  <c r="BK340" i="2"/>
  <c r="BK145" i="2"/>
  <c r="BK346" i="3"/>
  <c r="BK305" i="3"/>
  <c r="BK134" i="3"/>
  <c r="J338" i="3"/>
  <c r="BK319" i="3"/>
  <c r="BK131" i="3"/>
  <c r="J320" i="3"/>
  <c r="J182" i="3"/>
  <c r="J350" i="3"/>
  <c r="BK281" i="3"/>
  <c r="BK144" i="3"/>
  <c r="BK343" i="3"/>
  <c r="BK252" i="3"/>
  <c r="J373" i="3"/>
  <c r="J276" i="3"/>
  <c r="BK132" i="3"/>
  <c r="J349" i="3"/>
  <c r="J324" i="3"/>
  <c r="J196" i="3"/>
  <c r="BK363" i="3"/>
  <c r="BK232" i="3"/>
  <c r="J581" i="4"/>
  <c r="BK473" i="4"/>
  <c r="BK345" i="4"/>
  <c r="BK251" i="4"/>
  <c r="BK581" i="4"/>
  <c r="J482" i="4"/>
  <c r="BK374" i="4"/>
  <c r="J299" i="4"/>
  <c r="BK220" i="4"/>
  <c r="J526" i="4"/>
  <c r="J430" i="4"/>
  <c r="J324" i="4"/>
  <c r="BK222" i="4"/>
  <c r="BK572" i="4"/>
  <c r="J435" i="4"/>
  <c r="J354" i="4"/>
  <c r="BK185" i="4"/>
  <c r="J143" i="4"/>
  <c r="J548" i="4"/>
  <c r="BK440" i="4"/>
  <c r="J336" i="4"/>
  <c r="BK289" i="4"/>
  <c r="BK147" i="4"/>
  <c r="BK545" i="4"/>
  <c r="BK428" i="4"/>
  <c r="J345" i="4"/>
  <c r="J261" i="4"/>
  <c r="J574" i="4"/>
  <c r="BK503" i="4"/>
  <c r="BK432" i="4"/>
  <c r="J369" i="4"/>
  <c r="BK150" i="4"/>
  <c r="J383" i="5"/>
  <c r="BK234" i="5"/>
  <c r="BK408" i="5"/>
  <c r="BK343" i="5"/>
  <c r="J406" i="5"/>
  <c r="BK325" i="5"/>
  <c r="BK402" i="5"/>
  <c r="BK347" i="5"/>
  <c r="BK225" i="5"/>
  <c r="BK399" i="5"/>
  <c r="J365" i="5"/>
  <c r="J277" i="5"/>
  <c r="BK382" i="5"/>
  <c r="BK342" i="5"/>
  <c r="BK266" i="5"/>
  <c r="BK420" i="5"/>
  <c r="BK372" i="5"/>
  <c r="BK340" i="5"/>
  <c r="BK195" i="5"/>
  <c r="J402" i="5"/>
  <c r="J224" i="5"/>
  <c r="BK124" i="6"/>
  <c r="BK454" i="2"/>
  <c r="J419" i="2"/>
  <c r="BK150" i="2"/>
  <c r="J562" i="2"/>
  <c r="J457" i="2"/>
  <c r="J427" i="2"/>
  <c r="BK353" i="2"/>
  <c r="J368" i="3"/>
  <c r="BK334" i="3"/>
  <c r="J278" i="3"/>
  <c r="J361" i="3"/>
  <c r="BK323" i="3"/>
  <c r="J184" i="3"/>
  <c r="BK376" i="3"/>
  <c r="J308" i="3"/>
  <c r="BK130" i="3"/>
  <c r="BK324" i="3"/>
  <c r="BK276" i="3"/>
  <c r="J131" i="3"/>
  <c r="J355" i="3"/>
  <c r="J277" i="3"/>
  <c r="BK136" i="3"/>
  <c r="BK292" i="3"/>
  <c r="BK366" i="3"/>
  <c r="J311" i="3"/>
  <c r="BK382" i="3"/>
  <c r="BK328" i="3"/>
  <c r="J200" i="3"/>
  <c r="J554" i="4"/>
  <c r="BK429" i="4"/>
  <c r="BK414" i="4"/>
  <c r="J405" i="4"/>
  <c r="BK387" i="4"/>
  <c r="J361" i="4"/>
  <c r="J332" i="4"/>
  <c r="J187" i="4"/>
  <c r="BK562" i="4"/>
  <c r="J434" i="4"/>
  <c r="J338" i="4"/>
  <c r="BK286" i="4"/>
  <c r="J199" i="4"/>
  <c r="BK554" i="4"/>
  <c r="BK469" i="4"/>
  <c r="J385" i="4"/>
  <c r="BK297" i="4"/>
  <c r="J203" i="4"/>
  <c r="BK141" i="4"/>
  <c r="BK433" i="4"/>
  <c r="J352" i="4"/>
  <c r="J229" i="4"/>
  <c r="BK138" i="4"/>
  <c r="BK488" i="4"/>
  <c r="J414" i="4"/>
  <c r="J333" i="4"/>
  <c r="BK302" i="4"/>
  <c r="BK265" i="4"/>
  <c r="BK518" i="4"/>
  <c r="J410" i="4"/>
  <c r="BK349" i="4"/>
  <c r="BK271" i="4"/>
  <c r="J191" i="4"/>
  <c r="BK505" i="4"/>
  <c r="J438" i="4"/>
  <c r="J328" i="4"/>
  <c r="BK229" i="4"/>
  <c r="J139" i="4"/>
  <c r="J375" i="5"/>
  <c r="J195" i="5"/>
  <c r="BK375" i="5"/>
  <c r="J330" i="5"/>
  <c r="BK152" i="5"/>
  <c r="J349" i="5"/>
  <c r="BK131" i="5"/>
  <c r="BK379" i="5"/>
  <c r="J343" i="5"/>
  <c r="BK232" i="5"/>
  <c r="J405" i="5"/>
  <c r="BK362" i="5"/>
  <c r="J229" i="5"/>
  <c r="J385" i="5"/>
  <c r="BK333" i="5"/>
  <c r="J225" i="5"/>
  <c r="BK388" i="5"/>
  <c r="J346" i="5"/>
  <c r="J232" i="5"/>
  <c r="BK410" i="5"/>
  <c r="BK359" i="5"/>
  <c r="BK583" i="2"/>
  <c r="J559" i="2"/>
  <c r="J504" i="2"/>
  <c r="J473" i="2"/>
  <c r="J435" i="2"/>
  <c r="BK359" i="2"/>
  <c r="BK254" i="2"/>
  <c r="J139" i="2"/>
  <c r="J582" i="2"/>
  <c r="BK546" i="2"/>
  <c r="J530" i="2"/>
  <c r="BK412" i="2"/>
  <c r="BK385" i="2"/>
  <c r="J289" i="2"/>
  <c r="J141" i="2"/>
  <c r="BK574" i="2"/>
  <c r="J534" i="2"/>
  <c r="BK475" i="2"/>
  <c r="BK421" i="2"/>
  <c r="J311" i="2"/>
  <c r="BK578" i="2"/>
  <c r="J537" i="2"/>
  <c r="BK485" i="2"/>
  <c r="J439" i="2"/>
  <c r="J407" i="2"/>
  <c r="BK272" i="2"/>
  <c r="BK592" i="2"/>
  <c r="BK543" i="2"/>
  <c r="BK498" i="2"/>
  <c r="J456" i="2"/>
  <c r="J396" i="2"/>
  <c r="J183" i="2"/>
  <c r="BK588" i="2"/>
  <c r="J546" i="2"/>
  <c r="BK536" i="2"/>
  <c r="BK506" i="2"/>
  <c r="J485" i="2"/>
  <c r="BK441" i="2"/>
  <c r="J410" i="2"/>
  <c r="J292" i="2"/>
  <c r="BK143" i="2"/>
  <c r="BK552" i="2"/>
  <c r="BK524" i="2"/>
  <c r="BK451" i="2"/>
  <c r="J421" i="2"/>
  <c r="J219" i="2"/>
  <c r="J571" i="2"/>
  <c r="BK470" i="2"/>
  <c r="BK434" i="2"/>
  <c r="J382" i="2"/>
  <c r="BK373" i="3"/>
  <c r="J344" i="3"/>
  <c r="J281" i="3"/>
  <c r="J132" i="3"/>
  <c r="J331" i="3"/>
  <c r="J252" i="3"/>
  <c r="BK138" i="3"/>
  <c r="BK314" i="3"/>
  <c r="BK137" i="3"/>
  <c r="J322" i="3"/>
  <c r="BK212" i="3"/>
  <c r="J363" i="3"/>
  <c r="J307" i="3"/>
  <c r="BK156" i="3"/>
  <c r="J334" i="3"/>
  <c r="BK162" i="3"/>
  <c r="BK356" i="3"/>
  <c r="J303" i="3"/>
  <c r="BK370" i="3"/>
  <c r="J352" i="3"/>
  <c r="J175" i="3"/>
  <c r="BK557" i="4"/>
  <c r="J495" i="4"/>
  <c r="J317" i="4"/>
  <c r="J149" i="4"/>
  <c r="J524" i="4"/>
  <c r="BK388" i="4"/>
  <c r="BK328" i="4"/>
  <c r="J271" i="4"/>
  <c r="BK172" i="4"/>
  <c r="J525" i="4"/>
  <c r="J408" i="4"/>
  <c r="BK346" i="4"/>
  <c r="BK292" i="4"/>
  <c r="BK187" i="4"/>
  <c r="BK133" i="4"/>
  <c r="J488" i="4"/>
  <c r="J387" i="4"/>
  <c r="J294" i="4"/>
  <c r="BK171" i="4"/>
  <c r="BK574" i="4"/>
  <c r="BK475" i="4"/>
  <c r="BK385" i="4"/>
  <c r="BK317" i="4"/>
  <c r="BK276" i="4"/>
  <c r="J135" i="4"/>
  <c r="BK494" i="4"/>
  <c r="J393" i="4"/>
  <c r="BK333" i="4"/>
  <c r="J248" i="4"/>
  <c r="J138" i="4"/>
  <c r="J518" i="4"/>
  <c r="BK467" i="4"/>
  <c r="BK405" i="4"/>
  <c r="J305" i="4"/>
  <c r="BK152" i="4"/>
  <c r="J389" i="5"/>
  <c r="J275" i="5"/>
  <c r="BK133" i="5"/>
  <c r="J348" i="5"/>
  <c r="BK190" i="5"/>
  <c r="BK370" i="5"/>
  <c r="J142" i="5"/>
  <c r="BK378" i="5"/>
  <c r="J323" i="5"/>
  <c r="J192" i="5"/>
  <c r="J388" i="5"/>
  <c r="BK344" i="5"/>
  <c r="J146" i="5"/>
  <c r="BK346" i="5"/>
  <c r="BK311" i="5"/>
  <c r="J190" i="5"/>
  <c r="BK376" i="5"/>
  <c r="BK330" i="5"/>
  <c r="J422" i="5"/>
  <c r="J395" i="5"/>
  <c r="BK151" i="5"/>
  <c r="BK580" i="2"/>
  <c r="BK539" i="2"/>
  <c r="J492" i="2"/>
  <c r="J464" i="2"/>
  <c r="BK408" i="2"/>
  <c r="J321" i="2"/>
  <c r="J223" i="2"/>
  <c r="BK596" i="2"/>
  <c r="J573" i="2"/>
  <c r="J569" i="2"/>
  <c r="BK537" i="2"/>
  <c r="BK528" i="2"/>
  <c r="J453" i="2"/>
  <c r="BK332" i="2"/>
  <c r="BK151" i="2"/>
  <c r="BK582" i="2"/>
  <c r="J543" i="2"/>
  <c r="BK510" i="2"/>
  <c r="J444" i="2"/>
  <c r="BK321" i="2"/>
  <c r="J592" i="2"/>
  <c r="BK547" i="2"/>
  <c r="J500" i="2"/>
  <c r="BK449" i="2"/>
  <c r="BK415" i="2"/>
  <c r="BK226" i="2"/>
  <c r="J591" i="2"/>
  <c r="BK542" i="2"/>
  <c r="J495" i="2"/>
  <c r="J472" i="2"/>
  <c r="BK428" i="2"/>
  <c r="J242" i="2"/>
  <c r="BK132" i="2"/>
  <c r="BK576" i="2"/>
  <c r="J545" i="2"/>
  <c r="J516" i="2"/>
  <c r="J496" i="2"/>
  <c r="J461" i="2"/>
  <c r="BK427" i="2"/>
  <c r="BK355" i="2"/>
  <c r="BK219" i="2"/>
  <c r="J568" i="2"/>
  <c r="BK533" i="2"/>
  <c r="J481" i="2"/>
  <c r="J437" i="2"/>
  <c r="BK228" i="2"/>
  <c r="BK568" i="2"/>
  <c r="BK481" i="2"/>
  <c r="J441" i="2"/>
  <c r="J414" i="2"/>
  <c r="J218" i="2"/>
  <c r="BK350" i="3"/>
  <c r="J317" i="3"/>
  <c r="BK184" i="3"/>
  <c r="J353" i="3"/>
  <c r="BK303" i="3"/>
  <c r="BK174" i="3"/>
  <c r="BK349" i="3"/>
  <c r="J210" i="3"/>
  <c r="BK361" i="3"/>
  <c r="BK308" i="3"/>
  <c r="BK191" i="3"/>
  <c r="BK365" i="3"/>
  <c r="BK311" i="3"/>
  <c r="J174" i="3"/>
  <c r="BK353" i="3"/>
  <c r="BK200" i="3"/>
  <c r="BK377" i="3"/>
  <c r="BK333" i="3"/>
  <c r="BK230" i="3"/>
  <c r="BK367" i="3"/>
  <c r="J323" i="3"/>
  <c r="BK182" i="3"/>
  <c r="BK546" i="4"/>
  <c r="J330" i="4"/>
  <c r="BK191" i="4"/>
  <c r="BK525" i="4"/>
  <c r="BK413" i="4"/>
  <c r="BK332" i="4"/>
  <c r="J265" i="4"/>
  <c r="BK548" i="4"/>
  <c r="BK442" i="4"/>
  <c r="BK352" i="4"/>
  <c r="J286" i="4"/>
  <c r="J194" i="4"/>
  <c r="BK578" i="4"/>
  <c r="J442" i="4"/>
  <c r="BK393" i="4"/>
  <c r="BK288" i="4"/>
  <c r="J150" i="4"/>
  <c r="J572" i="4"/>
  <c r="J473" i="4"/>
  <c r="BK408" i="4"/>
  <c r="BK330" i="4"/>
  <c r="J292" i="4"/>
  <c r="BK203" i="4"/>
  <c r="J504" i="4"/>
  <c r="J391" i="4"/>
  <c r="J288" i="4"/>
  <c r="J181" i="4"/>
  <c r="BK526" i="4"/>
  <c r="J465" i="4"/>
  <c r="BK391" i="4"/>
  <c r="BK299" i="4"/>
  <c r="J220" i="4"/>
  <c r="BK404" i="5"/>
  <c r="BK237" i="5"/>
  <c r="J384" i="5"/>
  <c r="BK323" i="5"/>
  <c r="BK384" i="5"/>
  <c r="J308" i="5"/>
  <c r="J410" i="5"/>
  <c r="BK369" i="5"/>
  <c r="BK339" i="5"/>
  <c r="BK148" i="5"/>
  <c r="J382" i="5"/>
  <c r="J339" i="5"/>
  <c r="BK192" i="5"/>
  <c r="BK365" i="5"/>
  <c r="BK308" i="5"/>
  <c r="BK224" i="5"/>
  <c r="J369" i="5"/>
  <c r="BK327" i="5"/>
  <c r="J411" i="5"/>
  <c r="J266" i="5"/>
  <c r="BK135" i="5"/>
  <c r="J594" i="2"/>
  <c r="J536" i="2"/>
  <c r="J491" i="2"/>
  <c r="J443" i="2"/>
  <c r="J381" i="2"/>
  <c r="J270" i="2"/>
  <c r="J143" i="2"/>
  <c r="BK586" i="2"/>
  <c r="J554" i="2"/>
  <c r="BK534" i="2"/>
  <c r="BK459" i="2"/>
  <c r="BK432" i="2"/>
  <c r="BK381" i="2"/>
  <c r="BK182" i="2"/>
  <c r="J586" i="2"/>
  <c r="J540" i="2"/>
  <c r="BK495" i="2"/>
  <c r="BK443" i="2"/>
  <c r="BK342" i="2"/>
  <c r="BK590" i="2"/>
  <c r="J510" i="2"/>
  <c r="J459" i="2"/>
  <c r="BK418" i="2"/>
  <c r="BK311" i="2"/>
  <c r="BK223" i="2"/>
  <c r="J584" i="2"/>
  <c r="BK526" i="2"/>
  <c r="BK453" i="2"/>
  <c r="J412" i="2"/>
  <c r="J217" i="2"/>
  <c r="J130" i="2"/>
  <c r="BK559" i="2"/>
  <c r="J542" i="2"/>
  <c r="BK509" i="2"/>
  <c r="BK494" i="2"/>
  <c r="J451" i="2"/>
  <c r="J428" i="2"/>
  <c r="BK370" i="2"/>
  <c r="J151" i="2"/>
  <c r="BK554" i="2"/>
  <c r="J528" i="2"/>
  <c r="J471" i="2"/>
  <c r="J434" i="2"/>
  <c r="J252" i="2"/>
  <c r="BK575" i="2"/>
  <c r="BK550" i="2"/>
  <c r="J449" i="2"/>
  <c r="BK419" i="2"/>
  <c r="J148" i="2"/>
  <c r="BK360" i="3"/>
  <c r="J333" i="3"/>
  <c r="BK251" i="3"/>
  <c r="J128" i="3"/>
  <c r="J336" i="3"/>
  <c r="J188" i="3"/>
  <c r="BK352" i="3"/>
  <c r="BK257" i="3"/>
  <c r="J335" i="3"/>
  <c r="J304" i="3"/>
  <c r="J232" i="3"/>
  <c r="BK368" i="3"/>
  <c r="BK254" i="3"/>
  <c r="BK374" i="3"/>
  <c r="BK304" i="3"/>
  <c r="J183" i="3"/>
  <c r="J370" i="3"/>
  <c r="BK329" i="3"/>
  <c r="J181" i="3"/>
  <c r="J360" i="3"/>
  <c r="J305" i="3"/>
  <c r="BK128" i="3"/>
  <c r="BK533" i="4"/>
  <c r="J347" i="4"/>
  <c r="J186" i="4"/>
  <c r="J557" i="4"/>
  <c r="J428" i="4"/>
  <c r="BK361" i="4"/>
  <c r="BK305" i="4"/>
  <c r="J264" i="4"/>
  <c r="J550" i="4"/>
  <c r="BK410" i="4"/>
  <c r="BK336" i="4"/>
  <c r="BK269" i="4"/>
  <c r="J185" i="4"/>
  <c r="J564" i="4"/>
  <c r="J413" i="4"/>
  <c r="BK347" i="4"/>
  <c r="BK196" i="4"/>
  <c r="J145" i="4"/>
  <c r="J512" i="4"/>
  <c r="BK430" i="4"/>
  <c r="J335" i="4"/>
  <c r="J295" i="4"/>
  <c r="J269" i="4"/>
  <c r="J552" i="4"/>
  <c r="J467" i="4"/>
  <c r="J390" i="4"/>
  <c r="BK264" i="4"/>
  <c r="J578" i="4"/>
  <c r="BK512" i="4"/>
  <c r="J440" i="4"/>
  <c r="J374" i="4"/>
  <c r="J291" i="4"/>
  <c r="BK145" i="4"/>
  <c r="BK381" i="5"/>
  <c r="J342" i="5"/>
  <c r="BK142" i="5"/>
  <c r="BK351" i="5"/>
  <c r="BK144" i="5"/>
  <c r="J344" i="5"/>
  <c r="J133" i="5"/>
  <c r="BK383" i="5"/>
  <c r="J356" i="5"/>
  <c r="BK275" i="5"/>
  <c r="BK385" i="5"/>
  <c r="BK348" i="5"/>
  <c r="J264" i="5"/>
  <c r="J378" i="5"/>
  <c r="J345" i="5"/>
  <c r="BK277" i="5"/>
  <c r="J399" i="5"/>
  <c r="J359" i="5"/>
  <c r="J420" i="5"/>
  <c r="J397" i="5"/>
  <c r="J243" i="5"/>
  <c r="BK122" i="6"/>
  <c r="BK591" i="2"/>
  <c r="J552" i="2"/>
  <c r="BK496" i="2"/>
  <c r="J479" i="2"/>
  <c r="J429" i="2"/>
  <c r="J337" i="2"/>
  <c r="J226" i="2"/>
  <c r="J128" i="2"/>
  <c r="J575" i="2"/>
  <c r="BK562" i="2"/>
  <c r="J533" i="2"/>
  <c r="BK456" i="2"/>
  <c r="J408" i="2"/>
  <c r="BK295" i="2"/>
  <c r="J210" i="2"/>
  <c r="J596" i="2"/>
  <c r="BK545" i="2"/>
  <c r="BK483" i="2"/>
  <c r="BK382" i="2"/>
  <c r="J133" i="2"/>
  <c r="J553" i="2"/>
  <c r="J509" i="2"/>
  <c r="BK438" i="2"/>
  <c r="J385" i="2"/>
  <c r="J231" i="2"/>
  <c r="BK130" i="2"/>
  <c r="BK572" i="2"/>
  <c r="J502" i="2"/>
  <c r="J483" i="2"/>
  <c r="BK429" i="2"/>
  <c r="BK289" i="2"/>
  <c r="J147" i="2"/>
  <c r="J590" i="2"/>
  <c r="J551" i="2"/>
  <c r="J539" i="2"/>
  <c r="BK500" i="2"/>
  <c r="J475" i="2"/>
  <c r="J436" i="2"/>
  <c r="BK409" i="2"/>
  <c r="BK210" i="2"/>
  <c r="BK570" i="2"/>
  <c r="BK502" i="2"/>
  <c r="BK460" i="2"/>
  <c r="J430" i="2"/>
  <c r="J342" i="2"/>
  <c r="BK128" i="2"/>
  <c r="J548" i="2"/>
  <c r="J460" i="2"/>
  <c r="J432" i="2"/>
  <c r="BK417" i="2"/>
  <c r="BK292" i="2"/>
  <c r="J367" i="3"/>
  <c r="BK322" i="3"/>
  <c r="BK196" i="3"/>
  <c r="J343" i="3"/>
  <c r="BK320" i="3"/>
  <c r="BK183" i="3"/>
  <c r="BK344" i="3"/>
  <c r="BK278" i="3"/>
  <c r="J366" i="3"/>
  <c r="BK307" i="3"/>
  <c r="J193" i="3"/>
  <c r="J377" i="3"/>
  <c r="BK335" i="3"/>
  <c r="BK175" i="3"/>
  <c r="J314" i="3"/>
  <c r="J191" i="3"/>
  <c r="BK380" i="3"/>
  <c r="J346" i="3"/>
  <c r="J279" i="3"/>
  <c r="J382" i="3"/>
  <c r="J313" i="3"/>
  <c r="J162" i="3"/>
  <c r="BK552" i="4"/>
  <c r="J433" i="4"/>
  <c r="BK295" i="4"/>
  <c r="BK139" i="4"/>
  <c r="J503" i="4"/>
  <c r="J401" i="4"/>
  <c r="BK324" i="4"/>
  <c r="BK267" i="4"/>
  <c r="J147" i="4"/>
  <c r="BK482" i="4"/>
  <c r="BK390" i="4"/>
  <c r="BK279" i="4"/>
  <c r="BK248" i="4"/>
  <c r="J577" i="4"/>
  <c r="BK421" i="4"/>
  <c r="J378" i="4"/>
  <c r="J231" i="4"/>
  <c r="J141" i="4"/>
  <c r="J549" i="4"/>
  <c r="J469" i="4"/>
  <c r="BK348" i="4"/>
  <c r="J311" i="4"/>
  <c r="BK273" i="4"/>
  <c r="BK582" i="4"/>
  <c r="BK434" i="4"/>
  <c r="BK354" i="4"/>
  <c r="J276" i="4"/>
  <c r="BK199" i="4"/>
  <c r="J539" i="4"/>
  <c r="BK504" i="4"/>
  <c r="BK435" i="4"/>
  <c r="J348" i="4"/>
  <c r="BK231" i="4"/>
  <c r="J133" i="4"/>
  <c r="J370" i="5"/>
  <c r="J151" i="5"/>
  <c r="BK373" i="5"/>
  <c r="BK229" i="5"/>
  <c r="J372" i="5"/>
  <c r="J234" i="5"/>
  <c r="BK405" i="5"/>
  <c r="J362" i="5"/>
  <c r="BK305" i="5"/>
  <c r="BK411" i="5"/>
  <c r="J379" i="5"/>
  <c r="BK306" i="5"/>
  <c r="BK397" i="5"/>
  <c r="BK341" i="5"/>
  <c r="BK264" i="5"/>
  <c r="J414" i="5"/>
  <c r="J366" i="5"/>
  <c r="J325" i="5"/>
  <c r="BK414" i="5"/>
  <c r="J376" i="5"/>
  <c r="J144" i="5"/>
  <c r="J122" i="6"/>
  <c r="T120" i="6" l="1"/>
  <c r="T119" i="6" s="1"/>
  <c r="BK294" i="2"/>
  <c r="J294" i="2"/>
  <c r="J100" i="2"/>
  <c r="BK499" i="2"/>
  <c r="J499" i="2" s="1"/>
  <c r="J102" i="2" s="1"/>
  <c r="T585" i="2"/>
  <c r="BK127" i="3"/>
  <c r="J127" i="3" s="1"/>
  <c r="J98" i="3" s="1"/>
  <c r="R330" i="3"/>
  <c r="BK375" i="3"/>
  <c r="J375" i="3" s="1"/>
  <c r="J104" i="3" s="1"/>
  <c r="BK132" i="4"/>
  <c r="J132" i="4"/>
  <c r="J98" i="4" s="1"/>
  <c r="R282" i="4"/>
  <c r="BK368" i="4"/>
  <c r="J368" i="4"/>
  <c r="J104" i="4" s="1"/>
  <c r="BK464" i="4"/>
  <c r="J464" i="4" s="1"/>
  <c r="J105" i="4" s="1"/>
  <c r="BK556" i="4"/>
  <c r="J556" i="4"/>
  <c r="J110" i="4"/>
  <c r="T310" i="5"/>
  <c r="R329" i="5"/>
  <c r="P403" i="5"/>
  <c r="P294" i="2"/>
  <c r="T499" i="2"/>
  <c r="T589" i="2"/>
  <c r="P127" i="3"/>
  <c r="T250" i="3"/>
  <c r="BK275" i="3"/>
  <c r="J275" i="3" s="1"/>
  <c r="J101" i="3" s="1"/>
  <c r="BK372" i="3"/>
  <c r="J372" i="3"/>
  <c r="J103" i="3" s="1"/>
  <c r="P247" i="4"/>
  <c r="R275" i="4"/>
  <c r="P368" i="4"/>
  <c r="P464" i="4"/>
  <c r="P556" i="4"/>
  <c r="P555" i="4"/>
  <c r="BK130" i="5"/>
  <c r="P304" i="5"/>
  <c r="T350" i="5"/>
  <c r="T409" i="5"/>
  <c r="P127" i="2"/>
  <c r="R331" i="2"/>
  <c r="R585" i="2"/>
  <c r="R250" i="3"/>
  <c r="P275" i="3"/>
  <c r="P372" i="3"/>
  <c r="R132" i="4"/>
  <c r="T282" i="4"/>
  <c r="R368" i="4"/>
  <c r="T464" i="4"/>
  <c r="BK547" i="4"/>
  <c r="J547" i="4"/>
  <c r="J107" i="4"/>
  <c r="T130" i="5"/>
  <c r="T304" i="5"/>
  <c r="BK329" i="5"/>
  <c r="J329" i="5"/>
  <c r="J102" i="5" s="1"/>
  <c r="R127" i="2"/>
  <c r="T331" i="2"/>
  <c r="P589" i="2"/>
  <c r="BK250" i="3"/>
  <c r="J250" i="3"/>
  <c r="J99" i="3"/>
  <c r="T275" i="3"/>
  <c r="P375" i="3"/>
  <c r="P132" i="4"/>
  <c r="BK282" i="4"/>
  <c r="J282" i="4"/>
  <c r="J101" i="4" s="1"/>
  <c r="P323" i="4"/>
  <c r="R334" i="4"/>
  <c r="BK474" i="4"/>
  <c r="J474" i="4" s="1"/>
  <c r="J106" i="4" s="1"/>
  <c r="T556" i="4"/>
  <c r="T555" i="4"/>
  <c r="BK310" i="5"/>
  <c r="J310" i="5"/>
  <c r="J100" i="5"/>
  <c r="BK350" i="5"/>
  <c r="J350" i="5" s="1"/>
  <c r="J103" i="5" s="1"/>
  <c r="R403" i="5"/>
  <c r="R413" i="5"/>
  <c r="R412" i="5" s="1"/>
  <c r="BK127" i="2"/>
  <c r="J127" i="2"/>
  <c r="J98" i="2"/>
  <c r="BK331" i="2"/>
  <c r="J331" i="2" s="1"/>
  <c r="J101" i="2" s="1"/>
  <c r="P585" i="2"/>
  <c r="T127" i="3"/>
  <c r="P330" i="3"/>
  <c r="R372" i="3"/>
  <c r="T132" i="4"/>
  <c r="P282" i="4"/>
  <c r="T368" i="4"/>
  <c r="R464" i="4"/>
  <c r="R556" i="4"/>
  <c r="R555" i="4" s="1"/>
  <c r="R130" i="5"/>
  <c r="R304" i="5"/>
  <c r="P350" i="5"/>
  <c r="P409" i="5"/>
  <c r="P413" i="5"/>
  <c r="P412" i="5" s="1"/>
  <c r="T127" i="2"/>
  <c r="R288" i="2"/>
  <c r="R294" i="2"/>
  <c r="P499" i="2"/>
  <c r="BK589" i="2"/>
  <c r="J589" i="2" s="1"/>
  <c r="J104" i="2" s="1"/>
  <c r="T330" i="3"/>
  <c r="T372" i="3"/>
  <c r="R247" i="4"/>
  <c r="T275" i="4"/>
  <c r="R323" i="4"/>
  <c r="BK334" i="4"/>
  <c r="J334" i="4" s="1"/>
  <c r="J103" i="4" s="1"/>
  <c r="T474" i="4"/>
  <c r="R547" i="4"/>
  <c r="P310" i="5"/>
  <c r="T329" i="5"/>
  <c r="BK409" i="5"/>
  <c r="J409" i="5"/>
  <c r="J106" i="5" s="1"/>
  <c r="BK413" i="5"/>
  <c r="J413" i="5" s="1"/>
  <c r="J108" i="5" s="1"/>
  <c r="P288" i="2"/>
  <c r="T288" i="2"/>
  <c r="T294" i="2"/>
  <c r="R499" i="2"/>
  <c r="R589" i="2"/>
  <c r="P250" i="3"/>
  <c r="R275" i="3"/>
  <c r="R375" i="3"/>
  <c r="BK247" i="4"/>
  <c r="J247" i="4"/>
  <c r="J99" i="4"/>
  <c r="BK275" i="4"/>
  <c r="J275" i="4" s="1"/>
  <c r="J100" i="4" s="1"/>
  <c r="BK323" i="4"/>
  <c r="J323" i="4"/>
  <c r="J102" i="4" s="1"/>
  <c r="P334" i="4"/>
  <c r="P474" i="4"/>
  <c r="P547" i="4"/>
  <c r="BK304" i="5"/>
  <c r="J304" i="5" s="1"/>
  <c r="J99" i="5" s="1"/>
  <c r="R350" i="5"/>
  <c r="T403" i="5"/>
  <c r="T413" i="5"/>
  <c r="T412" i="5"/>
  <c r="BK288" i="2"/>
  <c r="J288" i="2" s="1"/>
  <c r="J99" i="2" s="1"/>
  <c r="P331" i="2"/>
  <c r="BK585" i="2"/>
  <c r="J585" i="2" s="1"/>
  <c r="J103" i="2" s="1"/>
  <c r="R127" i="3"/>
  <c r="R126" i="3"/>
  <c r="R125" i="3" s="1"/>
  <c r="BK330" i="3"/>
  <c r="J330" i="3"/>
  <c r="J102" i="3" s="1"/>
  <c r="T375" i="3"/>
  <c r="T247" i="4"/>
  <c r="P275" i="4"/>
  <c r="T323" i="4"/>
  <c r="T334" i="4"/>
  <c r="R474" i="4"/>
  <c r="T547" i="4"/>
  <c r="P130" i="5"/>
  <c r="P129" i="5" s="1"/>
  <c r="P128" i="5" s="1"/>
  <c r="AU98" i="1" s="1"/>
  <c r="R310" i="5"/>
  <c r="P329" i="5"/>
  <c r="BK403" i="5"/>
  <c r="J403" i="5"/>
  <c r="J105" i="5"/>
  <c r="R409" i="5"/>
  <c r="BK595" i="2"/>
  <c r="J595" i="2"/>
  <c r="J105" i="2"/>
  <c r="BK326" i="5"/>
  <c r="J326" i="5"/>
  <c r="J101" i="5"/>
  <c r="BK401" i="5"/>
  <c r="J401" i="5" s="1"/>
  <c r="J104" i="5" s="1"/>
  <c r="BK123" i="6"/>
  <c r="J123" i="6"/>
  <c r="J99" i="6" s="1"/>
  <c r="BK381" i="3"/>
  <c r="J381" i="3"/>
  <c r="J105" i="3"/>
  <c r="BK553" i="4"/>
  <c r="J553" i="4"/>
  <c r="J108" i="4"/>
  <c r="BK121" i="6"/>
  <c r="J130" i="5"/>
  <c r="J98" i="5"/>
  <c r="E85" i="6"/>
  <c r="J89" i="6"/>
  <c r="BK412" i="5"/>
  <c r="J412" i="5"/>
  <c r="J107" i="5"/>
  <c r="F92" i="6"/>
  <c r="BE124" i="6"/>
  <c r="BE122" i="6"/>
  <c r="BE131" i="5"/>
  <c r="BE232" i="5"/>
  <c r="BE277" i="5"/>
  <c r="BE306" i="5"/>
  <c r="BE320" i="5"/>
  <c r="BE323" i="5"/>
  <c r="BE325" i="5"/>
  <c r="BE362" i="5"/>
  <c r="BE367" i="5"/>
  <c r="BE369" i="5"/>
  <c r="BE382" i="5"/>
  <c r="BE383" i="5"/>
  <c r="BE384" i="5"/>
  <c r="BE422" i="5"/>
  <c r="BE138" i="5"/>
  <c r="BE146" i="5"/>
  <c r="BE151" i="5"/>
  <c r="BE152" i="5"/>
  <c r="BE190" i="5"/>
  <c r="BE264" i="5"/>
  <c r="BE266" i="5"/>
  <c r="BE275" i="5"/>
  <c r="BE305" i="5"/>
  <c r="BE341" i="5"/>
  <c r="BE349" i="5"/>
  <c r="BE373" i="5"/>
  <c r="BE378" i="5"/>
  <c r="BE408" i="5"/>
  <c r="E85" i="5"/>
  <c r="BE135" i="5"/>
  <c r="BE149" i="5"/>
  <c r="BE192" i="5"/>
  <c r="BE344" i="5"/>
  <c r="BE370" i="5"/>
  <c r="BE375" i="5"/>
  <c r="BE379" i="5"/>
  <c r="BE404" i="5"/>
  <c r="BE405" i="5"/>
  <c r="BE406" i="5"/>
  <c r="BE420" i="5"/>
  <c r="J89" i="5"/>
  <c r="BE133" i="5"/>
  <c r="BE142" i="5"/>
  <c r="BE224" i="5"/>
  <c r="BE351" i="5"/>
  <c r="BE361" i="5"/>
  <c r="BE395" i="5"/>
  <c r="BK555" i="4"/>
  <c r="J555" i="4"/>
  <c r="J109" i="4"/>
  <c r="BE144" i="5"/>
  <c r="BE327" i="5"/>
  <c r="BE345" i="5"/>
  <c r="BE365" i="5"/>
  <c r="BE381" i="5"/>
  <c r="F92" i="5"/>
  <c r="BE148" i="5"/>
  <c r="BE229" i="5"/>
  <c r="BE333" i="5"/>
  <c r="BE343" i="5"/>
  <c r="BE346" i="5"/>
  <c r="BE347" i="5"/>
  <c r="BE356" i="5"/>
  <c r="BE385" i="5"/>
  <c r="BE389" i="5"/>
  <c r="BE399" i="5"/>
  <c r="BE410" i="5"/>
  <c r="BE195" i="5"/>
  <c r="BE234" i="5"/>
  <c r="BE237" i="5"/>
  <c r="BE308" i="5"/>
  <c r="BE311" i="5"/>
  <c r="BE342" i="5"/>
  <c r="BE376" i="5"/>
  <c r="BE380" i="5"/>
  <c r="BE388" i="5"/>
  <c r="BE397" i="5"/>
  <c r="BE402" i="5"/>
  <c r="BE411" i="5"/>
  <c r="BE414" i="5"/>
  <c r="BE136" i="5"/>
  <c r="BE225" i="5"/>
  <c r="BE243" i="5"/>
  <c r="BE330" i="5"/>
  <c r="BE339" i="5"/>
  <c r="BE340" i="5"/>
  <c r="BE348" i="5"/>
  <c r="BE359" i="5"/>
  <c r="BE366" i="5"/>
  <c r="BE372" i="5"/>
  <c r="F92" i="4"/>
  <c r="BE141" i="4"/>
  <c r="BE143" i="4"/>
  <c r="BE153" i="4"/>
  <c r="BE199" i="4"/>
  <c r="BE203" i="4"/>
  <c r="BE267" i="4"/>
  <c r="BE271" i="4"/>
  <c r="BE273" i="4"/>
  <c r="BE276" i="4"/>
  <c r="BE279" i="4"/>
  <c r="BE283" i="4"/>
  <c r="BE286" i="4"/>
  <c r="BE361" i="4"/>
  <c r="BE390" i="4"/>
  <c r="BE434" i="4"/>
  <c r="BE494" i="4"/>
  <c r="BE495" i="4"/>
  <c r="E85" i="4"/>
  <c r="BE150" i="4"/>
  <c r="BE269" i="4"/>
  <c r="BE324" i="4"/>
  <c r="BE326" i="4"/>
  <c r="BE374" i="4"/>
  <c r="BE378" i="4"/>
  <c r="BE385" i="4"/>
  <c r="BE387" i="4"/>
  <c r="BE388" i="4"/>
  <c r="BE413" i="4"/>
  <c r="BE414" i="4"/>
  <c r="BE421" i="4"/>
  <c r="BE433" i="4"/>
  <c r="BE442" i="4"/>
  <c r="BE472" i="4"/>
  <c r="BE473" i="4"/>
  <c r="BE475" i="4"/>
  <c r="BE482" i="4"/>
  <c r="BE488" i="4"/>
  <c r="BE525" i="4"/>
  <c r="BE526" i="4"/>
  <c r="BE533" i="4"/>
  <c r="BE572" i="4"/>
  <c r="BE145" i="4"/>
  <c r="BE171" i="4"/>
  <c r="BE172" i="4"/>
  <c r="BE181" i="4"/>
  <c r="BE185" i="4"/>
  <c r="BE186" i="4"/>
  <c r="BE347" i="4"/>
  <c r="BE352" i="4"/>
  <c r="BE391" i="4"/>
  <c r="BE393" i="4"/>
  <c r="BE435" i="4"/>
  <c r="BE562" i="4"/>
  <c r="BE564" i="4"/>
  <c r="BK126" i="3"/>
  <c r="J126" i="3"/>
  <c r="J97" i="3" s="1"/>
  <c r="BE147" i="4"/>
  <c r="BE191" i="4"/>
  <c r="BE194" i="4"/>
  <c r="BE220" i="4"/>
  <c r="BE222" i="4"/>
  <c r="BE251" i="4"/>
  <c r="BE295" i="4"/>
  <c r="BE297" i="4"/>
  <c r="BE299" i="4"/>
  <c r="BE302" i="4"/>
  <c r="BE305" i="4"/>
  <c r="BE311" i="4"/>
  <c r="BE317" i="4"/>
  <c r="BE333" i="4"/>
  <c r="BE346" i="4"/>
  <c r="BE349" i="4"/>
  <c r="BE401" i="4"/>
  <c r="BE405" i="4"/>
  <c r="BE429" i="4"/>
  <c r="BE430" i="4"/>
  <c r="BE432" i="4"/>
  <c r="BE469" i="4"/>
  <c r="BE504" i="4"/>
  <c r="BE557" i="4"/>
  <c r="J124" i="4"/>
  <c r="BE138" i="4"/>
  <c r="BE139" i="4"/>
  <c r="BE149" i="4"/>
  <c r="BE229" i="4"/>
  <c r="BE231" i="4"/>
  <c r="BE261" i="4"/>
  <c r="BE264" i="4"/>
  <c r="BE265" i="4"/>
  <c r="BE328" i="4"/>
  <c r="BE330" i="4"/>
  <c r="BE332" i="4"/>
  <c r="BE345" i="4"/>
  <c r="BE348" i="4"/>
  <c r="BE395" i="4"/>
  <c r="BE438" i="4"/>
  <c r="BE440" i="4"/>
  <c r="BE503" i="4"/>
  <c r="BE505" i="4"/>
  <c r="BE512" i="4"/>
  <c r="BE518" i="4"/>
  <c r="BE524" i="4"/>
  <c r="BE539" i="4"/>
  <c r="BE545" i="4"/>
  <c r="BE574" i="4"/>
  <c r="BE577" i="4"/>
  <c r="BE578" i="4"/>
  <c r="BE581" i="4"/>
  <c r="BE133" i="4"/>
  <c r="BE152" i="4"/>
  <c r="BE187" i="4"/>
  <c r="BE196" i="4"/>
  <c r="BE248" i="4"/>
  <c r="BE288" i="4"/>
  <c r="BE289" i="4"/>
  <c r="BE291" i="4"/>
  <c r="BE292" i="4"/>
  <c r="BE354" i="4"/>
  <c r="BE394" i="4"/>
  <c r="BE408" i="4"/>
  <c r="BE410" i="4"/>
  <c r="BE465" i="4"/>
  <c r="BE546" i="4"/>
  <c r="BE548" i="4"/>
  <c r="BE549" i="4"/>
  <c r="BE550" i="4"/>
  <c r="BE552" i="4"/>
  <c r="BE554" i="4"/>
  <c r="BE582" i="4"/>
  <c r="BE135" i="4"/>
  <c r="BE294" i="4"/>
  <c r="BE335" i="4"/>
  <c r="BE336" i="4"/>
  <c r="BE338" i="4"/>
  <c r="BE369" i="4"/>
  <c r="BE428" i="4"/>
  <c r="BE467" i="4"/>
  <c r="BE496" i="4"/>
  <c r="BE130" i="3"/>
  <c r="BE131" i="3"/>
  <c r="BE132" i="3"/>
  <c r="BE134" i="3"/>
  <c r="BE188" i="3"/>
  <c r="BE191" i="3"/>
  <c r="BE212" i="3"/>
  <c r="BE257" i="3"/>
  <c r="BE276" i="3"/>
  <c r="BE277" i="3"/>
  <c r="BE279" i="3"/>
  <c r="BE303" i="3"/>
  <c r="BE314" i="3"/>
  <c r="BE317" i="3"/>
  <c r="BE346" i="3"/>
  <c r="BE349" i="3"/>
  <c r="BE365" i="3"/>
  <c r="BE373" i="3"/>
  <c r="BE380" i="3"/>
  <c r="BE382" i="3"/>
  <c r="BE162" i="3"/>
  <c r="BE200" i="3"/>
  <c r="BE210" i="3"/>
  <c r="BE251" i="3"/>
  <c r="BE254" i="3"/>
  <c r="BE308" i="3"/>
  <c r="BE313" i="3"/>
  <c r="BE334" i="3"/>
  <c r="BE338" i="3"/>
  <c r="BE343" i="3"/>
  <c r="BE363" i="3"/>
  <c r="BK126" i="2"/>
  <c r="J126" i="2" s="1"/>
  <c r="J97" i="2" s="1"/>
  <c r="BE309" i="3"/>
  <c r="BE319" i="3"/>
  <c r="BE320" i="3"/>
  <c r="BE324" i="3"/>
  <c r="BE329" i="3"/>
  <c r="BE366" i="3"/>
  <c r="BE367" i="3"/>
  <c r="BE377" i="3"/>
  <c r="F92" i="3"/>
  <c r="BE138" i="3"/>
  <c r="BE183" i="3"/>
  <c r="BE184" i="3"/>
  <c r="BE281" i="3"/>
  <c r="BE304" i="3"/>
  <c r="BE322" i="3"/>
  <c r="BE323" i="3"/>
  <c r="BE331" i="3"/>
  <c r="BE361" i="3"/>
  <c r="J119" i="3"/>
  <c r="BE128" i="3"/>
  <c r="BE136" i="3"/>
  <c r="BE137" i="3"/>
  <c r="BE182" i="3"/>
  <c r="BE278" i="3"/>
  <c r="BE328" i="3"/>
  <c r="BE344" i="3"/>
  <c r="BE352" i="3"/>
  <c r="BE362" i="3"/>
  <c r="BE370" i="3"/>
  <c r="E85" i="3"/>
  <c r="BE144" i="3"/>
  <c r="BE174" i="3"/>
  <c r="BE175" i="3"/>
  <c r="BE193" i="3"/>
  <c r="BE196" i="3"/>
  <c r="BE252" i="3"/>
  <c r="BE305" i="3"/>
  <c r="BE333" i="3"/>
  <c r="BE336" i="3"/>
  <c r="BE355" i="3"/>
  <c r="BE356" i="3"/>
  <c r="BE360" i="3"/>
  <c r="BE368" i="3"/>
  <c r="BE230" i="3"/>
  <c r="BE232" i="3"/>
  <c r="BE311" i="3"/>
  <c r="BE347" i="3"/>
  <c r="BE350" i="3"/>
  <c r="BE364" i="3"/>
  <c r="BE374" i="3"/>
  <c r="BE376" i="3"/>
  <c r="BE378" i="3"/>
  <c r="BE156" i="3"/>
  <c r="BE181" i="3"/>
  <c r="BE292" i="3"/>
  <c r="BE307" i="3"/>
  <c r="BE335" i="3"/>
  <c r="BE353" i="3"/>
  <c r="E85" i="2"/>
  <c r="BE231" i="2"/>
  <c r="BE242" i="2"/>
  <c r="BE254" i="2"/>
  <c r="BE272" i="2"/>
  <c r="BE289" i="2"/>
  <c r="BE311" i="2"/>
  <c r="BE321" i="2"/>
  <c r="BE332" i="2"/>
  <c r="BE370" i="2"/>
  <c r="BE437" i="2"/>
  <c r="BE443" i="2"/>
  <c r="BE451" i="2"/>
  <c r="BE462" i="2"/>
  <c r="BE489" i="2"/>
  <c r="BE494" i="2"/>
  <c r="BE498" i="2"/>
  <c r="BE500" i="2"/>
  <c r="BE502" i="2"/>
  <c r="BE526" i="2"/>
  <c r="BE578" i="2"/>
  <c r="BE580" i="2"/>
  <c r="BE581" i="2"/>
  <c r="BE130" i="2"/>
  <c r="BE217" i="2"/>
  <c r="BE359" i="2"/>
  <c r="BE381" i="2"/>
  <c r="BE407" i="2"/>
  <c r="BE409" i="2"/>
  <c r="BE414" i="2"/>
  <c r="BE428" i="2"/>
  <c r="BE456" i="2"/>
  <c r="BE464" i="2"/>
  <c r="BE475" i="2"/>
  <c r="BE477" i="2"/>
  <c r="BE492" i="2"/>
  <c r="BE495" i="2"/>
  <c r="BE510" i="2"/>
  <c r="BE536" i="2"/>
  <c r="BE537" i="2"/>
  <c r="BE540" i="2"/>
  <c r="BE546" i="2"/>
  <c r="BE574" i="2"/>
  <c r="BE583" i="2"/>
  <c r="BE586" i="2"/>
  <c r="BE133" i="2"/>
  <c r="BE135" i="2"/>
  <c r="BE139" i="2"/>
  <c r="BE148" i="2"/>
  <c r="BE270" i="2"/>
  <c r="BE383" i="2"/>
  <c r="BE418" i="2"/>
  <c r="BE430" i="2"/>
  <c r="BE434" i="2"/>
  <c r="BE454" i="2"/>
  <c r="BE524" i="2"/>
  <c r="BE531" i="2"/>
  <c r="BE548" i="2"/>
  <c r="BE552" i="2"/>
  <c r="BE553" i="2"/>
  <c r="BE568" i="2"/>
  <c r="BE569" i="2"/>
  <c r="BE571" i="2"/>
  <c r="BE591" i="2"/>
  <c r="BE592" i="2"/>
  <c r="BE151" i="2"/>
  <c r="BE226" i="2"/>
  <c r="BE228" i="2"/>
  <c r="BE417" i="2"/>
  <c r="BE419" i="2"/>
  <c r="BE420" i="2"/>
  <c r="BE432" i="2"/>
  <c r="BE433" i="2"/>
  <c r="BE438" i="2"/>
  <c r="BE439" i="2"/>
  <c r="BE459" i="2"/>
  <c r="BE470" i="2"/>
  <c r="BE473" i="2"/>
  <c r="BE485" i="2"/>
  <c r="BE533" i="2"/>
  <c r="BE534" i="2"/>
  <c r="BE547" i="2"/>
  <c r="BE549" i="2"/>
  <c r="BE554" i="2"/>
  <c r="BE561" i="2"/>
  <c r="BE562" i="2"/>
  <c r="BE582" i="2"/>
  <c r="F122" i="2"/>
  <c r="BE132" i="2"/>
  <c r="BE143" i="2"/>
  <c r="BE210" i="2"/>
  <c r="BE218" i="2"/>
  <c r="BE290" i="2"/>
  <c r="BE337" i="2"/>
  <c r="BE340" i="2"/>
  <c r="BE353" i="2"/>
  <c r="BE408" i="2"/>
  <c r="BE410" i="2"/>
  <c r="BE427" i="2"/>
  <c r="BE442" i="2"/>
  <c r="BE491" i="2"/>
  <c r="BE496" i="2"/>
  <c r="BE520" i="2"/>
  <c r="BE542" i="2"/>
  <c r="BE543" i="2"/>
  <c r="BE545" i="2"/>
  <c r="BE570" i="2"/>
  <c r="BE573" i="2"/>
  <c r="BE575" i="2"/>
  <c r="BE576" i="2"/>
  <c r="BE587" i="2"/>
  <c r="BE588" i="2"/>
  <c r="J119" i="2"/>
  <c r="BE128" i="2"/>
  <c r="BE141" i="2"/>
  <c r="BE182" i="2"/>
  <c r="BE252" i="2"/>
  <c r="BE354" i="2"/>
  <c r="BE415" i="2"/>
  <c r="BE435" i="2"/>
  <c r="BE436" i="2"/>
  <c r="BE453" i="2"/>
  <c r="BE457" i="2"/>
  <c r="BE461" i="2"/>
  <c r="BE472" i="2"/>
  <c r="BE479" i="2"/>
  <c r="BE504" i="2"/>
  <c r="BE508" i="2"/>
  <c r="BE530" i="2"/>
  <c r="BE572" i="2"/>
  <c r="BE594" i="2"/>
  <c r="BE147" i="2"/>
  <c r="BE150" i="2"/>
  <c r="BE219" i="2"/>
  <c r="BE223" i="2"/>
  <c r="BE292" i="2"/>
  <c r="BE355" i="2"/>
  <c r="BE421" i="2"/>
  <c r="BE429" i="2"/>
  <c r="BE440" i="2"/>
  <c r="BE441" i="2"/>
  <c r="BE460" i="2"/>
  <c r="BE471" i="2"/>
  <c r="BE481" i="2"/>
  <c r="BE487" i="2"/>
  <c r="BE518" i="2"/>
  <c r="BE539" i="2"/>
  <c r="BE551" i="2"/>
  <c r="BE559" i="2"/>
  <c r="BE584" i="2"/>
  <c r="BE145" i="2"/>
  <c r="BE183" i="2"/>
  <c r="BE295" i="2"/>
  <c r="BE342" i="2"/>
  <c r="BE382" i="2"/>
  <c r="BE385" i="2"/>
  <c r="BE396" i="2"/>
  <c r="BE412" i="2"/>
  <c r="BE444" i="2"/>
  <c r="BE449" i="2"/>
  <c r="BE483" i="2"/>
  <c r="BE506" i="2"/>
  <c r="BE509" i="2"/>
  <c r="BE516" i="2"/>
  <c r="BE528" i="2"/>
  <c r="BE544" i="2"/>
  <c r="BE550" i="2"/>
  <c r="BE590" i="2"/>
  <c r="BE596" i="2"/>
  <c r="F35" i="3"/>
  <c r="BB96" i="1" s="1"/>
  <c r="F37" i="3"/>
  <c r="BD96" i="1" s="1"/>
  <c r="F34" i="5"/>
  <c r="BA98" i="1" s="1"/>
  <c r="J34" i="6"/>
  <c r="AW99" i="1"/>
  <c r="F37" i="2"/>
  <c r="BD95" i="1" s="1"/>
  <c r="F37" i="5"/>
  <c r="BD98" i="1" s="1"/>
  <c r="F36" i="2"/>
  <c r="BC95" i="1"/>
  <c r="F37" i="4"/>
  <c r="BD97" i="1" s="1"/>
  <c r="F36" i="6"/>
  <c r="BC99" i="1"/>
  <c r="F34" i="2"/>
  <c r="BA95" i="1" s="1"/>
  <c r="F34" i="4"/>
  <c r="BA97" i="1"/>
  <c r="F36" i="5"/>
  <c r="BC98" i="1" s="1"/>
  <c r="J34" i="2"/>
  <c r="AW95" i="1"/>
  <c r="F36" i="4"/>
  <c r="BC97" i="1" s="1"/>
  <c r="F34" i="6"/>
  <c r="BA99" i="1"/>
  <c r="F36" i="3"/>
  <c r="BC96" i="1" s="1"/>
  <c r="J34" i="4"/>
  <c r="AW97" i="1" s="1"/>
  <c r="J34" i="5"/>
  <c r="AW98" i="1" s="1"/>
  <c r="F37" i="6"/>
  <c r="BD99" i="1"/>
  <c r="F35" i="2"/>
  <c r="BB95" i="1" s="1"/>
  <c r="F35" i="4"/>
  <c r="BB97" i="1" s="1"/>
  <c r="F35" i="6"/>
  <c r="BB99" i="1" s="1"/>
  <c r="F34" i="3"/>
  <c r="BA96" i="1"/>
  <c r="J34" i="3"/>
  <c r="AW96" i="1" s="1"/>
  <c r="F35" i="5"/>
  <c r="BB98" i="1" s="1"/>
  <c r="BK131" i="4" l="1"/>
  <c r="BK130" i="4" s="1"/>
  <c r="J130" i="4" s="1"/>
  <c r="J30" i="4" s="1"/>
  <c r="T129" i="5"/>
  <c r="T128" i="5" s="1"/>
  <c r="T126" i="3"/>
  <c r="T125" i="3"/>
  <c r="R126" i="2"/>
  <c r="R125" i="2"/>
  <c r="BK129" i="5"/>
  <c r="J129" i="5" s="1"/>
  <c r="J97" i="5" s="1"/>
  <c r="T126" i="2"/>
  <c r="T125" i="2"/>
  <c r="BK120" i="6"/>
  <c r="J120" i="6"/>
  <c r="J97" i="6"/>
  <c r="T131" i="4"/>
  <c r="T130" i="4" s="1"/>
  <c r="P126" i="2"/>
  <c r="P125" i="2" s="1"/>
  <c r="AU95" i="1" s="1"/>
  <c r="R129" i="5"/>
  <c r="R128" i="5"/>
  <c r="P131" i="4"/>
  <c r="P130" i="4" s="1"/>
  <c r="AU97" i="1" s="1"/>
  <c r="R131" i="4"/>
  <c r="R130" i="4" s="1"/>
  <c r="P126" i="3"/>
  <c r="P125" i="3" s="1"/>
  <c r="AU96" i="1" s="1"/>
  <c r="J121" i="6"/>
  <c r="J98" i="6" s="1"/>
  <c r="AG97" i="1"/>
  <c r="J96" i="4"/>
  <c r="J131" i="4"/>
  <c r="J97" i="4"/>
  <c r="BK125" i="3"/>
  <c r="J125" i="3" s="1"/>
  <c r="J30" i="3" s="1"/>
  <c r="AG96" i="1" s="1"/>
  <c r="BK125" i="2"/>
  <c r="J125" i="2"/>
  <c r="J96" i="2" s="1"/>
  <c r="F33" i="2"/>
  <c r="AZ95" i="1" s="1"/>
  <c r="J33" i="3"/>
  <c r="AV96" i="1"/>
  <c r="AT96" i="1" s="1"/>
  <c r="BD94" i="1"/>
  <c r="W33" i="1"/>
  <c r="BC94" i="1"/>
  <c r="AY94" i="1"/>
  <c r="F33" i="4"/>
  <c r="AZ97" i="1" s="1"/>
  <c r="J33" i="4"/>
  <c r="AV97" i="1" s="1"/>
  <c r="AT97" i="1" s="1"/>
  <c r="AN97" i="1" s="1"/>
  <c r="F33" i="3"/>
  <c r="AZ96" i="1" s="1"/>
  <c r="F33" i="6"/>
  <c r="AZ99" i="1"/>
  <c r="BA94" i="1"/>
  <c r="W30" i="1"/>
  <c r="J33" i="2"/>
  <c r="AV95" i="1" s="1"/>
  <c r="AT95" i="1" s="1"/>
  <c r="F33" i="5"/>
  <c r="AZ98" i="1" s="1"/>
  <c r="J33" i="6"/>
  <c r="AV99" i="1"/>
  <c r="AT99" i="1"/>
  <c r="J33" i="5"/>
  <c r="AV98" i="1" s="1"/>
  <c r="AT98" i="1" s="1"/>
  <c r="BB94" i="1"/>
  <c r="AX94" i="1" s="1"/>
  <c r="BK128" i="5" l="1"/>
  <c r="J128" i="5" s="1"/>
  <c r="J30" i="5" s="1"/>
  <c r="AG98" i="1" s="1"/>
  <c r="BK119" i="6"/>
  <c r="J119" i="6"/>
  <c r="J96" i="6"/>
  <c r="AN98" i="1"/>
  <c r="J96" i="5"/>
  <c r="J39" i="5"/>
  <c r="AN96" i="1"/>
  <c r="J39" i="4"/>
  <c r="J96" i="3"/>
  <c r="J39" i="3"/>
  <c r="AU94" i="1"/>
  <c r="W32" i="1"/>
  <c r="AW94" i="1"/>
  <c r="AK30" i="1"/>
  <c r="J30" i="2"/>
  <c r="AG95" i="1" s="1"/>
  <c r="AZ94" i="1"/>
  <c r="AV94" i="1" s="1"/>
  <c r="AK29" i="1" s="1"/>
  <c r="W31" i="1"/>
  <c r="J39" i="2" l="1"/>
  <c r="AN95" i="1"/>
  <c r="J30" i="6"/>
  <c r="AG99" i="1" s="1"/>
  <c r="AG94" i="1" s="1"/>
  <c r="AK26" i="1" s="1"/>
  <c r="AK35" i="1" s="1"/>
  <c r="AT94" i="1"/>
  <c r="W29" i="1"/>
  <c r="J39" i="6" l="1"/>
  <c r="AN94" i="1"/>
  <c r="AN99" i="1"/>
</calcChain>
</file>

<file path=xl/sharedStrings.xml><?xml version="1.0" encoding="utf-8"?>
<sst xmlns="http://schemas.openxmlformats.org/spreadsheetml/2006/main" count="17127" uniqueCount="2082">
  <si>
    <t>Export Komplet</t>
  </si>
  <si>
    <t/>
  </si>
  <si>
    <t>2.0</t>
  </si>
  <si>
    <t>ZAMOK</t>
  </si>
  <si>
    <t>False</t>
  </si>
  <si>
    <t>{6cf7334a-a06b-4b09-a64a-fac021876ae2}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</si>
  <si>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</si>
  <si>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</si>
  <si>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</si>
  <si>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</si>
  <si>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</si>
  <si>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</si>
  <si>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</si>
  <si>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</si>
  <si>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</si>
  <si>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</si>
  <si>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</si>
  <si>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Okružní křižovatka ulic ŠTEFÁNIKOVA, TŘ.DR.E.BENEŠE - Bohumín</t>
  </si>
  <si>
    <t>KSO:</t>
  </si>
  <si>
    <t>CC-CZ:</t>
  </si>
  <si>
    <t>Místo:</t>
  </si>
  <si>
    <t>Bohumín</t>
  </si>
  <si>
    <t>Datum:</t>
  </si>
  <si>
    <t>16. 5. 2023</t>
  </si>
  <si>
    <t>Zadavatel:</t>
  </si>
  <si>
    <t>IČ:</t>
  </si>
  <si>
    <t>Město Bohumín, Masarykova 158, Bohumín</t>
  </si>
  <si>
    <t>DIČ:</t>
  </si>
  <si>
    <t>Uchazeč:</t>
  </si>
  <si>
    <t>Vyplň údaj</t>
  </si>
  <si>
    <t>Projektant:</t>
  </si>
  <si>
    <t>60792841</t>
  </si>
  <si>
    <t>Báňské Projekty Ostrava, a.s.</t>
  </si>
  <si>
    <t>CZ60792841</t>
  </si>
  <si>
    <t>True</t>
  </si>
  <si>
    <t>Zpracovatel:</t>
  </si>
  <si>
    <t>Hořák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</si>
  <si>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</si>
  <si>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</si>
  <si>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</si>
  <si>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</si>
  <si>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</si>
  <si>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</si>
  <si>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</si>
  <si>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</si>
  <si>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</si>
  <si>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</si>
  <si>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</si>
  <si>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</si>
  <si>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</si>
  <si>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</si>
  <si>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</si>
  <si>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</si>
  <si>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</si>
  <si>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</si>
  <si>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</si>
  <si>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</si>
  <si>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</si>
  <si>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</si>
  <si>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</si>
  <si>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</si>
  <si>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</si>
  <si>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</si>
  <si>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</si>
  <si>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</si>
  <si>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</si>
  <si>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</si>
  <si>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</si>
  <si>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</si>
  <si>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</si>
  <si>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</si>
  <si>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</si>
  <si>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</si>
  <si>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</si>
  <si>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</si>
  <si>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</si>
  <si>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</si>
  <si>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</si>
  <si>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</si>
  <si>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</si>
  <si>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</si>
  <si>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</si>
  <si>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</si>
  <si>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</si>
  <si>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1601</t>
  </si>
  <si>
    <t>SO 301 Vodovod</t>
  </si>
  <si>
    <t>STA</t>
  </si>
  <si>
    <t>1</t>
  </si>
  <si>
    <t>{2219cf10-4ecb-4df3-bae5-cae552c2da26}</t>
  </si>
  <si>
    <t>827</t>
  </si>
  <si>
    <t>2</t>
  </si>
  <si>
    <t>1602</t>
  </si>
  <si>
    <t>SO 302 Úprava vodovodních přípojek</t>
  </si>
  <si>
    <t>{ce59265a-2ff7-4d40-88e7-b82574f961af}</t>
  </si>
  <si>
    <t>1603</t>
  </si>
  <si>
    <t>SO 303 Kanalizace</t>
  </si>
  <si>
    <t>{ca5c4439-9fd6-4911-a871-ea5f0ac6edda}</t>
  </si>
  <si>
    <t>1604</t>
  </si>
  <si>
    <t xml:space="preserve">SO 304 Přípojky od uličních vpustí </t>
  </si>
  <si>
    <t>{e3e1ac23-518f-4931-9a2f-1758d875d222}</t>
  </si>
  <si>
    <t>1619</t>
  </si>
  <si>
    <t>Vedlejší rozpočtové náklady</t>
  </si>
  <si>
    <t>VON</t>
  </si>
  <si>
    <t>{d57e5b8e-3ca9-4b5e-b5d2-70c7aec55465}</t>
  </si>
  <si>
    <t>KRYCÍ LIST SOUPISU PRACÍ</t>
  </si>
  <si>
    <t>Objekt:</t>
  </si>
  <si>
    <t>1601 - SO 301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</si>
  <si>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</si>
  <si>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</si>
  <si>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</si>
  <si>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</si>
  <si>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</si>
  <si>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</si>
  <si>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</si>
  <si>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</si>
  <si>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4 - Vodorovné konstrukce</t>
  </si>
  <si>
    <t xml:space="preserve">    8 - Trubní vedení</t>
  </si>
  <si>
    <t xml:space="preserve">    89 - Ostatní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</si>
  <si>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</si>
  <si>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</si>
  <si>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</si>
  <si>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</si>
  <si>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</si>
  <si>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</si>
  <si>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</si>
  <si>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</si>
  <si>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</si>
  <si>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</si>
  <si>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</si>
  <si>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</si>
  <si>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</si>
  <si>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</si>
  <si>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</si>
  <si>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</si>
  <si>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</si>
  <si>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</si>
  <si>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</si>
  <si>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</si>
  <si>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</si>
  <si>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043154000</t>
  </si>
  <si>
    <t>Zkoušky hutnicí</t>
  </si>
  <si>
    <t>soub</t>
  </si>
  <si>
    <t>CS ÚRS 2023 01</t>
  </si>
  <si>
    <t>4</t>
  </si>
  <si>
    <t>1808850353</t>
  </si>
  <si>
    <t>VV</t>
  </si>
  <si>
    <t>"předpoklad"  6</t>
  </si>
  <si>
    <t>115101201</t>
  </si>
  <si>
    <t>Čerpání vody na dopravní výšku do 10 m průměrný přítok do 500 l/min</t>
  </si>
  <si>
    <t>hod</t>
  </si>
  <si>
    <t>-445289571</t>
  </si>
  <si>
    <t>"cca - úpřesní se při realizaci !" 200</t>
  </si>
  <si>
    <t>3</t>
  </si>
  <si>
    <t>115101301</t>
  </si>
  <si>
    <t>Pohotovost čerpací soupravy pro dopravní výšku do 10 m přítok do 500 l/min</t>
  </si>
  <si>
    <t>den</t>
  </si>
  <si>
    <t>-1098146595</t>
  </si>
  <si>
    <t>119001402</t>
  </si>
  <si>
    <t>Dočasné zajištění potrubí ocelového nebo litinového DN přes 200 do 500 mm</t>
  </si>
  <si>
    <t>m</t>
  </si>
  <si>
    <t>922808223</t>
  </si>
  <si>
    <t>"u křížení ( teplovod s izolací) - cca " 2,00</t>
  </si>
  <si>
    <t>5</t>
  </si>
  <si>
    <t>119001405</t>
  </si>
  <si>
    <t>Dočasné zajištění potrubí z PE DN do 200 mm</t>
  </si>
  <si>
    <t>-2100893777</t>
  </si>
  <si>
    <t>"u křížení ( plyn) - cca " 1,20*4</t>
  </si>
  <si>
    <t>"u křížení ( voda) - cca " 1,20*3</t>
  </si>
  <si>
    <t>Součet</t>
  </si>
  <si>
    <t>6</t>
  </si>
  <si>
    <t>119001411</t>
  </si>
  <si>
    <t>Dočasné zajištění potrubí betonového, ŽB nebo kameninového DN do 200 mm</t>
  </si>
  <si>
    <t>1113386146</t>
  </si>
  <si>
    <t>"u křížení cca " 1,20*1</t>
  </si>
  <si>
    <t>7</t>
  </si>
  <si>
    <t>119001421</t>
  </si>
  <si>
    <t>Dočasné zajištění kabelů a kabelových tratí ze 3 volně ložených kabelů</t>
  </si>
  <si>
    <t>-277138542</t>
  </si>
  <si>
    <t>"u křížení - cca " 1,20*5</t>
  </si>
  <si>
    <t>8</t>
  </si>
  <si>
    <t>119001423</t>
  </si>
  <si>
    <t>Dočasné zajištění kabelů a kabelových tratí z více než 6 volně ložených kabelů</t>
  </si>
  <si>
    <t>-542278656</t>
  </si>
  <si>
    <t>"u křížení - cca " 1,20*8</t>
  </si>
  <si>
    <t>9</t>
  </si>
  <si>
    <t>119002121</t>
  </si>
  <si>
    <t>Přechodová lávka délky do 2 m včetně zábradlí pro zabezpečení výkopu zřízení</t>
  </si>
  <si>
    <t>kus</t>
  </si>
  <si>
    <t>982206298</t>
  </si>
  <si>
    <t>"cca" 10</t>
  </si>
  <si>
    <t>10</t>
  </si>
  <si>
    <t>119002122</t>
  </si>
  <si>
    <t>Přechodová lávka délky do 2 m včetně zábradlí pro zabezpečení výkopu odstranění</t>
  </si>
  <si>
    <t>-1502065930</t>
  </si>
  <si>
    <t>11</t>
  </si>
  <si>
    <t>119002411</t>
  </si>
  <si>
    <t>Pojezdový ocelový plech pro zabezpečení výkopu zřízení</t>
  </si>
  <si>
    <t>m2</t>
  </si>
  <si>
    <t>-2078474791</t>
  </si>
  <si>
    <t>"cca - upřesní se při realizaci !   " 24,20*2,00</t>
  </si>
  <si>
    <t>12</t>
  </si>
  <si>
    <t>119002412</t>
  </si>
  <si>
    <t>Pojezdový ocelový plech pro zabezpečení výkopu odstranění</t>
  </si>
  <si>
    <t>-965776567</t>
  </si>
  <si>
    <t>13</t>
  </si>
  <si>
    <t>132254204</t>
  </si>
  <si>
    <t>Hloubení zapažených rýh š do 2000 mm v hornině třídy těžitelnosti I skupiny 3 objem do 500 m3</t>
  </si>
  <si>
    <t>m3</t>
  </si>
  <si>
    <t>160011559</t>
  </si>
  <si>
    <t>"podélný profil - ŘAD 1 v.č. 301-04 ( po odstranění komunikač.vrstev )</t>
  </si>
  <si>
    <t>(3,45-1,16)*0,90*((1,92+1,93)/2-0,24)</t>
  </si>
  <si>
    <t>(16,15+0,60-2,29)*0,90*((1,88+1,74)/2-0,47)</t>
  </si>
  <si>
    <t>(23,78-16,15)*0,90*(1,74-0,47)</t>
  </si>
  <si>
    <t>(31,10-23,78)*0,90*((1,74+1,77)/2-0,47)</t>
  </si>
  <si>
    <t>(51,70+0,60-31,10)*0,90*((1,77+1,84)/2-0,04)</t>
  </si>
  <si>
    <t>"rozšíření u V1</t>
  </si>
  <si>
    <t>2,50*(2,00-0,90)*(1,88-0,47)</t>
  </si>
  <si>
    <t>Mezisoučet</t>
  </si>
  <si>
    <t>"podélný profil - ŘAD 2 v.č. 301-05 ( po odstranění komunikač.vrstev )</t>
  </si>
  <si>
    <t>(3,05+0,60)*0,90*((1,94+1,93)/2-0,47)</t>
  </si>
  <si>
    <t>(8,12-3,05)*0,90*((2,08+2,18)/2-0,24)</t>
  </si>
  <si>
    <t>(16,50-8,12)*0,90*((2,08+2,12)/2-0,47)</t>
  </si>
  <si>
    <t>(32,60-16,50)*0,90*((2,12+1,98)/2-0,47)</t>
  </si>
  <si>
    <t>(49,49-32,60)*0,90*((1,98+2,04)/2-0,47)</t>
  </si>
  <si>
    <t>(59,95-49,49)*0,90*((2,14+2,25)/2-0,24)</t>
  </si>
  <si>
    <t>(64,74-59,95)*0,90*((2,25+2,23)/2-0,24)</t>
  </si>
  <si>
    <t>(77,00+0,60-64,74)*0,90*((2,11+1,86)/2-0,47)</t>
  </si>
  <si>
    <t>"podélný profil - ŘAD 4 v.č. 301-06 ( po odstranění komunikač.vrstev )</t>
  </si>
  <si>
    <t>2,00*1,50*(1,80-0,47)</t>
  </si>
  <si>
    <t>(0,96-0,60)*0,90*((1,80+1,81)/2-0,47)</t>
  </si>
  <si>
    <t>(2,43-0,96)*0,90*((1,81+1,83)/2-0,47)</t>
  </si>
  <si>
    <t>(4,40+0,60-2,43)*0,90*((1,98+1,95)/2-0,24)</t>
  </si>
  <si>
    <t>"podélný profil - Vymístění hydrantu PH4 v.č. 301-06 ( po odstranění komunikač.vrstev )</t>
  </si>
  <si>
    <t>(2,67+0,60)*0,90*(1,99-0,47)</t>
  </si>
  <si>
    <t>(3,50+0,60-2,67)*0,90*((2,14+2,16)/2-0,24)</t>
  </si>
  <si>
    <t>14</t>
  </si>
  <si>
    <t>139001101</t>
  </si>
  <si>
    <t>Příplatek za ztížení vykopávky v blízkosti podzemního vedení</t>
  </si>
  <si>
    <t>353068133</t>
  </si>
  <si>
    <t>151811131</t>
  </si>
  <si>
    <t>Osazení pažicího boxu hl výkopu do 4 m š do 1,2 m</t>
  </si>
  <si>
    <t>2055992961</t>
  </si>
  <si>
    <t>(16,15+0,60-2,50)*((1,88+1,74)/2-0,47)*2</t>
  </si>
  <si>
    <t>(23,78-16,15)*(1,74-0,47)*2</t>
  </si>
  <si>
    <t>(31,10-23,78)*((1,74+1,77)/2-0,47)*2</t>
  </si>
  <si>
    <t>(51,70+0,60-31,10)*((1,77+1,84)/2-0,04)*2</t>
  </si>
  <si>
    <t>(3,05+0,60)*((1,94+1,93)/2-0,47)*2</t>
  </si>
  <si>
    <t>(8,12-3,05)*((2,08+2,18)/2-0,24)*2</t>
  </si>
  <si>
    <t>(16,50-8,12)*((2,08+2,12)/2-0,47)*2</t>
  </si>
  <si>
    <t>(32,60-16,50)*((2,12+1,98)/2-0,47)*2</t>
  </si>
  <si>
    <t>(49,49-32,60)*((1,98+2,04)/2-0,47)*2</t>
  </si>
  <si>
    <t>(59,95-49,49)*((2,14+2,25)/2-0,24)*2</t>
  </si>
  <si>
    <t>(64,74-59,95)*((2,25+2,23)/2-0,24)*2</t>
  </si>
  <si>
    <t>(77,00+0,60-64,74)*((2,11+1,86)/2-0,47)*2</t>
  </si>
  <si>
    <t>(0,96-0,60)*((1,80+1,81)/2-0,47)*2</t>
  </si>
  <si>
    <t>(2,43-0,96)*((1,81+1,83)/2-0,47)*2</t>
  </si>
  <si>
    <t>(4,40+0,60-2,43)*((1,98+1,95)/2-0,24)*2</t>
  </si>
  <si>
    <t>(2,67+0,60)*(1,99-0,47)*2</t>
  </si>
  <si>
    <t>(3,50+0,60-2,67)*((2,14+2,16)/2-0,24)*2</t>
  </si>
  <si>
    <t>16</t>
  </si>
  <si>
    <t>151811132</t>
  </si>
  <si>
    <t>Osazení pažicího boxu hl výkopu do 4 m š přes 1,2 do 2,5 m</t>
  </si>
  <si>
    <t>858762708</t>
  </si>
  <si>
    <t>"dle podélných profilů ( po odstranění komunikač.vrstev )</t>
  </si>
  <si>
    <t>2,50*(1,88-0,47)*2</t>
  </si>
  <si>
    <t>"rozšíření u V7</t>
  </si>
  <si>
    <t>1,50*(1,80-0,47)*2</t>
  </si>
  <si>
    <t>17</t>
  </si>
  <si>
    <t>151811231</t>
  </si>
  <si>
    <t>Odstranění pažicího boxu hl výkopu do 4 m š do 1,2 m</t>
  </si>
  <si>
    <t>923156748</t>
  </si>
  <si>
    <t>18</t>
  </si>
  <si>
    <t>151811232</t>
  </si>
  <si>
    <t>Odstranění pažicího boxu hl výkopu do 4 m š přes 1,2 do 2,5 m</t>
  </si>
  <si>
    <t>778834309</t>
  </si>
  <si>
    <t>19</t>
  </si>
  <si>
    <t>162351103</t>
  </si>
  <si>
    <t>Vodorovné přemístění přes 50 do 500 m výkopku/sypaniny z horniny třídy těžitelnosti I skupiny 1 až 3</t>
  </si>
  <si>
    <t>-1006654293</t>
  </si>
  <si>
    <t>"na meziskládku " 25,109</t>
  </si>
  <si>
    <t>"zpětně pro zásypy"  25,109</t>
  </si>
  <si>
    <t>20</t>
  </si>
  <si>
    <t>162751117</t>
  </si>
  <si>
    <t>Vodorovné přemístění přes 9 000 do 10000 m výkopku/sypaniny z horniny třídy těžitelnosti I skupiny 1 až 3</t>
  </si>
  <si>
    <t>-1326409423</t>
  </si>
  <si>
    <t>"přebytečný výkopek</t>
  </si>
  <si>
    <t>209,378  - 25,109</t>
  </si>
  <si>
    <t>167151101</t>
  </si>
  <si>
    <t>Nakládání výkopku z hornin třídy těžitelnosti I skupiny 1 až 3 do 100 m3</t>
  </si>
  <si>
    <t>-1913980392</t>
  </si>
  <si>
    <t>"zpětně pro zásypy z meziskládky "  25,109</t>
  </si>
  <si>
    <t>22</t>
  </si>
  <si>
    <t>171201231</t>
  </si>
  <si>
    <t>Poplatek za uložení zeminy a kamení na recyklační skládce (skládkovné) kód odpadu 17 05 04</t>
  </si>
  <si>
    <t>t</t>
  </si>
  <si>
    <t>496495868</t>
  </si>
  <si>
    <t>" konkrétní skládka se upřesní při realizaci dle dodavatele ! "</t>
  </si>
  <si>
    <t>184,269*2,00</t>
  </si>
  <si>
    <t>23</t>
  </si>
  <si>
    <t>174151101</t>
  </si>
  <si>
    <t>Zásyp jam, šachet rýh nebo kolem objektů sypaninou se zhutněním</t>
  </si>
  <si>
    <t>1361631906</t>
  </si>
  <si>
    <t>"VÝKOPEK - dle podélných profilů a vzorového řezu 301-09 (mimo komunikaci !)</t>
  </si>
  <si>
    <t>"podélný profil - ŘAD 1 v.č. 301-04 ( v zeleni )</t>
  </si>
  <si>
    <t>(3,45-1,16)*0,90*((1,92+1,93)/2-0,24-0,10-0,20-0,30)</t>
  </si>
  <si>
    <t>"podélný profil - ŘAD 2 v.č. 301-05 ( dtto )</t>
  </si>
  <si>
    <t>(8,12-3,05)*0,90*((2,08+2,18)/2-0,24-0,10-0,10-0,30)</t>
  </si>
  <si>
    <t>(59,95-49,49)*0,90*((2,14+2,25)/2-0,24-0,10-0,10-0,30)</t>
  </si>
  <si>
    <t>(4,40+0,60-2,43)*0,90*((1,98+1,95)/2-0,24-0,10-0,10-0,30)</t>
  </si>
  <si>
    <t>24</t>
  </si>
  <si>
    <t>544235143</t>
  </si>
  <si>
    <t xml:space="preserve">"štěrkodrť  fr. 0-63 ! </t>
  </si>
  <si>
    <t>"dle podélných profilů a vzorového řezu 301-09 (pod komunikaci a chodníky)</t>
  </si>
  <si>
    <t>"kubatura dle výkopů</t>
  </si>
  <si>
    <t>209,378</t>
  </si>
  <si>
    <t>"odpočet kubatur lože a obsypu potrubí</t>
  </si>
  <si>
    <t>-13,193 -53,646</t>
  </si>
  <si>
    <t>"odpočet kubatury zásypu výkopkem</t>
  </si>
  <si>
    <t>-25,109</t>
  </si>
  <si>
    <t>25</t>
  </si>
  <si>
    <t>M</t>
  </si>
  <si>
    <t>58344197</t>
  </si>
  <si>
    <t>štěrkodrť frakce 0/63, vč.dopravy</t>
  </si>
  <si>
    <t>-459619769</t>
  </si>
  <si>
    <t>117,43*2,00</t>
  </si>
  <si>
    <t>26</t>
  </si>
  <si>
    <t>175151101</t>
  </si>
  <si>
    <t>Obsypání potrubí strojně sypaninou bez prohození, uloženou do 3 m</t>
  </si>
  <si>
    <t>1195945625</t>
  </si>
  <si>
    <t>"dle podélných profilů a vzorového řezu 301-09</t>
  </si>
  <si>
    <t>"podélný profil - ŘAD 1 v.č. 301-04</t>
  </si>
  <si>
    <t>(51,70+0,60*2)*0,90*(0,20+0,30)</t>
  </si>
  <si>
    <t>"odpočet vytlačené kubatury potrubím</t>
  </si>
  <si>
    <t>-3,74*51,70/100</t>
  </si>
  <si>
    <t xml:space="preserve">"podélný profil - ŘAD 2 v.č. 301-05 </t>
  </si>
  <si>
    <t>(77,00+0,60*2)*0,90*(0,10+0,30)</t>
  </si>
  <si>
    <t xml:space="preserve">"podélný profil - ŘAD 4 v.č. 301-06 </t>
  </si>
  <si>
    <t>(4,40+0,60*2)*0,90*(0,10+0,30)</t>
  </si>
  <si>
    <t>"podélný profil - Vymístění hydrantu PH4 v.č. 301-06</t>
  </si>
  <si>
    <t>(3,50+0,60*2)*0,90*(0,08+0,30)</t>
  </si>
  <si>
    <t>27</t>
  </si>
  <si>
    <t>5833734D</t>
  </si>
  <si>
    <t>štěrkopísek frakce 0/63, vč.dopravy</t>
  </si>
  <si>
    <t>-1910393560</t>
  </si>
  <si>
    <t>53,646*2,00</t>
  </si>
  <si>
    <t>28</t>
  </si>
  <si>
    <t>181912112</t>
  </si>
  <si>
    <t>Úprava pláně v hornině třídy těžitelnosti I skupiny 3 se zhutněním ručně</t>
  </si>
  <si>
    <t>-1252797353</t>
  </si>
  <si>
    <t>(51,70+0,60*2)*0,90</t>
  </si>
  <si>
    <t>2,50*(2,00-0,90)</t>
  </si>
  <si>
    <t>(77,00+0,60*2)*0,90</t>
  </si>
  <si>
    <t>2,00*1,50</t>
  </si>
  <si>
    <t>(4,40+0,60-0,60)*0,90</t>
  </si>
  <si>
    <t>(3,50+0,60*2)*0,90</t>
  </si>
  <si>
    <t>Přípravné a přidružené práce</t>
  </si>
  <si>
    <t>29</t>
  </si>
  <si>
    <t>0720020R</t>
  </si>
  <si>
    <t>Silniční provoz - zábrany, dopravní značení, případné osvětlení - montáž, nájem, demontáž</t>
  </si>
  <si>
    <t>kmpl</t>
  </si>
  <si>
    <t>1681661503</t>
  </si>
  <si>
    <t>30</t>
  </si>
  <si>
    <t>938908411</t>
  </si>
  <si>
    <t>Čištění vozovek splachováním vodou</t>
  </si>
  <si>
    <t>-1095859792</t>
  </si>
  <si>
    <t>"cca - úpřesní se při realizaci !" 1000</t>
  </si>
  <si>
    <t>31</t>
  </si>
  <si>
    <t>938909311</t>
  </si>
  <si>
    <t>Čištění vozovek metením strojně podkladu nebo krytu betonového nebo živičného</t>
  </si>
  <si>
    <t>-1836336132</t>
  </si>
  <si>
    <t>"cca - úpřesní se při realizaci !" 500</t>
  </si>
  <si>
    <t>Vodorovné konstrukce</t>
  </si>
  <si>
    <t>32</t>
  </si>
  <si>
    <t>451573111</t>
  </si>
  <si>
    <t>Lože pod potrubí otevřený výkop ze štěrkopísku</t>
  </si>
  <si>
    <t>-2069708555</t>
  </si>
  <si>
    <t>(51,70+0,60*2)*0,90*0,10</t>
  </si>
  <si>
    <t>2,50*(2,00-0,90)*0,10</t>
  </si>
  <si>
    <t>(77,00+0,60*2)*0,90*0,10</t>
  </si>
  <si>
    <t>2,00*1,50*0,10</t>
  </si>
  <si>
    <t>(4,40+0,60-0,60)*0,90*0,10</t>
  </si>
  <si>
    <t>(3,50+0,60*2)*0,90*0,10</t>
  </si>
  <si>
    <t>33</t>
  </si>
  <si>
    <t>452313131</t>
  </si>
  <si>
    <t>Podkladní bloky z betonu prostého bez zvýšených nároků na prostředí tř. C 12/15 otevřený výkop</t>
  </si>
  <si>
    <t>68972728</t>
  </si>
  <si>
    <t>"u hydrantů</t>
  </si>
  <si>
    <t>"PH1"  0,50*0,40*0,30+0,30*0,40*0,10</t>
  </si>
  <si>
    <t>"PH2"   0,40*0,30*0,20+0,20*0,30*0,10</t>
  </si>
  <si>
    <t>"PH3" 0,03</t>
  </si>
  <si>
    <t>"PH4"   0,60*0,40*0,30 +0,30*0,40*0,25</t>
  </si>
  <si>
    <t>"ostatní v lomech cca</t>
  </si>
  <si>
    <t>0,09*2</t>
  </si>
  <si>
    <t>34</t>
  </si>
  <si>
    <t>452353101</t>
  </si>
  <si>
    <t>Bednění podkladních bloků otevřený výkop</t>
  </si>
  <si>
    <t>-1420651509</t>
  </si>
  <si>
    <t>"PH1"  (0,50+0,40)*2*0,30+(0,30+0,40)*2*0,10</t>
  </si>
  <si>
    <t>"PH2"   (0,40+0,30)*2*0,20+(0,20+0,30)*2*0,10</t>
  </si>
  <si>
    <t>"PH3" 0,38</t>
  </si>
  <si>
    <t>"PH4"   (0,60+0,40)*2*0,30 +(0,30+0,40)*2*0,25</t>
  </si>
  <si>
    <t>0,60*2</t>
  </si>
  <si>
    <t>Trubní vedení</t>
  </si>
  <si>
    <t>35</t>
  </si>
  <si>
    <t>850311811</t>
  </si>
  <si>
    <t>Bourání stávajícího potrubí z trub litinových hrdlových nebo přírubových v otevřeném výkopu DN do 150</t>
  </si>
  <si>
    <t>-538904780</t>
  </si>
  <si>
    <t>"Nové potrubí je navrženo ve stejné trase jako stávající. Jedná se o výměnu potrubí.</t>
  </si>
  <si>
    <t>"DN125"  77,00</t>
  </si>
  <si>
    <t>"DN100"  4,40</t>
  </si>
  <si>
    <t>36</t>
  </si>
  <si>
    <t>850361811</t>
  </si>
  <si>
    <t>Bourání stávajícího potrubí z trub litinových DN přes 150 do 250</t>
  </si>
  <si>
    <t>1503725915</t>
  </si>
  <si>
    <t>"DN200"  51,70</t>
  </si>
  <si>
    <t>37</t>
  </si>
  <si>
    <t>851241131</t>
  </si>
  <si>
    <t>Montáž potrubí z trub litinových hrdlových s integrovaným těsněním otevřený výkop DN 80</t>
  </si>
  <si>
    <t>894530341</t>
  </si>
  <si>
    <t>"vymístění hydrantu - v.č.301-06"   3,50</t>
  </si>
  <si>
    <t>38</t>
  </si>
  <si>
    <t>552530D1</t>
  </si>
  <si>
    <t xml:space="preserve">trouba vodovodní litinová hrdlová Pz dl 6m DN 80 - THL BRS C64 ZN/AL  DN80 (DL 6m) (krácené) </t>
  </si>
  <si>
    <t>-1808375392</t>
  </si>
  <si>
    <t>"z hrdlových tlakových trub z tvárné litiny s jištěnými spoji, dle ČSN EN 545.</t>
  </si>
  <si>
    <t>"Použití zámkových jištěných spojů gumový kroužek s ozuby – spoj typu BRS, Universal Standard Vi.</t>
  </si>
  <si>
    <t>"Požadovaný provozní tlak PFA je v případě použití tohoto druhu jištěného spoje</t>
  </si>
  <si>
    <t>"minimálně 16 barů.</t>
  </si>
  <si>
    <t>"Součástí dodávky jsou pak gumové termosmršťující manžety.</t>
  </si>
  <si>
    <t>"Ochrana vnějšího povrchu dle ČSN EN 545: žárové pokovení nanesením slitiny zinku a hliníku (85Zn+15Al)</t>
  </si>
  <si>
    <t>"s minimální hmotností 400 g.m-2 + krycí nátěr z modrého epoxidu o síle min. 100 μm</t>
  </si>
  <si>
    <t>"Ochrana vnitřního povrchu: dle ČSN EN 545 a ISO 4179: odstředivě nanášené vyložení vysokopecní</t>
  </si>
  <si>
    <t>"cementová vystýlka o síle min. 4 mm, případně PU povlak v min. tloušťce 1,2 mm.</t>
  </si>
  <si>
    <t>"celkem" 1*6,00</t>
  </si>
  <si>
    <t>39</t>
  </si>
  <si>
    <t>5529109D</t>
  </si>
  <si>
    <t>Těsnící gumový kroužekDN80 EDPM pro jištěný spoj (např. BRS)</t>
  </si>
  <si>
    <t>1687779601</t>
  </si>
  <si>
    <t>40</t>
  </si>
  <si>
    <t>851231292</t>
  </si>
  <si>
    <t>Příplatek za krácení litinové trouby DN/OD 75</t>
  </si>
  <si>
    <t>2059287464</t>
  </si>
  <si>
    <t>41</t>
  </si>
  <si>
    <t>851261131</t>
  </si>
  <si>
    <t>Montáž potrubí z trub litinových hrdlových s integrovaným těsněním otevřený výkop DN 100</t>
  </si>
  <si>
    <t>1377107233</t>
  </si>
  <si>
    <t>"řad 2 - v.č.301-05"   77,00</t>
  </si>
  <si>
    <t>"řad 4 - v.č.301-06"   4,40</t>
  </si>
  <si>
    <t>42</t>
  </si>
  <si>
    <t>552530D5</t>
  </si>
  <si>
    <t xml:space="preserve">trouba vodovodní litinová hrdlová Pz dl 6m DN 100 - THL BRS C64 ZN/AL  DN100 (DL 6m) (krácené) </t>
  </si>
  <si>
    <t>-1470371577</t>
  </si>
  <si>
    <t>"celkem" 3*6,00</t>
  </si>
  <si>
    <t>43</t>
  </si>
  <si>
    <t>552530D6</t>
  </si>
  <si>
    <t>trouba vodovodní litinová hrdlová Pz dl 6m DN 100 - THL BRS C64 ZN/AL  DN100 (DL 6m)</t>
  </si>
  <si>
    <t>200912580</t>
  </si>
  <si>
    <t>"celkem" 11*6,00</t>
  </si>
  <si>
    <t>44</t>
  </si>
  <si>
    <t>5529103D</t>
  </si>
  <si>
    <t>Těsnící gumový kroužek DN100 EDPM pro jištěný spoj (např. BRS)</t>
  </si>
  <si>
    <t>21213990</t>
  </si>
  <si>
    <t>45</t>
  </si>
  <si>
    <t>851251292</t>
  </si>
  <si>
    <t>Příplatek za krácení litinové trouby DN/OD 90</t>
  </si>
  <si>
    <t>1367477323</t>
  </si>
  <si>
    <t>46</t>
  </si>
  <si>
    <t>851351131</t>
  </si>
  <si>
    <t>Montáž potrubí z trub litinových hrdlových s integrovaným těsněním otevřený výkop DN 200</t>
  </si>
  <si>
    <t>-795218030</t>
  </si>
  <si>
    <t>"řad 1 - v.č.301-07"   51,70</t>
  </si>
  <si>
    <t>47</t>
  </si>
  <si>
    <t>552530D3</t>
  </si>
  <si>
    <t xml:space="preserve">trouba vodovodní litinová hrdlová Pz dl 6m DN 200 - THL BRS C64 ZN/AL  DN200 (DL 6m)  (krácené) </t>
  </si>
  <si>
    <t>561019786</t>
  </si>
  <si>
    <t>"celkem" 6,00</t>
  </si>
  <si>
    <t>48</t>
  </si>
  <si>
    <t>552530D4</t>
  </si>
  <si>
    <t>trouba vodovodní litinová hrdlová Pz dl 6m DN 200 - THL BRS C64 ZN/AL  DN200 (DL 6m)</t>
  </si>
  <si>
    <t>-1102976884</t>
  </si>
  <si>
    <t>"celkem" 8*6,00</t>
  </si>
  <si>
    <t>49</t>
  </si>
  <si>
    <t>5529104D</t>
  </si>
  <si>
    <t>Těsnící gumový kroužek DN200 EDPM pro jištěný spoj (např. BRS)</t>
  </si>
  <si>
    <t>727968764</t>
  </si>
  <si>
    <t>50</t>
  </si>
  <si>
    <t>851321292</t>
  </si>
  <si>
    <t>Příplatek za krácení litinové trouby DN/OD 160</t>
  </si>
  <si>
    <t>1806305417</t>
  </si>
  <si>
    <t>51</t>
  </si>
  <si>
    <t>852262122</t>
  </si>
  <si>
    <t>Montáž potrubí z trub litinových tlakových přírubových délky do 1 m otevřený výkop DN 100</t>
  </si>
  <si>
    <t>1161196424</t>
  </si>
  <si>
    <t>52</t>
  </si>
  <si>
    <t>552532D1</t>
  </si>
  <si>
    <t>tvarovka přírubová litinová vodovodní PN10/16 DN 100 dl 600mm - FF (TP) (PN16), přírubová trouba z tvárné litiny dle ČSN EN 545, těsněná litým těsněním s ocel. vložkou např. typ G-ST, opatřené nerez.šrouby a maticemi , L=520  (600 mm krácených na 520 mm)</t>
  </si>
  <si>
    <t>138896339</t>
  </si>
  <si>
    <t>1*1,01 'Přepočtené koeficientem množství</t>
  </si>
  <si>
    <t>53</t>
  </si>
  <si>
    <t>55253253</t>
  </si>
  <si>
    <t xml:space="preserve">tvarovka přírubová litinová vodovodní PN10/16 DN 100 dl 300mm - FF (TP) (PN16), přírubová trouba z tvárné litiny dle ČSN EN 545, těsněná litým těsněním s ocel. vložkou např. typ G-ST, opatřené nerez.šrouby a maticemi.  Těžká protikorozní ochrana. </t>
  </si>
  <si>
    <t>-1577668374</t>
  </si>
  <si>
    <t>54</t>
  </si>
  <si>
    <t>852352122</t>
  </si>
  <si>
    <t>Montáž potrubí z trub litinových tlakových přírubových délky do 1 m otevřený výkop DN 200</t>
  </si>
  <si>
    <t>-705272139</t>
  </si>
  <si>
    <t>55</t>
  </si>
  <si>
    <t>55253303</t>
  </si>
  <si>
    <t xml:space="preserve">tvarovka přírubová litinová vodovodní PN10 DN 200 dl 500mm - FF (TP) (PN16), přírubová trouba z tvárné litiny dle ČSN EN 545, těsněná litým těsněním s ocel. vložkou např. typ G-ST, opatřené nerez.šrouby a maticemi.  Těžká protikorozní ochrana. </t>
  </si>
  <si>
    <t>938950414</t>
  </si>
  <si>
    <t>56</t>
  </si>
  <si>
    <t>857261151</t>
  </si>
  <si>
    <t>Montáž litinových tvarovek jednoosých hrdlo/příruba otevřený výkop s těsnícím spojem DN/OD 110</t>
  </si>
  <si>
    <t>510095481</t>
  </si>
  <si>
    <t>57</t>
  </si>
  <si>
    <t>31951004</t>
  </si>
  <si>
    <t>potrubní spojka jištěná proti posuvu hrdlo-příruba DN 100</t>
  </si>
  <si>
    <t>-1622128043</t>
  </si>
  <si>
    <t>58</t>
  </si>
  <si>
    <t>857271151</t>
  </si>
  <si>
    <t>Montáž litinových tvarovek jednoosých hrdlo/příruba otevřený výkop s těsnícím spojem DN/OD 125</t>
  </si>
  <si>
    <t>185998812</t>
  </si>
  <si>
    <t>59</t>
  </si>
  <si>
    <t>31951006</t>
  </si>
  <si>
    <t>potrubní spojka jištěná proti posuvu hrdlo-příruba DN 150</t>
  </si>
  <si>
    <t>1794581121</t>
  </si>
  <si>
    <t>60</t>
  </si>
  <si>
    <t>857311151</t>
  </si>
  <si>
    <t>Montáž litinových tvarovek jednoosých hrdlo/příruba otevřený výkop s těsnícím spojem DN/OD 160</t>
  </si>
  <si>
    <t>588215369</t>
  </si>
  <si>
    <t>"vodovod"</t>
  </si>
  <si>
    <t>6+1</t>
  </si>
  <si>
    <t>"Suchovod - jen montáž (POUŽITO NEJPRVE PRO SUCHOVOD A POTÉ PRO VODOVOD- započteno ve vodovodu!)</t>
  </si>
  <si>
    <t xml:space="preserve">  2</t>
  </si>
  <si>
    <t>61</t>
  </si>
  <si>
    <t>31951008</t>
  </si>
  <si>
    <t>potrubní spojka jištěná proti posuvu hrdlo-příruba DN 200</t>
  </si>
  <si>
    <t>-496512763</t>
  </si>
  <si>
    <t>62</t>
  </si>
  <si>
    <t>31951019</t>
  </si>
  <si>
    <t>potrubní spojka jištěná proti posuvu hrdlo-hrdlo DN 200</t>
  </si>
  <si>
    <t>-1845199935</t>
  </si>
  <si>
    <t>63</t>
  </si>
  <si>
    <t>857242122</t>
  </si>
  <si>
    <t>Montáž litinových tvarovek jednoosých přírubových otevřený výkop do DN 80</t>
  </si>
  <si>
    <t>336719198</t>
  </si>
  <si>
    <t>64</t>
  </si>
  <si>
    <t>5525406D</t>
  </si>
  <si>
    <t>koleno přírubové z tvárné litiny,práškový epoxid tl 250µm s hrdlem a patkou EN-kus DN 80, PN16</t>
  </si>
  <si>
    <t>-1500360738</t>
  </si>
  <si>
    <t>"u hydrantu PH3 " 1</t>
  </si>
  <si>
    <t>65</t>
  </si>
  <si>
    <t>857251151</t>
  </si>
  <si>
    <t>Montáž litinových tvarovek jednoosých hrdlo/příruba otevřený výkop s těsnícím spojem DN/OD 90</t>
  </si>
  <si>
    <t>2131256185</t>
  </si>
  <si>
    <t>66</t>
  </si>
  <si>
    <t>552512D1</t>
  </si>
  <si>
    <t xml:space="preserve">tvarovka přírubová s hrdlem - EU BRS (PN16), hrdlová tvarovka s přírubou z tvárné litiny (EU kus) dle ČSN EN 545, těsněná litým těsněním s ocel. vložkou např. typ G-ST, opatřené nerez.šrouby a maticemi (hrdlo-jištěný zámkový spoj) DN80 </t>
  </si>
  <si>
    <t>2016060618</t>
  </si>
  <si>
    <t>67</t>
  </si>
  <si>
    <t>857261141</t>
  </si>
  <si>
    <t>Montáž litinových tvarovek jednoosých hrdlových otevřený výkop s těsnícím spojem DN/OD 110</t>
  </si>
  <si>
    <t>-137136731</t>
  </si>
  <si>
    <t>68</t>
  </si>
  <si>
    <t>552539D7</t>
  </si>
  <si>
    <t>koleno hrdlové z tvárné litiny,práškový epoxid tl 250µm MMK-kus DN 100-45° - MMK, hrdlové koleno  s jištěnými zámkovými spoji  z tvárné litiny BRS dle ČSN EN 545</t>
  </si>
  <si>
    <t>687685323</t>
  </si>
  <si>
    <t>69</t>
  </si>
  <si>
    <t>-1784182676</t>
  </si>
  <si>
    <t>70</t>
  </si>
  <si>
    <t>552511D2</t>
  </si>
  <si>
    <t>tvarovka přírubová s hrdlem - EU BRS (PN16), hrdlová tvarovka s přírubou z tvárné litiny (EU kus) dle ČSN EN 545, těsněná litým těsněním s ocel. vložkou např. typ G-ST, opatřené nerez.šrouby a maticemi (hrdlo-jištěný zámkový spoj) DN 100</t>
  </si>
  <si>
    <t>1534395587</t>
  </si>
  <si>
    <t>71</t>
  </si>
  <si>
    <t>857262122</t>
  </si>
  <si>
    <t>Montáž litinových tvarovek jednoosých přírubových otevřený výkop DN 100</t>
  </si>
  <si>
    <t>-443583962</t>
  </si>
  <si>
    <t>72</t>
  </si>
  <si>
    <t>55253982</t>
  </si>
  <si>
    <t>koleno přírubové z tvárné litiny,práškový epoxid tl 250µm FFK-kus DN 100-22,5° _  (PN16) dle ČSN EN 545, těsněné litým těsněním s ocel. vložkou např. typ G-ST, opatřené nerez.šrouby a maticemi.</t>
  </si>
  <si>
    <t>1795573171</t>
  </si>
  <si>
    <t>73</t>
  </si>
  <si>
    <t>857264122</t>
  </si>
  <si>
    <t>Montáž litinových tvarovek odbočných přírubových otevřený výkop DN 100</t>
  </si>
  <si>
    <t>2007519068</t>
  </si>
  <si>
    <t>74</t>
  </si>
  <si>
    <t>552535D5</t>
  </si>
  <si>
    <t>tvarovka přírubová litinová s přírubovou odbočkou,práškový epoxid tl 250µm T-kus DN 100/80, T  (PN16), přírubová tvarovka s přírubovou odbočkou  z tvárné litiny dle ČSN EN 545, těsněná litým těsněním s ocel. vložkou např. typ G-ST, opatřené nerez.šrouby a</t>
  </si>
  <si>
    <t>-606393732</t>
  </si>
  <si>
    <t>75</t>
  </si>
  <si>
    <t>1965264641</t>
  </si>
  <si>
    <t>76</t>
  </si>
  <si>
    <t>552511D3</t>
  </si>
  <si>
    <t>tvarovka přírubová s hrdlem - EU BRS (PN16), hrdlová tvarovka s přírubou z tvárné litiny (EU kus) dle ČSN EN 545, těsněná litým těsněním s ocel. vložkou např. typ G-ST, opatřené nerez.šrouby a maticemi (hrdlo-jištěný zámkový spoj) DN200</t>
  </si>
  <si>
    <t>1015197604</t>
  </si>
  <si>
    <t>77</t>
  </si>
  <si>
    <t>857312122</t>
  </si>
  <si>
    <t>Montáž litinových tvarovek jednoosých přírubových otevřený výkop do DN 150</t>
  </si>
  <si>
    <t>-1225490779</t>
  </si>
  <si>
    <t>"vodovod" 1</t>
  </si>
  <si>
    <t>78</t>
  </si>
  <si>
    <t>552536D4</t>
  </si>
  <si>
    <t>přechod přírubový,práškový epoxid tl 250µm FFR-kus litinový DN 125/100 PN16_ přírubový přechod  z tvárné litiny dle ČSN EN 545, těsněný litým těsněním s ocel. vložkou např. typ G-ST, opatřené nerez.šrouby a maticemi</t>
  </si>
  <si>
    <t>-191078918</t>
  </si>
  <si>
    <t>79</t>
  </si>
  <si>
    <t>857352122</t>
  </si>
  <si>
    <t>Montáž litinových tvarovek jednoosých přírubových otevřený výkop DN 200</t>
  </si>
  <si>
    <t>1610543521</t>
  </si>
  <si>
    <t>"ARMATURY - POUŽITO POUZE PRO SUCHOVOD " 1</t>
  </si>
  <si>
    <t>80</t>
  </si>
  <si>
    <t>55253619</t>
  </si>
  <si>
    <t>přechod přírubový,práškový epoxid tl 250µm FFR-kus litinový DN 200/80</t>
  </si>
  <si>
    <t>62510291</t>
  </si>
  <si>
    <t>81</t>
  </si>
  <si>
    <t>-41376876</t>
  </si>
  <si>
    <t>82</t>
  </si>
  <si>
    <t>55253696</t>
  </si>
  <si>
    <t>příruba zaslepovací litinová vodovodní s vnitřním závitem 2" PN10/16 XG-kus DN 100</t>
  </si>
  <si>
    <t>561975206</t>
  </si>
  <si>
    <t>83</t>
  </si>
  <si>
    <t>473168984</t>
  </si>
  <si>
    <t>"ARMATURY - POUŽITO POUZE PRO SUCHOVOD " 1+1+1+2</t>
  </si>
  <si>
    <t>84</t>
  </si>
  <si>
    <t>552536D1</t>
  </si>
  <si>
    <t>příruba zaslepovací litinová vodovodní s vnitřním závitem 2" PN10/16 XG-kus DN 80</t>
  </si>
  <si>
    <t>-1610239607</t>
  </si>
  <si>
    <t>85</t>
  </si>
  <si>
    <t>55253660</t>
  </si>
  <si>
    <t>příruba zaslepovací litinová vodovodní PN10/40 X-kus DN 80</t>
  </si>
  <si>
    <t>550170786</t>
  </si>
  <si>
    <t>86</t>
  </si>
  <si>
    <t>55253658</t>
  </si>
  <si>
    <t>příruba zaslepovací X z tvárné litiny práškový epoxid tl 250µm DN 50</t>
  </si>
  <si>
    <t>-312216080</t>
  </si>
  <si>
    <t>87</t>
  </si>
  <si>
    <t>55253D61</t>
  </si>
  <si>
    <t>LEMOVÝ NÁKRUŽEK d63 S OTOČNOU PŘÍRUBOU PP-OCEL DN50 PN10</t>
  </si>
  <si>
    <t>778561307</t>
  </si>
  <si>
    <t>"suchovod - LN d50+OP DN50" 2</t>
  </si>
  <si>
    <t>88</t>
  </si>
  <si>
    <t>857354122</t>
  </si>
  <si>
    <t>Montáž litinových tvarovek odbočných přírubových otevřený výkop DN 200</t>
  </si>
  <si>
    <t>1667324053</t>
  </si>
  <si>
    <t>"vodovod</t>
  </si>
  <si>
    <t>2+1+1</t>
  </si>
  <si>
    <t>1+1</t>
  </si>
  <si>
    <t>89</t>
  </si>
  <si>
    <t>552535D1</t>
  </si>
  <si>
    <t>tvarovka přírubová litinová s přírubovou odbočkou,práškový epoxid tl 250µm T-kus DN 200/80, T  (PN16), přírubová tvarovka s přírubovou odbočkou  z tvárné litiny dle ČSN EN 545, těsněná litým těsněním s ocel. vložkou např. typ G-ST, opatřené nerez.šrouby a</t>
  </si>
  <si>
    <t>854334856</t>
  </si>
  <si>
    <t>90</t>
  </si>
  <si>
    <t>552535D2</t>
  </si>
  <si>
    <t xml:space="preserve">tvarovka přírubová litinová s přírubovou odbočkou,práškový epoxid tl 250µm T-kus DN 200/100, T  (PN16), přírubová tvarovka s přírubovou odbočkou  z tvárné litiny dle ČSN EN 545, těsněná litým těsněním s ocel. vložkou např. typ G-ST, opatřené nerez.šrouby </t>
  </si>
  <si>
    <t>-1801427197</t>
  </si>
  <si>
    <t>91</t>
  </si>
  <si>
    <t>552535D3</t>
  </si>
  <si>
    <t>tvarovka přírubová litinová vodovodní s přírubovou odbočkou PN10 T-kus DN 200/200, T  (PN16), přírubová tvarovka s přírubovou odbočkou  z tvárné litiny dle ČSN EN 545, těsněná litým těsněním s ocel. vložkou např. typ G-ST, opatřené nerez.šrouby a maticemi</t>
  </si>
  <si>
    <t>338021854</t>
  </si>
  <si>
    <t>92</t>
  </si>
  <si>
    <t>871161211</t>
  </si>
  <si>
    <t>Montáž potrubí z PE100 SDR 11 otevřený výkop svařovaných elektrotvarovkou D 32 x 3,0 mm</t>
  </si>
  <si>
    <t>141271263</t>
  </si>
  <si>
    <t>"přepojení přípojek u suchovodu" 9,80</t>
  </si>
  <si>
    <t>93</t>
  </si>
  <si>
    <t>28613170</t>
  </si>
  <si>
    <t>trubka vodovodní PE100 SDR11 se signalizační vrstvou 32x3,0mm</t>
  </si>
  <si>
    <t>1656425089</t>
  </si>
  <si>
    <t>9,8*1,015 'Přepočtené koeficientem množství</t>
  </si>
  <si>
    <t>94</t>
  </si>
  <si>
    <t>871211211</t>
  </si>
  <si>
    <t>Montáž potrubí z PE100 SDR 11 otevřený výkop svařovaných elektrotvarovkou D 63 x 5,8 mm</t>
  </si>
  <si>
    <t>-1087795821</t>
  </si>
  <si>
    <t>"suchovod" 91,00</t>
  </si>
  <si>
    <t>95</t>
  </si>
  <si>
    <t>2861385R</t>
  </si>
  <si>
    <t>trubka vodovodní PE100 PN 16 SDR11 s ochranným pláštěm z PP 63x5,8mm - navrženo z materiálu PE 100 RC s vnější (případně i vnitřní) ochrannou vrstvou molekulárně spojenou s potrubím (bez nutnosti oddělování této vrstvy)</t>
  </si>
  <si>
    <t>693975105</t>
  </si>
  <si>
    <t>91*1,015 'Přepočtené koeficientem množství</t>
  </si>
  <si>
    <t>96</t>
  </si>
  <si>
    <t>871211811</t>
  </si>
  <si>
    <t>Bourání stávajícího potrubí z polyetylenu D do 50 mm</t>
  </si>
  <si>
    <t>150185665</t>
  </si>
  <si>
    <t>"Suchovod - demontáž v SUCHOVODU ! " 9,8</t>
  </si>
  <si>
    <t>97</t>
  </si>
  <si>
    <t>871251811</t>
  </si>
  <si>
    <t>Bourání stávajícího potrubí z polyetylenu D přes 50 do 90 mm</t>
  </si>
  <si>
    <t>-1342548477</t>
  </si>
  <si>
    <t>"Suchovod - demontáž v SUCHOVODU ! " 91</t>
  </si>
  <si>
    <t>98</t>
  </si>
  <si>
    <t>871351151</t>
  </si>
  <si>
    <t>Montáž potrubí z PE100 SDR 17 otevřený výkop svařovaných na tupo D 200 x 11,9 mm</t>
  </si>
  <si>
    <t>384853598</t>
  </si>
  <si>
    <t>"chránička-potrubí PE  DN200, SDR 17, PN10 - v.č. 301.07"  6,40</t>
  </si>
  <si>
    <t>99</t>
  </si>
  <si>
    <t>28613134</t>
  </si>
  <si>
    <t>trubka vodovodní PE100 PN 10 SDR17 200x11,9mm</t>
  </si>
  <si>
    <t>2038625816</t>
  </si>
  <si>
    <t>6,4*1,015 'Přepočtené koeficientem množství</t>
  </si>
  <si>
    <t>100</t>
  </si>
  <si>
    <t>877171611</t>
  </si>
  <si>
    <t>Montáž přechodů s kovovýn vnitřním/vnějším závitem d 32 x 1" spojovaných lisováním na předizolovaném dvoutrubkovém plastovém potrubí</t>
  </si>
  <si>
    <t>-1423612001</t>
  </si>
  <si>
    <t>"SESTAVA PRO ODBĚR VZORKŮ" 2</t>
  </si>
  <si>
    <t>101</t>
  </si>
  <si>
    <t>31611112</t>
  </si>
  <si>
    <t>přechodka lisovaná na vnější závit ocelová pro termoplasticky zesílené potrubí (TRSP), max 95 °C, PN10, d 32x1"</t>
  </si>
  <si>
    <t>627743186</t>
  </si>
  <si>
    <t>102</t>
  </si>
  <si>
    <t>877211101</t>
  </si>
  <si>
    <t>Montáž elektrospojek na vodovodním potrubí z PE trub d 63</t>
  </si>
  <si>
    <t>355678209</t>
  </si>
  <si>
    <t>"ARMATURY - POUŽITO POUZE PRO SUCHOVOD " 2+2</t>
  </si>
  <si>
    <t>103</t>
  </si>
  <si>
    <t>28615972</t>
  </si>
  <si>
    <t>elektrospojka SDR11 PE 100 PN16 D 63mm</t>
  </si>
  <si>
    <t>-2028288523</t>
  </si>
  <si>
    <t>104</t>
  </si>
  <si>
    <t>63126240</t>
  </si>
  <si>
    <t>kus přechodový svěrný kompozitní vnější závit pro PE potrubí d 63 x 2"</t>
  </si>
  <si>
    <t>1962720665</t>
  </si>
  <si>
    <t>105</t>
  </si>
  <si>
    <t>877211112</t>
  </si>
  <si>
    <t>Montáž elektrokolen 90° na vodovodním potrubí z PE trub d 63</t>
  </si>
  <si>
    <t>1890342258</t>
  </si>
  <si>
    <t>"ARMATURY - POUŽITO POUZE PRO SUCHOVOD " 5</t>
  </si>
  <si>
    <t>106</t>
  </si>
  <si>
    <t>63126220</t>
  </si>
  <si>
    <t>koleno 90° svěrné kompozitní pro PE potrubí d63</t>
  </si>
  <si>
    <t>-191383721</t>
  </si>
  <si>
    <t>Ostatní konstrukce</t>
  </si>
  <si>
    <t>107</t>
  </si>
  <si>
    <t>891247112</t>
  </si>
  <si>
    <t>Montáž hydrantů podzemních DN 80</t>
  </si>
  <si>
    <t>1464105198</t>
  </si>
  <si>
    <t>3+1</t>
  </si>
  <si>
    <t>108</t>
  </si>
  <si>
    <t>42273594</t>
  </si>
  <si>
    <t>hydrant podzemní DN 80 PN 16 dvojitý uzávěr s koulí krycí v 1500mm</t>
  </si>
  <si>
    <t>705640937</t>
  </si>
  <si>
    <t>"PH1, PH2,PH4" 3</t>
  </si>
  <si>
    <t>109</t>
  </si>
  <si>
    <t>42273593</t>
  </si>
  <si>
    <t>hydrant podzemní DN 80 PN 16 dvojitý uzávěr s koulí krycí v 1250mm</t>
  </si>
  <si>
    <t>2034262748</t>
  </si>
  <si>
    <t>"PH3" 1</t>
  </si>
  <si>
    <t>110</t>
  </si>
  <si>
    <t>89124799R</t>
  </si>
  <si>
    <t>Hydrantová drenáž k podzemnímu hydrantu, vč. osazení</t>
  </si>
  <si>
    <t>-1366566943</t>
  </si>
  <si>
    <t>"PH4 - kalník" 1</t>
  </si>
  <si>
    <t>111</t>
  </si>
  <si>
    <t>899401113</t>
  </si>
  <si>
    <t>Osazení poklopů litinových hydrantových</t>
  </si>
  <si>
    <t>-1321098453</t>
  </si>
  <si>
    <t>112</t>
  </si>
  <si>
    <t>56230635</t>
  </si>
  <si>
    <t>poklop uliční hydrantový oválný  litinový s víkem - tuhý</t>
  </si>
  <si>
    <t>1614378717</t>
  </si>
  <si>
    <t>113</t>
  </si>
  <si>
    <t>891241811</t>
  </si>
  <si>
    <t>Demontáž vodovodních šoupátek otevřený výkop DN 80</t>
  </si>
  <si>
    <t>1805497843</t>
  </si>
  <si>
    <t>"ŘAD 1 - hydrant " 1</t>
  </si>
  <si>
    <t>"ŘAD 2 - hydrant " 1</t>
  </si>
  <si>
    <t>"ŘAD 4 - hydrant " 1</t>
  </si>
  <si>
    <t>"VYMÍSTĚNÍ HYDRANTU (ozn. V9) - hydrant " 1</t>
  </si>
  <si>
    <t>114</t>
  </si>
  <si>
    <t>891261811</t>
  </si>
  <si>
    <t>Demontáž vodovodních šoupátek otevřený výkop DN 100</t>
  </si>
  <si>
    <t>-1030428800</t>
  </si>
  <si>
    <t>"ŘAD 4 - Š " 1</t>
  </si>
  <si>
    <t>115</t>
  </si>
  <si>
    <t>891271811</t>
  </si>
  <si>
    <t>Demontáž vodovodních šoupátek otevřený výkop DN 125</t>
  </si>
  <si>
    <t>827134179</t>
  </si>
  <si>
    <t>"ŘAD 2 - Š " 2</t>
  </si>
  <si>
    <t>116</t>
  </si>
  <si>
    <t>891351811</t>
  </si>
  <si>
    <t>Demontáž vodovodních šoupátek otevřený výkop DN 200</t>
  </si>
  <si>
    <t>-1545547530</t>
  </si>
  <si>
    <t>"ŘAD 1 - Š " 3</t>
  </si>
  <si>
    <t>117</t>
  </si>
  <si>
    <t>891361811</t>
  </si>
  <si>
    <t>Demontáž vodovodních šoupátek otevřený výkop DN 250</t>
  </si>
  <si>
    <t>649376027</t>
  </si>
  <si>
    <t>"Výměna šoupěte na stáv.vodovodu (ozn.V10)" 1</t>
  </si>
  <si>
    <t>118</t>
  </si>
  <si>
    <t>89135181R</t>
  </si>
  <si>
    <t>Demontáž vodovodních šoupátek otevřený výkop DN 200 - pro další použití !</t>
  </si>
  <si>
    <t>-1435429818</t>
  </si>
  <si>
    <t>"Suchovod - demontáž v SUCHOVODU pro montáž ve VODOVODU ! " 3+1</t>
  </si>
  <si>
    <t>119</t>
  </si>
  <si>
    <t>891219111</t>
  </si>
  <si>
    <t>Montáž navrtávacích pasů na potrubí z jakýchkoli trub DN 50</t>
  </si>
  <si>
    <t>1659063737</t>
  </si>
  <si>
    <t>"ARMATURY - NAPOJENÍ STÁVAJÍCÍCH PŘÍPOJEK PV1-PV5" 5</t>
  </si>
  <si>
    <t>120</t>
  </si>
  <si>
    <t>42273440</t>
  </si>
  <si>
    <t>pás navrtávací z tvárné litiny DN 50, univerzální, se závitovým výstupem 1"</t>
  </si>
  <si>
    <t>-1387856444</t>
  </si>
  <si>
    <t>121</t>
  </si>
  <si>
    <t>891239111</t>
  </si>
  <si>
    <t>Montáž navrtávacích pasů na potrubí z jakýchkoli trub DN 65</t>
  </si>
  <si>
    <t>-185495119</t>
  </si>
  <si>
    <t>122</t>
  </si>
  <si>
    <t>42273443</t>
  </si>
  <si>
    <t>pás navrtávací z tvárné litiny DN 65, univerzální, se závitovým výstupem 5/4"</t>
  </si>
  <si>
    <t>862144246</t>
  </si>
  <si>
    <t>123</t>
  </si>
  <si>
    <t>891161321</t>
  </si>
  <si>
    <t>Montáž vodovodních šoupátek domovní přípojky se závitovými konci PN16 otevřený výkop G 1"</t>
  </si>
  <si>
    <t>-127027107</t>
  </si>
  <si>
    <t>124</t>
  </si>
  <si>
    <t>55114116</t>
  </si>
  <si>
    <t>kohout kulový přímý 2x vnější závit vrtulka PN 42 T 185°C 1" červený</t>
  </si>
  <si>
    <t>-548683325</t>
  </si>
  <si>
    <t>125</t>
  </si>
  <si>
    <t>891171321</t>
  </si>
  <si>
    <t>Montáž vodovodních šoupátek domovní přípojky se závitovými konci PN16 otevřený výkop G 5/4"</t>
  </si>
  <si>
    <t>277989636</t>
  </si>
  <si>
    <t>126</t>
  </si>
  <si>
    <t>286548G1</t>
  </si>
  <si>
    <t>kohout kulový PP-B svěrný/vnější závit pro PE potrubí d 32 x 1" - svěrný spoj</t>
  </si>
  <si>
    <t>1990957493</t>
  </si>
  <si>
    <t>127</t>
  </si>
  <si>
    <t>877162001</t>
  </si>
  <si>
    <t>Montáž svěrných spojek na vodovodním potrubí z trub d 32</t>
  </si>
  <si>
    <t>1684204026</t>
  </si>
  <si>
    <t>"ARMATURY - NAPOJENÍ STÁVAJÍCÍCH PŘÍPOJEK PV1-PV5" 10+5+5</t>
  </si>
  <si>
    <t>128</t>
  </si>
  <si>
    <t>28654837</t>
  </si>
  <si>
    <t>koleno 90° svěrné PP-B pro PE potrubí d32</t>
  </si>
  <si>
    <t>-517310868</t>
  </si>
  <si>
    <t>129</t>
  </si>
  <si>
    <t>28654803</t>
  </si>
  <si>
    <t>spojka svěrná PP-B přímá pro PE potrubí d32</t>
  </si>
  <si>
    <t>1709904591</t>
  </si>
  <si>
    <t>130</t>
  </si>
  <si>
    <t>28654827</t>
  </si>
  <si>
    <t>záslepka svěrná PP-B pro PE potrubí d32</t>
  </si>
  <si>
    <t>-509486395</t>
  </si>
  <si>
    <t>131</t>
  </si>
  <si>
    <t>891261112</t>
  </si>
  <si>
    <t>Montáž vodovodních armatur na potrubí šoupátek nebo klapek uzavíracích v otevřeném výkopu nebo v šachtách s osazením zemní soupravy (bez poklopů) DN 100</t>
  </si>
  <si>
    <t>-337132257</t>
  </si>
  <si>
    <t>132</t>
  </si>
  <si>
    <t>42221117</t>
  </si>
  <si>
    <t>šoupátko s přírubami voda DN 100 PN16, z tvárné litiny s epoxidovou ochrannou vrstvou, přírubové, stavební délky F4, PN16 s volným průchodem,měkce těsnící klínová. Vřeteno a spojovací šrouby z nerez. oceli, (vč.těsnění a nerez šroubů a matic)</t>
  </si>
  <si>
    <t>-1990052352</t>
  </si>
  <si>
    <t>133</t>
  </si>
  <si>
    <t>422910D1</t>
  </si>
  <si>
    <t>Zemní souprava šoupátková teleskopická pro šoupátko DN100,  L= 1,2-1,8 m</t>
  </si>
  <si>
    <t>2001723763</t>
  </si>
  <si>
    <t>134</t>
  </si>
  <si>
    <t>891271112</t>
  </si>
  <si>
    <t>Montáž vodovodních armatur na potrubí šoupátek nebo klapek uzavíracích v otevřeném výkopu nebo v šachtách s osazením zemní soupravy (bez poklopů) DN 125</t>
  </si>
  <si>
    <t>683717554</t>
  </si>
  <si>
    <t>135</t>
  </si>
  <si>
    <t>42221118</t>
  </si>
  <si>
    <t>šoupátko s přírubami voda DN 125 PN16, z tvárné litiny s epoxidovou ochrannou vrstvou, přírubové, stavební délky F4, PN16 s volným průchodem,měkce těsnící klínová. Vřeteno a spojovací šrouby z nerez. oceli, (vč.těsnění a nerez šroubů a matic)</t>
  </si>
  <si>
    <t>-465726733</t>
  </si>
  <si>
    <t>136</t>
  </si>
  <si>
    <t>422910D2</t>
  </si>
  <si>
    <t>Zemní souprava šoupátková teleskopická pro šoupátko DN125,  L= 1,2-1,8 m</t>
  </si>
  <si>
    <t>527741481</t>
  </si>
  <si>
    <t>137</t>
  </si>
  <si>
    <t>891311112</t>
  </si>
  <si>
    <t>Montáž vodovodních armatur na potrubí šoupátek nebo klapek uzavíracích v otevřeném výkopu nebo v šachtách s osazením zemní soupravy (bez poklopů) DN 150</t>
  </si>
  <si>
    <t>1419545287</t>
  </si>
  <si>
    <t>138</t>
  </si>
  <si>
    <t>42221119</t>
  </si>
  <si>
    <t>šoupátko s přírubami voda DN 150 PN16, z tvárné litiny s epoxidovou ochrannou vrstvou, přírubové, stavební délky F4, PN16 s volným průchodem,měkce těsnící klínová. Vřeteno a spojovací šrouby z nerez. oceli, (vč.těsnění a nerez šroubů a matic)</t>
  </si>
  <si>
    <t>-1890983550</t>
  </si>
  <si>
    <t>139</t>
  </si>
  <si>
    <t>422910D3</t>
  </si>
  <si>
    <t>Zemní souprava šoupátková teleskopická pro šoupátko DN150,  L= 1,2-1,8 m</t>
  </si>
  <si>
    <t>632858818</t>
  </si>
  <si>
    <t>140</t>
  </si>
  <si>
    <t>891351112</t>
  </si>
  <si>
    <t>Montáž vodovodních armatur na potrubí šoupátek nebo klapek uzavíracích v otevřeném výkopu nebo v šachtách s osazením zemní soupravy (bez poklopů) DN 200</t>
  </si>
  <si>
    <t>159075754</t>
  </si>
  <si>
    <t>"vodovod " 4</t>
  </si>
  <si>
    <t>141</t>
  </si>
  <si>
    <t>422211D2</t>
  </si>
  <si>
    <t>šoupátko s přírubami voda DN 200 PN16, z tvárné litiny s epoxidovou ochrannou vrstvou, přírubové, stavební délky F4, PN16 s volným průchodem,měkce těsnící klínová. Vřeteno a spojovací šrouby z nerez. oceli, (vč.těsnění a nerez šroubů a matic)</t>
  </si>
  <si>
    <t>-2088819450</t>
  </si>
  <si>
    <t>142</t>
  </si>
  <si>
    <t>422910D4</t>
  </si>
  <si>
    <t>Zemní souprava šoupátková teleskopická pro šoupátko DN200,  L= 1,2-1,6 m</t>
  </si>
  <si>
    <t>548882303</t>
  </si>
  <si>
    <t>143</t>
  </si>
  <si>
    <t>899401112</t>
  </si>
  <si>
    <t>Osazení poklopů litinových šoupátkových</t>
  </si>
  <si>
    <t>-769837445</t>
  </si>
  <si>
    <t>4+4</t>
  </si>
  <si>
    <t>144</t>
  </si>
  <si>
    <t>42291352</t>
  </si>
  <si>
    <t>poklop litinový šoupátkový pro zemní soupravy osazení do terénu a do vozovky</t>
  </si>
  <si>
    <t>-1474034357</t>
  </si>
  <si>
    <t>145</t>
  </si>
  <si>
    <t>562306D7</t>
  </si>
  <si>
    <t>Uliční poklop litinový teleskopický pro šoupátka (pojezd těžké vozidla)</t>
  </si>
  <si>
    <t>1290738707</t>
  </si>
  <si>
    <t>146</t>
  </si>
  <si>
    <t>42210050</t>
  </si>
  <si>
    <t>deska podkladová uličního poklopu litinového šoupatového - betonová</t>
  </si>
  <si>
    <t>804220695</t>
  </si>
  <si>
    <t>147</t>
  </si>
  <si>
    <t>899712111</t>
  </si>
  <si>
    <t>Orientační tabulky na zdivu</t>
  </si>
  <si>
    <t>2072907468</t>
  </si>
  <si>
    <t>148</t>
  </si>
  <si>
    <t>899713111</t>
  </si>
  <si>
    <t>Orientační tabulky na sloupku betonovém nebo ocelovém</t>
  </si>
  <si>
    <t>1151210514</t>
  </si>
  <si>
    <t>149</t>
  </si>
  <si>
    <t>899721111</t>
  </si>
  <si>
    <t>Signalizační vodič DN do 150 mm na potrubí</t>
  </si>
  <si>
    <t>-1868082243</t>
  </si>
  <si>
    <t>150</t>
  </si>
  <si>
    <t>899721112</t>
  </si>
  <si>
    <t>Signalizační vodič DN přes 150 mm na potrubí</t>
  </si>
  <si>
    <t>-1317606141</t>
  </si>
  <si>
    <t>151</t>
  </si>
  <si>
    <t>899722113</t>
  </si>
  <si>
    <t>Krytí potrubí z plastů výstražnou fólií z PVC 34cm</t>
  </si>
  <si>
    <t>-1830917008</t>
  </si>
  <si>
    <t>152</t>
  </si>
  <si>
    <t>892241111</t>
  </si>
  <si>
    <t>Tlaková zkouška vodou potrubí DN do 80</t>
  </si>
  <si>
    <t>-1528715557</t>
  </si>
  <si>
    <t>3,50+91,00</t>
  </si>
  <si>
    <t>153</t>
  </si>
  <si>
    <t>892271111</t>
  </si>
  <si>
    <t>Tlaková zkouška vodou potrubí DN 100 nebo 125</t>
  </si>
  <si>
    <t>-66193174</t>
  </si>
  <si>
    <t>77,00+4,40</t>
  </si>
  <si>
    <t>154</t>
  </si>
  <si>
    <t>892351111</t>
  </si>
  <si>
    <t>Tlaková zkouška vodou potrubí DN 150 nebo 200</t>
  </si>
  <si>
    <t>1187950836</t>
  </si>
  <si>
    <t>155</t>
  </si>
  <si>
    <t>892372111</t>
  </si>
  <si>
    <t>Zabezpečení konců potrubí DN do 300 při tlakových zkouškách vodou</t>
  </si>
  <si>
    <t>-957794889</t>
  </si>
  <si>
    <t>156</t>
  </si>
  <si>
    <t>899911217</t>
  </si>
  <si>
    <t>Kluzná objímka výšky 19 mm vnějšího průměru potrubí přes 113 mm do 127 mm</t>
  </si>
  <si>
    <t>905972547</t>
  </si>
  <si>
    <t>157</t>
  </si>
  <si>
    <t>899913142</t>
  </si>
  <si>
    <t>Uzavírací manžeta chráničky potrubí DN 100 x 200</t>
  </si>
  <si>
    <t>-1326409418</t>
  </si>
  <si>
    <t>158</t>
  </si>
  <si>
    <t>89999R014</t>
  </si>
  <si>
    <t>SOUPRAVA PRO SPOJENÍ PŘÍRUBOVÝCH TVAROVEK DN80, DN100, DN200, PN16, DLE ČSN EN 1092-2 (PLOCHÉ TĚSNĚNÍ, ŠROUBY A MATICE Z NEREZOVÉ OCELI A2, NEREZOVÉ PODLOŽKY, VŠE S OCHRANOU PROTI ZADÍRÁNÍ)</t>
  </si>
  <si>
    <t>sada</t>
  </si>
  <si>
    <t>1901858682</t>
  </si>
  <si>
    <t>Ostatní konstrukce a práce, bourání</t>
  </si>
  <si>
    <t>159</t>
  </si>
  <si>
    <t>9799R03</t>
  </si>
  <si>
    <t>Zkoušky (posouzení) vhodnosti materiálu</t>
  </si>
  <si>
    <t>827753724</t>
  </si>
  <si>
    <t>160</t>
  </si>
  <si>
    <t>9799R11</t>
  </si>
  <si>
    <t>Prověrka funkčnosti identifikačního kabelu</t>
  </si>
  <si>
    <t>-249661298</t>
  </si>
  <si>
    <t>161</t>
  </si>
  <si>
    <t>9799R12</t>
  </si>
  <si>
    <t>odstávka vodovodu (náklady na případné přistavení cisterny, součinnost s provozovatelem vodovodu SmVak, apod)</t>
  </si>
  <si>
    <t>1672445861</t>
  </si>
  <si>
    <t>997</t>
  </si>
  <si>
    <t>Přesun sutě</t>
  </si>
  <si>
    <t>162</t>
  </si>
  <si>
    <t>997013111</t>
  </si>
  <si>
    <t>Vnitrostaveništní doprava suti a vybouraných hmot pro budovy v do 6 m s použitím mechanizace</t>
  </si>
  <si>
    <t>1435058414</t>
  </si>
  <si>
    <t>163</t>
  </si>
  <si>
    <t>997013501</t>
  </si>
  <si>
    <t>Odvoz suti a vybouraných hmot na skládku nebo meziskládku do 1 km se složením</t>
  </si>
  <si>
    <t>-884941675</t>
  </si>
  <si>
    <t>164</t>
  </si>
  <si>
    <t>997013509</t>
  </si>
  <si>
    <t>Příplatek k odvozu suti a vybouraných hmot na skládku ZKD 1 km přes 1 km</t>
  </si>
  <si>
    <t>-2003160752</t>
  </si>
  <si>
    <t>29,346*9 'Přepočtené koeficientem množství</t>
  </si>
  <si>
    <t>165</t>
  </si>
  <si>
    <t>997013631</t>
  </si>
  <si>
    <t>Poplatek za uložení na skládce (skládkovné) stavebního odpadu směsného kód odpadu 17 09 04</t>
  </si>
  <si>
    <t>-1417636945</t>
  </si>
  <si>
    <t>998</t>
  </si>
  <si>
    <t>Přesun hmot</t>
  </si>
  <si>
    <t>166</t>
  </si>
  <si>
    <t>998273102</t>
  </si>
  <si>
    <t>Přesun hmot pro trubní vedení z trub litinových otevřený výkop</t>
  </si>
  <si>
    <t>1854547848</t>
  </si>
  <si>
    <t>1602 - SO 302 Úprava vodovodních přípojek</t>
  </si>
  <si>
    <t>734337690</t>
  </si>
  <si>
    <t>"předpoklad"  2</t>
  </si>
  <si>
    <t>269838095</t>
  </si>
  <si>
    <t>202380649</t>
  </si>
  <si>
    <t>99916450</t>
  </si>
  <si>
    <t>"u křížení - cca " 12,00</t>
  </si>
  <si>
    <t>-1667015392</t>
  </si>
  <si>
    <t>"u křížení - cca " 6,00</t>
  </si>
  <si>
    <t>-2061297866</t>
  </si>
  <si>
    <t>-1997564405</t>
  </si>
  <si>
    <t>132212132</t>
  </si>
  <si>
    <t>Hloubení nezapažených rýh šířky do 800 mm v nesoudržných horninách třídy těžitelnosti I skupiny 3 ručně</t>
  </si>
  <si>
    <t>1215093435</t>
  </si>
  <si>
    <t>"podélné profily - v.č. 302-03 ( po odstranění komunikač.vrstev )</t>
  </si>
  <si>
    <t>"PV1"   2,00*0,80*((1,68+1,61)/2-0,47)</t>
  </si>
  <si>
    <t>"PV2"   1,61*0,80*((1,72+1,54)/2-0,47)</t>
  </si>
  <si>
    <t>"PV8"  10,20*0,80*((1,75+1,54)/2-0,47)</t>
  </si>
  <si>
    <t>132251031</t>
  </si>
  <si>
    <t>Hloubení rýh zapažených š do 2000 mm v hornině třídy těžitelnosti I skupiny 3 objemu do 15 m3 jednotlivě při překopech inženýrských sítí strojně</t>
  </si>
  <si>
    <t>196874162</t>
  </si>
  <si>
    <t>"PV1"   (2,20-2,00+0,60)*1,20*((1,61+1,60)/2-0,24)</t>
  </si>
  <si>
    <t>"PV2"   (2,20-1,61+0,60)*1,20*((1,54+1,47)/2-0,24)</t>
  </si>
  <si>
    <t>"PV3 ( po odfrézování)"   1,60*0,90*((1,81+1,68)/2-0,04)</t>
  </si>
  <si>
    <t xml:space="preserve">                        (2,50-1,60)*1,20*((1,68+1,61)/2-0,24)</t>
  </si>
  <si>
    <t>"dopočet u PV4 (v komunikaci - v souběhu prací na SO 301 !)</t>
  </si>
  <si>
    <t>1,00*0,50*(1,94-0,47)</t>
  </si>
  <si>
    <t>"dtto PV5 (v terénu)"   1,00*0,50*1,86</t>
  </si>
  <si>
    <t>"PV8"  (10,90-10,20+0,60)*1,20*((1,54+1,65)/2-0,24)</t>
  </si>
  <si>
    <t>"PV9 ( dopočet k PV8) "  1,00*1,50*(1,75-0,47)</t>
  </si>
  <si>
    <t>133211012</t>
  </si>
  <si>
    <t>Hloubení šachet v nesoudržných horninách třídy těžitelnosti I skupiny 3 při překopech inženýrských sítí objemu do 10 m3 ručně</t>
  </si>
  <si>
    <t>1608461343</t>
  </si>
  <si>
    <t>"dle situace a schéma v PD do 10m3 jednotlivě ( po odstranění komunikač.vrstev cca)</t>
  </si>
  <si>
    <t>"PV6"   1,50*1,50*(1,80-0,24) + 1,50*1,50*(1,80-0,47)</t>
  </si>
  <si>
    <t>"PV7"   1,50*1,50*(1,80-0,24) + 1,50*1,50*(1,80-0,47)</t>
  </si>
  <si>
    <t>"PV9"   1,50*1,50*(1,65-0,24)</t>
  </si>
  <si>
    <t>151102101</t>
  </si>
  <si>
    <t>Zřízení příložného pažení a rozepření stěn rýh do 20 m2 hl do 2 m při překopech inženýrských sítí</t>
  </si>
  <si>
    <t>836087012</t>
  </si>
  <si>
    <t>"PV1"   (2,20-2,00+0,60)*((1,61+1,60)/2-0,24)*2</t>
  </si>
  <si>
    <t>"PV2"   (2,20-1,61+0,60)*((1,54+1,47)/2-0,24)*2</t>
  </si>
  <si>
    <t>"PV3 ( po odfrézování)"   1,60*((1,81+1,68)/2-0,04)*2</t>
  </si>
  <si>
    <t xml:space="preserve">                        (2,50-1,60)*((1,68+1,61)/2-0,24)*2</t>
  </si>
  <si>
    <t>(1,00+2*0,50)*(1,94-0,47)</t>
  </si>
  <si>
    <t>"dtto PV5 (v terénu)"   (1,00+2*0,50)*1,86</t>
  </si>
  <si>
    <t>"PV8"  (10,90-10,20+0,60)*((1,54+1,65)/2-0,24)*2</t>
  </si>
  <si>
    <t>"PV9 ( dopočet k PV8) "  1,00*(1,75-0,47)*2</t>
  </si>
  <si>
    <t>151102111</t>
  </si>
  <si>
    <t>Odstranění příložného pažení a rozepření stěn rýh do 20 m2 hl do 2 m při překopech inženýrských sítí</t>
  </si>
  <si>
    <t>892612093</t>
  </si>
  <si>
    <t>151102201</t>
  </si>
  <si>
    <t>Zřízení příložného pažení stěn do 30 m2 výkopu hl do 4 m pro překopy inženýrských sítí</t>
  </si>
  <si>
    <t>-115990801</t>
  </si>
  <si>
    <t>"dle situace a schéma v PD ( po odstranění komunikač.vrstev cca)</t>
  </si>
  <si>
    <t>"PV6"   1,50*4*(1,80-0,24) + 1,50*4*(1,80-0,47)</t>
  </si>
  <si>
    <t>"PV7"   1,50*4*(1,80-0,24) + 1,50*4*(1,80-0,47)</t>
  </si>
  <si>
    <t>"PV9"   1,50*4*(1,65-0,24)</t>
  </si>
  <si>
    <t>151102211</t>
  </si>
  <si>
    <t>Odstranění příložného pažení stěn do 30 m2 hl do 4 m při překopech inženýrských sítí</t>
  </si>
  <si>
    <t>1570340171</t>
  </si>
  <si>
    <t>151102301</t>
  </si>
  <si>
    <t>Zřízení rozepření stěn do 30 m3 při pažení příložném hl do 4 m při překopech inženýrských sítí</t>
  </si>
  <si>
    <t>-1827860488</t>
  </si>
  <si>
    <t>151102311</t>
  </si>
  <si>
    <t>Odstranění rozepření stěn do 30 m3 při pažení příložném hl do 4 m při překopech inženýrských sítí</t>
  </si>
  <si>
    <t>408140182</t>
  </si>
  <si>
    <t>-963917557</t>
  </si>
  <si>
    <t>"na meziskládku " 0,718</t>
  </si>
  <si>
    <t>"zpětně pro zásypy"  0,718</t>
  </si>
  <si>
    <t>-1169219849</t>
  </si>
  <si>
    <t>12,962+12,787+16,179  - 0,718</t>
  </si>
  <si>
    <t>-2094425566</t>
  </si>
  <si>
    <t>"zpětně pro zásypy z meziskládky "  0,718</t>
  </si>
  <si>
    <t>-838529732</t>
  </si>
  <si>
    <t>41,21*2,00</t>
  </si>
  <si>
    <t>174112101</t>
  </si>
  <si>
    <t>Zásyp jam, šachet a rýh do 30 m3 sypaninou se zhutněním při překopech inženýrských sítí ručně</t>
  </si>
  <si>
    <t>1597839986</t>
  </si>
  <si>
    <t>"VÝKOPEK - dle podélného profilu a vzorového řezu 302-05 (mimo komunikaci !)</t>
  </si>
  <si>
    <t>"dopočet u úseku PV5 ( v zeleni - v souběhu prací na SO 301 !)</t>
  </si>
  <si>
    <t>1,00*0,50*(1,86-0,10-0,025-0,30)</t>
  </si>
  <si>
    <t>174152101</t>
  </si>
  <si>
    <t>Zásyp jam, šachet a rýh do 30 m3 sypaninou se zhutněním při překopech inženýrských sítí</t>
  </si>
  <si>
    <t>-837619531</t>
  </si>
  <si>
    <t>"dle podélných profilů a vzorového řezu 302-05 (pod komunikaci a chodníky)</t>
  </si>
  <si>
    <t>12,962+12,787+16,179</t>
  </si>
  <si>
    <t>-3,127 -11,028</t>
  </si>
  <si>
    <t>-0,718</t>
  </si>
  <si>
    <t>897677749</t>
  </si>
  <si>
    <t>27,055*2,00</t>
  </si>
  <si>
    <t>175112101</t>
  </si>
  <si>
    <t>Obsypání potrubí při překopech inženýrských sítí ručně objem do 10 m3</t>
  </si>
  <si>
    <t>1991136395</t>
  </si>
  <si>
    <t>"dle podélného profilu a vzorového řezu 302-05</t>
  </si>
  <si>
    <t>"PV1"   2,00*0,80*(0,032+0,30)</t>
  </si>
  <si>
    <t xml:space="preserve">         (2,20-2,00+0,60)*1,20*(0,032+0,30)</t>
  </si>
  <si>
    <t>"PV2"   1,61*0,80*(0,032+0,30)</t>
  </si>
  <si>
    <t xml:space="preserve">        (2,20-1,61+0,60)*1,20*(0,032+0,30)</t>
  </si>
  <si>
    <t>"PV3 "   1,60*0,90*(0,032+0,30)</t>
  </si>
  <si>
    <t xml:space="preserve">                        (2,50-1,60)*1,20*(0,032+0,30)</t>
  </si>
  <si>
    <t>1,00*0,50*(0,032+0,30)</t>
  </si>
  <si>
    <t>"dtto PV5 (v terénu)"   1,00*0,50*(0,032+0,30)</t>
  </si>
  <si>
    <t>"PV6"   1,50*1,50*(0,032+0,30)*2</t>
  </si>
  <si>
    <t>"PV7"   1,50*1,50*(0,032+0,30)*2</t>
  </si>
  <si>
    <t>"PV8"  10,20*0,80*(0,08+0,30)</t>
  </si>
  <si>
    <t xml:space="preserve">       (10,90-10,20+0,60)*1,20*(0,08+0,30)</t>
  </si>
  <si>
    <t>"PV9 ( dopočet k PV8) "  1,00*1,50*(0,08+0,30)</t>
  </si>
  <si>
    <t>"PV9"   1,50*1,50*(0,08+0,30)</t>
  </si>
  <si>
    <t>-1863593227</t>
  </si>
  <si>
    <t>11,028*2,00</t>
  </si>
  <si>
    <t>-2077766346</t>
  </si>
  <si>
    <t>"PV1"   2,00*0,80</t>
  </si>
  <si>
    <t xml:space="preserve">         (2,20-2,00+0,60)*1,20</t>
  </si>
  <si>
    <t>"PV2"   1,61*0,80</t>
  </si>
  <si>
    <t xml:space="preserve">        (2,20-1,61+0,60)*1,20</t>
  </si>
  <si>
    <t>"PV3 ( po odfrézování)"   1,60*0,90</t>
  </si>
  <si>
    <t xml:space="preserve">                        (2,50-1,60)*1,20</t>
  </si>
  <si>
    <t>1,00*0,50</t>
  </si>
  <si>
    <t>"dtto PV5 (v terénu)"   1,00*0,50</t>
  </si>
  <si>
    <t>"PV6"   1,50*1,50*2</t>
  </si>
  <si>
    <t>"PV7"   1,50*1,50*2</t>
  </si>
  <si>
    <t>"PV8"  10,20*0,80</t>
  </si>
  <si>
    <t xml:space="preserve">       (10,90-10,20+0,60)*1,20</t>
  </si>
  <si>
    <t>"PV9 ( dopočet k PV8) "  1,00*1,50</t>
  </si>
  <si>
    <t>"PV9"   1,50*1,50</t>
  </si>
  <si>
    <t>1250519388</t>
  </si>
  <si>
    <t>-1451677988</t>
  </si>
  <si>
    <t>"cca - úpřesní se při realizaci !" 400</t>
  </si>
  <si>
    <t>2077061342</t>
  </si>
  <si>
    <t>"PV1"   2,00*0,80*0,10</t>
  </si>
  <si>
    <t xml:space="preserve">         (2,20-2,00+0,60)*1,20*0,10</t>
  </si>
  <si>
    <t>"PV2"   1,61*0,80*0,10</t>
  </si>
  <si>
    <t xml:space="preserve">        (2,20-1,61+0,60)*1,20*0,10</t>
  </si>
  <si>
    <t>"PV3 ( po odfrézování)"   1,60*0,90*0,10</t>
  </si>
  <si>
    <t xml:space="preserve">                        (2,50-1,60)*1,20*0,10</t>
  </si>
  <si>
    <t>1,00*0,50*0,10</t>
  </si>
  <si>
    <t>"dtto PV5 (v terénu)"   1,00*0,50*0,10</t>
  </si>
  <si>
    <t>"PV6"   1,50*1,50*0,10*2</t>
  </si>
  <si>
    <t>"PV7"   1,50*1,50*0,10*2</t>
  </si>
  <si>
    <t>"PV8"  10,20*0,80*0,10</t>
  </si>
  <si>
    <t xml:space="preserve">       (10,90-10,20+0,60)*1,20*0,10</t>
  </si>
  <si>
    <t>"PV9 ( dopočet k PV8) "  1,00*1,50*0,10</t>
  </si>
  <si>
    <t>"PV9"   1,50*1,50*0,10</t>
  </si>
  <si>
    <t>Bourání stávajícího potrubí z trub litinových DN 150</t>
  </si>
  <si>
    <t>-1923957089</t>
  </si>
  <si>
    <t>850361819</t>
  </si>
  <si>
    <t>Příplatek za bourání litinových trub ve štole, v uzavřených kanálech nebo objektech DN do 250</t>
  </si>
  <si>
    <t>-880119263</t>
  </si>
  <si>
    <t>-763538996</t>
  </si>
  <si>
    <t>1882994612</t>
  </si>
  <si>
    <t>"PV8" 10,90</t>
  </si>
  <si>
    <t xml:space="preserve">trouba vodovodní litinová hrdlová Pz dl 6m DN 80 - THL BRS C64 ZN/AL  DN80 (DL 6m)  (krácené) </t>
  </si>
  <si>
    <t>542347120</t>
  </si>
  <si>
    <t>552530D2</t>
  </si>
  <si>
    <t>trouba vodovodní litinová hrdlová Pz dl 6m DN 80 - THL BRS C64 ZN/AL  DN80 (DL 6m)</t>
  </si>
  <si>
    <t>-1462609600</t>
  </si>
  <si>
    <t>-210337984</t>
  </si>
  <si>
    <t>852242122</t>
  </si>
  <si>
    <t>Montáž potrubí z trub litinových tlakových přírubových délky do 1 m otevřený výkop DN 80</t>
  </si>
  <si>
    <t>781574462</t>
  </si>
  <si>
    <t>55253241</t>
  </si>
  <si>
    <t xml:space="preserve">tvarovka přírubová litinová vodovodní PN10/16 DN 80 dl 500mm, FF (TP)  (PN16), přírubová tvarovka z tvárné litiny dle ČSN EN 545, těsněná litým těsněním s ocel. vložkou např. typ G-ST, opatřené nerez.šrouby a maticemi.  Těžká protikorozní ochrana. </t>
  </si>
  <si>
    <t>-726890819</t>
  </si>
  <si>
    <t>-271028394</t>
  </si>
  <si>
    <t>-1648171224</t>
  </si>
  <si>
    <t>687098502</t>
  </si>
  <si>
    <t>"PV1 až PV3"  6,90</t>
  </si>
  <si>
    <t xml:space="preserve">trubka vodovodní PE100 SDR11 se signalizační vrstvou 32x3,0mm. Roury z lineárního polyetylénu typ PE 100 RC minimálně s vnější koextrudovanou modrou ochrannou vrstvou (potrubí typu 2 dle PAS 1075). </t>
  </si>
  <si>
    <t>841686795</t>
  </si>
  <si>
    <t>6,9*1,015 'Přepočtené koeficientem množství</t>
  </si>
  <si>
    <t>1632996038</t>
  </si>
  <si>
    <t>871214201</t>
  </si>
  <si>
    <t>Montáž kanalizačního potrubí z PE SDR11 otevřený výkop sklon do 20 % svařovaných na tupo D 50x4,6 mm</t>
  </si>
  <si>
    <t>-1118468222</t>
  </si>
  <si>
    <t>"chráničky - PV až PV3</t>
  </si>
  <si>
    <t>1,40*2+1,80</t>
  </si>
  <si>
    <t>2861312DS</t>
  </si>
  <si>
    <t>trubka vodovodní PE100 SDR17 - chránička-potrubí PE  DN50</t>
  </si>
  <si>
    <t>2097882543</t>
  </si>
  <si>
    <t>4,6*1,1 'Přepočtené koeficientem množství</t>
  </si>
  <si>
    <t>871351819</t>
  </si>
  <si>
    <t>Příplatek k bourání potrubí z polyetylenu ve štole, v uzavřeném kanálu nebo v objektu D do 225 mm</t>
  </si>
  <si>
    <t>9465238</t>
  </si>
  <si>
    <t>877161101</t>
  </si>
  <si>
    <t>Montáž elektrospojek na vodovodním potrubí z PE trub d 32</t>
  </si>
  <si>
    <t>1094057294</t>
  </si>
  <si>
    <t>"PŘÍPOJKY PV1-PV7" 7+4</t>
  </si>
  <si>
    <t>63126202</t>
  </si>
  <si>
    <t xml:space="preserve">spojka svěrná kompozitní přímá pro PE potrubí d32 - ISO SPOJKA D32 </t>
  </si>
  <si>
    <t>-181313114</t>
  </si>
  <si>
    <t>63126232</t>
  </si>
  <si>
    <t xml:space="preserve">spojka svěrná kompozitní redukovaná pro PE potrubí d..-32 - ISO SPOJKA D32 (PŘECHODOVÁ) </t>
  </si>
  <si>
    <t>-1461060000</t>
  </si>
  <si>
    <t>879231191</t>
  </si>
  <si>
    <t>Příplatek za práce sklon nad 20 % při montáži jakéhokoli vodovodního potrubí DN 40 až 550</t>
  </si>
  <si>
    <t>1500133324</t>
  </si>
  <si>
    <t>"PV1 až PV3"  3</t>
  </si>
  <si>
    <t>"ostatní" 2+2</t>
  </si>
  <si>
    <t>857231151</t>
  </si>
  <si>
    <t>Montáž litinových tvarovek jednoosých hrdlo/příruba otevřený výkop s těsnícím spojem DN/OD 75</t>
  </si>
  <si>
    <t>-116032030</t>
  </si>
  <si>
    <t>31951003</t>
  </si>
  <si>
    <t>potrubní spojka jištěná proti posuvu hrdlo-příruba DN 80</t>
  </si>
  <si>
    <t>-1057806213</t>
  </si>
  <si>
    <t>891181112</t>
  </si>
  <si>
    <t>Montáž vodovodních armatur na potrubí šoupátek nebo klapek uzavíracích v otevřeném výkopu nebo v šachtách s osazením zemní soupravy (bez poklopů) DN 40</t>
  </si>
  <si>
    <t>1942739771</t>
  </si>
  <si>
    <t>"PŘÍPOJKY PV1-PV7" 7</t>
  </si>
  <si>
    <t>422213D0</t>
  </si>
  <si>
    <t xml:space="preserve">šoupátko pitná voda- ŠOUPĚ ISO 2810 ZAK34 D32 </t>
  </si>
  <si>
    <t>-685342542</t>
  </si>
  <si>
    <t>souprava zemní pro šoupátka - ZEMNÍ ZÁKOP. SOUPRAVA TELESKOPICKÁ (POJÍZDNÁ PLOCHA-PV4)</t>
  </si>
  <si>
    <t>-1741947542</t>
  </si>
  <si>
    <t>souprava zemní pro šoupátka - ZEMNÍ ZÁKOP. SOUPRAVA TUHÁ (NEPOJÍZDNÁ PLOCHA)</t>
  </si>
  <si>
    <t>-1374350420</t>
  </si>
  <si>
    <t>891241112</t>
  </si>
  <si>
    <t>Montáž vodovodních armatur na potrubí šoupátek nebo klapek uzavíracích v otevřeném výkopu nebo v šachtách s osazením zemní soupravy (bez poklopů) DN 80</t>
  </si>
  <si>
    <t>-564108548</t>
  </si>
  <si>
    <t>"v.č.302-04" 2</t>
  </si>
  <si>
    <t>4222132D29</t>
  </si>
  <si>
    <t>Šoupě s přírubami DN80 PN16 (vč.těsnění a nerez šroubů a matic)</t>
  </si>
  <si>
    <t>-1910562601</t>
  </si>
  <si>
    <t>"Navržená šoupátka budou z tvárné litiny s epoxidovou ochrannou vrstvou, přírubové,</t>
  </si>
  <si>
    <t>"stavební délky F4, PN16 s volným průchodem,měkce těsnící klínová,</t>
  </si>
  <si>
    <t xml:space="preserve">"Vřeteno a spojovací šrouby z nerez. oceli. </t>
  </si>
  <si>
    <t>"v.č. 302-04" 2</t>
  </si>
  <si>
    <t>4229107D1</t>
  </si>
  <si>
    <t>Zemní souprava šoupátková teleskopická pro šoupátko DN80,  L= 1,2-1,6 m</t>
  </si>
  <si>
    <t>-292875453</t>
  </si>
  <si>
    <t>891181811</t>
  </si>
  <si>
    <t>Demontáž vodovodních šoupátek otevřený výkop DN 40</t>
  </si>
  <si>
    <t>-1019251333</t>
  </si>
  <si>
    <t>3+2+2</t>
  </si>
  <si>
    <t>1596510394</t>
  </si>
  <si>
    <t>891269111</t>
  </si>
  <si>
    <t>Montáž navrtávacích pasů na potrubí z jakýchkoli trub DN 100</t>
  </si>
  <si>
    <t>-615423861</t>
  </si>
  <si>
    <t>"PŘÍPOJKY PV1-PV7" 2</t>
  </si>
  <si>
    <t>422714D4</t>
  </si>
  <si>
    <t xml:space="preserve">pás navrtávací z tvárné litiny DN 100, pro litinové a ocelové potrubí, se závitovým výstupem 1",5/4",6/4",2" - PAS NAVRT.3371 DN100, HACOM ZAK34 L  </t>
  </si>
  <si>
    <t>-290750705</t>
  </si>
  <si>
    <t>891359111</t>
  </si>
  <si>
    <t>Montáž navrtávacích pasů na potrubí z jakýchkoli trub DN 200</t>
  </si>
  <si>
    <t>-2076993435</t>
  </si>
  <si>
    <t>"PŘÍPOJKY PV1-PV7" 3</t>
  </si>
  <si>
    <t>422714D6</t>
  </si>
  <si>
    <t xml:space="preserve">pás navrtávací z tvárné litiny DN 200, pro litinové a ocelové potrubí, se závitovým výstupem 1",5/4",6/4",2" - PAS NAVRT.3810 DN200, ZAK34 O,L 216-227, 735 </t>
  </si>
  <si>
    <t>1937794346</t>
  </si>
  <si>
    <t>515258567</t>
  </si>
  <si>
    <t>10,90+1,00+4,60</t>
  </si>
  <si>
    <t>-1387457509</t>
  </si>
  <si>
    <t>-574483023</t>
  </si>
  <si>
    <t>"PŘÍPOJKY PV1-PV7" 6+1</t>
  </si>
  <si>
    <t>-386417304</t>
  </si>
  <si>
    <t>-381882377</t>
  </si>
  <si>
    <t>-1352260452</t>
  </si>
  <si>
    <t>-1304894983</t>
  </si>
  <si>
    <t>509612880</t>
  </si>
  <si>
    <t>-1006077172</t>
  </si>
  <si>
    <t>899911201</t>
  </si>
  <si>
    <t>Kluzná objímka výšky 15 mm vnějšího průměru potrubí přes 42 mm do 50 mm</t>
  </si>
  <si>
    <t>-600262428</t>
  </si>
  <si>
    <t>899913101</t>
  </si>
  <si>
    <t>Uzavírací manžeta chráničky potrubí DN 25 x 50</t>
  </si>
  <si>
    <t>-1166748231</t>
  </si>
  <si>
    <t>8999R001</t>
  </si>
  <si>
    <t>Propojení původního potrubí LPE DN25 po demontáži šoupátka ISO spojkami, případně jinak dle použité technologie zhotovitele</t>
  </si>
  <si>
    <t>-777940927</t>
  </si>
  <si>
    <t>"u PV6 a PV7" 1+1</t>
  </si>
  <si>
    <t>8999R002</t>
  </si>
  <si>
    <t>Propojení původního potrubí PE DN80 po demontáži šoupátka ISO spojkami, případně jinak dle použité technologie zhotovitele</t>
  </si>
  <si>
    <t>-1804819984</t>
  </si>
  <si>
    <t>"u PV9" 1</t>
  </si>
  <si>
    <t>-2047932088</t>
  </si>
  <si>
    <t>12,573*9 'Přepočtené koeficientem množství</t>
  </si>
  <si>
    <t>1603 - SO 303 Kanalizace</t>
  </si>
  <si>
    <t xml:space="preserve">    3 - Svislé a kompletní konstrukce</t>
  </si>
  <si>
    <t xml:space="preserve">    5 - Komunikace pozemní</t>
  </si>
  <si>
    <t xml:space="preserve">    89 - Ostatní konstrukce na trubním vedení</t>
  </si>
  <si>
    <t xml:space="preserve">    98 - Sanace</t>
  </si>
  <si>
    <t>PSV - Práce a dodávky PSV</t>
  </si>
  <si>
    <t xml:space="preserve">    715 - Izolace proti chemickým vlivům</t>
  </si>
  <si>
    <t xml:space="preserve">"stoka Bb </t>
  </si>
  <si>
    <t>119001401</t>
  </si>
  <si>
    <t>Dočasné zajištění potrubí ocelového nebo litinového DN do 200 mm</t>
  </si>
  <si>
    <t>"u křížení - cca " 1,20*2</t>
  </si>
  <si>
    <t>"u křížení ( voda) - cca " 1,20*1</t>
  </si>
  <si>
    <t>"u křížení - cca " 1,20*4</t>
  </si>
  <si>
    <t>"cca" 4</t>
  </si>
  <si>
    <t>"cca - upřesní se při realizaci !   " 10*2,00</t>
  </si>
  <si>
    <t>"podélný profil - Stoka Bb v.č. 303-05 ( po odstranění komunikač.vrstev )</t>
  </si>
  <si>
    <t>(2,00-0,43)*1,00*((2,96+2,85)/2-0,24)</t>
  </si>
  <si>
    <t>(3,68-2,00)*1,00*((2,85+2,75)/2-0,24)</t>
  </si>
  <si>
    <t>(15,95+3,68)*1,00*((2,75+2,70)/2-0,47)</t>
  </si>
  <si>
    <t>(22,77-15,95)*1,00*((2,70+2,67)/2-0,47)</t>
  </si>
  <si>
    <t>(29,81-22,77)*1,00*(2,67-0,47)</t>
  </si>
  <si>
    <t>(33,40-29,81-1,25)*1,00*(2,67-0,47)</t>
  </si>
  <si>
    <t>"rozšíření u Š1</t>
  </si>
  <si>
    <t>2,50*2,50*(2,57+0,40-0,47)</t>
  </si>
  <si>
    <t>"prohloubení u Š1</t>
  </si>
  <si>
    <t>1,50*1,50*(0,375-0,10)</t>
  </si>
  <si>
    <t xml:space="preserve">"dle situace a schéma v PD do 10m3 jednotlivě </t>
  </si>
  <si>
    <t>"u sanovaných  šachet Š11 až Š14 do hl. 600mm ( po odstranění komunikač.vrstev )</t>
  </si>
  <si>
    <t>"kolem stávající kce šachty</t>
  </si>
  <si>
    <t>(2,00*2,00-1,20*1,20)* (0,60-0,47) *4</t>
  </si>
  <si>
    <t>(2,00-0,43)*((2,96+2,85)/2-0,24)*2</t>
  </si>
  <si>
    <t>(3,68-2,00)*((2,85+2,75)/2-0,24)*2</t>
  </si>
  <si>
    <t>(15,95+3,68)*((2,75+2,70)/2-0,47)*2</t>
  </si>
  <si>
    <t>(22,77-15,95)*((2,70+2,67)/2-0,47)*2</t>
  </si>
  <si>
    <t>(29,81-22,77)*(2,67-0,47)*2</t>
  </si>
  <si>
    <t>(33,40-29,81-1,25)*(2,67-0,47)*2</t>
  </si>
  <si>
    <t>2,50*(2,57+0,40-0,47)*2</t>
  </si>
  <si>
    <t>"na meziskládku " 3,024</t>
  </si>
  <si>
    <t>"zpětně pro zásypy"  3,024</t>
  </si>
  <si>
    <t>106,068  - 3,024</t>
  </si>
  <si>
    <t>"zpětně pro zásypy z meziskládky "  3,024</t>
  </si>
  <si>
    <t>103,044*2,00</t>
  </si>
  <si>
    <t>"VÝKOPEK - dle podélných profilů a vzorového řezu 303-06 (mimo komunikaci !)</t>
  </si>
  <si>
    <t>"podélný profil - stoka Bb v.č. 303-05 ( v zeleni )</t>
  </si>
  <si>
    <t>(3,68-2,00)*1,00*((2,85+2,75)/2-0,24-0,10-0,36-0,30)</t>
  </si>
  <si>
    <t>"dle podélných profilů a vzorového řezu 303-06 (pod komunikaci a zatravň.dlažbu)</t>
  </si>
  <si>
    <t>106,068</t>
  </si>
  <si>
    <t>-0,262-0,231-6,095</t>
  </si>
  <si>
    <t>-(33,40-0,62-0,70)*1,00*(0,36-0,09+0,30)</t>
  </si>
  <si>
    <t>-3,024</t>
  </si>
  <si>
    <t>"odpočet kubatury šachty Š1</t>
  </si>
  <si>
    <t>-3,14*(0,62)^2*(2,57+0,175-0,47)</t>
  </si>
  <si>
    <t>"Rušené šachty  (DN1000) budou demontovány do hloubky min. 1,0 m - zásyp</t>
  </si>
  <si>
    <t>"cca"  3,00*3</t>
  </si>
  <si>
    <t>84,424*2,00</t>
  </si>
  <si>
    <t>"dle podélných profilů a vzorového řezu 303-06 a   ..... 05</t>
  </si>
  <si>
    <t xml:space="preserve">"Stoka Bb </t>
  </si>
  <si>
    <t>(33,40-0,62-0,70)*1,00*(0,36-0,09+0,30)</t>
  </si>
  <si>
    <t>-9,34*(33,40-0,62-0,70)/100</t>
  </si>
  <si>
    <t>58341341</t>
  </si>
  <si>
    <t>kamenivo drcené drobné frakce 0/4, vč.dopravy</t>
  </si>
  <si>
    <t>15,29*2,00</t>
  </si>
  <si>
    <t>(2,00-0,43)*1,00</t>
  </si>
  <si>
    <t>(3,67-2,00)*1,00</t>
  </si>
  <si>
    <t>(15,95+3,67)*1,00</t>
  </si>
  <si>
    <t>(22,77-15,95)*1,00</t>
  </si>
  <si>
    <t>(29,81-22,77)*1,00</t>
  </si>
  <si>
    <t>(33,40-29,81-1,25)*1,00</t>
  </si>
  <si>
    <t>2,50*2,50</t>
  </si>
  <si>
    <t>(2,00*2,00-1,20*1,20)* 4</t>
  </si>
  <si>
    <t>115001102</t>
  </si>
  <si>
    <t>Převedení vody potrubím DN přes 100 do 150</t>
  </si>
  <si>
    <t>1622063058</t>
  </si>
  <si>
    <t xml:space="preserve">"předpoklad - upřesní se při realizaci !" </t>
  </si>
  <si>
    <t>"splaškové vody"    70,00</t>
  </si>
  <si>
    <t>115101202</t>
  </si>
  <si>
    <t>Čerpání vody na dopravní výšku do 10 m průměrný přítok přes 500 do 1 000 l/min</t>
  </si>
  <si>
    <t>-1079290806</t>
  </si>
  <si>
    <t xml:space="preserve">"splaškové vody !"   </t>
  </si>
  <si>
    <t xml:space="preserve">"Š11 + Š14 (prováděné zároveň) = 10 dní  </t>
  </si>
  <si>
    <t>24*10</t>
  </si>
  <si>
    <t>"Š 12 = dtto</t>
  </si>
  <si>
    <t xml:space="preserve">"Š1 (+ kanalizace Bb) = 5 dnů </t>
  </si>
  <si>
    <t>24*5</t>
  </si>
  <si>
    <t>115101302</t>
  </si>
  <si>
    <t>Pohotovost čerpací soupravy pro dopravní výšku do 10 m přítok přes 500 do 1 000 l/min</t>
  </si>
  <si>
    <t>608944928</t>
  </si>
  <si>
    <t>"předpoklad - upřesní se při realizaci !"</t>
  </si>
  <si>
    <t>"splaškové vody"    100,00</t>
  </si>
  <si>
    <t>113107443</t>
  </si>
  <si>
    <t>Odstranění podkladu živičných tl přes 100 do 150 mm při překopech strojně pl do 15 m2</t>
  </si>
  <si>
    <t>2022358172</t>
  </si>
  <si>
    <t>"u šachty Š14" 2,00*2,00</t>
  </si>
  <si>
    <t>919735113</t>
  </si>
  <si>
    <t>Řezání stávajícího živičného krytu hl přes 100 do 150 mm</t>
  </si>
  <si>
    <t>1522620643</t>
  </si>
  <si>
    <t>"u šachty Š14" 2,00*4</t>
  </si>
  <si>
    <t>113107424</t>
  </si>
  <si>
    <t>Odstranění podkladu z kameniva drceného tl přes 300 do 400 mm při překopech strojně pl do 15 m2</t>
  </si>
  <si>
    <t>-1402106650</t>
  </si>
  <si>
    <t>Svislé a kompletní konstrukce</t>
  </si>
  <si>
    <t>359901211</t>
  </si>
  <si>
    <t>Monitoring stoky jakékoli výšky na nové kanalizaci</t>
  </si>
  <si>
    <t>1851628303</t>
  </si>
  <si>
    <t>"závěrečná kamerová zkouška"</t>
  </si>
  <si>
    <t>"Stoka Bb" 33,40</t>
  </si>
  <si>
    <t>359901212</t>
  </si>
  <si>
    <t>Monitoring stoky jakékoli výšky na stávající kanalizaci</t>
  </si>
  <si>
    <t>-974948888</t>
  </si>
  <si>
    <t>"Stoka B" 97,60</t>
  </si>
  <si>
    <t>"pod šachtou Š1</t>
  </si>
  <si>
    <t>1,62*1,62*0,10</t>
  </si>
  <si>
    <t>452112112</t>
  </si>
  <si>
    <t>Osazení betonových prstenců nebo rámů v do 100 mm</t>
  </si>
  <si>
    <t>1886763155</t>
  </si>
  <si>
    <t>"Š1" 1</t>
  </si>
  <si>
    <t>PFB.1120103OZ</t>
  </si>
  <si>
    <t>Prstenec šachtový vyrovnávací (OZ) TBW-Q.1 63/10</t>
  </si>
  <si>
    <t>176973321</t>
  </si>
  <si>
    <t>452112122</t>
  </si>
  <si>
    <t>Osazení betonových prstenců nebo rámů v do 200 mm</t>
  </si>
  <si>
    <t>2049227567</t>
  </si>
  <si>
    <t>59224188</t>
  </si>
  <si>
    <t>prstenec šachtový vyrovnávací betonový 625x120x120mm</t>
  </si>
  <si>
    <t>1580807614</t>
  </si>
  <si>
    <t>452112122.1</t>
  </si>
  <si>
    <t>-1850048931</t>
  </si>
  <si>
    <t>"dle v.č. 144-05 - retenční nádrž "  1</t>
  </si>
  <si>
    <t>PFB.1120104OZ</t>
  </si>
  <si>
    <t>Prstenec šachtový vyrovnávací (OZ) TBW-Q.1 63/12</t>
  </si>
  <si>
    <t>-386160179</t>
  </si>
  <si>
    <t>452119R01</t>
  </si>
  <si>
    <t>Vyrovnávací prstence pro dorovnání poklopů do úrovně upraveného terénu (dle potřeby)</t>
  </si>
  <si>
    <t>-1282330455</t>
  </si>
  <si>
    <t>"u výměny poklopů na kanalizaci, na stávajích nerekonstruovaných šachtách" 1</t>
  </si>
  <si>
    <t>452119R02</t>
  </si>
  <si>
    <t>Podbetonávka, očištění, apod. ( u výměny poklopů kanalizace )</t>
  </si>
  <si>
    <t>980204529</t>
  </si>
  <si>
    <t>452311131</t>
  </si>
  <si>
    <t>Podkladní desky z betonu prostého bez zvýšených nároků na prostředí tř. C 12/15 otevřený výkop</t>
  </si>
  <si>
    <t>-1711905329</t>
  </si>
  <si>
    <t>"deska pod šachtou Š1</t>
  </si>
  <si>
    <t>1,52*1,52*0,10</t>
  </si>
  <si>
    <t>452312131</t>
  </si>
  <si>
    <t>Sedlové lože z betonu prostého bez zvýšených nároků na prostředí tř. C 12/15 otevřený výkop</t>
  </si>
  <si>
    <t>-577995948</t>
  </si>
  <si>
    <t>"stoka Bb - viz vzorový řez - v.č. 303-06</t>
  </si>
  <si>
    <t>(33,40-0,62-0,70)*1,00*0,19</t>
  </si>
  <si>
    <t>452313199.01</t>
  </si>
  <si>
    <t>Podkladní a zajišťovací konstrukce rychletuhnoucí malta + kamenivo fr.32-63mm</t>
  </si>
  <si>
    <t>-387121048</t>
  </si>
  <si>
    <t>"Kanalizační šachty Š11 až Š14 - u vyrovnávacích prstenců - v.č. 303-08</t>
  </si>
  <si>
    <t>(1,20*1,20-3,14*(0,4325)^2)*0,30*4</t>
  </si>
  <si>
    <t>"Š1"</t>
  </si>
  <si>
    <t>(1,20*1,20-3,14*(0,4325)^2)*0,47</t>
  </si>
  <si>
    <t>452351101</t>
  </si>
  <si>
    <t>Bednění podkladních desek nebo bloků nebo sedlového lože otevřený výkop</t>
  </si>
  <si>
    <t>1019596192</t>
  </si>
  <si>
    <t>"cca" 2,00</t>
  </si>
  <si>
    <t>1,50*4*0,10</t>
  </si>
  <si>
    <t>Bednění podkladních a zajišťovacích konstrukcí v otevřeném výkopu bloků pro potrubí</t>
  </si>
  <si>
    <t>-986081300</t>
  </si>
  <si>
    <t>(1,20*4)*0,30*4</t>
  </si>
  <si>
    <t>"dtto Š1"</t>
  </si>
  <si>
    <t>(1,20*4)*0,47</t>
  </si>
  <si>
    <t>Komunikace pozemní</t>
  </si>
  <si>
    <t>564952111</t>
  </si>
  <si>
    <t>Podklad z mechanicky zpevněného kameniva MZK tl 150 mm</t>
  </si>
  <si>
    <t>1557375270</t>
  </si>
  <si>
    <t>"u šachty Š14" 2,00*2,00-1,20*1,20</t>
  </si>
  <si>
    <t>566901133</t>
  </si>
  <si>
    <t>Vyspravení podkladu po překopech inženýrských sítí plochy do 15 m2 štěrkodrtí tl. 200 mm</t>
  </si>
  <si>
    <t>1537012586</t>
  </si>
  <si>
    <t>566901161</t>
  </si>
  <si>
    <t>Vyspravení podkladu po překopech inženýrských sítí plochy do 15 m2 obalovaným kamenivem ACP (OK) tl. do 100 mm</t>
  </si>
  <si>
    <t>-737343542</t>
  </si>
  <si>
    <t>572141111</t>
  </si>
  <si>
    <t>Vyrovnání povrchu dosavadních krytů asfaltovým betonem ACO (AB) tl přes 20 do 40 mm</t>
  </si>
  <si>
    <t>270007098</t>
  </si>
  <si>
    <t>573111112</t>
  </si>
  <si>
    <t>Postřik živičný infiltrační s posypem z asfaltu množství 1 kg/m2</t>
  </si>
  <si>
    <t>-733865180</t>
  </si>
  <si>
    <t>573231106</t>
  </si>
  <si>
    <t>Postřik živičný spojovací ze silniční emulze v množství 0,30 kg/m2</t>
  </si>
  <si>
    <t>-449462838</t>
  </si>
  <si>
    <t>830391811</t>
  </si>
  <si>
    <t>Bourání stávajícího kameninového potrubí DN přes 205 do 400</t>
  </si>
  <si>
    <t>982621038</t>
  </si>
  <si>
    <t>831372121</t>
  </si>
  <si>
    <t>Montáž potrubí z trub kameninových hrdlových s integrovaným těsněním výkop sklon do 20 % DN 300</t>
  </si>
  <si>
    <t>-1220238410</t>
  </si>
  <si>
    <t>"stoka Bb"  33,40</t>
  </si>
  <si>
    <t>59710711</t>
  </si>
  <si>
    <t>trouba kameninová glazovaná DN 300 dl 2,50m spojovací systém C ( parametry dle popisu v PD !)</t>
  </si>
  <si>
    <t>815723984</t>
  </si>
  <si>
    <t>"Vnitřní a vnější glazované kameninové hrdlové trouby ve jmenovité světlosti DN300 s nasunovacím hrdlem L,</t>
  </si>
  <si>
    <t>"spojovací systémem C. Nasunovací hrdlo L se skládá z profilového kroužku pro centrování dříku.</t>
  </si>
  <si>
    <t>"Kameninové trouby budou splňovat EN 295-1.</t>
  </si>
  <si>
    <t>"Mezní únosnost ve vrcholovém zatížení FN 72 kN/m) TKL 240.</t>
  </si>
  <si>
    <t>"vč. ztrátného</t>
  </si>
  <si>
    <t>33,40*1,015</t>
  </si>
  <si>
    <t>877315211</t>
  </si>
  <si>
    <t>Montáž tvarovek z tvrdého PVC-systém KG nebo z polypropylenu-systém KG 2000 jednoosé DN 160</t>
  </si>
  <si>
    <t>-2009262839</t>
  </si>
  <si>
    <t>28611528</t>
  </si>
  <si>
    <t>přechod kanalizační KG kamenina-plast DN 160</t>
  </si>
  <si>
    <t>-1605383676</t>
  </si>
  <si>
    <t>877355211</t>
  </si>
  <si>
    <t>Montáž tvarovek z tvrdého PVC-systém KG nebo z polypropylenu-systém KG 2000 jednoosé DN 200</t>
  </si>
  <si>
    <t>-1507527637</t>
  </si>
  <si>
    <t>28611530</t>
  </si>
  <si>
    <t>přechod kanalizační KG kamenina-plast DN 200</t>
  </si>
  <si>
    <t>-1512602488</t>
  </si>
  <si>
    <t>80180R</t>
  </si>
  <si>
    <t>Dod+mont pružná spojka pro napojení KT DN 300</t>
  </si>
  <si>
    <t>ks</t>
  </si>
  <si>
    <t>-1125962394</t>
  </si>
  <si>
    <t>" Pružné spojky - profilovaný rukávec ze syntetické pryže EDPM nebo SBR,</t>
  </si>
  <si>
    <t>"stahovací pásky z nerezi" 3</t>
  </si>
  <si>
    <t>837371221</t>
  </si>
  <si>
    <t>Montáž kameninových tvarovek odbočných s integrovaným těsněním otevřený výkop DN 300</t>
  </si>
  <si>
    <t>400275768</t>
  </si>
  <si>
    <t>"stoka Bb" 3+3</t>
  </si>
  <si>
    <t>59711774</t>
  </si>
  <si>
    <t>odbočka kameninová glazovaná jednoduchá kolmá DN 300/200, spojovací systém C/F ( parametry dle popisu v PD !)</t>
  </si>
  <si>
    <t>224556607</t>
  </si>
  <si>
    <t>3,00*1,015</t>
  </si>
  <si>
    <t>59711770</t>
  </si>
  <si>
    <t>odbočka kameninová glazovaná jednoduchá kolmá DN 300/150, spojovací systém C/F ( parametry dle popisu v PD !)</t>
  </si>
  <si>
    <t>1699302026</t>
  </si>
  <si>
    <t>Ostatní konstrukce na trubním vedení</t>
  </si>
  <si>
    <t>899104211</t>
  </si>
  <si>
    <t>Demontáž poklopů litinových nebo ocelových včetně rámů hmotnosti přes 150 kg</t>
  </si>
  <si>
    <t>-1764638378</t>
  </si>
  <si>
    <t>"u výměny " 10</t>
  </si>
  <si>
    <t>"odstranění stávajících šachet  na kanalizaci vč.poklopů " 3</t>
  </si>
  <si>
    <t>"( Rušené šachty  (DN1000) budou demontovány do hloubky min. 1,0 m pod upravený terén)</t>
  </si>
  <si>
    <t>894302271</t>
  </si>
  <si>
    <t>Strop šachet ze ŽB bez zvýšených nároků na prostředí tř. C 30/37</t>
  </si>
  <si>
    <t>1516783551</t>
  </si>
  <si>
    <t>"zákrytová deska monolitická</t>
  </si>
  <si>
    <t xml:space="preserve">"šachty Š11 až Š14" </t>
  </si>
  <si>
    <t>1,20*1,20*0,20 *4</t>
  </si>
  <si>
    <t>890431851</t>
  </si>
  <si>
    <t>Bourání šachet z prefabrikovaných skruží strojně obestavěného prostoru přes 1,5 do 3 m3</t>
  </si>
  <si>
    <t>-1443993034</t>
  </si>
  <si>
    <t xml:space="preserve">"demontáž stávající šachty Š1 (DN1000)" </t>
  </si>
  <si>
    <t>"cca" 3,14*(0,62)^2*(2,66+0,15)</t>
  </si>
  <si>
    <t>"odstranění stávajících šachet  na kanalizaci vč.poklopů</t>
  </si>
  <si>
    <t>"Rušené šachty  (DN1000) budou demontovány do hloubky min. 1,0 m pod upravený terén</t>
  </si>
  <si>
    <t>3,14*(0,62)^2 *1,00*3</t>
  </si>
  <si>
    <t>894410101</t>
  </si>
  <si>
    <t>Osazení betonových dílců pro kanalizační šachty DN 1000 šachtové dno výšky 600 mm</t>
  </si>
  <si>
    <t>-116160313</t>
  </si>
  <si>
    <t>PFB.1130001G</t>
  </si>
  <si>
    <t>Dno výšky 600 mm přímé TBZ-Q.1 100/60 V max 40</t>
  </si>
  <si>
    <t>-152140956</t>
  </si>
  <si>
    <t>894410213</t>
  </si>
  <si>
    <t>Osazení betonových dílců pro kanalizační šachty DN 1000 skruž rovná výšky 1000 mm</t>
  </si>
  <si>
    <t>-549277128</t>
  </si>
  <si>
    <t>PFB.1122123</t>
  </si>
  <si>
    <t>Skruž výšky 1000 mm TBS-Q.1 100/100/12 PS</t>
  </si>
  <si>
    <t>884855076</t>
  </si>
  <si>
    <t>894412411</t>
  </si>
  <si>
    <t>Osazení betonových nebo železobetonových dílců pro šachty skruží přechodových</t>
  </si>
  <si>
    <t>2124974170</t>
  </si>
  <si>
    <t>PFB.1121104</t>
  </si>
  <si>
    <t>Konus TBR-Q.1 100-63/58/12 KPS</t>
  </si>
  <si>
    <t>-837936063</t>
  </si>
  <si>
    <t>59224348</t>
  </si>
  <si>
    <t>těsnění elastomerové pro spojení šachetních dílů DN 1000</t>
  </si>
  <si>
    <t>1664184520</t>
  </si>
  <si>
    <t>894503111</t>
  </si>
  <si>
    <t>Bednění deskových stropů šachet</t>
  </si>
  <si>
    <t>-1520199858</t>
  </si>
  <si>
    <t>1,20*4*0,20 *4</t>
  </si>
  <si>
    <t>3,14*0,625*0,20*4</t>
  </si>
  <si>
    <t>894608112</t>
  </si>
  <si>
    <t>Výztuž šachet z betonářské oceli 10 505</t>
  </si>
  <si>
    <t>-1129199200</t>
  </si>
  <si>
    <t>"cca" 0,15*1,152</t>
  </si>
  <si>
    <t>890311851</t>
  </si>
  <si>
    <t>Bourání šachet ze ŽB strojně obestavěného prostoru do 1,5 m3</t>
  </si>
  <si>
    <t>1498235866</t>
  </si>
  <si>
    <t>"Demontáž horní části šachet (cca 0,6m pod terén    - Š11 až Š14 )</t>
  </si>
  <si>
    <t>"cca" 1,50*1,50*0,50*4</t>
  </si>
  <si>
    <t>899103211</t>
  </si>
  <si>
    <t>Demontáž poklopů litinových nebo ocelových včetně rámů hmotnosti přes 100 do 150 kg</t>
  </si>
  <si>
    <t>-1591530193</t>
  </si>
  <si>
    <t>"šachty Š11 až Š14" 4</t>
  </si>
  <si>
    <t>89910311R7</t>
  </si>
  <si>
    <t>Osazení poklopů litinových nebo ocelových včetně rámů pro třídu zatížení B125, C250, vč.zálivky rychletuhnoucí maltou s kamenivem FR 32-63mm</t>
  </si>
  <si>
    <t>1124076143</t>
  </si>
  <si>
    <t>"Výměna poklopů na kanalizaci, na stávajích nerekonstruovaných šachtách, umístěných v chodníku</t>
  </si>
  <si>
    <t>552410D9</t>
  </si>
  <si>
    <t>poklop šachtový litinový třída B125, kruhový rám 785, vstup 600mm, bez odvěrání, vč. rámu a tlumící vložky  ( parametry dle popisu v projektové dokumentaci !)</t>
  </si>
  <si>
    <t>-1808821272</t>
  </si>
  <si>
    <t>89910411R8</t>
  </si>
  <si>
    <t>Osazení poklopů litinových nebo ocelových včetně rámů pro třídu zatížení D400, E600, vč.zálivky rychletuhnoucí maltou s kamenivem FR 32-63mm</t>
  </si>
  <si>
    <t>1411904126</t>
  </si>
  <si>
    <t xml:space="preserve">"Výměna poklopů na kanalizaci, na stávajích nerekonstruovaných šachtách, umístěných v komunikaci </t>
  </si>
  <si>
    <t>552410D6</t>
  </si>
  <si>
    <t>poklop šachtový litinový třída D400, kruhový rám 785, vstup 600mm, bez odvěrání, vč. rámu a tlumící vložky  ( parametry dle popisu v projektové dokumentaci !)</t>
  </si>
  <si>
    <t>7851259</t>
  </si>
  <si>
    <t>892482122</t>
  </si>
  <si>
    <t>Tlaková zkouška vzduchem potrubí DN 600/900 těsnícím vakem vejčitým</t>
  </si>
  <si>
    <t>úsek</t>
  </si>
  <si>
    <t>992739153</t>
  </si>
  <si>
    <t>892512122</t>
  </si>
  <si>
    <t>Tlaková zkouška vzduchem potrubí DN 700/1050 těsnícím vakem vejčitým</t>
  </si>
  <si>
    <t>280993783</t>
  </si>
  <si>
    <t>89999R009</t>
  </si>
  <si>
    <t>Zkouška vodotěsnosti podle ČSN EN 1610 – Výstavba a zkoušení stok a kanalizačních přípojek, resp. podle ČSN 75 6909 – Zkoušky vodotěsnosti stok a šachet</t>
  </si>
  <si>
    <t>-1105598972</t>
  </si>
  <si>
    <t>"stoka B " 1</t>
  </si>
  <si>
    <t>-1864602692</t>
  </si>
  <si>
    <t>892381111</t>
  </si>
  <si>
    <t>Tlaková zkouška vodou potrubí DN 250, DN 300 nebo 350</t>
  </si>
  <si>
    <t>-1793160585</t>
  </si>
  <si>
    <t>-1437462444</t>
  </si>
  <si>
    <t>899501411</t>
  </si>
  <si>
    <t>Stupadla do šachet ocelová PE povlak vidlicová s vysekáním otvoru v betonu</t>
  </si>
  <si>
    <t>-951254727</t>
  </si>
  <si>
    <t>"šachty Š11 až Š14</t>
  </si>
  <si>
    <t>7+8+6+8</t>
  </si>
  <si>
    <t>899623151</t>
  </si>
  <si>
    <t>Obetonování potrubí nebo zdiva stok betonem prostým tř. C 16/20 v otevřeném výkopu</t>
  </si>
  <si>
    <t>-1223407241</t>
  </si>
  <si>
    <t>"u Š12"  0,20</t>
  </si>
  <si>
    <t>899643111</t>
  </si>
  <si>
    <t>Bednění pro obetonování potrubí otevřený výkop</t>
  </si>
  <si>
    <t>-675010222</t>
  </si>
  <si>
    <t>"u Š12"  1,00</t>
  </si>
  <si>
    <t>898161R01</t>
  </si>
  <si>
    <t>Sanace kanalizační stoky vejčitého tvaru vložkování - vystýlkou  - STOKA B</t>
  </si>
  <si>
    <t>1926510766</t>
  </si>
  <si>
    <t xml:space="preserve">"Přípravné a dokončovací práce </t>
  </si>
  <si>
    <t>" - zaříz. staveniště, st. inverzních věží</t>
  </si>
  <si>
    <t>" - zapravení vystýlky, předání stavby, úprava startovací šachty</t>
  </si>
  <si>
    <t>"Vyčištění potrubí - běžné znečištění</t>
  </si>
  <si>
    <t>" - vysokotlakým kombinováným čistícím vozem</t>
  </si>
  <si>
    <t>"Monitoring potrubí TV kamerou</t>
  </si>
  <si>
    <t>" - TV kamera před a po sanaci s natočením záznamu na CD a protokolů</t>
  </si>
  <si>
    <t>"Přečerpávání sanovaného úseku</t>
  </si>
  <si>
    <t>" - čerpání včetně osazení náhradního potrubí</t>
  </si>
  <si>
    <t>"Transporty</t>
  </si>
  <si>
    <t>" - Osazení vystýlky např.KAWO</t>
  </si>
  <si>
    <t>" - DN 600/900 mm min tl. 14 mm</t>
  </si>
  <si>
    <t>" - DN 700/1000 mm min tl. 16 mm</t>
  </si>
  <si>
    <t>"Práce na přípojkách</t>
  </si>
  <si>
    <t>" - ruční odstranění překážek před sanací</t>
  </si>
  <si>
    <t>" - ruční prořezání přípojek po osazení vystýlky</t>
  </si>
  <si>
    <t>" - ruční zatěsnění přípojek</t>
  </si>
  <si>
    <t>"________________________________________________________</t>
  </si>
  <si>
    <t>"sanované potrubí - DN 600/900"   56,40</t>
  </si>
  <si>
    <t>"sanované potrubí - DN 700/1000"  41,20</t>
  </si>
  <si>
    <t>919732211</t>
  </si>
  <si>
    <t>Styčná spára napojení nového živičného povrchu na stávající za tepla š 15 mm hl 25 mm s prořezáním</t>
  </si>
  <si>
    <t>-2076642261</t>
  </si>
  <si>
    <t>931994111</t>
  </si>
  <si>
    <t>Těsnění styčné spáry u prefa dílců bobtnajícím profilem</t>
  </si>
  <si>
    <t>-2014130015</t>
  </si>
  <si>
    <t>"u napojení do Š12 do stěny 2x" 2,50*2</t>
  </si>
  <si>
    <t>976074141</t>
  </si>
  <si>
    <t>Vybourání kotevních želez ze zdiva kamenného nebo betonového</t>
  </si>
  <si>
    <t>829216726</t>
  </si>
  <si>
    <t>9799R21</t>
  </si>
  <si>
    <t xml:space="preserve">Pročištění (příprava) stávající kanalizace v místě napojení </t>
  </si>
  <si>
    <t>Sanace</t>
  </si>
  <si>
    <t>985112111</t>
  </si>
  <si>
    <t>Odsekání degradovaného betonu stěn tl do 10 mm</t>
  </si>
  <si>
    <t>1437958907</t>
  </si>
  <si>
    <t xml:space="preserve">"sanace šachet - stěny+ komíny </t>
  </si>
  <si>
    <t>"Š11"    4,10+2,50</t>
  </si>
  <si>
    <t>"Š12" 4,12+2,50</t>
  </si>
  <si>
    <t>"Š13"  3,40</t>
  </si>
  <si>
    <t>"Š14" 4,59+2,50</t>
  </si>
  <si>
    <t>985112121</t>
  </si>
  <si>
    <t>Odsekání degradovaného betonu líce kleneb a podhledů tl do 10 mm</t>
  </si>
  <si>
    <t>1668708712</t>
  </si>
  <si>
    <t xml:space="preserve">"sanace šachet - stropy </t>
  </si>
  <si>
    <t>"Š11"    1,92</t>
  </si>
  <si>
    <t>"Š12" 0,64</t>
  </si>
  <si>
    <t>"Š14" 0,61</t>
  </si>
  <si>
    <t>985112131</t>
  </si>
  <si>
    <t>Odsekání degradovaného betonu rubu kleneb a podlah tl do 10 mm</t>
  </si>
  <si>
    <t>-1979902623</t>
  </si>
  <si>
    <t>"sanace šachet - dna</t>
  </si>
  <si>
    <t>"Š11"    2,30</t>
  </si>
  <si>
    <t>"Š12" 1,04</t>
  </si>
  <si>
    <t>"Š14" 1,00</t>
  </si>
  <si>
    <t>985112192</t>
  </si>
  <si>
    <t>Příplatek k odsekání degradovaného betonu za práci ve stísněném prostoru</t>
  </si>
  <si>
    <t>-1660784308</t>
  </si>
  <si>
    <t>985112193</t>
  </si>
  <si>
    <t>Příplatek k odsekání degradovaného betonu za plochu do 10 m2 jednotlivě</t>
  </si>
  <si>
    <t>1755509285</t>
  </si>
  <si>
    <t>985131111</t>
  </si>
  <si>
    <t>Očištění ploch stěn, rubu kleneb a podlah tlakovou vodou</t>
  </si>
  <si>
    <t>-346035293</t>
  </si>
  <si>
    <t xml:space="preserve">"sanace šachet - dna+ stěny+stropy + komíny </t>
  </si>
  <si>
    <t>"Š11"    2,30+4,10+1,92+2,50</t>
  </si>
  <si>
    <t>"Š12" 1,04+4,12+0,64+2,50</t>
  </si>
  <si>
    <t>"Š14" 1,00+4,59+0,61+2,50</t>
  </si>
  <si>
    <t>985139111</t>
  </si>
  <si>
    <t>Příplatek k očištění ploch za práci ve stísněném prostoru</t>
  </si>
  <si>
    <t>1720592435</t>
  </si>
  <si>
    <t>985139112</t>
  </si>
  <si>
    <t>Příplatek k očištění ploch za plochu do 10 m2 jednotlivě</t>
  </si>
  <si>
    <t>67582688</t>
  </si>
  <si>
    <t>985311112</t>
  </si>
  <si>
    <t>Reprofilace stěn cementovou sanační maltou tl přes 10 do 20 mm</t>
  </si>
  <si>
    <t>-1725828372</t>
  </si>
  <si>
    <t>985311212</t>
  </si>
  <si>
    <t>Reprofilace líce kleneb a podhledů cementovou sanační maltou tl přes 10 do 20 mm</t>
  </si>
  <si>
    <t>535756415</t>
  </si>
  <si>
    <t>985311312</t>
  </si>
  <si>
    <t>Reprofilace rubu kleneb a podlah cementovou sanační maltou tl přes 10 do 20 mm</t>
  </si>
  <si>
    <t>-40475248</t>
  </si>
  <si>
    <t>985311911</t>
  </si>
  <si>
    <t>Příplatek při reprofilaci sanační maltou za práci ve stísněném prostoru</t>
  </si>
  <si>
    <t>667634165</t>
  </si>
  <si>
    <t>985311912</t>
  </si>
  <si>
    <t>Příplatek při reprofilaci sanační maltou za plochu do 10 m2 jednotlivě</t>
  </si>
  <si>
    <t>927293797</t>
  </si>
  <si>
    <t>985312112</t>
  </si>
  <si>
    <t>Stěrka k vyrovnání betonových ploch stěn tl přes 2 do 3 mm</t>
  </si>
  <si>
    <t>1005654778</t>
  </si>
  <si>
    <t>985312122</t>
  </si>
  <si>
    <t>Stěrka k vyrovnání betonových ploch líce kleneb a podhledů tl přes 2 do 3 mm</t>
  </si>
  <si>
    <t>-1345720114</t>
  </si>
  <si>
    <t>985312132</t>
  </si>
  <si>
    <t>Stěrka k vyrovnání betonových ploch rubu kleneb a podlah tl přes 2 do 3 mm</t>
  </si>
  <si>
    <t>1544371113</t>
  </si>
  <si>
    <t>985312191</t>
  </si>
  <si>
    <t>Příplatek ke stěrce pro vyrovnání betonových ploch za práci ve stísněném prostoru</t>
  </si>
  <si>
    <t>1264888669</t>
  </si>
  <si>
    <t>985312192</t>
  </si>
  <si>
    <t>Příplatek ke stěrce pro vyrovnání betonových ploch za plochu do 10 m2 jednotlivě</t>
  </si>
  <si>
    <t>-895290293</t>
  </si>
  <si>
    <t>45,873*9 'Přepočtené koeficientem množství</t>
  </si>
  <si>
    <t>998275101</t>
  </si>
  <si>
    <t>Přesun hmot pro trubní vedení z trub kameninových otevřený výkop</t>
  </si>
  <si>
    <t>PSV</t>
  </si>
  <si>
    <t>Práce a dodávky PSV</t>
  </si>
  <si>
    <t>715</t>
  </si>
  <si>
    <t>Izolace proti chemickým vlivům</t>
  </si>
  <si>
    <t>715174012</t>
  </si>
  <si>
    <t>Provedení izolace proti chemickým vlivům nádrží, kanálů, šachet obklady čedičovými tl 25 až 40 mm do tmelů</t>
  </si>
  <si>
    <t>-2026867854</t>
  </si>
  <si>
    <t>"Š11 - stěny" 4,10</t>
  </si>
  <si>
    <t>"Š12 - stěny" 3,20</t>
  </si>
  <si>
    <t>"Š14 - stěny" 3,30</t>
  </si>
  <si>
    <t>63232607</t>
  </si>
  <si>
    <t>dlaždice z taveného čediče průmyslové jemný rastr 200x100x30mm ( parametry dle popisu v projektové dokumentaci a TZ !)</t>
  </si>
  <si>
    <t>17758482</t>
  </si>
  <si>
    <t>10,6*1,08 'Přepočtené koeficientem množství</t>
  </si>
  <si>
    <t>715174022</t>
  </si>
  <si>
    <t>Provedení izolace proti chemickým vlivům dlažbami čedičovými tl přes 25 do 40 mm do tmelů</t>
  </si>
  <si>
    <t>1912139340</t>
  </si>
  <si>
    <t xml:space="preserve">"Š11 - kyneta" 1,13  </t>
  </si>
  <si>
    <t>"          - nástupnice " 1,18</t>
  </si>
  <si>
    <t xml:space="preserve">"Š12 - kyneta" 0,44 </t>
  </si>
  <si>
    <t>"          - nástupnice " 0,60</t>
  </si>
  <si>
    <t>"Š14 - kyneta" 0,30</t>
  </si>
  <si>
    <t>"          - nástupnice " 0,70</t>
  </si>
  <si>
    <t>63232630</t>
  </si>
  <si>
    <t>dlaždice z taveného čediče protiskluzové jemný rastr 200x200x30mm ( parametry dle popisu v projektové dokumentaci a TZ !)</t>
  </si>
  <si>
    <t>285459568</t>
  </si>
  <si>
    <t>4,35*1,08 'Přepočtené koeficientem množství</t>
  </si>
  <si>
    <t>715189011</t>
  </si>
  <si>
    <t>Příplatek k provedení izolace proti chemickým vlivům za členitou plochu obkladů, vyzdívek, dlažeb</t>
  </si>
  <si>
    <t>-493323958</t>
  </si>
  <si>
    <t>"šachty Š11+Š12+Š14</t>
  </si>
  <si>
    <t>10,60+4,35</t>
  </si>
  <si>
    <t>715189013</t>
  </si>
  <si>
    <t>Příplatek k provedení izolace proti chemickým vlivům za plochu do 30 m2 obkladů, vyzdívek, dlažeb</t>
  </si>
  <si>
    <t>1398105840</t>
  </si>
  <si>
    <t>7151910R5</t>
  </si>
  <si>
    <t>Příplatek k provedení izolace proti chemickým vlivům za další penetraci lakem dvousložkovým - penetrace podkladů</t>
  </si>
  <si>
    <t>-1120462838</t>
  </si>
  <si>
    <t>998715101</t>
  </si>
  <si>
    <t>Přesun hmot tonážní pro izolace proti chemickým vlivům v objektech v do 6 m</t>
  </si>
  <si>
    <t>-1143456760</t>
  </si>
  <si>
    <t>998715181</t>
  </si>
  <si>
    <t>Příplatek k přesunu hmot tonážní 715 prováděný bez použití mechanizace</t>
  </si>
  <si>
    <t>1544947495</t>
  </si>
  <si>
    <t xml:space="preserve">1604 - SO 304 Přípojky od uličních vpustí </t>
  </si>
  <si>
    <t xml:space="preserve">    87 - Potrubí z trub plastických a skleněných</t>
  </si>
  <si>
    <t xml:space="preserve">    713 - Izolace tepelné</t>
  </si>
  <si>
    <t>"předpoklad"  3</t>
  </si>
  <si>
    <t>"cca - úpřesní se při realizaci !" 150</t>
  </si>
  <si>
    <t>"u křížení - cca " 1,20*3</t>
  </si>
  <si>
    <t>"u křížení ( voda) - cca " 1,20*(1+3)</t>
  </si>
  <si>
    <t>"dtto plyn "   1,20*(1+3)</t>
  </si>
  <si>
    <t>"cca" 6</t>
  </si>
  <si>
    <t>"cca - upřesní se při realizaci !   " 30*2,00</t>
  </si>
  <si>
    <t>"podélné profily - v.č. 304-03 až 304-05 ( po odstranění komunikač.vrstev )</t>
  </si>
  <si>
    <t>"přípojka od UV1"   (9,50+0,60)*1,00*((2,41+1,92)/2-0,47)</t>
  </si>
  <si>
    <t>"UV2"   (1,80+0,60)*1,00*((2,41+1,92)/2-0,47)</t>
  </si>
  <si>
    <t>"UV3"   (4,60+0,60)*1,00*((2,33+1,92)/2-0,47)</t>
  </si>
  <si>
    <t>"UV4"   (2,80+0,60)*1,00*((2,32+1,92)/2-0,24)</t>
  </si>
  <si>
    <t>"UV5"   (10,60+0,60)*1,00*((2,70+1,92)/2-0,47)</t>
  </si>
  <si>
    <t>"UV6"   (4,00+0,60)*1,00*((2,67+1,92)/2-0,04)</t>
  </si>
  <si>
    <t>"UV7"   (2,30+0,60)*1,00*((2,64+1,92)/2-0,47)</t>
  </si>
  <si>
    <t>"UV8"   (3,60+0,60)*1,00*((2,70+1,92)/2-0,47)</t>
  </si>
  <si>
    <t>"UV9"   (5,10+0,60)*0,90*((2,14+1,62)/2-0,47)</t>
  </si>
  <si>
    <t>"UV10"   (4,60+0,60)*0,90*((2,12+1,92)/2-0,47)</t>
  </si>
  <si>
    <t>"UV11"   (1,60+0,60)*0,90*((2,10+1,92)/2-0,47)</t>
  </si>
  <si>
    <t>"UV12"   (1,50+0,60)*1,00*((2,42+1,92)/2-0,24)</t>
  </si>
  <si>
    <t>"UV13"   (4,30+0,60)*1,00*((2,31+1,92)/2-0,24)</t>
  </si>
  <si>
    <t>"UV14"   0,59*1,00*(2,42-0,24)</t>
  </si>
  <si>
    <t xml:space="preserve">               (8,50-0,59+0,60)*1,00*((2,42+2,26)/2-0,47)</t>
  </si>
  <si>
    <t>"UV15"   (1,60+0,60)*1,00*((2,34+1,92)/2-0,47)</t>
  </si>
  <si>
    <t>"UV16"   (2,10+0,60)*0,90*((1,38+1,32)/2-0,47)</t>
  </si>
  <si>
    <t>"UV17"   (2,20+0,60)*0,90*((1,84+1,62)/2-0,47)</t>
  </si>
  <si>
    <t>"UV18"   4,80*0,90*((2,17+1,94)/2-0,47)</t>
  </si>
  <si>
    <t xml:space="preserve">                   (6,32-4,80)*0,90*((1,94+1,86)/2-0,24)</t>
  </si>
  <si>
    <t xml:space="preserve">                   (12,70-6,32)*0,90*((1,86+1,50)/2-0,24)</t>
  </si>
  <si>
    <t xml:space="preserve">                   (13,00-12,70+0,60)*0,90*((1,50+1,32)/2-0,47)</t>
  </si>
  <si>
    <t>"UV19"   (4,00+0,60)*0,90*((2,19+1,92)/2-0,47)</t>
  </si>
  <si>
    <t xml:space="preserve">"rozšíření u vpustí </t>
  </si>
  <si>
    <t>1,80*(1,20-1,00)*(1,92-0,47)*7</t>
  </si>
  <si>
    <t>1,80*(1,20-1,00)*(1,92-0,24)*3</t>
  </si>
  <si>
    <t>1,80*(1,20-1,00)*(1,92-0,04)*1</t>
  </si>
  <si>
    <t>1,80*(1,20-1,00)*(2,26-0,47)*1</t>
  </si>
  <si>
    <t>1,80*(1,20-0,90)*(1,92-0,47)*3</t>
  </si>
  <si>
    <t>1,80*(1,20-0,90)*(1,32-0,47)*2</t>
  </si>
  <si>
    <t>1,80*(1,20-0,90)*(1,62-0,47)*2</t>
  </si>
  <si>
    <t>"prohloubení u vpustí</t>
  </si>
  <si>
    <t>1,80*1,20*(0,26+0,225+0,10)*19</t>
  </si>
  <si>
    <t>13399R001</t>
  </si>
  <si>
    <t>Kopané sondy ve všech napojovacích místech, vč.zpětného zásypu a zhutnění - viz TZ</t>
  </si>
  <si>
    <t>-949902553</t>
  </si>
  <si>
    <t>"přípojku UV1 až UV19"   19</t>
  </si>
  <si>
    <t>"cca z 2/3 kubatury</t>
  </si>
  <si>
    <t>197,101/3*2</t>
  </si>
  <si>
    <t>"přípojka od UV1"   (9,50+0,60)*((2,41+1,92)/2-0,47)*2</t>
  </si>
  <si>
    <t>"UV2"   (1,80+0,60)*((2,41+1,92)/2-0,47)*2</t>
  </si>
  <si>
    <t>"UV3"   (4,60+0,60)*((2,33+1,92)/2-0,47)*2</t>
  </si>
  <si>
    <t>"UV4"   (2,80+0,60)*((2,32+1,92)/2-0,24)*2</t>
  </si>
  <si>
    <t>"UV5"   (10,60+0,60)*((2,70+1,92)/2-0,47)*2</t>
  </si>
  <si>
    <t>"UV6"   (4,00+0,60)*((2,67+1,92)/2-0,04)*2</t>
  </si>
  <si>
    <t>"UV7"   (2,30+0,60)*((2,64+1,92)/2-0,47)*2</t>
  </si>
  <si>
    <t>"UV8"   (3,60+0,60)*((2,70+1,92)/2-0,47)*2</t>
  </si>
  <si>
    <t>"UV9"   (5,10+0,60)*((2,14+1,62)/2-0,47)*2</t>
  </si>
  <si>
    <t>"UV10"   (4,60+0,60)*((2,12+1,92)/2-0,47)*2</t>
  </si>
  <si>
    <t>"UV11"   (1,60+0,60)*((2,10+1,92)/2-0,47)*2</t>
  </si>
  <si>
    <t>"UV12"   (1,50+0,60)*((2,42+1,92)/2-0,24)*2</t>
  </si>
  <si>
    <t>"UV13"   (4,30+0,60)*((2,31+1,92)/2-0,24)*2</t>
  </si>
  <si>
    <t>"UV14"   0,59*(2,42-0,24)*2</t>
  </si>
  <si>
    <t xml:space="preserve">               (8,50-0,59+0,60)*((2,42+2,26)/2-0,47)*2</t>
  </si>
  <si>
    <t>"UV15"   (1,60+0,60)*((2,34+1,92)/2-0,47)*2</t>
  </si>
  <si>
    <t>"UV16"   (2,10+0,60)*((1,38+1,32)/2-0,47)*2</t>
  </si>
  <si>
    <t>"UV17"   (2,20+0,60)*((1,84+1,62)/2-0,47)*2</t>
  </si>
  <si>
    <t>"UV18"   4,80*((2,17+1,94)/2-0,47)*2</t>
  </si>
  <si>
    <t xml:space="preserve">                   (6,32-4,80)*((1,94+1,86)/2-0,24)*2</t>
  </si>
  <si>
    <t xml:space="preserve">                   (12,70-6,32)*((1,86+1,50)/2-0,24)*2</t>
  </si>
  <si>
    <t xml:space="preserve">                   (13,00-12,70+0,60)*((1,50+1,32)/2-0,47)*2</t>
  </si>
  <si>
    <t>"UV19"   (4,00+0,60)*((2,19+1,92)/2-0,47)*2</t>
  </si>
  <si>
    <t>1,80*(0,26+0,225+0,10)*2*19</t>
  </si>
  <si>
    <t>"na meziskládku " 9,084</t>
  </si>
  <si>
    <t>"zpětně pro zásypy"  9,084</t>
  </si>
  <si>
    <t>197,101  - 9,084</t>
  </si>
  <si>
    <t>"zpětně pro zásypy z meziskládky "  9,084</t>
  </si>
  <si>
    <t>188,017*2,00</t>
  </si>
  <si>
    <t>"VÝKOPEK - dle podélných profilů a vzorového řezu 304-06 (mimo komunikaci !)</t>
  </si>
  <si>
    <t>"přípojka od  ( v zeleni )</t>
  </si>
  <si>
    <t>"UV4"   (2,80+0,60)*1,00*((2,32+1,92)/2-0,24-0,15-0,16-0,30)</t>
  </si>
  <si>
    <t>"UV18"    (12,70-6,32)*0,90*((1,86+1,50)/2-0,24-0,15-0,16-0,30)</t>
  </si>
  <si>
    <t>"dle podélných profilů a vzorového řezu 304-06 (pod komunikaci a chodníky)</t>
  </si>
  <si>
    <t>197,101</t>
  </si>
  <si>
    <t>-12,666-2,736-38,842</t>
  </si>
  <si>
    <t>-9,084</t>
  </si>
  <si>
    <t>"odpočet kubatur UV - 19 ks</t>
  </si>
  <si>
    <t>-3,14*(0,30)^2*(1,92-0,47+0,26+0,225)*(7+3)</t>
  </si>
  <si>
    <t>-3,14*(0,30)^2*(1,92-0,24+0,26+0,225)*3</t>
  </si>
  <si>
    <t>-3,14*(0,30)^2*(1,92-0,04+0,26+0,225)*1</t>
  </si>
  <si>
    <t>-3,14*(0,30)^2*(2,26-0,47+0,26+0,225)*1</t>
  </si>
  <si>
    <t>-3,14*(0,30)^2*(1,32-0,47+0,26+0,225)*2</t>
  </si>
  <si>
    <t>-3,14*(0,30)^2*(1,62-0,47+0,26+0,225)*2</t>
  </si>
  <si>
    <t>"u 3 kusů cca"  1,00*3</t>
  </si>
  <si>
    <t>126,48*2,00</t>
  </si>
  <si>
    <t>"viz vzorový řez - v.č. 304-06</t>
  </si>
  <si>
    <t xml:space="preserve">"přípojka od UV1 až UV8  "  </t>
  </si>
  <si>
    <t>( 9,50+1,80+4,60+2,80+10,60+4,00+2,30+3,60)*1,00*(0,16+0,30)</t>
  </si>
  <si>
    <t xml:space="preserve">"přípojka od UV12 až UV15  "  </t>
  </si>
  <si>
    <t>(1,50+4,30+8,50+1,60)*1,00*(0,16+0,30)</t>
  </si>
  <si>
    <t xml:space="preserve">"přípojka od UV9 až UV11, UV16 až UV19  "  </t>
  </si>
  <si>
    <t>(5,10+4,60+1,60+2,10+2,20+13,00+4,00)*0,90*(0,16+0,30)</t>
  </si>
  <si>
    <t>38,842*2,00</t>
  </si>
  <si>
    <t>"přípojka od UV1"   (9,50+0,60)*1,00*</t>
  </si>
  <si>
    <t>"UV2"   (1,80+0,60)*1,00</t>
  </si>
  <si>
    <t>"UV3"   (4,60+0,60)*1,00</t>
  </si>
  <si>
    <t>"UV4"   (2,80+0,60)*1,00</t>
  </si>
  <si>
    <t>"UV5"   (10,60+0,60)*1,00</t>
  </si>
  <si>
    <t>"UV6"   (4,00+0,60)*1,00</t>
  </si>
  <si>
    <t>"UV7"   (2,30+0,60)*1,00</t>
  </si>
  <si>
    <t>"UV8"   (3,60+0,60)*1,00</t>
  </si>
  <si>
    <t>"UV9"   (5,10+0,60)*0,90</t>
  </si>
  <si>
    <t>"UV10"   (4,60+0,60)*0,90</t>
  </si>
  <si>
    <t>"UV11"   (1,60+0,60)*0,90</t>
  </si>
  <si>
    <t>"UV12"   (1,50+0,60)*1,00</t>
  </si>
  <si>
    <t>"UV13"   (4,30+0,60)*1,00</t>
  </si>
  <si>
    <t>"UV14"  (8,50+0,60)*1,00</t>
  </si>
  <si>
    <t>"UV15"   (1,60+0,60)*1,00</t>
  </si>
  <si>
    <t>"UV16"   (2,10+0,60)*0,90</t>
  </si>
  <si>
    <t>"UV17"   (2,20+0,60)*0,90</t>
  </si>
  <si>
    <t>"UV18"   (13,00+0,60)*0,90</t>
  </si>
  <si>
    <t>"UV19"   (4,00+0,60)*0,90</t>
  </si>
  <si>
    <t>1,80*(1,20-1,00)*(7+3+1+1)</t>
  </si>
  <si>
    <t>1,80*(1,20-0,90)*(3+2+2)</t>
  </si>
  <si>
    <t>451572111</t>
  </si>
  <si>
    <t>Lože pod potrubí otevřený výkop z kameniva drobného těženého</t>
  </si>
  <si>
    <t>371238914</t>
  </si>
  <si>
    <t>( 9,50+1,80+4,60+2,80+10,60+4,00+2,30+3,60)*1,00*0,15</t>
  </si>
  <si>
    <t>(1,50+4,30+8,50+1,60)*1,00*0,15</t>
  </si>
  <si>
    <t>(5,10+4,60+1,60+2,10+2,20+13,00+4,00)*0,90*0,15</t>
  </si>
  <si>
    <t>"pod UV - viz v.č. 304-07</t>
  </si>
  <si>
    <t>1,20*1,20*0,10*19</t>
  </si>
  <si>
    <t>1281311009</t>
  </si>
  <si>
    <t>"odk. UV2" 1</t>
  </si>
  <si>
    <t>59223864</t>
  </si>
  <si>
    <t>prstenec pro uliční vpusť vyrovnávací betonový 390x60x130mm</t>
  </si>
  <si>
    <t>1293975437</t>
  </si>
  <si>
    <t>810351811</t>
  </si>
  <si>
    <t>Bourání stávajícího potrubí z betonu DN do 200</t>
  </si>
  <si>
    <t>1850283661</t>
  </si>
  <si>
    <t>" cca z 1/4 rušeného potrubí " 40,00/4*1</t>
  </si>
  <si>
    <t>Potrubí z trub plastických a skleněných</t>
  </si>
  <si>
    <t>831263195</t>
  </si>
  <si>
    <t>Příplatek za zřízení kanalizační přípojky DN 100 až 300</t>
  </si>
  <si>
    <t>9099985</t>
  </si>
  <si>
    <t>"vpusti UV1 až UV19</t>
  </si>
  <si>
    <t>87131524R</t>
  </si>
  <si>
    <t>Kanalizační potrubí z tvrdého PVC vícevrstvé tuhost třídy SN12 DN 150 - hladké SN12 (plnostěnné). Materiál neměkčený polyvinylchlorid (PVC-U)</t>
  </si>
  <si>
    <t>1033577306</t>
  </si>
  <si>
    <t>"dle podélných profilů - v.č. 304 -03 až 304-05</t>
  </si>
  <si>
    <t>9,50+1,80+4,60+2,80+5,10+4,60+4,30</t>
  </si>
  <si>
    <t>10,60+4,00+2,30+3,60</t>
  </si>
  <si>
    <t>1,50+8,50+1,60+2,10+2,20+13,00+1,60+4,00</t>
  </si>
  <si>
    <t>877310310</t>
  </si>
  <si>
    <t>Montáž kolen na kanalizačním potrubí z PP trub hladkých plnostěnných DN 150</t>
  </si>
  <si>
    <t>1556472031</t>
  </si>
  <si>
    <t>28612201</t>
  </si>
  <si>
    <t>koleno kanalizační plastové PVC KG DN 160/30° SN12/16</t>
  </si>
  <si>
    <t>-438274531</t>
  </si>
  <si>
    <t>877310320</t>
  </si>
  <si>
    <t>Montáž odboček na kanalizačním potrubí z PP trub hladkých plnostěnných DN 150</t>
  </si>
  <si>
    <t>124907769</t>
  </si>
  <si>
    <t>286122D1</t>
  </si>
  <si>
    <t>odbočka kanalizační plastová PVC KG DN 160x160/87° SN12/16</t>
  </si>
  <si>
    <t>1613483335</t>
  </si>
  <si>
    <t>877350330</t>
  </si>
  <si>
    <t>Montáž spojek na kanalizačním potrubí z PP trub hladkých plnostěnných DN 200</t>
  </si>
  <si>
    <t>966600255</t>
  </si>
  <si>
    <t>28651062</t>
  </si>
  <si>
    <t>redukce kanalizační PVC-U 200/160</t>
  </si>
  <si>
    <t>-1499265818</t>
  </si>
  <si>
    <t>87990R001</t>
  </si>
  <si>
    <t>Univerzální kolmé sedlo pro hlavní potrubí (vejce beton 600/900) a přípojky DN 150 PVC, vč. osazení</t>
  </si>
  <si>
    <t>514940828</t>
  </si>
  <si>
    <t>87990R002</t>
  </si>
  <si>
    <t>Univerzální kolmé sedlo pro hlavní potrubí (vejce beton 700/1000) a přípojky DN 150 PVC, vč. osazení</t>
  </si>
  <si>
    <t>-1276844984</t>
  </si>
  <si>
    <t>87990R003</t>
  </si>
  <si>
    <t>Univerzální kolmé sedlo pro hlavní potrubí (vejce beton 1000/1100) a přípojky DN 150 PVC, vč. osazení</t>
  </si>
  <si>
    <t>454895177</t>
  </si>
  <si>
    <t>87990R004</t>
  </si>
  <si>
    <t>Univerzální kolmé sedlo pro hlavní potrubí ( beton 500/750) a přípojky DN 150 PVC, vč. osazení</t>
  </si>
  <si>
    <t>-1039301547</t>
  </si>
  <si>
    <t>87990R005</t>
  </si>
  <si>
    <t>Univerzální kolmé sedlo pro hlavní potrubí ( beton 300) a přípojky DN 150 PVC, vč. osazení</t>
  </si>
  <si>
    <t>-1966998952</t>
  </si>
  <si>
    <t>35990121R</t>
  </si>
  <si>
    <t>Monitoring stoky jakékoli výšky na nové kanalizaci - kamerová prohlídka, vč. záznamu</t>
  </si>
  <si>
    <t>-422035767</t>
  </si>
  <si>
    <t xml:space="preserve">"kamerová zkouška kanalizace a zkouška vodotěsnosti podle ČSN EN 1610 </t>
  </si>
  <si>
    <t>" – Výstavba a zkoušení stok a kanalizačních přípojek,</t>
  </si>
  <si>
    <t>"resp. podle ČSN 75 6909 – Zkoušky vodotěsnosti stok</t>
  </si>
  <si>
    <t>"SO 304 - dle TZ"     87,7</t>
  </si>
  <si>
    <t>87981R02</t>
  </si>
  <si>
    <t>Dodávka + montáž - pružná spojka pro napojení potrubí PVC DN 150</t>
  </si>
  <si>
    <t>-1427172590</t>
  </si>
  <si>
    <t>"Pružná spojka na potrubí DN150-předpoklad (propojení potrubí na stáv.potrubí od UV)</t>
  </si>
  <si>
    <t>895941342</t>
  </si>
  <si>
    <t>Osazení vpusti uliční DN 500 z betonových dílců dno nízké s kalištěm</t>
  </si>
  <si>
    <t>1162253637</t>
  </si>
  <si>
    <t>"odk. UV1 až UV19" 19</t>
  </si>
  <si>
    <t>59224469</t>
  </si>
  <si>
    <t>vpusť uliční DN 500 kaliště nízké 500/225x65mm</t>
  </si>
  <si>
    <t>-2105874517</t>
  </si>
  <si>
    <t>895941351</t>
  </si>
  <si>
    <t>Osazení vpusti uliční DN 500 z betonových dílců skruž horní pro čtvercovou vtokovou mříž</t>
  </si>
  <si>
    <t>-901689882</t>
  </si>
  <si>
    <t>"vč. osazení přechodového dílce pro obrubník. vtokové mříže</t>
  </si>
  <si>
    <t>"odk. UV1 až UV19" 18+1</t>
  </si>
  <si>
    <t>59224460</t>
  </si>
  <si>
    <t>vpusť uliční DN 500 betonová 500x190x65mm čtvercový poklop</t>
  </si>
  <si>
    <t>1212927577</t>
  </si>
  <si>
    <t>59223.D1</t>
  </si>
  <si>
    <t>vpusť uliční - přechodový prstenec betonový pro obrubníkovou vtokovou mříž v. 180mm ( např. TBV-Q 660/180 )</t>
  </si>
  <si>
    <t>1745588231</t>
  </si>
  <si>
    <t>895941361</t>
  </si>
  <si>
    <t>Osazení vpusti uliční DN 500 z betonových dílců skruž středová 290 mm</t>
  </si>
  <si>
    <t>-915632296</t>
  </si>
  <si>
    <t>"odk. UV1 až UV19" 9</t>
  </si>
  <si>
    <t>59224461</t>
  </si>
  <si>
    <t>vpusť uliční DN 500 skruž průběžná nízká betonová 500/290x65mm</t>
  </si>
  <si>
    <t>569283154</t>
  </si>
  <si>
    <t>895941367</t>
  </si>
  <si>
    <t>Osazení vpusti uliční DN 500 z betonových dílců skruž se zápachovou uzávěrkou</t>
  </si>
  <si>
    <t>-118092039</t>
  </si>
  <si>
    <t>59224467</t>
  </si>
  <si>
    <t>vpusť uliční DN 500 skruž průběžná 500/590x65mm betonová se zápachovou uzávěrkou 150mm PVC</t>
  </si>
  <si>
    <t>-1262766868</t>
  </si>
  <si>
    <t>895941362</t>
  </si>
  <si>
    <t>Osazení vpusti uliční DN 500 z betonových dílců skruž středová 590 mm</t>
  </si>
  <si>
    <t>-1296735190</t>
  </si>
  <si>
    <t>"odk. UV1 až UV19" 33</t>
  </si>
  <si>
    <t>59224462</t>
  </si>
  <si>
    <t>vpusť uliční DN 500 skruž průběžná vysoká betonová 500/590x65mm</t>
  </si>
  <si>
    <t>-1692297078</t>
  </si>
  <si>
    <t>899204112</t>
  </si>
  <si>
    <t>Osazení mříží litinových včetně rámů a košů na bahno pro třídu zatížení D400, E600</t>
  </si>
  <si>
    <t>-518584344</t>
  </si>
  <si>
    <t>389579075</t>
  </si>
  <si>
    <t>552410D2</t>
  </si>
  <si>
    <t>Vtoková obrubníková mříž B125 zkosená s uzamykatelným víkem</t>
  </si>
  <si>
    <t>609193374</t>
  </si>
  <si>
    <t>56230612</t>
  </si>
  <si>
    <t>těsnění poklopu neoprenové pro rozměr 500x500</t>
  </si>
  <si>
    <t>117677392</t>
  </si>
  <si>
    <t>55241D19</t>
  </si>
  <si>
    <t>Kalový koš pro uliční vpusť vysoký A4 pozink</t>
  </si>
  <si>
    <t>1234359968</t>
  </si>
  <si>
    <t>-1350750225</t>
  </si>
  <si>
    <t>1889212173</t>
  </si>
  <si>
    <t>-1644060888</t>
  </si>
  <si>
    <t>899109R2</t>
  </si>
  <si>
    <t>Pročištění svodů ležatých DN do 300 - ostatní přípojky</t>
  </si>
  <si>
    <t>-1093912673</t>
  </si>
  <si>
    <t>"Stávající vpusť UV20 a stávající přípojky, které se zachovávají, budou řádně pročištěny.</t>
  </si>
  <si>
    <t>"cca" 16,00</t>
  </si>
  <si>
    <t>899109R3</t>
  </si>
  <si>
    <t>Pročištění (příprava) stávající kanalizace v místě napojení přípojek od vpustí + zdokumentování</t>
  </si>
  <si>
    <t>1340606974</t>
  </si>
  <si>
    <t>890411851</t>
  </si>
  <si>
    <t>Bourání šachet z prefabrikovaných skruží strojně obestavěného prostoru do 1,5 m3</t>
  </si>
  <si>
    <t>688318617</t>
  </si>
  <si>
    <t>"stávající vpusti - 11 ks cca</t>
  </si>
  <si>
    <t>(3,14*(0,30)^2)*1,50 *11</t>
  </si>
  <si>
    <t xml:space="preserve">"rušené šachty u dešťové kanalizaci - 3 ks do hl. 1m " </t>
  </si>
  <si>
    <t>3,14*(0,62)^2*1,00*3</t>
  </si>
  <si>
    <t>317779073</t>
  </si>
  <si>
    <t>"u rušených šachet" 3</t>
  </si>
  <si>
    <t>899202211</t>
  </si>
  <si>
    <t>Demontáž mříží litinových včetně rámů hmotnosti přes 50 do 100 kg</t>
  </si>
  <si>
    <t>733516725</t>
  </si>
  <si>
    <t>"vpusti" 11</t>
  </si>
  <si>
    <t>899910211</t>
  </si>
  <si>
    <t>Výplň potrubí pod tlakem cementopopílkovou suspenzí délky potrubí do 50 m</t>
  </si>
  <si>
    <t>656022187</t>
  </si>
  <si>
    <t>"cca z 3/4 rušeného potrubí " (40,00/4*3)*3,14*(0,075)^2</t>
  </si>
  <si>
    <t>837650431</t>
  </si>
  <si>
    <t>39,405*9 'Přepočtené koeficientem množství</t>
  </si>
  <si>
    <t>998274101</t>
  </si>
  <si>
    <t>Přesun hmot pro trubní vedení z trub betonových otevřený výkop</t>
  </si>
  <si>
    <t>-106123734</t>
  </si>
  <si>
    <t>998276101</t>
  </si>
  <si>
    <t>Přesun hmot pro trubní vedení z trub z plastických hmot otevřený výkop</t>
  </si>
  <si>
    <t>713</t>
  </si>
  <si>
    <t>Izolace tepelné</t>
  </si>
  <si>
    <t>713131145</t>
  </si>
  <si>
    <t>Montáž izolace tepelné stěn a základů lepením bodově rohoží, pásů, dílců, desek</t>
  </si>
  <si>
    <t>775188944</t>
  </si>
  <si>
    <t>"UV 2 a UV13 - viz podélný řez 304-03</t>
  </si>
  <si>
    <t>3,14*(0,60+0,10*2)*(1,92+0,26+0,225)*2</t>
  </si>
  <si>
    <t>"dtto UV7 v.č.304-04</t>
  </si>
  <si>
    <t>3,14*(0,60+0,10*2)*(1,92+0,26+0,225)</t>
  </si>
  <si>
    <t>28376443</t>
  </si>
  <si>
    <t>deska XPS hrana rovná a strukturovaný povrch 300kPa tl 100mm</t>
  </si>
  <si>
    <t>1946579247</t>
  </si>
  <si>
    <t>18,124*1,05 'Přepočtené koeficientem množství</t>
  </si>
  <si>
    <t>998713101</t>
  </si>
  <si>
    <t>Přesun hmot tonážní pro izolace tepelné v objektech v do 6 m</t>
  </si>
  <si>
    <t>-263780815</t>
  </si>
  <si>
    <t>1619 - Vedlejší rozpočtové náklady</t>
  </si>
  <si>
    <t>VRN - Vedlejší rozpočtové náklady</t>
  </si>
  <si>
    <t xml:space="preserve">    VRN1 - Průzkumné, geodetické a projektové práce</t>
  </si>
  <si>
    <t xml:space="preserve">    OST - Ostatní</t>
  </si>
  <si>
    <t>VRN</t>
  </si>
  <si>
    <t>VRN1</t>
  </si>
  <si>
    <t>Průzkumné, geodetické a projektové práce</t>
  </si>
  <si>
    <t>012403000</t>
  </si>
  <si>
    <t>Vyhotovení geometrického plánu pro vklad věcných břemen do katastru nemovitostí</t>
  </si>
  <si>
    <t>1024</t>
  </si>
  <si>
    <t>600864315</t>
  </si>
  <si>
    <t>OST</t>
  </si>
  <si>
    <t>Ostatní</t>
  </si>
  <si>
    <t>R012</t>
  </si>
  <si>
    <t>Vytýčení stavby - trasy a lomových bodů</t>
  </si>
  <si>
    <t>2070602907</t>
  </si>
  <si>
    <t>"POPIS:</t>
  </si>
  <si>
    <t>"Předmětem je vytýčení stavby</t>
  </si>
  <si>
    <t>"Dokumentace vytýčení místa stavby bude ověřena odpovědným geodetem.</t>
  </si>
  <si>
    <t>"Bude vypracována v tištěné a v digitální verzi "</t>
  </si>
  <si>
    <t>"celkem" 1</t>
  </si>
  <si>
    <t xml:space="preserve">plastová mříž vel. 470x500mm (materiál rovasco - zatížení D400), vč.rámu BE-GU       </t>
  </si>
  <si>
    <t>5622448D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</si>
</sst>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4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E5" s="221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5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E6" s="222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2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2"/>
      <c r="BS8" s="17" t="s">
        <v>6</v>
      </c>
    </row>
    <row r="9" spans="1:74" ht="14.45" customHeight="1">
      <c r="B9" s="20"/>
      <c r="AR9" s="20"/>
      <c r="BE9" s="222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2"/>
      <c r="BS10" s="17" t="s">
        <v>6</v>
      </c>
    </row>
    <row r="11" spans="1:74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2"/>
      <c r="BS11" s="17" t="s">
        <v>6</v>
      </c>
    </row>
    <row r="12" spans="1:74" ht="6.95" customHeight="1">
      <c r="B12" s="20"/>
      <c r="AR12" s="20"/>
      <c r="BE12" s="222"/>
      <c r="BS12" s="17" t="s">
        <v>6</v>
      </c>
    </row>
    <row r="13" spans="1:74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2"/>
      <c r="BS13" s="17" t="s">
        <v>6</v>
      </c>
    </row>
    <row r="14" spans="1:74" ht="12.75">
      <c r="B14" s="20"/>
      <c r="E14" s="226" t="s">
        <v>29</v>
      </c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  <c r="AF14" s="227"/>
      <c r="AG14" s="227"/>
      <c r="AH14" s="227"/>
      <c r="AI14" s="227"/>
      <c r="AJ14" s="227"/>
      <c r="AK14" s="27" t="s">
        <v>27</v>
      </c>
      <c r="AN14" s="29" t="s">
        <v>29</v>
      </c>
      <c r="AR14" s="20"/>
      <c r="BE14" s="222"/>
      <c r="BS14" s="17" t="s">
        <v>6</v>
      </c>
    </row>
    <row r="15" spans="1:74" ht="6.95" customHeight="1">
      <c r="B15" s="20"/>
      <c r="AR15" s="20"/>
      <c r="BE15" s="222"/>
      <c r="BS15" s="17" t="s">
        <v>4</v>
      </c>
    </row>
    <row r="16" spans="1:74" ht="12" customHeight="1">
      <c r="B16" s="20"/>
      <c r="D16" s="27" t="s">
        <v>30</v>
      </c>
      <c r="AK16" s="27" t="s">
        <v>25</v>
      </c>
      <c r="AN16" s="25" t="s">
        <v>31</v>
      </c>
      <c r="AR16" s="20"/>
      <c r="BE16" s="222"/>
      <c r="BS16" s="17" t="s">
        <v>4</v>
      </c>
    </row>
    <row r="17" spans="2:71" ht="18.399999999999999" customHeight="1">
      <c r="B17" s="20"/>
      <c r="E17" s="25" t="s">
        <v>32</v>
      </c>
      <c r="AK17" s="27" t="s">
        <v>27</v>
      </c>
      <c r="AN17" s="25" t="s">
        <v>33</v>
      </c>
      <c r="AR17" s="20"/>
      <c r="BE17" s="222"/>
      <c r="BS17" s="17" t="s">
        <v>34</v>
      </c>
    </row>
    <row r="18" spans="2:71" ht="6.95" customHeight="1">
      <c r="B18" s="20"/>
      <c r="AR18" s="20"/>
      <c r="BE18" s="222"/>
      <c r="BS18" s="17" t="s">
        <v>6</v>
      </c>
    </row>
    <row r="19" spans="2:71" ht="12" customHeight="1">
      <c r="B19" s="20"/>
      <c r="D19" s="27" t="s">
        <v>35</v>
      </c>
      <c r="AK19" s="27" t="s">
        <v>25</v>
      </c>
      <c r="AN19" s="25" t="s">
        <v>1</v>
      </c>
      <c r="AR19" s="20"/>
      <c r="BE19" s="222"/>
      <c r="BS19" s="17" t="s">
        <v>6</v>
      </c>
    </row>
    <row r="20" spans="2:71" ht="18.399999999999999" customHeight="1">
      <c r="B20" s="20"/>
      <c r="E20" s="25" t="s">
        <v>36</v>
      </c>
      <c r="AK20" s="27" t="s">
        <v>27</v>
      </c>
      <c r="AN20" s="25" t="s">
        <v>1</v>
      </c>
      <c r="AR20" s="20"/>
      <c r="BE20" s="222"/>
      <c r="BS20" s="17" t="s">
        <v>34</v>
      </c>
    </row>
    <row r="21" spans="2:71" ht="6.95" customHeight="1">
      <c r="B21" s="20"/>
      <c r="AR21" s="20"/>
      <c r="BE21" s="222"/>
    </row>
    <row r="22" spans="2:71" ht="12" customHeight="1">
      <c r="B22" s="20"/>
      <c r="D22" s="27" t="s">
        <v>37</v>
      </c>
      <c r="AR22" s="20"/>
      <c r="BE22" s="222"/>
    </row>
    <row r="23" spans="2:71" ht="62.25" customHeight="1">
      <c r="B23" s="20"/>
      <c r="E23" s="228" t="s">
        <v>38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0"/>
      <c r="BE23" s="222"/>
    </row>
    <row r="24" spans="2:71" ht="6.95" customHeight="1">
      <c r="B24" s="20"/>
      <c r="AR24" s="20"/>
      <c r="BE24" s="22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3">
        <f>ROUND(AG94,2)</f>
        <v>0</v>
      </c>
      <c r="AL26" s="214"/>
      <c r="AM26" s="214"/>
      <c r="AN26" s="214"/>
      <c r="AO26" s="214"/>
      <c r="AR26" s="32"/>
      <c r="BE26" s="222"/>
    </row>
    <row r="27" spans="2:71" s="1" customFormat="1" ht="6.95" customHeight="1">
      <c r="B27" s="32"/>
      <c r="AR27" s="32"/>
      <c r="BE27" s="222"/>
    </row>
    <row r="28" spans="2:71" s="1" customFormat="1" ht="12.75">
      <c r="B28" s="32"/>
      <c r="L28" s="215" t="s">
        <v>40</v>
      </c>
      <c r="M28" s="215"/>
      <c r="N28" s="215"/>
      <c r="O28" s="215"/>
      <c r="P28" s="215"/>
      <c r="W28" s="215" t="s">
        <v>41</v>
      </c>
      <c r="X28" s="215"/>
      <c r="Y28" s="215"/>
      <c r="Z28" s="215"/>
      <c r="AA28" s="215"/>
      <c r="AB28" s="215"/>
      <c r="AC28" s="215"/>
      <c r="AD28" s="215"/>
      <c r="AE28" s="215"/>
      <c r="AK28" s="215" t="s">
        <v>42</v>
      </c>
      <c r="AL28" s="215"/>
      <c r="AM28" s="215"/>
      <c r="AN28" s="215"/>
      <c r="AO28" s="215"/>
      <c r="AR28" s="32"/>
      <c r="BE28" s="222"/>
    </row>
    <row r="29" spans="2:71" s="2" customFormat="1" ht="14.45" customHeight="1">
      <c r="B29" s="36"/>
      <c r="D29" s="27" t="s">
        <v>43</v>
      </c>
      <c r="F29" s="27" t="s">
        <v>44</v>
      </c>
      <c r="L29" s="209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6"/>
      <c r="BE29" s="223"/>
    </row>
    <row r="30" spans="2:71" s="2" customFormat="1" ht="14.45" customHeight="1">
      <c r="B30" s="36"/>
      <c r="F30" s="27" t="s">
        <v>45</v>
      </c>
      <c r="L30" s="209">
        <v>0.15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6"/>
      <c r="BE30" s="223"/>
    </row>
    <row r="31" spans="2:71" s="2" customFormat="1" ht="14.45" hidden="1" customHeight="1">
      <c r="B31" s="36"/>
      <c r="F31" s="27" t="s">
        <v>46</v>
      </c>
      <c r="L31" s="209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6"/>
      <c r="BE31" s="223"/>
    </row>
    <row r="32" spans="2:71" s="2" customFormat="1" ht="14.45" hidden="1" customHeight="1">
      <c r="B32" s="36"/>
      <c r="F32" s="27" t="s">
        <v>47</v>
      </c>
      <c r="L32" s="209">
        <v>0.15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6"/>
      <c r="BE32" s="223"/>
    </row>
    <row r="33" spans="2:57" s="2" customFormat="1" ht="14.45" hidden="1" customHeight="1">
      <c r="B33" s="36"/>
      <c r="F33" s="27" t="s">
        <v>48</v>
      </c>
      <c r="L33" s="209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6"/>
      <c r="BE33" s="223"/>
    </row>
    <row r="34" spans="2:57" s="1" customFormat="1" ht="6.95" customHeight="1">
      <c r="B34" s="32"/>
      <c r="AR34" s="32"/>
      <c r="BE34" s="222"/>
    </row>
    <row r="35" spans="2:57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220" t="s">
        <v>51</v>
      </c>
      <c r="Y35" s="218"/>
      <c r="Z35" s="218"/>
      <c r="AA35" s="218"/>
      <c r="AB35" s="218"/>
      <c r="AC35" s="39"/>
      <c r="AD35" s="39"/>
      <c r="AE35" s="39"/>
      <c r="AF35" s="39"/>
      <c r="AG35" s="39"/>
      <c r="AH35" s="39"/>
      <c r="AI35" s="39"/>
      <c r="AJ35" s="39"/>
      <c r="AK35" s="217">
        <f>SUM(AK26:AK33)</f>
        <v>0</v>
      </c>
      <c r="AL35" s="218"/>
      <c r="AM35" s="218"/>
      <c r="AN35" s="218"/>
      <c r="AO35" s="219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53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54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55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54</v>
      </c>
      <c r="AI60" s="34"/>
      <c r="AJ60" s="34"/>
      <c r="AK60" s="34"/>
      <c r="AL60" s="34"/>
      <c r="AM60" s="43" t="s">
        <v>55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56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57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54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55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54</v>
      </c>
      <c r="AI75" s="34"/>
      <c r="AJ75" s="34"/>
      <c r="AK75" s="34"/>
      <c r="AL75" s="34"/>
      <c r="AM75" s="43" t="s">
        <v>55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58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2305</v>
      </c>
      <c r="AR84" s="48"/>
    </row>
    <row r="85" spans="1:91" s="4" customFormat="1" ht="36.950000000000003" customHeight="1">
      <c r="B85" s="49"/>
      <c r="C85" s="50" t="s">
        <v>16</v>
      </c>
      <c r="L85" s="210" t="str">
        <f>K6</f>
        <v>Okružní křižovatka ulic ŠTEFÁNIKOVA, TŘ.DR.E.BENEŠE - Bohumín</v>
      </c>
      <c r="M85" s="211"/>
      <c r="N85" s="211"/>
      <c r="O85" s="211"/>
      <c r="P85" s="211"/>
      <c r="Q85" s="211"/>
      <c r="R85" s="211"/>
      <c r="S85" s="211"/>
      <c r="T85" s="211"/>
      <c r="U85" s="211"/>
      <c r="V85" s="211"/>
      <c r="W85" s="211"/>
      <c r="X85" s="211"/>
      <c r="Y85" s="211"/>
      <c r="Z85" s="211"/>
      <c r="AA85" s="211"/>
      <c r="AB85" s="211"/>
      <c r="AC85" s="211"/>
      <c r="AD85" s="211"/>
      <c r="AE85" s="211"/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Bohumín</v>
      </c>
      <c r="AI87" s="27" t="s">
        <v>22</v>
      </c>
      <c r="AM87" s="212" t="str">
        <f>IF(AN8= "","",AN8)</f>
        <v>16. 5. 2023</v>
      </c>
      <c r="AN87" s="212"/>
      <c r="AR87" s="32"/>
    </row>
    <row r="88" spans="1:91" s="1" customFormat="1" ht="6.95" customHeight="1">
      <c r="B88" s="32"/>
      <c r="AR88" s="32"/>
    </row>
    <row r="89" spans="1:91" s="1" customFormat="1" ht="25.7" customHeight="1">
      <c r="B89" s="32"/>
      <c r="C89" s="27" t="s">
        <v>24</v>
      </c>
      <c r="L89" s="3" t="str">
        <f>IF(E11= "","",E11)</f>
        <v>Město Bohumín, Masarykova 158, Bohumín</v>
      </c>
      <c r="AI89" s="27" t="s">
        <v>30</v>
      </c>
      <c r="AM89" s="195" t="str">
        <f>IF(E17="","",E17)</f>
        <v>Báňské Projekty Ostrava, a.s.</v>
      </c>
      <c r="AN89" s="196"/>
      <c r="AO89" s="196"/>
      <c r="AP89" s="196"/>
      <c r="AR89" s="32"/>
      <c r="AS89" s="191" t="s">
        <v>59</v>
      </c>
      <c r="AT89" s="192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28</v>
      </c>
      <c r="L90" s="3" t="str">
        <f>IF(E14= "Vyplň údaj","",E14)</f>
        <v/>
      </c>
      <c r="AI90" s="27" t="s">
        <v>35</v>
      </c>
      <c r="AM90" s="195" t="str">
        <f>IF(E20="","",E20)</f>
        <v>Hořák</v>
      </c>
      <c r="AN90" s="196"/>
      <c r="AO90" s="196"/>
      <c r="AP90" s="196"/>
      <c r="AR90" s="32"/>
      <c r="AS90" s="193"/>
      <c r="AT90" s="194"/>
      <c r="BD90" s="56"/>
    </row>
    <row r="91" spans="1:91" s="1" customFormat="1" ht="10.9" customHeight="1">
      <c r="B91" s="32"/>
      <c r="AR91" s="32"/>
      <c r="AS91" s="193"/>
      <c r="AT91" s="194"/>
      <c r="BD91" s="56"/>
    </row>
    <row r="92" spans="1:91" s="1" customFormat="1" ht="29.25" customHeight="1">
      <c r="B92" s="32"/>
      <c r="C92" s="197" t="s">
        <v>60</v>
      </c>
      <c r="D92" s="198"/>
      <c r="E92" s="198"/>
      <c r="F92" s="198"/>
      <c r="G92" s="198"/>
      <c r="H92" s="57"/>
      <c r="I92" s="200" t="s">
        <v>61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9" t="s">
        <v>62</v>
      </c>
      <c r="AH92" s="198"/>
      <c r="AI92" s="198"/>
      <c r="AJ92" s="198"/>
      <c r="AK92" s="198"/>
      <c r="AL92" s="198"/>
      <c r="AM92" s="198"/>
      <c r="AN92" s="200" t="s">
        <v>63</v>
      </c>
      <c r="AO92" s="198"/>
      <c r="AP92" s="201"/>
      <c r="AQ92" s="58" t="s">
        <v>64</v>
      </c>
      <c r="AR92" s="32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77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5">
        <f>ROUND(SUM(AG95:AG99),2)</f>
        <v>0</v>
      </c>
      <c r="AH94" s="205"/>
      <c r="AI94" s="205"/>
      <c r="AJ94" s="205"/>
      <c r="AK94" s="205"/>
      <c r="AL94" s="205"/>
      <c r="AM94" s="205"/>
      <c r="AN94" s="206">
        <f t="shared" ref="AN94:AN99" si="0">SUM(AG94,AT94)</f>
        <v>0</v>
      </c>
      <c r="AO94" s="206"/>
      <c r="AP94" s="206"/>
      <c r="AQ94" s="67" t="s">
        <v>1</v>
      </c>
      <c r="AR94" s="63"/>
      <c r="AS94" s="68">
        <f>ROUND(SUM(AS95:AS99),2)</f>
        <v>0</v>
      </c>
      <c r="AT94" s="69">
        <f t="shared" ref="AT94:AT99" si="1">ROUND(SUM(AV94:AW94),2)</f>
        <v>0</v>
      </c>
      <c r="AU94" s="70">
        <f>ROUND(SUM(AU95:AU99),5)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ROUND(SUM(AZ95:AZ99),2)</f>
        <v>0</v>
      </c>
      <c r="BA94" s="69">
        <f>ROUND(SUM(BA95:BA99),2)</f>
        <v>0</v>
      </c>
      <c r="BB94" s="69">
        <f>ROUND(SUM(BB95:BB99),2)</f>
        <v>0</v>
      </c>
      <c r="BC94" s="69">
        <f>ROUND(SUM(BC95:BC99),2)</f>
        <v>0</v>
      </c>
      <c r="BD94" s="71">
        <f>ROUND(SUM(BD95:BD99),2)</f>
        <v>0</v>
      </c>
      <c r="BS94" s="72" t="s">
        <v>78</v>
      </c>
      <c r="BT94" s="72" t="s">
        <v>79</v>
      </c>
      <c r="BU94" s="73" t="s">
        <v>80</v>
      </c>
      <c r="BV94" s="72" t="s">
        <v>81</v>
      </c>
      <c r="BW94" s="72" t="s">
        <v>5</v>
      </c>
      <c r="BX94" s="72" t="s">
        <v>82</v>
      </c>
      <c r="CL94" s="72" t="s">
        <v>1</v>
      </c>
    </row>
    <row r="95" spans="1:91" s="6" customFormat="1" ht="21.75" customHeight="1">
      <c r="A95" s="74" t="s">
        <v>83</v>
      </c>
      <c r="B95" s="75"/>
      <c r="C95" s="76"/>
      <c r="D95" s="202" t="s">
        <v>84</v>
      </c>
      <c r="E95" s="202"/>
      <c r="F95" s="202"/>
      <c r="G95" s="202"/>
      <c r="H95" s="202"/>
      <c r="I95" s="77"/>
      <c r="J95" s="202" t="s">
        <v>85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'1601 - SO 301 Vodovod'!J30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78" t="s">
        <v>86</v>
      </c>
      <c r="AR95" s="75"/>
      <c r="AS95" s="79">
        <v>0</v>
      </c>
      <c r="AT95" s="80">
        <f t="shared" si="1"/>
        <v>0</v>
      </c>
      <c r="AU95" s="81">
        <f>'1601 - SO 301 Vodovod'!P125</f>
        <v>0</v>
      </c>
      <c r="AV95" s="80">
        <f>'1601 - SO 301 Vodovod'!J33</f>
        <v>0</v>
      </c>
      <c r="AW95" s="80">
        <f>'1601 - SO 301 Vodovod'!J34</f>
        <v>0</v>
      </c>
      <c r="AX95" s="80">
        <f>'1601 - SO 301 Vodovod'!J35</f>
        <v>0</v>
      </c>
      <c r="AY95" s="80">
        <f>'1601 - SO 301 Vodovod'!J36</f>
        <v>0</v>
      </c>
      <c r="AZ95" s="80">
        <f>'1601 - SO 301 Vodovod'!F33</f>
        <v>0</v>
      </c>
      <c r="BA95" s="80">
        <f>'1601 - SO 301 Vodovod'!F34</f>
        <v>0</v>
      </c>
      <c r="BB95" s="80">
        <f>'1601 - SO 301 Vodovod'!F35</f>
        <v>0</v>
      </c>
      <c r="BC95" s="80">
        <f>'1601 - SO 301 Vodovod'!F36</f>
        <v>0</v>
      </c>
      <c r="BD95" s="82">
        <f>'1601 - SO 301 Vodovod'!F37</f>
        <v>0</v>
      </c>
      <c r="BT95" s="83" t="s">
        <v>87</v>
      </c>
      <c r="BV95" s="83" t="s">
        <v>81</v>
      </c>
      <c r="BW95" s="83" t="s">
        <v>88</v>
      </c>
      <c r="BX95" s="83" t="s">
        <v>5</v>
      </c>
      <c r="CL95" s="83" t="s">
        <v>89</v>
      </c>
      <c r="CM95" s="83" t="s">
        <v>90</v>
      </c>
    </row>
    <row r="96" spans="1:91" s="6" customFormat="1" ht="21.75" customHeight="1">
      <c r="A96" s="74" t="s">
        <v>83</v>
      </c>
      <c r="B96" s="75"/>
      <c r="C96" s="76"/>
      <c r="D96" s="202" t="s">
        <v>91</v>
      </c>
      <c r="E96" s="202"/>
      <c r="F96" s="202"/>
      <c r="G96" s="202"/>
      <c r="H96" s="202"/>
      <c r="I96" s="77"/>
      <c r="J96" s="202" t="s">
        <v>92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'1602 - SO 302 Úprava vodo...'!J30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78" t="s">
        <v>86</v>
      </c>
      <c r="AR96" s="75"/>
      <c r="AS96" s="79">
        <v>0</v>
      </c>
      <c r="AT96" s="80">
        <f t="shared" si="1"/>
        <v>0</v>
      </c>
      <c r="AU96" s="81">
        <f>'1602 - SO 302 Úprava vodo...'!P125</f>
        <v>0</v>
      </c>
      <c r="AV96" s="80">
        <f>'1602 - SO 302 Úprava vodo...'!J33</f>
        <v>0</v>
      </c>
      <c r="AW96" s="80">
        <f>'1602 - SO 302 Úprava vodo...'!J34</f>
        <v>0</v>
      </c>
      <c r="AX96" s="80">
        <f>'1602 - SO 302 Úprava vodo...'!J35</f>
        <v>0</v>
      </c>
      <c r="AY96" s="80">
        <f>'1602 - SO 302 Úprava vodo...'!J36</f>
        <v>0</v>
      </c>
      <c r="AZ96" s="80">
        <f>'1602 - SO 302 Úprava vodo...'!F33</f>
        <v>0</v>
      </c>
      <c r="BA96" s="80">
        <f>'1602 - SO 302 Úprava vodo...'!F34</f>
        <v>0</v>
      </c>
      <c r="BB96" s="80">
        <f>'1602 - SO 302 Úprava vodo...'!F35</f>
        <v>0</v>
      </c>
      <c r="BC96" s="80">
        <f>'1602 - SO 302 Úprava vodo...'!F36</f>
        <v>0</v>
      </c>
      <c r="BD96" s="82">
        <f>'1602 - SO 302 Úprava vodo...'!F37</f>
        <v>0</v>
      </c>
      <c r="BT96" s="83" t="s">
        <v>87</v>
      </c>
      <c r="BV96" s="83" t="s">
        <v>81</v>
      </c>
      <c r="BW96" s="83" t="s">
        <v>93</v>
      </c>
      <c r="BX96" s="83" t="s">
        <v>5</v>
      </c>
      <c r="CL96" s="83" t="s">
        <v>89</v>
      </c>
      <c r="CM96" s="83" t="s">
        <v>90</v>
      </c>
    </row>
    <row r="97" spans="1:91" s="6" customFormat="1" ht="22.5" customHeight="1">
      <c r="A97" s="74" t="s">
        <v>83</v>
      </c>
      <c r="B97" s="75"/>
      <c r="C97" s="76"/>
      <c r="D97" s="202" t="s">
        <v>94</v>
      </c>
      <c r="E97" s="202"/>
      <c r="F97" s="202"/>
      <c r="G97" s="202"/>
      <c r="H97" s="202"/>
      <c r="I97" s="77"/>
      <c r="J97" s="202" t="s">
        <v>95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3">
        <f>'1603 - SO 303 Kanalizace'!J30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78" t="s">
        <v>86</v>
      </c>
      <c r="AR97" s="75"/>
      <c r="AS97" s="79">
        <v>0</v>
      </c>
      <c r="AT97" s="80">
        <f t="shared" si="1"/>
        <v>0</v>
      </c>
      <c r="AU97" s="81">
        <f>'1603 - SO 303 Kanalizace'!P130</f>
        <v>0</v>
      </c>
      <c r="AV97" s="80">
        <f>'1603 - SO 303 Kanalizace'!J33</f>
        <v>0</v>
      </c>
      <c r="AW97" s="80">
        <f>'1603 - SO 303 Kanalizace'!J34</f>
        <v>0</v>
      </c>
      <c r="AX97" s="80">
        <f>'1603 - SO 303 Kanalizace'!J35</f>
        <v>0</v>
      </c>
      <c r="AY97" s="80">
        <f>'1603 - SO 303 Kanalizace'!J36</f>
        <v>0</v>
      </c>
      <c r="AZ97" s="80">
        <f>'1603 - SO 303 Kanalizace'!F33</f>
        <v>0</v>
      </c>
      <c r="BA97" s="80">
        <f>'1603 - SO 303 Kanalizace'!F34</f>
        <v>0</v>
      </c>
      <c r="BB97" s="80">
        <f>'1603 - SO 303 Kanalizace'!F35</f>
        <v>0</v>
      </c>
      <c r="BC97" s="80">
        <f>'1603 - SO 303 Kanalizace'!F36</f>
        <v>0</v>
      </c>
      <c r="BD97" s="82">
        <f>'1603 - SO 303 Kanalizace'!F37</f>
        <v>0</v>
      </c>
      <c r="BT97" s="83" t="s">
        <v>87</v>
      </c>
      <c r="BV97" s="83" t="s">
        <v>81</v>
      </c>
      <c r="BW97" s="83" t="s">
        <v>96</v>
      </c>
      <c r="BX97" s="83" t="s">
        <v>5</v>
      </c>
      <c r="CL97" s="83" t="s">
        <v>89</v>
      </c>
      <c r="CM97" s="83" t="s">
        <v>90</v>
      </c>
    </row>
    <row r="98" spans="1:91" s="6" customFormat="1" ht="24" customHeight="1">
      <c r="A98" s="74" t="s">
        <v>83</v>
      </c>
      <c r="B98" s="75"/>
      <c r="C98" s="76"/>
      <c r="D98" s="202" t="s">
        <v>97</v>
      </c>
      <c r="E98" s="202"/>
      <c r="F98" s="202"/>
      <c r="G98" s="202"/>
      <c r="H98" s="202"/>
      <c r="I98" s="77"/>
      <c r="J98" s="202" t="s">
        <v>98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3">
        <f>'1604 - SO 304 Přípojky od...'!J30</f>
        <v>0</v>
      </c>
      <c r="AH98" s="204"/>
      <c r="AI98" s="204"/>
      <c r="AJ98" s="204"/>
      <c r="AK98" s="204"/>
      <c r="AL98" s="204"/>
      <c r="AM98" s="204"/>
      <c r="AN98" s="203">
        <f t="shared" si="0"/>
        <v>0</v>
      </c>
      <c r="AO98" s="204"/>
      <c r="AP98" s="204"/>
      <c r="AQ98" s="78" t="s">
        <v>86</v>
      </c>
      <c r="AR98" s="75"/>
      <c r="AS98" s="79">
        <v>0</v>
      </c>
      <c r="AT98" s="80">
        <f t="shared" si="1"/>
        <v>0</v>
      </c>
      <c r="AU98" s="81">
        <f>'1604 - SO 304 Přípojky od...'!P128</f>
        <v>0</v>
      </c>
      <c r="AV98" s="80">
        <f>'1604 - SO 304 Přípojky od...'!J33</f>
        <v>0</v>
      </c>
      <c r="AW98" s="80">
        <f>'1604 - SO 304 Přípojky od...'!J34</f>
        <v>0</v>
      </c>
      <c r="AX98" s="80">
        <f>'1604 - SO 304 Přípojky od...'!J35</f>
        <v>0</v>
      </c>
      <c r="AY98" s="80">
        <f>'1604 - SO 304 Přípojky od...'!J36</f>
        <v>0</v>
      </c>
      <c r="AZ98" s="80">
        <f>'1604 - SO 304 Přípojky od...'!F33</f>
        <v>0</v>
      </c>
      <c r="BA98" s="80">
        <f>'1604 - SO 304 Přípojky od...'!F34</f>
        <v>0</v>
      </c>
      <c r="BB98" s="80">
        <f>'1604 - SO 304 Přípojky od...'!F35</f>
        <v>0</v>
      </c>
      <c r="BC98" s="80">
        <f>'1604 - SO 304 Přípojky od...'!F36</f>
        <v>0</v>
      </c>
      <c r="BD98" s="82">
        <f>'1604 - SO 304 Přípojky od...'!F37</f>
        <v>0</v>
      </c>
      <c r="BT98" s="83" t="s">
        <v>87</v>
      </c>
      <c r="BV98" s="83" t="s">
        <v>81</v>
      </c>
      <c r="BW98" s="83" t="s">
        <v>99</v>
      </c>
      <c r="BX98" s="83" t="s">
        <v>5</v>
      </c>
      <c r="CL98" s="83" t="s">
        <v>89</v>
      </c>
      <c r="CM98" s="83" t="s">
        <v>90</v>
      </c>
    </row>
    <row r="99" spans="1:91" s="6" customFormat="1" ht="27" customHeight="1">
      <c r="A99" s="74" t="s">
        <v>83</v>
      </c>
      <c r="B99" s="75"/>
      <c r="C99" s="76"/>
      <c r="D99" s="202" t="s">
        <v>100</v>
      </c>
      <c r="E99" s="202"/>
      <c r="F99" s="202"/>
      <c r="G99" s="202"/>
      <c r="H99" s="202"/>
      <c r="I99" s="77"/>
      <c r="J99" s="202" t="s">
        <v>101</v>
      </c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3">
        <f>'1619 - Vedlejší rozpočtov...'!J30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78" t="s">
        <v>102</v>
      </c>
      <c r="AR99" s="75"/>
      <c r="AS99" s="84">
        <v>0</v>
      </c>
      <c r="AT99" s="85">
        <f t="shared" si="1"/>
        <v>0</v>
      </c>
      <c r="AU99" s="86">
        <f>'1619 - Vedlejší rozpočtov...'!P119</f>
        <v>0</v>
      </c>
      <c r="AV99" s="85">
        <f>'1619 - Vedlejší rozpočtov...'!J33</f>
        <v>0</v>
      </c>
      <c r="AW99" s="85">
        <f>'1619 - Vedlejší rozpočtov...'!J34</f>
        <v>0</v>
      </c>
      <c r="AX99" s="85">
        <f>'1619 - Vedlejší rozpočtov...'!J35</f>
        <v>0</v>
      </c>
      <c r="AY99" s="85">
        <f>'1619 - Vedlejší rozpočtov...'!J36</f>
        <v>0</v>
      </c>
      <c r="AZ99" s="85">
        <f>'1619 - Vedlejší rozpočtov...'!F33</f>
        <v>0</v>
      </c>
      <c r="BA99" s="85">
        <f>'1619 - Vedlejší rozpočtov...'!F34</f>
        <v>0</v>
      </c>
      <c r="BB99" s="85">
        <f>'1619 - Vedlejší rozpočtov...'!F35</f>
        <v>0</v>
      </c>
      <c r="BC99" s="85">
        <f>'1619 - Vedlejší rozpočtov...'!F36</f>
        <v>0</v>
      </c>
      <c r="BD99" s="87">
        <f>'1619 - Vedlejší rozpočtov...'!F37</f>
        <v>0</v>
      </c>
      <c r="BT99" s="83" t="s">
        <v>87</v>
      </c>
      <c r="BV99" s="83" t="s">
        <v>81</v>
      </c>
      <c r="BW99" s="83" t="s">
        <v>103</v>
      </c>
      <c r="BX99" s="83" t="s">
        <v>5</v>
      </c>
      <c r="CL99" s="83" t="s">
        <v>1</v>
      </c>
      <c r="CM99" s="83" t="s">
        <v>90</v>
      </c>
    </row>
    <row r="100" spans="1:91" s="1" customFormat="1" ht="30" customHeight="1">
      <c r="B100" s="32"/>
      <c r="AR100" s="32"/>
    </row>
    <row r="101" spans="1:91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32"/>
    </row>
  </sheetData>
  <sheetProtection algorithmName="SHA-512" hashValue="YpsalXSlOkr0JLqMJ6QrJH+DCUiqpcAZ8xuwr2EzWkI5b7XcNbzrXbAvJn1JtX5NNPcL1OZSbDwm4Tp5RhWUrw==" saltValue="cRy3z3siIbFxuXi7Vx49V8rt3APyCFLhLS8zLRi0hM9Xdb1V8i5l0MriFOM8Qdb9P+wINoCZIpQyI48UINOhW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1601 - SO 301 Vodovod'!C2" display="/" xr:uid="{00000000-0004-0000-0000-000000000000}"/>
    <hyperlink ref="A96" location="'1602 - SO 302 Úprava vodo...'!C2" display="/" xr:uid="{00000000-0004-0000-0000-000001000000}"/>
    <hyperlink ref="A97" location="'1603 - SO 303 Kanalizace'!C2" display="/" xr:uid="{00000000-0004-0000-0000-000002000000}"/>
    <hyperlink ref="A98" location="'1604 - SO 304 Přípojky od...'!C2" display="/" xr:uid="{00000000-0004-0000-0000-000003000000}"/>
    <hyperlink ref="A99" location="'1619 - Vedlejší rozpočtov...'!C2" display="/" xr:uid="{00000000-0004-0000-0000-000004000000}"/>
  </hyperlink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9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88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Okružní křižovatka ulic ŠTEFÁNIKOVA, TŘ.DR.E.BENEŠE - Bohumín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10" t="s">
        <v>106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89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16. 5. 2023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24"/>
      <c r="G18" s="224"/>
      <c r="H18" s="22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36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28" t="s">
        <v>1</v>
      </c>
      <c r="F27" s="228"/>
      <c r="G27" s="228"/>
      <c r="H27" s="22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ROUND((SUM(BE125:BE596)),  2)</f>
        <v>0</v>
      </c>
      <c r="I33" s="92">
        <v>0.21</v>
      </c>
      <c r="J33" s="91">
        <f>ROUND(((SUM(BE125:BE596))*I33),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ROUND((SUM(BF125:BF596)),  2)</f>
        <v>0</v>
      </c>
      <c r="I34" s="92">
        <v>0.15</v>
      </c>
      <c r="J34" s="91">
        <f>ROUND(((SUM(BF125:BF596))*I34),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ROUND((SUM(BG125:BG596)),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ROUND((SUM(BH125:BH596)),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ROUND((SUM(BI125:BI596)),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Okružní křižovatka ulic ŠTEFÁNIKOVA, TŘ.DR.E.BENEŠE - Bohumín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10" t="str">
        <f>E9</f>
        <v>1601 - SO 301 Vodovod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Bohumín</v>
      </c>
      <c r="I89" s="27" t="s">
        <v>22</v>
      </c>
      <c r="J89" s="52" t="str">
        <f>IF(J12="","",J12)</f>
        <v>16. 5. 2023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Bohumín, Masarykova 158, Bohumín</v>
      </c>
      <c r="I91" s="27" t="s">
        <v>30</v>
      </c>
      <c r="J91" s="30" t="str">
        <f>E21</f>
        <v>Báňské Projekty Ostrava, a.s.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35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110</v>
      </c>
      <c r="J96" s="66">
        <f>J125</f>
        <v>0</v>
      </c>
      <c r="L96" s="32"/>
      <c r="AU96" s="17" t="s">
        <v>111</v>
      </c>
    </row>
    <row r="97" spans="2:12" s="8" customFormat="1" ht="24.95" customHeight="1">
      <c r="B97" s="104"/>
      <c r="D97" s="105" t="s">
        <v>112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113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114</v>
      </c>
      <c r="E99" s="110"/>
      <c r="F99" s="110"/>
      <c r="G99" s="110"/>
      <c r="H99" s="110"/>
      <c r="I99" s="110"/>
      <c r="J99" s="111">
        <f>J288</f>
        <v>0</v>
      </c>
      <c r="L99" s="108"/>
    </row>
    <row r="100" spans="2:12" s="9" customFormat="1" ht="19.899999999999999" customHeight="1">
      <c r="B100" s="108"/>
      <c r="D100" s="109" t="s">
        <v>115</v>
      </c>
      <c r="E100" s="110"/>
      <c r="F100" s="110"/>
      <c r="G100" s="110"/>
      <c r="H100" s="110"/>
      <c r="I100" s="110"/>
      <c r="J100" s="111">
        <f>J294</f>
        <v>0</v>
      </c>
      <c r="L100" s="108"/>
    </row>
    <row r="101" spans="2:12" s="9" customFormat="1" ht="19.899999999999999" customHeight="1">
      <c r="B101" s="108"/>
      <c r="D101" s="109" t="s">
        <v>116</v>
      </c>
      <c r="E101" s="110"/>
      <c r="F101" s="110"/>
      <c r="G101" s="110"/>
      <c r="H101" s="110"/>
      <c r="I101" s="110"/>
      <c r="J101" s="111">
        <f>J331</f>
        <v>0</v>
      </c>
      <c r="L101" s="108"/>
    </row>
    <row r="102" spans="2:12" s="9" customFormat="1" ht="19.899999999999999" customHeight="1">
      <c r="B102" s="108"/>
      <c r="D102" s="109" t="s">
        <v>117</v>
      </c>
      <c r="E102" s="110"/>
      <c r="F102" s="110"/>
      <c r="G102" s="110"/>
      <c r="H102" s="110"/>
      <c r="I102" s="110"/>
      <c r="J102" s="111">
        <f>J499</f>
        <v>0</v>
      </c>
      <c r="L102" s="108"/>
    </row>
    <row r="103" spans="2:12" s="9" customFormat="1" ht="19.899999999999999" customHeight="1">
      <c r="B103" s="108"/>
      <c r="D103" s="109" t="s">
        <v>118</v>
      </c>
      <c r="E103" s="110"/>
      <c r="F103" s="110"/>
      <c r="G103" s="110"/>
      <c r="H103" s="110"/>
      <c r="I103" s="110"/>
      <c r="J103" s="111">
        <f>J585</f>
        <v>0</v>
      </c>
      <c r="L103" s="108"/>
    </row>
    <row r="104" spans="2:12" s="9" customFormat="1" ht="19.899999999999999" customHeight="1">
      <c r="B104" s="108"/>
      <c r="D104" s="109" t="s">
        <v>119</v>
      </c>
      <c r="E104" s="110"/>
      <c r="F104" s="110"/>
      <c r="G104" s="110"/>
      <c r="H104" s="110"/>
      <c r="I104" s="110"/>
      <c r="J104" s="111">
        <f>J589</f>
        <v>0</v>
      </c>
      <c r="L104" s="108"/>
    </row>
    <row r="105" spans="2:12" s="9" customFormat="1" ht="19.899999999999999" customHeight="1">
      <c r="B105" s="108"/>
      <c r="D105" s="109" t="s">
        <v>120</v>
      </c>
      <c r="E105" s="110"/>
      <c r="F105" s="110"/>
      <c r="G105" s="110"/>
      <c r="H105" s="110"/>
      <c r="I105" s="110"/>
      <c r="J105" s="111">
        <f>J595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121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0" t="str">
        <f>E7</f>
        <v>Okružní křižovatka ulic ŠTEFÁNIKOVA, TŘ.DR.E.BENEŠE - Bohumín</v>
      </c>
      <c r="F115" s="231"/>
      <c r="G115" s="231"/>
      <c r="H115" s="231"/>
      <c r="L115" s="32"/>
    </row>
    <row r="116" spans="2:65" s="1" customFormat="1" ht="12" customHeight="1">
      <c r="B116" s="32"/>
      <c r="C116" s="27" t="s">
        <v>105</v>
      </c>
      <c r="L116" s="32"/>
    </row>
    <row r="117" spans="2:65" s="1" customFormat="1" ht="16.5" customHeight="1">
      <c r="B117" s="32"/>
      <c r="E117" s="210" t="str">
        <f>E9</f>
        <v>1601 - SO 301 Vodovod</v>
      </c>
      <c r="F117" s="229"/>
      <c r="G117" s="229"/>
      <c r="H117" s="229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Bohumín</v>
      </c>
      <c r="I119" s="27" t="s">
        <v>22</v>
      </c>
      <c r="J119" s="52" t="str">
        <f>IF(J12="","",J12)</f>
        <v>16. 5. 2023</v>
      </c>
      <c r="L119" s="32"/>
    </row>
    <row r="120" spans="2:65" s="1" customFormat="1" ht="6.95" customHeight="1">
      <c r="B120" s="32"/>
      <c r="L120" s="32"/>
    </row>
    <row r="121" spans="2:65" s="1" customFormat="1" ht="25.7" customHeight="1">
      <c r="B121" s="32"/>
      <c r="C121" s="27" t="s">
        <v>24</v>
      </c>
      <c r="F121" s="25" t="str">
        <f>E15</f>
        <v>Město Bohumín, Masarykova 158, Bohumín</v>
      </c>
      <c r="I121" s="27" t="s">
        <v>30</v>
      </c>
      <c r="J121" s="30" t="str">
        <f>E21</f>
        <v>Báňské Projekty Ostrava, a.s.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35</v>
      </c>
      <c r="J122" s="30" t="str">
        <f>E24</f>
        <v>Hořák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122</v>
      </c>
      <c r="D124" s="114" t="s">
        <v>64</v>
      </c>
      <c r="E124" s="114" t="s">
        <v>60</v>
      </c>
      <c r="F124" s="114" t="s">
        <v>61</v>
      </c>
      <c r="G124" s="114" t="s">
        <v>123</v>
      </c>
      <c r="H124" s="114" t="s">
        <v>124</v>
      </c>
      <c r="I124" s="114" t="s">
        <v>125</v>
      </c>
      <c r="J124" s="114" t="s">
        <v>109</v>
      </c>
      <c r="K124" s="115" t="s">
        <v>126</v>
      </c>
      <c r="L124" s="112"/>
      <c r="M124" s="59" t="s">
        <v>1</v>
      </c>
      <c r="N124" s="60" t="s">
        <v>43</v>
      </c>
      <c r="O124" s="60" t="s">
        <v>127</v>
      </c>
      <c r="P124" s="60" t="s">
        <v>128</v>
      </c>
      <c r="Q124" s="60" t="s">
        <v>129</v>
      </c>
      <c r="R124" s="60" t="s">
        <v>130</v>
      </c>
      <c r="S124" s="60" t="s">
        <v>131</v>
      </c>
      <c r="T124" s="61" t="s">
        <v>132</v>
      </c>
    </row>
    <row r="125" spans="2:65" s="1" customFormat="1" ht="22.9" customHeight="1">
      <c r="B125" s="32"/>
      <c r="C125" s="64" t="s">
        <v>133</v>
      </c>
      <c r="J125" s="116">
        <f>BK125</f>
        <v>0</v>
      </c>
      <c r="L125" s="32"/>
      <c r="M125" s="62"/>
      <c r="N125" s="53"/>
      <c r="O125" s="53"/>
      <c r="P125" s="117">
        <f>P126</f>
        <v>0</v>
      </c>
      <c r="Q125" s="53"/>
      <c r="R125" s="117">
        <f>R126</f>
        <v>145.71532740000001</v>
      </c>
      <c r="S125" s="53"/>
      <c r="T125" s="118">
        <f>T126</f>
        <v>29.345500000000001</v>
      </c>
      <c r="AT125" s="17" t="s">
        <v>78</v>
      </c>
      <c r="AU125" s="17" t="s">
        <v>111</v>
      </c>
      <c r="BK125" s="119">
        <f>BK126</f>
        <v>0</v>
      </c>
    </row>
    <row r="126" spans="2:65" s="11" customFormat="1" ht="25.9" customHeight="1">
      <c r="B126" s="120"/>
      <c r="D126" s="121" t="s">
        <v>78</v>
      </c>
      <c r="E126" s="122" t="s">
        <v>134</v>
      </c>
      <c r="F126" s="122" t="s">
        <v>135</v>
      </c>
      <c r="I126" s="123"/>
      <c r="J126" s="124">
        <f>BK126</f>
        <v>0</v>
      </c>
      <c r="L126" s="120"/>
      <c r="M126" s="125"/>
      <c r="P126" s="126">
        <f>P127+P288+P294+P331+P499+P585+P589+P595</f>
        <v>0</v>
      </c>
      <c r="R126" s="126">
        <f>R127+R288+R294+R331+R499+R585+R589+R595</f>
        <v>145.71532740000001</v>
      </c>
      <c r="T126" s="127">
        <f>T127+T288+T294+T331+T499+T585+T589+T595</f>
        <v>29.345500000000001</v>
      </c>
      <c r="AR126" s="121" t="s">
        <v>87</v>
      </c>
      <c r="AT126" s="128" t="s">
        <v>78</v>
      </c>
      <c r="AU126" s="128" t="s">
        <v>79</v>
      </c>
      <c r="AY126" s="121" t="s">
        <v>136</v>
      </c>
      <c r="BK126" s="129">
        <f>BK127+BK288+BK294+BK331+BK499+BK585+BK589+BK595</f>
        <v>0</v>
      </c>
    </row>
    <row r="127" spans="2:65" s="11" customFormat="1" ht="22.9" customHeight="1">
      <c r="B127" s="120"/>
      <c r="D127" s="121" t="s">
        <v>78</v>
      </c>
      <c r="E127" s="130" t="s">
        <v>87</v>
      </c>
      <c r="F127" s="130" t="s">
        <v>137</v>
      </c>
      <c r="I127" s="123"/>
      <c r="J127" s="131">
        <f>BK127</f>
        <v>0</v>
      </c>
      <c r="L127" s="120"/>
      <c r="M127" s="125"/>
      <c r="P127" s="126">
        <f>SUM(P128:P287)</f>
        <v>0</v>
      </c>
      <c r="R127" s="126">
        <f>SUM(R128:R287)</f>
        <v>109.2008672</v>
      </c>
      <c r="T127" s="127">
        <f>SUM(T128:T287)</f>
        <v>0</v>
      </c>
      <c r="AR127" s="121" t="s">
        <v>87</v>
      </c>
      <c r="AT127" s="128" t="s">
        <v>78</v>
      </c>
      <c r="AU127" s="128" t="s">
        <v>87</v>
      </c>
      <c r="AY127" s="121" t="s">
        <v>136</v>
      </c>
      <c r="BK127" s="129">
        <f>SUM(BK128:BK287)</f>
        <v>0</v>
      </c>
    </row>
    <row r="128" spans="2:65" s="1" customFormat="1" ht="16.5" customHeight="1">
      <c r="B128" s="32"/>
      <c r="C128" s="132" t="s">
        <v>87</v>
      </c>
      <c r="D128" s="132" t="s">
        <v>138</v>
      </c>
      <c r="E128" s="133" t="s">
        <v>139</v>
      </c>
      <c r="F128" s="134" t="s">
        <v>140</v>
      </c>
      <c r="G128" s="135" t="s">
        <v>141</v>
      </c>
      <c r="H128" s="136">
        <v>6</v>
      </c>
      <c r="I128" s="137"/>
      <c r="J128" s="138">
        <f>ROUND(I128*H128,2)</f>
        <v>0</v>
      </c>
      <c r="K128" s="134" t="s">
        <v>142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143</v>
      </c>
      <c r="AT128" s="143" t="s">
        <v>138</v>
      </c>
      <c r="AU128" s="143" t="s">
        <v>90</v>
      </c>
      <c r="AY128" s="17" t="s">
        <v>136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143</v>
      </c>
      <c r="BM128" s="143" t="s">
        <v>144</v>
      </c>
    </row>
    <row r="129" spans="2:65" s="12" customFormat="1">
      <c r="B129" s="145"/>
      <c r="D129" s="146" t="s">
        <v>145</v>
      </c>
      <c r="E129" s="147" t="s">
        <v>1</v>
      </c>
      <c r="F129" s="148" t="s">
        <v>146</v>
      </c>
      <c r="H129" s="149">
        <v>6</v>
      </c>
      <c r="I129" s="150"/>
      <c r="L129" s="145"/>
      <c r="M129" s="151"/>
      <c r="T129" s="152"/>
      <c r="AT129" s="147" t="s">
        <v>145</v>
      </c>
      <c r="AU129" s="147" t="s">
        <v>90</v>
      </c>
      <c r="AV129" s="12" t="s">
        <v>90</v>
      </c>
      <c r="AW129" s="12" t="s">
        <v>34</v>
      </c>
      <c r="AX129" s="12" t="s">
        <v>87</v>
      </c>
      <c r="AY129" s="147" t="s">
        <v>136</v>
      </c>
    </row>
    <row r="130" spans="2:65" s="1" customFormat="1" ht="24.2" customHeight="1">
      <c r="B130" s="32"/>
      <c r="C130" s="132" t="s">
        <v>90</v>
      </c>
      <c r="D130" s="132" t="s">
        <v>138</v>
      </c>
      <c r="E130" s="133" t="s">
        <v>147</v>
      </c>
      <c r="F130" s="134" t="s">
        <v>148</v>
      </c>
      <c r="G130" s="135" t="s">
        <v>149</v>
      </c>
      <c r="H130" s="136">
        <v>200</v>
      </c>
      <c r="I130" s="137"/>
      <c r="J130" s="138">
        <f>ROUND(I130*H130,2)</f>
        <v>0</v>
      </c>
      <c r="K130" s="134" t="s">
        <v>142</v>
      </c>
      <c r="L130" s="32"/>
      <c r="M130" s="139" t="s">
        <v>1</v>
      </c>
      <c r="N130" s="140" t="s">
        <v>44</v>
      </c>
      <c r="P130" s="141">
        <f>O130*H130</f>
        <v>0</v>
      </c>
      <c r="Q130" s="141">
        <v>3.0000000000000001E-5</v>
      </c>
      <c r="R130" s="141">
        <f>Q130*H130</f>
        <v>6.0000000000000001E-3</v>
      </c>
      <c r="S130" s="141">
        <v>0</v>
      </c>
      <c r="T130" s="142">
        <f>S130*H130</f>
        <v>0</v>
      </c>
      <c r="AR130" s="143" t="s">
        <v>143</v>
      </c>
      <c r="AT130" s="143" t="s">
        <v>138</v>
      </c>
      <c r="AU130" s="143" t="s">
        <v>90</v>
      </c>
      <c r="AY130" s="17" t="s">
        <v>136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87</v>
      </c>
      <c r="BK130" s="144">
        <f>ROUND(I130*H130,2)</f>
        <v>0</v>
      </c>
      <c r="BL130" s="17" t="s">
        <v>143</v>
      </c>
      <c r="BM130" s="143" t="s">
        <v>150</v>
      </c>
    </row>
    <row r="131" spans="2:65" s="12" customFormat="1">
      <c r="B131" s="145"/>
      <c r="D131" s="146" t="s">
        <v>145</v>
      </c>
      <c r="E131" s="147" t="s">
        <v>1</v>
      </c>
      <c r="F131" s="148" t="s">
        <v>151</v>
      </c>
      <c r="H131" s="149">
        <v>200</v>
      </c>
      <c r="I131" s="150"/>
      <c r="L131" s="145"/>
      <c r="M131" s="151"/>
      <c r="T131" s="152"/>
      <c r="AT131" s="147" t="s">
        <v>145</v>
      </c>
      <c r="AU131" s="147" t="s">
        <v>90</v>
      </c>
      <c r="AV131" s="12" t="s">
        <v>90</v>
      </c>
      <c r="AW131" s="12" t="s">
        <v>34</v>
      </c>
      <c r="AX131" s="12" t="s">
        <v>87</v>
      </c>
      <c r="AY131" s="147" t="s">
        <v>136</v>
      </c>
    </row>
    <row r="132" spans="2:65" s="1" customFormat="1" ht="24.2" customHeight="1">
      <c r="B132" s="32"/>
      <c r="C132" s="132" t="s">
        <v>152</v>
      </c>
      <c r="D132" s="132" t="s">
        <v>138</v>
      </c>
      <c r="E132" s="133" t="s">
        <v>153</v>
      </c>
      <c r="F132" s="134" t="s">
        <v>154</v>
      </c>
      <c r="G132" s="135" t="s">
        <v>155</v>
      </c>
      <c r="H132" s="136">
        <v>100</v>
      </c>
      <c r="I132" s="137"/>
      <c r="J132" s="138">
        <f>ROUND(I132*H132,2)</f>
        <v>0</v>
      </c>
      <c r="K132" s="134" t="s">
        <v>142</v>
      </c>
      <c r="L132" s="32"/>
      <c r="M132" s="139" t="s">
        <v>1</v>
      </c>
      <c r="N132" s="140" t="s">
        <v>44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143</v>
      </c>
      <c r="AT132" s="143" t="s">
        <v>138</v>
      </c>
      <c r="AU132" s="143" t="s">
        <v>90</v>
      </c>
      <c r="AY132" s="17" t="s">
        <v>136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143</v>
      </c>
      <c r="BM132" s="143" t="s">
        <v>156</v>
      </c>
    </row>
    <row r="133" spans="2:65" s="1" customFormat="1" ht="24.2" customHeight="1">
      <c r="B133" s="32"/>
      <c r="C133" s="132" t="s">
        <v>143</v>
      </c>
      <c r="D133" s="132" t="s">
        <v>138</v>
      </c>
      <c r="E133" s="133" t="s">
        <v>157</v>
      </c>
      <c r="F133" s="134" t="s">
        <v>158</v>
      </c>
      <c r="G133" s="135" t="s">
        <v>159</v>
      </c>
      <c r="H133" s="136">
        <v>2</v>
      </c>
      <c r="I133" s="137"/>
      <c r="J133" s="138">
        <f>ROUND(I133*H133,2)</f>
        <v>0</v>
      </c>
      <c r="K133" s="134" t="s">
        <v>142</v>
      </c>
      <c r="L133" s="32"/>
      <c r="M133" s="139" t="s">
        <v>1</v>
      </c>
      <c r="N133" s="140" t="s">
        <v>44</v>
      </c>
      <c r="P133" s="141">
        <f>O133*H133</f>
        <v>0</v>
      </c>
      <c r="Q133" s="141">
        <v>1.269E-2</v>
      </c>
      <c r="R133" s="141">
        <f>Q133*H133</f>
        <v>2.538E-2</v>
      </c>
      <c r="S133" s="141">
        <v>0</v>
      </c>
      <c r="T133" s="142">
        <f>S133*H133</f>
        <v>0</v>
      </c>
      <c r="AR133" s="143" t="s">
        <v>143</v>
      </c>
      <c r="AT133" s="143" t="s">
        <v>138</v>
      </c>
      <c r="AU133" s="143" t="s">
        <v>90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87</v>
      </c>
      <c r="BK133" s="144">
        <f>ROUND(I133*H133,2)</f>
        <v>0</v>
      </c>
      <c r="BL133" s="17" t="s">
        <v>143</v>
      </c>
      <c r="BM133" s="143" t="s">
        <v>160</v>
      </c>
    </row>
    <row r="134" spans="2:65" s="12" customFormat="1">
      <c r="B134" s="145"/>
      <c r="D134" s="146" t="s">
        <v>145</v>
      </c>
      <c r="E134" s="147" t="s">
        <v>1</v>
      </c>
      <c r="F134" s="148" t="s">
        <v>161</v>
      </c>
      <c r="H134" s="149">
        <v>2</v>
      </c>
      <c r="I134" s="150"/>
      <c r="L134" s="145"/>
      <c r="M134" s="151"/>
      <c r="T134" s="152"/>
      <c r="AT134" s="147" t="s">
        <v>145</v>
      </c>
      <c r="AU134" s="147" t="s">
        <v>90</v>
      </c>
      <c r="AV134" s="12" t="s">
        <v>90</v>
      </c>
      <c r="AW134" s="12" t="s">
        <v>34</v>
      </c>
      <c r="AX134" s="12" t="s">
        <v>87</v>
      </c>
      <c r="AY134" s="147" t="s">
        <v>136</v>
      </c>
    </row>
    <row r="135" spans="2:65" s="1" customFormat="1" ht="16.5" customHeight="1">
      <c r="B135" s="32"/>
      <c r="C135" s="132" t="s">
        <v>162</v>
      </c>
      <c r="D135" s="132" t="s">
        <v>138</v>
      </c>
      <c r="E135" s="133" t="s">
        <v>163</v>
      </c>
      <c r="F135" s="134" t="s">
        <v>164</v>
      </c>
      <c r="G135" s="135" t="s">
        <v>159</v>
      </c>
      <c r="H135" s="136">
        <v>8.4</v>
      </c>
      <c r="I135" s="137"/>
      <c r="J135" s="138">
        <f>ROUND(I135*H135,2)</f>
        <v>0</v>
      </c>
      <c r="K135" s="134" t="s">
        <v>142</v>
      </c>
      <c r="L135" s="32"/>
      <c r="M135" s="139" t="s">
        <v>1</v>
      </c>
      <c r="N135" s="140" t="s">
        <v>44</v>
      </c>
      <c r="P135" s="141">
        <f>O135*H135</f>
        <v>0</v>
      </c>
      <c r="Q135" s="141">
        <v>3.6900000000000002E-2</v>
      </c>
      <c r="R135" s="141">
        <f>Q135*H135</f>
        <v>0.30996000000000001</v>
      </c>
      <c r="S135" s="141">
        <v>0</v>
      </c>
      <c r="T135" s="142">
        <f>S135*H135</f>
        <v>0</v>
      </c>
      <c r="AR135" s="143" t="s">
        <v>143</v>
      </c>
      <c r="AT135" s="143" t="s">
        <v>138</v>
      </c>
      <c r="AU135" s="143" t="s">
        <v>90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87</v>
      </c>
      <c r="BK135" s="144">
        <f>ROUND(I135*H135,2)</f>
        <v>0</v>
      </c>
      <c r="BL135" s="17" t="s">
        <v>143</v>
      </c>
      <c r="BM135" s="143" t="s">
        <v>165</v>
      </c>
    </row>
    <row r="136" spans="2:65" s="12" customFormat="1">
      <c r="B136" s="145"/>
      <c r="D136" s="146" t="s">
        <v>145</v>
      </c>
      <c r="E136" s="147" t="s">
        <v>1</v>
      </c>
      <c r="F136" s="148" t="s">
        <v>166</v>
      </c>
      <c r="H136" s="149">
        <v>4.8</v>
      </c>
      <c r="I136" s="150"/>
      <c r="L136" s="145"/>
      <c r="M136" s="151"/>
      <c r="T136" s="152"/>
      <c r="AT136" s="147" t="s">
        <v>145</v>
      </c>
      <c r="AU136" s="147" t="s">
        <v>90</v>
      </c>
      <c r="AV136" s="12" t="s">
        <v>90</v>
      </c>
      <c r="AW136" s="12" t="s">
        <v>34</v>
      </c>
      <c r="AX136" s="12" t="s">
        <v>79</v>
      </c>
      <c r="AY136" s="147" t="s">
        <v>136</v>
      </c>
    </row>
    <row r="137" spans="2:65" s="12" customFormat="1">
      <c r="B137" s="145"/>
      <c r="D137" s="146" t="s">
        <v>145</v>
      </c>
      <c r="E137" s="147" t="s">
        <v>1</v>
      </c>
      <c r="F137" s="148" t="s">
        <v>167</v>
      </c>
      <c r="H137" s="149">
        <v>3.6</v>
      </c>
      <c r="I137" s="150"/>
      <c r="L137" s="145"/>
      <c r="M137" s="151"/>
      <c r="T137" s="152"/>
      <c r="AT137" s="147" t="s">
        <v>145</v>
      </c>
      <c r="AU137" s="147" t="s">
        <v>90</v>
      </c>
      <c r="AV137" s="12" t="s">
        <v>90</v>
      </c>
      <c r="AW137" s="12" t="s">
        <v>34</v>
      </c>
      <c r="AX137" s="12" t="s">
        <v>79</v>
      </c>
      <c r="AY137" s="147" t="s">
        <v>136</v>
      </c>
    </row>
    <row r="138" spans="2:65" s="13" customFormat="1">
      <c r="B138" s="153"/>
      <c r="D138" s="146" t="s">
        <v>145</v>
      </c>
      <c r="E138" s="154" t="s">
        <v>1</v>
      </c>
      <c r="F138" s="155" t="s">
        <v>168</v>
      </c>
      <c r="H138" s="156">
        <v>8.4</v>
      </c>
      <c r="I138" s="157"/>
      <c r="L138" s="153"/>
      <c r="M138" s="158"/>
      <c r="T138" s="159"/>
      <c r="AT138" s="154" t="s">
        <v>145</v>
      </c>
      <c r="AU138" s="154" t="s">
        <v>90</v>
      </c>
      <c r="AV138" s="13" t="s">
        <v>143</v>
      </c>
      <c r="AW138" s="13" t="s">
        <v>34</v>
      </c>
      <c r="AX138" s="13" t="s">
        <v>87</v>
      </c>
      <c r="AY138" s="154" t="s">
        <v>136</v>
      </c>
    </row>
    <row r="139" spans="2:65" s="1" customFormat="1" ht="24.2" customHeight="1">
      <c r="B139" s="32"/>
      <c r="C139" s="132" t="s">
        <v>169</v>
      </c>
      <c r="D139" s="132" t="s">
        <v>138</v>
      </c>
      <c r="E139" s="133" t="s">
        <v>170</v>
      </c>
      <c r="F139" s="134" t="s">
        <v>171</v>
      </c>
      <c r="G139" s="135" t="s">
        <v>159</v>
      </c>
      <c r="H139" s="136">
        <v>1.2</v>
      </c>
      <c r="I139" s="137"/>
      <c r="J139" s="138">
        <f>ROUND(I139*H139,2)</f>
        <v>0</v>
      </c>
      <c r="K139" s="134" t="s">
        <v>142</v>
      </c>
      <c r="L139" s="32"/>
      <c r="M139" s="139" t="s">
        <v>1</v>
      </c>
      <c r="N139" s="140" t="s">
        <v>44</v>
      </c>
      <c r="P139" s="141">
        <f>O139*H139</f>
        <v>0</v>
      </c>
      <c r="Q139" s="141">
        <v>1.068E-2</v>
      </c>
      <c r="R139" s="141">
        <f>Q139*H139</f>
        <v>1.2815999999999999E-2</v>
      </c>
      <c r="S139" s="141">
        <v>0</v>
      </c>
      <c r="T139" s="142">
        <f>S139*H139</f>
        <v>0</v>
      </c>
      <c r="AR139" s="143" t="s">
        <v>143</v>
      </c>
      <c r="AT139" s="143" t="s">
        <v>138</v>
      </c>
      <c r="AU139" s="143" t="s">
        <v>90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87</v>
      </c>
      <c r="BK139" s="144">
        <f>ROUND(I139*H139,2)</f>
        <v>0</v>
      </c>
      <c r="BL139" s="17" t="s">
        <v>143</v>
      </c>
      <c r="BM139" s="143" t="s">
        <v>172</v>
      </c>
    </row>
    <row r="140" spans="2:65" s="12" customFormat="1">
      <c r="B140" s="145"/>
      <c r="D140" s="146" t="s">
        <v>145</v>
      </c>
      <c r="E140" s="147" t="s">
        <v>1</v>
      </c>
      <c r="F140" s="148" t="s">
        <v>173</v>
      </c>
      <c r="H140" s="149">
        <v>1.2</v>
      </c>
      <c r="I140" s="150"/>
      <c r="L140" s="145"/>
      <c r="M140" s="151"/>
      <c r="T140" s="152"/>
      <c r="AT140" s="147" t="s">
        <v>145</v>
      </c>
      <c r="AU140" s="147" t="s">
        <v>90</v>
      </c>
      <c r="AV140" s="12" t="s">
        <v>90</v>
      </c>
      <c r="AW140" s="12" t="s">
        <v>34</v>
      </c>
      <c r="AX140" s="12" t="s">
        <v>87</v>
      </c>
      <c r="AY140" s="147" t="s">
        <v>136</v>
      </c>
    </row>
    <row r="141" spans="2:65" s="1" customFormat="1" ht="24.2" customHeight="1">
      <c r="B141" s="32"/>
      <c r="C141" s="132" t="s">
        <v>174</v>
      </c>
      <c r="D141" s="132" t="s">
        <v>138</v>
      </c>
      <c r="E141" s="133" t="s">
        <v>175</v>
      </c>
      <c r="F141" s="134" t="s">
        <v>176</v>
      </c>
      <c r="G141" s="135" t="s">
        <v>159</v>
      </c>
      <c r="H141" s="136">
        <v>6</v>
      </c>
      <c r="I141" s="137"/>
      <c r="J141" s="138">
        <f>ROUND(I141*H141,2)</f>
        <v>0</v>
      </c>
      <c r="K141" s="134" t="s">
        <v>142</v>
      </c>
      <c r="L141" s="32"/>
      <c r="M141" s="139" t="s">
        <v>1</v>
      </c>
      <c r="N141" s="140" t="s">
        <v>44</v>
      </c>
      <c r="P141" s="141">
        <f>O141*H141</f>
        <v>0</v>
      </c>
      <c r="Q141" s="141">
        <v>3.6900000000000002E-2</v>
      </c>
      <c r="R141" s="141">
        <f>Q141*H141</f>
        <v>0.22140000000000001</v>
      </c>
      <c r="S141" s="141">
        <v>0</v>
      </c>
      <c r="T141" s="142">
        <f>S141*H141</f>
        <v>0</v>
      </c>
      <c r="AR141" s="143" t="s">
        <v>143</v>
      </c>
      <c r="AT141" s="143" t="s">
        <v>138</v>
      </c>
      <c r="AU141" s="143" t="s">
        <v>90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87</v>
      </c>
      <c r="BK141" s="144">
        <f>ROUND(I141*H141,2)</f>
        <v>0</v>
      </c>
      <c r="BL141" s="17" t="s">
        <v>143</v>
      </c>
      <c r="BM141" s="143" t="s">
        <v>177</v>
      </c>
    </row>
    <row r="142" spans="2:65" s="12" customFormat="1">
      <c r="B142" s="145"/>
      <c r="D142" s="146" t="s">
        <v>145</v>
      </c>
      <c r="E142" s="147" t="s">
        <v>1</v>
      </c>
      <c r="F142" s="148" t="s">
        <v>178</v>
      </c>
      <c r="H142" s="149">
        <v>6</v>
      </c>
      <c r="I142" s="150"/>
      <c r="L142" s="145"/>
      <c r="M142" s="151"/>
      <c r="T142" s="152"/>
      <c r="AT142" s="147" t="s">
        <v>145</v>
      </c>
      <c r="AU142" s="147" t="s">
        <v>90</v>
      </c>
      <c r="AV142" s="12" t="s">
        <v>90</v>
      </c>
      <c r="AW142" s="12" t="s">
        <v>34</v>
      </c>
      <c r="AX142" s="12" t="s">
        <v>87</v>
      </c>
      <c r="AY142" s="147" t="s">
        <v>136</v>
      </c>
    </row>
    <row r="143" spans="2:65" s="1" customFormat="1" ht="24.2" customHeight="1">
      <c r="B143" s="32"/>
      <c r="C143" s="132" t="s">
        <v>179</v>
      </c>
      <c r="D143" s="132" t="s">
        <v>138</v>
      </c>
      <c r="E143" s="133" t="s">
        <v>180</v>
      </c>
      <c r="F143" s="134" t="s">
        <v>181</v>
      </c>
      <c r="G143" s="135" t="s">
        <v>159</v>
      </c>
      <c r="H143" s="136">
        <v>9.6</v>
      </c>
      <c r="I143" s="137"/>
      <c r="J143" s="138">
        <f>ROUND(I143*H143,2)</f>
        <v>0</v>
      </c>
      <c r="K143" s="134" t="s">
        <v>142</v>
      </c>
      <c r="L143" s="32"/>
      <c r="M143" s="139" t="s">
        <v>1</v>
      </c>
      <c r="N143" s="140" t="s">
        <v>44</v>
      </c>
      <c r="P143" s="141">
        <f>O143*H143</f>
        <v>0</v>
      </c>
      <c r="Q143" s="141">
        <v>0.10775</v>
      </c>
      <c r="R143" s="141">
        <f>Q143*H143</f>
        <v>1.0344</v>
      </c>
      <c r="S143" s="141">
        <v>0</v>
      </c>
      <c r="T143" s="142">
        <f>S143*H143</f>
        <v>0</v>
      </c>
      <c r="AR143" s="143" t="s">
        <v>143</v>
      </c>
      <c r="AT143" s="143" t="s">
        <v>138</v>
      </c>
      <c r="AU143" s="143" t="s">
        <v>90</v>
      </c>
      <c r="AY143" s="17" t="s">
        <v>136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143</v>
      </c>
      <c r="BM143" s="143" t="s">
        <v>182</v>
      </c>
    </row>
    <row r="144" spans="2:65" s="12" customFormat="1">
      <c r="B144" s="145"/>
      <c r="D144" s="146" t="s">
        <v>145</v>
      </c>
      <c r="E144" s="147" t="s">
        <v>1</v>
      </c>
      <c r="F144" s="148" t="s">
        <v>183</v>
      </c>
      <c r="H144" s="149">
        <v>9.6</v>
      </c>
      <c r="I144" s="150"/>
      <c r="L144" s="145"/>
      <c r="M144" s="151"/>
      <c r="T144" s="152"/>
      <c r="AT144" s="147" t="s">
        <v>145</v>
      </c>
      <c r="AU144" s="147" t="s">
        <v>90</v>
      </c>
      <c r="AV144" s="12" t="s">
        <v>90</v>
      </c>
      <c r="AW144" s="12" t="s">
        <v>34</v>
      </c>
      <c r="AX144" s="12" t="s">
        <v>87</v>
      </c>
      <c r="AY144" s="147" t="s">
        <v>136</v>
      </c>
    </row>
    <row r="145" spans="2:65" s="1" customFormat="1" ht="24.2" customHeight="1">
      <c r="B145" s="32"/>
      <c r="C145" s="132" t="s">
        <v>184</v>
      </c>
      <c r="D145" s="132" t="s">
        <v>138</v>
      </c>
      <c r="E145" s="133" t="s">
        <v>185</v>
      </c>
      <c r="F145" s="134" t="s">
        <v>186</v>
      </c>
      <c r="G145" s="135" t="s">
        <v>187</v>
      </c>
      <c r="H145" s="136">
        <v>10</v>
      </c>
      <c r="I145" s="137"/>
      <c r="J145" s="138">
        <f>ROUND(I145*H145,2)</f>
        <v>0</v>
      </c>
      <c r="K145" s="134" t="s">
        <v>142</v>
      </c>
      <c r="L145" s="32"/>
      <c r="M145" s="139" t="s">
        <v>1</v>
      </c>
      <c r="N145" s="140" t="s">
        <v>44</v>
      </c>
      <c r="P145" s="141">
        <f>O145*H145</f>
        <v>0</v>
      </c>
      <c r="Q145" s="141">
        <v>6.4999999999999997E-4</v>
      </c>
      <c r="R145" s="141">
        <f>Q145*H145</f>
        <v>6.4999999999999997E-3</v>
      </c>
      <c r="S145" s="141">
        <v>0</v>
      </c>
      <c r="T145" s="142">
        <f>S145*H145</f>
        <v>0</v>
      </c>
      <c r="AR145" s="143" t="s">
        <v>143</v>
      </c>
      <c r="AT145" s="143" t="s">
        <v>138</v>
      </c>
      <c r="AU145" s="143" t="s">
        <v>90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87</v>
      </c>
      <c r="BK145" s="144">
        <f>ROUND(I145*H145,2)</f>
        <v>0</v>
      </c>
      <c r="BL145" s="17" t="s">
        <v>143</v>
      </c>
      <c r="BM145" s="143" t="s">
        <v>188</v>
      </c>
    </row>
    <row r="146" spans="2:65" s="12" customFormat="1">
      <c r="B146" s="145"/>
      <c r="D146" s="146" t="s">
        <v>145</v>
      </c>
      <c r="E146" s="147" t="s">
        <v>1</v>
      </c>
      <c r="F146" s="148" t="s">
        <v>189</v>
      </c>
      <c r="H146" s="149">
        <v>10</v>
      </c>
      <c r="I146" s="150"/>
      <c r="L146" s="145"/>
      <c r="M146" s="151"/>
      <c r="T146" s="152"/>
      <c r="AT146" s="147" t="s">
        <v>145</v>
      </c>
      <c r="AU146" s="147" t="s">
        <v>90</v>
      </c>
      <c r="AV146" s="12" t="s">
        <v>90</v>
      </c>
      <c r="AW146" s="12" t="s">
        <v>34</v>
      </c>
      <c r="AX146" s="12" t="s">
        <v>87</v>
      </c>
      <c r="AY146" s="147" t="s">
        <v>136</v>
      </c>
    </row>
    <row r="147" spans="2:65" s="1" customFormat="1" ht="24.2" customHeight="1">
      <c r="B147" s="32"/>
      <c r="C147" s="132" t="s">
        <v>190</v>
      </c>
      <c r="D147" s="132" t="s">
        <v>138</v>
      </c>
      <c r="E147" s="133" t="s">
        <v>191</v>
      </c>
      <c r="F147" s="134" t="s">
        <v>192</v>
      </c>
      <c r="G147" s="135" t="s">
        <v>187</v>
      </c>
      <c r="H147" s="136">
        <v>10</v>
      </c>
      <c r="I147" s="137"/>
      <c r="J147" s="138">
        <f>ROUND(I147*H147,2)</f>
        <v>0</v>
      </c>
      <c r="K147" s="134" t="s">
        <v>142</v>
      </c>
      <c r="L147" s="32"/>
      <c r="M147" s="139" t="s">
        <v>1</v>
      </c>
      <c r="N147" s="140" t="s">
        <v>44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143</v>
      </c>
      <c r="AT147" s="143" t="s">
        <v>138</v>
      </c>
      <c r="AU147" s="143" t="s">
        <v>90</v>
      </c>
      <c r="AY147" s="17" t="s">
        <v>136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87</v>
      </c>
      <c r="BK147" s="144">
        <f>ROUND(I147*H147,2)</f>
        <v>0</v>
      </c>
      <c r="BL147" s="17" t="s">
        <v>143</v>
      </c>
      <c r="BM147" s="143" t="s">
        <v>193</v>
      </c>
    </row>
    <row r="148" spans="2:65" s="1" customFormat="1" ht="24.2" customHeight="1">
      <c r="B148" s="32"/>
      <c r="C148" s="132" t="s">
        <v>194</v>
      </c>
      <c r="D148" s="132" t="s">
        <v>138</v>
      </c>
      <c r="E148" s="133" t="s">
        <v>195</v>
      </c>
      <c r="F148" s="134" t="s">
        <v>196</v>
      </c>
      <c r="G148" s="135" t="s">
        <v>197</v>
      </c>
      <c r="H148" s="136">
        <v>48.4</v>
      </c>
      <c r="I148" s="137"/>
      <c r="J148" s="138">
        <f>ROUND(I148*H148,2)</f>
        <v>0</v>
      </c>
      <c r="K148" s="134" t="s">
        <v>142</v>
      </c>
      <c r="L148" s="32"/>
      <c r="M148" s="139" t="s">
        <v>1</v>
      </c>
      <c r="N148" s="140" t="s">
        <v>44</v>
      </c>
      <c r="P148" s="141">
        <f>O148*H148</f>
        <v>0</v>
      </c>
      <c r="Q148" s="141">
        <v>6.4000000000000005E-4</v>
      </c>
      <c r="R148" s="141">
        <f>Q148*H148</f>
        <v>3.0976E-2</v>
      </c>
      <c r="S148" s="141">
        <v>0</v>
      </c>
      <c r="T148" s="142">
        <f>S148*H148</f>
        <v>0</v>
      </c>
      <c r="AR148" s="143" t="s">
        <v>143</v>
      </c>
      <c r="AT148" s="143" t="s">
        <v>138</v>
      </c>
      <c r="AU148" s="143" t="s">
        <v>90</v>
      </c>
      <c r="AY148" s="17" t="s">
        <v>136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87</v>
      </c>
      <c r="BK148" s="144">
        <f>ROUND(I148*H148,2)</f>
        <v>0</v>
      </c>
      <c r="BL148" s="17" t="s">
        <v>143</v>
      </c>
      <c r="BM148" s="143" t="s">
        <v>198</v>
      </c>
    </row>
    <row r="149" spans="2:65" s="12" customFormat="1">
      <c r="B149" s="145"/>
      <c r="D149" s="146" t="s">
        <v>145</v>
      </c>
      <c r="E149" s="147" t="s">
        <v>1</v>
      </c>
      <c r="F149" s="148" t="s">
        <v>199</v>
      </c>
      <c r="H149" s="149">
        <v>48.4</v>
      </c>
      <c r="I149" s="150"/>
      <c r="L149" s="145"/>
      <c r="M149" s="151"/>
      <c r="T149" s="152"/>
      <c r="AT149" s="147" t="s">
        <v>145</v>
      </c>
      <c r="AU149" s="147" t="s">
        <v>90</v>
      </c>
      <c r="AV149" s="12" t="s">
        <v>90</v>
      </c>
      <c r="AW149" s="12" t="s">
        <v>34</v>
      </c>
      <c r="AX149" s="12" t="s">
        <v>87</v>
      </c>
      <c r="AY149" s="147" t="s">
        <v>136</v>
      </c>
    </row>
    <row r="150" spans="2:65" s="1" customFormat="1" ht="24.2" customHeight="1">
      <c r="B150" s="32"/>
      <c r="C150" s="132" t="s">
        <v>200</v>
      </c>
      <c r="D150" s="132" t="s">
        <v>138</v>
      </c>
      <c r="E150" s="133" t="s">
        <v>201</v>
      </c>
      <c r="F150" s="134" t="s">
        <v>202</v>
      </c>
      <c r="G150" s="135" t="s">
        <v>197</v>
      </c>
      <c r="H150" s="136">
        <v>48.4</v>
      </c>
      <c r="I150" s="137"/>
      <c r="J150" s="138">
        <f>ROUND(I150*H150,2)</f>
        <v>0</v>
      </c>
      <c r="K150" s="134" t="s">
        <v>142</v>
      </c>
      <c r="L150" s="32"/>
      <c r="M150" s="139" t="s">
        <v>1</v>
      </c>
      <c r="N150" s="140" t="s">
        <v>44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143</v>
      </c>
      <c r="AT150" s="143" t="s">
        <v>138</v>
      </c>
      <c r="AU150" s="143" t="s">
        <v>90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87</v>
      </c>
      <c r="BK150" s="144">
        <f>ROUND(I150*H150,2)</f>
        <v>0</v>
      </c>
      <c r="BL150" s="17" t="s">
        <v>143</v>
      </c>
      <c r="BM150" s="143" t="s">
        <v>203</v>
      </c>
    </row>
    <row r="151" spans="2:65" s="1" customFormat="1" ht="33" customHeight="1">
      <c r="B151" s="32"/>
      <c r="C151" s="132" t="s">
        <v>204</v>
      </c>
      <c r="D151" s="132" t="s">
        <v>138</v>
      </c>
      <c r="E151" s="133" t="s">
        <v>205</v>
      </c>
      <c r="F151" s="134" t="s">
        <v>206</v>
      </c>
      <c r="G151" s="135" t="s">
        <v>207</v>
      </c>
      <c r="H151" s="136">
        <v>209.37799999999999</v>
      </c>
      <c r="I151" s="137"/>
      <c r="J151" s="138">
        <f>ROUND(I151*H151,2)</f>
        <v>0</v>
      </c>
      <c r="K151" s="134" t="s">
        <v>142</v>
      </c>
      <c r="L151" s="32"/>
      <c r="M151" s="139" t="s">
        <v>1</v>
      </c>
      <c r="N151" s="140" t="s">
        <v>44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143</v>
      </c>
      <c r="AT151" s="143" t="s">
        <v>138</v>
      </c>
      <c r="AU151" s="143" t="s">
        <v>90</v>
      </c>
      <c r="AY151" s="17" t="s">
        <v>136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87</v>
      </c>
      <c r="BK151" s="144">
        <f>ROUND(I151*H151,2)</f>
        <v>0</v>
      </c>
      <c r="BL151" s="17" t="s">
        <v>143</v>
      </c>
      <c r="BM151" s="143" t="s">
        <v>208</v>
      </c>
    </row>
    <row r="152" spans="2:65" s="14" customFormat="1" ht="22.5">
      <c r="B152" s="160"/>
      <c r="D152" s="146" t="s">
        <v>145</v>
      </c>
      <c r="E152" s="161" t="s">
        <v>1</v>
      </c>
      <c r="F152" s="162" t="s">
        <v>209</v>
      </c>
      <c r="H152" s="161" t="s">
        <v>1</v>
      </c>
      <c r="I152" s="163"/>
      <c r="L152" s="160"/>
      <c r="M152" s="164"/>
      <c r="T152" s="165"/>
      <c r="AT152" s="161" t="s">
        <v>145</v>
      </c>
      <c r="AU152" s="161" t="s">
        <v>90</v>
      </c>
      <c r="AV152" s="14" t="s">
        <v>87</v>
      </c>
      <c r="AW152" s="14" t="s">
        <v>34</v>
      </c>
      <c r="AX152" s="14" t="s">
        <v>79</v>
      </c>
      <c r="AY152" s="161" t="s">
        <v>136</v>
      </c>
    </row>
    <row r="153" spans="2:65" s="12" customFormat="1">
      <c r="B153" s="145"/>
      <c r="D153" s="146" t="s">
        <v>145</v>
      </c>
      <c r="E153" s="147" t="s">
        <v>1</v>
      </c>
      <c r="F153" s="148" t="s">
        <v>210</v>
      </c>
      <c r="H153" s="149">
        <v>3.4729999999999999</v>
      </c>
      <c r="I153" s="150"/>
      <c r="L153" s="145"/>
      <c r="M153" s="151"/>
      <c r="T153" s="152"/>
      <c r="AT153" s="147" t="s">
        <v>145</v>
      </c>
      <c r="AU153" s="147" t="s">
        <v>90</v>
      </c>
      <c r="AV153" s="12" t="s">
        <v>90</v>
      </c>
      <c r="AW153" s="12" t="s">
        <v>34</v>
      </c>
      <c r="AX153" s="12" t="s">
        <v>79</v>
      </c>
      <c r="AY153" s="147" t="s">
        <v>136</v>
      </c>
    </row>
    <row r="154" spans="2:65" s="12" customFormat="1">
      <c r="B154" s="145"/>
      <c r="D154" s="146" t="s">
        <v>145</v>
      </c>
      <c r="E154" s="147" t="s">
        <v>1</v>
      </c>
      <c r="F154" s="148" t="s">
        <v>211</v>
      </c>
      <c r="H154" s="149">
        <v>17.439</v>
      </c>
      <c r="I154" s="150"/>
      <c r="L154" s="145"/>
      <c r="M154" s="151"/>
      <c r="T154" s="152"/>
      <c r="AT154" s="147" t="s">
        <v>145</v>
      </c>
      <c r="AU154" s="147" t="s">
        <v>90</v>
      </c>
      <c r="AV154" s="12" t="s">
        <v>90</v>
      </c>
      <c r="AW154" s="12" t="s">
        <v>34</v>
      </c>
      <c r="AX154" s="12" t="s">
        <v>79</v>
      </c>
      <c r="AY154" s="147" t="s">
        <v>136</v>
      </c>
    </row>
    <row r="155" spans="2:65" s="12" customFormat="1">
      <c r="B155" s="145"/>
      <c r="D155" s="146" t="s">
        <v>145</v>
      </c>
      <c r="E155" s="147" t="s">
        <v>1</v>
      </c>
      <c r="F155" s="148" t="s">
        <v>212</v>
      </c>
      <c r="H155" s="149">
        <v>8.7210000000000001</v>
      </c>
      <c r="I155" s="150"/>
      <c r="L155" s="145"/>
      <c r="M155" s="151"/>
      <c r="T155" s="152"/>
      <c r="AT155" s="147" t="s">
        <v>145</v>
      </c>
      <c r="AU155" s="147" t="s">
        <v>90</v>
      </c>
      <c r="AV155" s="12" t="s">
        <v>90</v>
      </c>
      <c r="AW155" s="12" t="s">
        <v>34</v>
      </c>
      <c r="AX155" s="12" t="s">
        <v>79</v>
      </c>
      <c r="AY155" s="147" t="s">
        <v>136</v>
      </c>
    </row>
    <row r="156" spans="2:65" s="12" customFormat="1">
      <c r="B156" s="145"/>
      <c r="D156" s="146" t="s">
        <v>145</v>
      </c>
      <c r="E156" s="147" t="s">
        <v>1</v>
      </c>
      <c r="F156" s="148" t="s">
        <v>213</v>
      </c>
      <c r="H156" s="149">
        <v>8.4659999999999993</v>
      </c>
      <c r="I156" s="150"/>
      <c r="L156" s="145"/>
      <c r="M156" s="151"/>
      <c r="T156" s="152"/>
      <c r="AT156" s="147" t="s">
        <v>145</v>
      </c>
      <c r="AU156" s="147" t="s">
        <v>90</v>
      </c>
      <c r="AV156" s="12" t="s">
        <v>90</v>
      </c>
      <c r="AW156" s="12" t="s">
        <v>34</v>
      </c>
      <c r="AX156" s="12" t="s">
        <v>79</v>
      </c>
      <c r="AY156" s="147" t="s">
        <v>136</v>
      </c>
    </row>
    <row r="157" spans="2:65" s="12" customFormat="1">
      <c r="B157" s="145"/>
      <c r="D157" s="146" t="s">
        <v>145</v>
      </c>
      <c r="E157" s="147" t="s">
        <v>1</v>
      </c>
      <c r="F157" s="148" t="s">
        <v>214</v>
      </c>
      <c r="H157" s="149">
        <v>33.676000000000002</v>
      </c>
      <c r="I157" s="150"/>
      <c r="L157" s="145"/>
      <c r="M157" s="151"/>
      <c r="T157" s="152"/>
      <c r="AT157" s="147" t="s">
        <v>145</v>
      </c>
      <c r="AU157" s="147" t="s">
        <v>90</v>
      </c>
      <c r="AV157" s="12" t="s">
        <v>90</v>
      </c>
      <c r="AW157" s="12" t="s">
        <v>34</v>
      </c>
      <c r="AX157" s="12" t="s">
        <v>79</v>
      </c>
      <c r="AY157" s="147" t="s">
        <v>136</v>
      </c>
    </row>
    <row r="158" spans="2:65" s="14" customFormat="1">
      <c r="B158" s="160"/>
      <c r="D158" s="146" t="s">
        <v>145</v>
      </c>
      <c r="E158" s="161" t="s">
        <v>1</v>
      </c>
      <c r="F158" s="162" t="s">
        <v>215</v>
      </c>
      <c r="H158" s="161" t="s">
        <v>1</v>
      </c>
      <c r="I158" s="163"/>
      <c r="L158" s="160"/>
      <c r="M158" s="164"/>
      <c r="T158" s="165"/>
      <c r="AT158" s="161" t="s">
        <v>145</v>
      </c>
      <c r="AU158" s="161" t="s">
        <v>90</v>
      </c>
      <c r="AV158" s="14" t="s">
        <v>87</v>
      </c>
      <c r="AW158" s="14" t="s">
        <v>34</v>
      </c>
      <c r="AX158" s="14" t="s">
        <v>79</v>
      </c>
      <c r="AY158" s="161" t="s">
        <v>136</v>
      </c>
    </row>
    <row r="159" spans="2:65" s="12" customFormat="1">
      <c r="B159" s="145"/>
      <c r="D159" s="146" t="s">
        <v>145</v>
      </c>
      <c r="E159" s="147" t="s">
        <v>1</v>
      </c>
      <c r="F159" s="148" t="s">
        <v>216</v>
      </c>
      <c r="H159" s="149">
        <v>3.8780000000000001</v>
      </c>
      <c r="I159" s="150"/>
      <c r="L159" s="145"/>
      <c r="M159" s="151"/>
      <c r="T159" s="152"/>
      <c r="AT159" s="147" t="s">
        <v>145</v>
      </c>
      <c r="AU159" s="147" t="s">
        <v>90</v>
      </c>
      <c r="AV159" s="12" t="s">
        <v>90</v>
      </c>
      <c r="AW159" s="12" t="s">
        <v>34</v>
      </c>
      <c r="AX159" s="12" t="s">
        <v>79</v>
      </c>
      <c r="AY159" s="147" t="s">
        <v>136</v>
      </c>
    </row>
    <row r="160" spans="2:65" s="15" customFormat="1">
      <c r="B160" s="166"/>
      <c r="D160" s="146" t="s">
        <v>145</v>
      </c>
      <c r="E160" s="167" t="s">
        <v>1</v>
      </c>
      <c r="F160" s="168" t="s">
        <v>217</v>
      </c>
      <c r="H160" s="169">
        <v>75.653000000000006</v>
      </c>
      <c r="I160" s="170"/>
      <c r="L160" s="166"/>
      <c r="M160" s="171"/>
      <c r="T160" s="172"/>
      <c r="AT160" s="167" t="s">
        <v>145</v>
      </c>
      <c r="AU160" s="167" t="s">
        <v>90</v>
      </c>
      <c r="AV160" s="15" t="s">
        <v>152</v>
      </c>
      <c r="AW160" s="15" t="s">
        <v>34</v>
      </c>
      <c r="AX160" s="15" t="s">
        <v>79</v>
      </c>
      <c r="AY160" s="167" t="s">
        <v>136</v>
      </c>
    </row>
    <row r="161" spans="2:51" s="14" customFormat="1" ht="22.5">
      <c r="B161" s="160"/>
      <c r="D161" s="146" t="s">
        <v>145</v>
      </c>
      <c r="E161" s="161" t="s">
        <v>1</v>
      </c>
      <c r="F161" s="162" t="s">
        <v>218</v>
      </c>
      <c r="H161" s="161" t="s">
        <v>1</v>
      </c>
      <c r="I161" s="163"/>
      <c r="L161" s="160"/>
      <c r="M161" s="164"/>
      <c r="T161" s="165"/>
      <c r="AT161" s="161" t="s">
        <v>145</v>
      </c>
      <c r="AU161" s="161" t="s">
        <v>90</v>
      </c>
      <c r="AV161" s="14" t="s">
        <v>87</v>
      </c>
      <c r="AW161" s="14" t="s">
        <v>34</v>
      </c>
      <c r="AX161" s="14" t="s">
        <v>79</v>
      </c>
      <c r="AY161" s="161" t="s">
        <v>136</v>
      </c>
    </row>
    <row r="162" spans="2:51" s="12" customFormat="1">
      <c r="B162" s="145"/>
      <c r="D162" s="146" t="s">
        <v>145</v>
      </c>
      <c r="E162" s="147" t="s">
        <v>1</v>
      </c>
      <c r="F162" s="148" t="s">
        <v>219</v>
      </c>
      <c r="H162" s="149">
        <v>4.8129999999999997</v>
      </c>
      <c r="I162" s="150"/>
      <c r="L162" s="145"/>
      <c r="M162" s="151"/>
      <c r="T162" s="152"/>
      <c r="AT162" s="147" t="s">
        <v>145</v>
      </c>
      <c r="AU162" s="147" t="s">
        <v>90</v>
      </c>
      <c r="AV162" s="12" t="s">
        <v>90</v>
      </c>
      <c r="AW162" s="12" t="s">
        <v>34</v>
      </c>
      <c r="AX162" s="12" t="s">
        <v>79</v>
      </c>
      <c r="AY162" s="147" t="s">
        <v>136</v>
      </c>
    </row>
    <row r="163" spans="2:51" s="12" customFormat="1">
      <c r="B163" s="145"/>
      <c r="D163" s="146" t="s">
        <v>145</v>
      </c>
      <c r="E163" s="147" t="s">
        <v>1</v>
      </c>
      <c r="F163" s="148" t="s">
        <v>220</v>
      </c>
      <c r="H163" s="149">
        <v>8.6240000000000006</v>
      </c>
      <c r="I163" s="150"/>
      <c r="L163" s="145"/>
      <c r="M163" s="151"/>
      <c r="T163" s="152"/>
      <c r="AT163" s="147" t="s">
        <v>145</v>
      </c>
      <c r="AU163" s="147" t="s">
        <v>90</v>
      </c>
      <c r="AV163" s="12" t="s">
        <v>90</v>
      </c>
      <c r="AW163" s="12" t="s">
        <v>34</v>
      </c>
      <c r="AX163" s="12" t="s">
        <v>79</v>
      </c>
      <c r="AY163" s="147" t="s">
        <v>136</v>
      </c>
    </row>
    <row r="164" spans="2:51" s="12" customFormat="1">
      <c r="B164" s="145"/>
      <c r="D164" s="146" t="s">
        <v>145</v>
      </c>
      <c r="E164" s="147" t="s">
        <v>1</v>
      </c>
      <c r="F164" s="148" t="s">
        <v>221</v>
      </c>
      <c r="H164" s="149">
        <v>12.292999999999999</v>
      </c>
      <c r="I164" s="150"/>
      <c r="L164" s="145"/>
      <c r="M164" s="151"/>
      <c r="T164" s="152"/>
      <c r="AT164" s="147" t="s">
        <v>145</v>
      </c>
      <c r="AU164" s="147" t="s">
        <v>90</v>
      </c>
      <c r="AV164" s="12" t="s">
        <v>90</v>
      </c>
      <c r="AW164" s="12" t="s">
        <v>34</v>
      </c>
      <c r="AX164" s="12" t="s">
        <v>79</v>
      </c>
      <c r="AY164" s="147" t="s">
        <v>136</v>
      </c>
    </row>
    <row r="165" spans="2:51" s="12" customFormat="1">
      <c r="B165" s="145"/>
      <c r="D165" s="146" t="s">
        <v>145</v>
      </c>
      <c r="E165" s="147" t="s">
        <v>1</v>
      </c>
      <c r="F165" s="148" t="s">
        <v>222</v>
      </c>
      <c r="H165" s="149">
        <v>22.893999999999998</v>
      </c>
      <c r="I165" s="150"/>
      <c r="L165" s="145"/>
      <c r="M165" s="151"/>
      <c r="T165" s="152"/>
      <c r="AT165" s="147" t="s">
        <v>145</v>
      </c>
      <c r="AU165" s="147" t="s">
        <v>90</v>
      </c>
      <c r="AV165" s="12" t="s">
        <v>90</v>
      </c>
      <c r="AW165" s="12" t="s">
        <v>34</v>
      </c>
      <c r="AX165" s="12" t="s">
        <v>79</v>
      </c>
      <c r="AY165" s="147" t="s">
        <v>136</v>
      </c>
    </row>
    <row r="166" spans="2:51" s="12" customFormat="1">
      <c r="B166" s="145"/>
      <c r="D166" s="146" t="s">
        <v>145</v>
      </c>
      <c r="E166" s="147" t="s">
        <v>1</v>
      </c>
      <c r="F166" s="148" t="s">
        <v>223</v>
      </c>
      <c r="H166" s="149">
        <v>23.41</v>
      </c>
      <c r="I166" s="150"/>
      <c r="L166" s="145"/>
      <c r="M166" s="151"/>
      <c r="T166" s="152"/>
      <c r="AT166" s="147" t="s">
        <v>145</v>
      </c>
      <c r="AU166" s="147" t="s">
        <v>90</v>
      </c>
      <c r="AV166" s="12" t="s">
        <v>90</v>
      </c>
      <c r="AW166" s="12" t="s">
        <v>34</v>
      </c>
      <c r="AX166" s="12" t="s">
        <v>79</v>
      </c>
      <c r="AY166" s="147" t="s">
        <v>136</v>
      </c>
    </row>
    <row r="167" spans="2:51" s="12" customFormat="1">
      <c r="B167" s="145"/>
      <c r="D167" s="146" t="s">
        <v>145</v>
      </c>
      <c r="E167" s="147" t="s">
        <v>1</v>
      </c>
      <c r="F167" s="148" t="s">
        <v>224</v>
      </c>
      <c r="H167" s="149">
        <v>18.404</v>
      </c>
      <c r="I167" s="150"/>
      <c r="L167" s="145"/>
      <c r="M167" s="151"/>
      <c r="T167" s="152"/>
      <c r="AT167" s="147" t="s">
        <v>145</v>
      </c>
      <c r="AU167" s="147" t="s">
        <v>90</v>
      </c>
      <c r="AV167" s="12" t="s">
        <v>90</v>
      </c>
      <c r="AW167" s="12" t="s">
        <v>34</v>
      </c>
      <c r="AX167" s="12" t="s">
        <v>79</v>
      </c>
      <c r="AY167" s="147" t="s">
        <v>136</v>
      </c>
    </row>
    <row r="168" spans="2:51" s="12" customFormat="1">
      <c r="B168" s="145"/>
      <c r="D168" s="146" t="s">
        <v>145</v>
      </c>
      <c r="E168" s="147" t="s">
        <v>1</v>
      </c>
      <c r="F168" s="148" t="s">
        <v>225</v>
      </c>
      <c r="H168" s="149">
        <v>8.6219999999999999</v>
      </c>
      <c r="I168" s="150"/>
      <c r="L168" s="145"/>
      <c r="M168" s="151"/>
      <c r="T168" s="152"/>
      <c r="AT168" s="147" t="s">
        <v>145</v>
      </c>
      <c r="AU168" s="147" t="s">
        <v>90</v>
      </c>
      <c r="AV168" s="12" t="s">
        <v>90</v>
      </c>
      <c r="AW168" s="12" t="s">
        <v>34</v>
      </c>
      <c r="AX168" s="12" t="s">
        <v>79</v>
      </c>
      <c r="AY168" s="147" t="s">
        <v>136</v>
      </c>
    </row>
    <row r="169" spans="2:51" s="12" customFormat="1">
      <c r="B169" s="145"/>
      <c r="D169" s="146" t="s">
        <v>145</v>
      </c>
      <c r="E169" s="147" t="s">
        <v>1</v>
      </c>
      <c r="F169" s="148" t="s">
        <v>226</v>
      </c>
      <c r="H169" s="149">
        <v>17.535</v>
      </c>
      <c r="I169" s="150"/>
      <c r="L169" s="145"/>
      <c r="M169" s="151"/>
      <c r="T169" s="152"/>
      <c r="AT169" s="147" t="s">
        <v>145</v>
      </c>
      <c r="AU169" s="147" t="s">
        <v>90</v>
      </c>
      <c r="AV169" s="12" t="s">
        <v>90</v>
      </c>
      <c r="AW169" s="12" t="s">
        <v>34</v>
      </c>
      <c r="AX169" s="12" t="s">
        <v>79</v>
      </c>
      <c r="AY169" s="147" t="s">
        <v>136</v>
      </c>
    </row>
    <row r="170" spans="2:51" s="15" customFormat="1">
      <c r="B170" s="166"/>
      <c r="D170" s="146" t="s">
        <v>145</v>
      </c>
      <c r="E170" s="167" t="s">
        <v>1</v>
      </c>
      <c r="F170" s="168" t="s">
        <v>217</v>
      </c>
      <c r="H170" s="169">
        <v>116.595</v>
      </c>
      <c r="I170" s="170"/>
      <c r="L170" s="166"/>
      <c r="M170" s="171"/>
      <c r="T170" s="172"/>
      <c r="AT170" s="167" t="s">
        <v>145</v>
      </c>
      <c r="AU170" s="167" t="s">
        <v>90</v>
      </c>
      <c r="AV170" s="15" t="s">
        <v>152</v>
      </c>
      <c r="AW170" s="15" t="s">
        <v>34</v>
      </c>
      <c r="AX170" s="15" t="s">
        <v>79</v>
      </c>
      <c r="AY170" s="167" t="s">
        <v>136</v>
      </c>
    </row>
    <row r="171" spans="2:51" s="14" customFormat="1" ht="22.5">
      <c r="B171" s="160"/>
      <c r="D171" s="146" t="s">
        <v>145</v>
      </c>
      <c r="E171" s="161" t="s">
        <v>1</v>
      </c>
      <c r="F171" s="162" t="s">
        <v>227</v>
      </c>
      <c r="H171" s="161" t="s">
        <v>1</v>
      </c>
      <c r="I171" s="163"/>
      <c r="L171" s="160"/>
      <c r="M171" s="164"/>
      <c r="T171" s="165"/>
      <c r="AT171" s="161" t="s">
        <v>145</v>
      </c>
      <c r="AU171" s="161" t="s">
        <v>90</v>
      </c>
      <c r="AV171" s="14" t="s">
        <v>87</v>
      </c>
      <c r="AW171" s="14" t="s">
        <v>34</v>
      </c>
      <c r="AX171" s="14" t="s">
        <v>79</v>
      </c>
      <c r="AY171" s="161" t="s">
        <v>136</v>
      </c>
    </row>
    <row r="172" spans="2:51" s="12" customFormat="1">
      <c r="B172" s="145"/>
      <c r="D172" s="146" t="s">
        <v>145</v>
      </c>
      <c r="E172" s="147" t="s">
        <v>1</v>
      </c>
      <c r="F172" s="148" t="s">
        <v>228</v>
      </c>
      <c r="H172" s="149">
        <v>3.99</v>
      </c>
      <c r="I172" s="150"/>
      <c r="L172" s="145"/>
      <c r="M172" s="151"/>
      <c r="T172" s="152"/>
      <c r="AT172" s="147" t="s">
        <v>145</v>
      </c>
      <c r="AU172" s="147" t="s">
        <v>90</v>
      </c>
      <c r="AV172" s="12" t="s">
        <v>90</v>
      </c>
      <c r="AW172" s="12" t="s">
        <v>34</v>
      </c>
      <c r="AX172" s="12" t="s">
        <v>79</v>
      </c>
      <c r="AY172" s="147" t="s">
        <v>136</v>
      </c>
    </row>
    <row r="173" spans="2:51" s="12" customFormat="1">
      <c r="B173" s="145"/>
      <c r="D173" s="146" t="s">
        <v>145</v>
      </c>
      <c r="E173" s="147" t="s">
        <v>1</v>
      </c>
      <c r="F173" s="148" t="s">
        <v>229</v>
      </c>
      <c r="H173" s="149">
        <v>0.433</v>
      </c>
      <c r="I173" s="150"/>
      <c r="L173" s="145"/>
      <c r="M173" s="151"/>
      <c r="T173" s="152"/>
      <c r="AT173" s="147" t="s">
        <v>145</v>
      </c>
      <c r="AU173" s="147" t="s">
        <v>90</v>
      </c>
      <c r="AV173" s="12" t="s">
        <v>90</v>
      </c>
      <c r="AW173" s="12" t="s">
        <v>34</v>
      </c>
      <c r="AX173" s="12" t="s">
        <v>79</v>
      </c>
      <c r="AY173" s="147" t="s">
        <v>136</v>
      </c>
    </row>
    <row r="174" spans="2:51" s="12" customFormat="1">
      <c r="B174" s="145"/>
      <c r="D174" s="146" t="s">
        <v>145</v>
      </c>
      <c r="E174" s="147" t="s">
        <v>1</v>
      </c>
      <c r="F174" s="148" t="s">
        <v>230</v>
      </c>
      <c r="H174" s="149">
        <v>1.786</v>
      </c>
      <c r="I174" s="150"/>
      <c r="L174" s="145"/>
      <c r="M174" s="151"/>
      <c r="T174" s="152"/>
      <c r="AT174" s="147" t="s">
        <v>145</v>
      </c>
      <c r="AU174" s="147" t="s">
        <v>90</v>
      </c>
      <c r="AV174" s="12" t="s">
        <v>90</v>
      </c>
      <c r="AW174" s="12" t="s">
        <v>34</v>
      </c>
      <c r="AX174" s="12" t="s">
        <v>79</v>
      </c>
      <c r="AY174" s="147" t="s">
        <v>136</v>
      </c>
    </row>
    <row r="175" spans="2:51" s="12" customFormat="1">
      <c r="B175" s="145"/>
      <c r="D175" s="146" t="s">
        <v>145</v>
      </c>
      <c r="E175" s="147" t="s">
        <v>1</v>
      </c>
      <c r="F175" s="148" t="s">
        <v>231</v>
      </c>
      <c r="H175" s="149">
        <v>3.99</v>
      </c>
      <c r="I175" s="150"/>
      <c r="L175" s="145"/>
      <c r="M175" s="151"/>
      <c r="T175" s="152"/>
      <c r="AT175" s="147" t="s">
        <v>145</v>
      </c>
      <c r="AU175" s="147" t="s">
        <v>90</v>
      </c>
      <c r="AV175" s="12" t="s">
        <v>90</v>
      </c>
      <c r="AW175" s="12" t="s">
        <v>34</v>
      </c>
      <c r="AX175" s="12" t="s">
        <v>79</v>
      </c>
      <c r="AY175" s="147" t="s">
        <v>136</v>
      </c>
    </row>
    <row r="176" spans="2:51" s="15" customFormat="1">
      <c r="B176" s="166"/>
      <c r="D176" s="146" t="s">
        <v>145</v>
      </c>
      <c r="E176" s="167" t="s">
        <v>1</v>
      </c>
      <c r="F176" s="168" t="s">
        <v>217</v>
      </c>
      <c r="H176" s="169">
        <v>10.199</v>
      </c>
      <c r="I176" s="170"/>
      <c r="L176" s="166"/>
      <c r="M176" s="171"/>
      <c r="T176" s="172"/>
      <c r="AT176" s="167" t="s">
        <v>145</v>
      </c>
      <c r="AU176" s="167" t="s">
        <v>90</v>
      </c>
      <c r="AV176" s="15" t="s">
        <v>152</v>
      </c>
      <c r="AW176" s="15" t="s">
        <v>34</v>
      </c>
      <c r="AX176" s="15" t="s">
        <v>79</v>
      </c>
      <c r="AY176" s="167" t="s">
        <v>136</v>
      </c>
    </row>
    <row r="177" spans="2:65" s="14" customFormat="1" ht="22.5">
      <c r="B177" s="160"/>
      <c r="D177" s="146" t="s">
        <v>145</v>
      </c>
      <c r="E177" s="161" t="s">
        <v>1</v>
      </c>
      <c r="F177" s="162" t="s">
        <v>232</v>
      </c>
      <c r="H177" s="161" t="s">
        <v>1</v>
      </c>
      <c r="I177" s="163"/>
      <c r="L177" s="160"/>
      <c r="M177" s="164"/>
      <c r="T177" s="165"/>
      <c r="AT177" s="161" t="s">
        <v>145</v>
      </c>
      <c r="AU177" s="161" t="s">
        <v>90</v>
      </c>
      <c r="AV177" s="14" t="s">
        <v>87</v>
      </c>
      <c r="AW177" s="14" t="s">
        <v>34</v>
      </c>
      <c r="AX177" s="14" t="s">
        <v>79</v>
      </c>
      <c r="AY177" s="161" t="s">
        <v>136</v>
      </c>
    </row>
    <row r="178" spans="2:65" s="12" customFormat="1">
      <c r="B178" s="145"/>
      <c r="D178" s="146" t="s">
        <v>145</v>
      </c>
      <c r="E178" s="147" t="s">
        <v>1</v>
      </c>
      <c r="F178" s="148" t="s">
        <v>233</v>
      </c>
      <c r="H178" s="149">
        <v>4.4729999999999999</v>
      </c>
      <c r="I178" s="150"/>
      <c r="L178" s="145"/>
      <c r="M178" s="151"/>
      <c r="T178" s="152"/>
      <c r="AT178" s="147" t="s">
        <v>145</v>
      </c>
      <c r="AU178" s="147" t="s">
        <v>90</v>
      </c>
      <c r="AV178" s="12" t="s">
        <v>90</v>
      </c>
      <c r="AW178" s="12" t="s">
        <v>34</v>
      </c>
      <c r="AX178" s="12" t="s">
        <v>79</v>
      </c>
      <c r="AY178" s="147" t="s">
        <v>136</v>
      </c>
    </row>
    <row r="179" spans="2:65" s="12" customFormat="1">
      <c r="B179" s="145"/>
      <c r="D179" s="146" t="s">
        <v>145</v>
      </c>
      <c r="E179" s="147" t="s">
        <v>1</v>
      </c>
      <c r="F179" s="148" t="s">
        <v>234</v>
      </c>
      <c r="H179" s="149">
        <v>2.4580000000000002</v>
      </c>
      <c r="I179" s="150"/>
      <c r="L179" s="145"/>
      <c r="M179" s="151"/>
      <c r="T179" s="152"/>
      <c r="AT179" s="147" t="s">
        <v>145</v>
      </c>
      <c r="AU179" s="147" t="s">
        <v>90</v>
      </c>
      <c r="AV179" s="12" t="s">
        <v>90</v>
      </c>
      <c r="AW179" s="12" t="s">
        <v>34</v>
      </c>
      <c r="AX179" s="12" t="s">
        <v>79</v>
      </c>
      <c r="AY179" s="147" t="s">
        <v>136</v>
      </c>
    </row>
    <row r="180" spans="2:65" s="15" customFormat="1">
      <c r="B180" s="166"/>
      <c r="D180" s="146" t="s">
        <v>145</v>
      </c>
      <c r="E180" s="167" t="s">
        <v>1</v>
      </c>
      <c r="F180" s="168" t="s">
        <v>217</v>
      </c>
      <c r="H180" s="169">
        <v>6.931</v>
      </c>
      <c r="I180" s="170"/>
      <c r="L180" s="166"/>
      <c r="M180" s="171"/>
      <c r="T180" s="172"/>
      <c r="AT180" s="167" t="s">
        <v>145</v>
      </c>
      <c r="AU180" s="167" t="s">
        <v>90</v>
      </c>
      <c r="AV180" s="15" t="s">
        <v>152</v>
      </c>
      <c r="AW180" s="15" t="s">
        <v>34</v>
      </c>
      <c r="AX180" s="15" t="s">
        <v>79</v>
      </c>
      <c r="AY180" s="167" t="s">
        <v>136</v>
      </c>
    </row>
    <row r="181" spans="2:65" s="13" customFormat="1">
      <c r="B181" s="153"/>
      <c r="D181" s="146" t="s">
        <v>145</v>
      </c>
      <c r="E181" s="154" t="s">
        <v>1</v>
      </c>
      <c r="F181" s="155" t="s">
        <v>168</v>
      </c>
      <c r="H181" s="156">
        <v>209.37799999999999</v>
      </c>
      <c r="I181" s="157"/>
      <c r="L181" s="153"/>
      <c r="M181" s="158"/>
      <c r="T181" s="159"/>
      <c r="AT181" s="154" t="s">
        <v>145</v>
      </c>
      <c r="AU181" s="154" t="s">
        <v>90</v>
      </c>
      <c r="AV181" s="13" t="s">
        <v>143</v>
      </c>
      <c r="AW181" s="13" t="s">
        <v>34</v>
      </c>
      <c r="AX181" s="13" t="s">
        <v>87</v>
      </c>
      <c r="AY181" s="154" t="s">
        <v>136</v>
      </c>
    </row>
    <row r="182" spans="2:65" s="1" customFormat="1" ht="24.2" customHeight="1">
      <c r="B182" s="32"/>
      <c r="C182" s="132" t="s">
        <v>235</v>
      </c>
      <c r="D182" s="132" t="s">
        <v>138</v>
      </c>
      <c r="E182" s="133" t="s">
        <v>236</v>
      </c>
      <c r="F182" s="134" t="s">
        <v>237</v>
      </c>
      <c r="G182" s="135" t="s">
        <v>207</v>
      </c>
      <c r="H182" s="136">
        <v>209.37799999999999</v>
      </c>
      <c r="I182" s="137"/>
      <c r="J182" s="138">
        <f>ROUND(I182*H182,2)</f>
        <v>0</v>
      </c>
      <c r="K182" s="134" t="s">
        <v>142</v>
      </c>
      <c r="L182" s="32"/>
      <c r="M182" s="139" t="s">
        <v>1</v>
      </c>
      <c r="N182" s="140" t="s">
        <v>44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143</v>
      </c>
      <c r="AT182" s="143" t="s">
        <v>138</v>
      </c>
      <c r="AU182" s="143" t="s">
        <v>90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87</v>
      </c>
      <c r="BK182" s="144">
        <f>ROUND(I182*H182,2)</f>
        <v>0</v>
      </c>
      <c r="BL182" s="17" t="s">
        <v>143</v>
      </c>
      <c r="BM182" s="143" t="s">
        <v>238</v>
      </c>
    </row>
    <row r="183" spans="2:65" s="1" customFormat="1" ht="21.75" customHeight="1">
      <c r="B183" s="32"/>
      <c r="C183" s="132" t="s">
        <v>8</v>
      </c>
      <c r="D183" s="132" t="s">
        <v>138</v>
      </c>
      <c r="E183" s="133" t="s">
        <v>239</v>
      </c>
      <c r="F183" s="134" t="s">
        <v>240</v>
      </c>
      <c r="G183" s="135" t="s">
        <v>197</v>
      </c>
      <c r="H183" s="136">
        <v>439.52</v>
      </c>
      <c r="I183" s="137"/>
      <c r="J183" s="138">
        <f>ROUND(I183*H183,2)</f>
        <v>0</v>
      </c>
      <c r="K183" s="134" t="s">
        <v>142</v>
      </c>
      <c r="L183" s="32"/>
      <c r="M183" s="139" t="s">
        <v>1</v>
      </c>
      <c r="N183" s="140" t="s">
        <v>44</v>
      </c>
      <c r="P183" s="141">
        <f>O183*H183</f>
        <v>0</v>
      </c>
      <c r="Q183" s="141">
        <v>5.8E-4</v>
      </c>
      <c r="R183" s="141">
        <f>Q183*H183</f>
        <v>0.25492159999999997</v>
      </c>
      <c r="S183" s="141">
        <v>0</v>
      </c>
      <c r="T183" s="142">
        <f>S183*H183</f>
        <v>0</v>
      </c>
      <c r="AR183" s="143" t="s">
        <v>143</v>
      </c>
      <c r="AT183" s="143" t="s">
        <v>138</v>
      </c>
      <c r="AU183" s="143" t="s">
        <v>90</v>
      </c>
      <c r="AY183" s="17" t="s">
        <v>136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143</v>
      </c>
      <c r="BM183" s="143" t="s">
        <v>241</v>
      </c>
    </row>
    <row r="184" spans="2:65" s="14" customFormat="1" ht="22.5">
      <c r="B184" s="160"/>
      <c r="D184" s="146" t="s">
        <v>145</v>
      </c>
      <c r="E184" s="161" t="s">
        <v>1</v>
      </c>
      <c r="F184" s="162" t="s">
        <v>209</v>
      </c>
      <c r="H184" s="161" t="s">
        <v>1</v>
      </c>
      <c r="I184" s="163"/>
      <c r="L184" s="160"/>
      <c r="M184" s="164"/>
      <c r="T184" s="165"/>
      <c r="AT184" s="161" t="s">
        <v>145</v>
      </c>
      <c r="AU184" s="161" t="s">
        <v>90</v>
      </c>
      <c r="AV184" s="14" t="s">
        <v>87</v>
      </c>
      <c r="AW184" s="14" t="s">
        <v>34</v>
      </c>
      <c r="AX184" s="14" t="s">
        <v>79</v>
      </c>
      <c r="AY184" s="161" t="s">
        <v>136</v>
      </c>
    </row>
    <row r="185" spans="2:65" s="12" customFormat="1">
      <c r="B185" s="145"/>
      <c r="D185" s="146" t="s">
        <v>145</v>
      </c>
      <c r="E185" s="147" t="s">
        <v>1</v>
      </c>
      <c r="F185" s="148" t="s">
        <v>242</v>
      </c>
      <c r="H185" s="149">
        <v>38.19</v>
      </c>
      <c r="I185" s="150"/>
      <c r="L185" s="145"/>
      <c r="M185" s="151"/>
      <c r="T185" s="152"/>
      <c r="AT185" s="147" t="s">
        <v>145</v>
      </c>
      <c r="AU185" s="147" t="s">
        <v>90</v>
      </c>
      <c r="AV185" s="12" t="s">
        <v>90</v>
      </c>
      <c r="AW185" s="12" t="s">
        <v>34</v>
      </c>
      <c r="AX185" s="12" t="s">
        <v>79</v>
      </c>
      <c r="AY185" s="147" t="s">
        <v>136</v>
      </c>
    </row>
    <row r="186" spans="2:65" s="12" customFormat="1">
      <c r="B186" s="145"/>
      <c r="D186" s="146" t="s">
        <v>145</v>
      </c>
      <c r="E186" s="147" t="s">
        <v>1</v>
      </c>
      <c r="F186" s="148" t="s">
        <v>243</v>
      </c>
      <c r="H186" s="149">
        <v>19.38</v>
      </c>
      <c r="I186" s="150"/>
      <c r="L186" s="145"/>
      <c r="M186" s="151"/>
      <c r="T186" s="152"/>
      <c r="AT186" s="147" t="s">
        <v>145</v>
      </c>
      <c r="AU186" s="147" t="s">
        <v>90</v>
      </c>
      <c r="AV186" s="12" t="s">
        <v>90</v>
      </c>
      <c r="AW186" s="12" t="s">
        <v>34</v>
      </c>
      <c r="AX186" s="12" t="s">
        <v>79</v>
      </c>
      <c r="AY186" s="147" t="s">
        <v>136</v>
      </c>
    </row>
    <row r="187" spans="2:65" s="12" customFormat="1">
      <c r="B187" s="145"/>
      <c r="D187" s="146" t="s">
        <v>145</v>
      </c>
      <c r="E187" s="147" t="s">
        <v>1</v>
      </c>
      <c r="F187" s="148" t="s">
        <v>244</v>
      </c>
      <c r="H187" s="149">
        <v>18.812000000000001</v>
      </c>
      <c r="I187" s="150"/>
      <c r="L187" s="145"/>
      <c r="M187" s="151"/>
      <c r="T187" s="152"/>
      <c r="AT187" s="147" t="s">
        <v>145</v>
      </c>
      <c r="AU187" s="147" t="s">
        <v>90</v>
      </c>
      <c r="AV187" s="12" t="s">
        <v>90</v>
      </c>
      <c r="AW187" s="12" t="s">
        <v>34</v>
      </c>
      <c r="AX187" s="12" t="s">
        <v>79</v>
      </c>
      <c r="AY187" s="147" t="s">
        <v>136</v>
      </c>
    </row>
    <row r="188" spans="2:65" s="12" customFormat="1">
      <c r="B188" s="145"/>
      <c r="D188" s="146" t="s">
        <v>145</v>
      </c>
      <c r="E188" s="147" t="s">
        <v>1</v>
      </c>
      <c r="F188" s="148" t="s">
        <v>245</v>
      </c>
      <c r="H188" s="149">
        <v>74.835999999999999</v>
      </c>
      <c r="I188" s="150"/>
      <c r="L188" s="145"/>
      <c r="M188" s="151"/>
      <c r="T188" s="152"/>
      <c r="AT188" s="147" t="s">
        <v>145</v>
      </c>
      <c r="AU188" s="147" t="s">
        <v>90</v>
      </c>
      <c r="AV188" s="12" t="s">
        <v>90</v>
      </c>
      <c r="AW188" s="12" t="s">
        <v>34</v>
      </c>
      <c r="AX188" s="12" t="s">
        <v>79</v>
      </c>
      <c r="AY188" s="147" t="s">
        <v>136</v>
      </c>
    </row>
    <row r="189" spans="2:65" s="15" customFormat="1">
      <c r="B189" s="166"/>
      <c r="D189" s="146" t="s">
        <v>145</v>
      </c>
      <c r="E189" s="167" t="s">
        <v>1</v>
      </c>
      <c r="F189" s="168" t="s">
        <v>217</v>
      </c>
      <c r="H189" s="169">
        <v>151.21799999999999</v>
      </c>
      <c r="I189" s="170"/>
      <c r="L189" s="166"/>
      <c r="M189" s="171"/>
      <c r="T189" s="172"/>
      <c r="AT189" s="167" t="s">
        <v>145</v>
      </c>
      <c r="AU189" s="167" t="s">
        <v>90</v>
      </c>
      <c r="AV189" s="15" t="s">
        <v>152</v>
      </c>
      <c r="AW189" s="15" t="s">
        <v>34</v>
      </c>
      <c r="AX189" s="15" t="s">
        <v>79</v>
      </c>
      <c r="AY189" s="167" t="s">
        <v>136</v>
      </c>
    </row>
    <row r="190" spans="2:65" s="14" customFormat="1" ht="22.5">
      <c r="B190" s="160"/>
      <c r="D190" s="146" t="s">
        <v>145</v>
      </c>
      <c r="E190" s="161" t="s">
        <v>1</v>
      </c>
      <c r="F190" s="162" t="s">
        <v>218</v>
      </c>
      <c r="H190" s="161" t="s">
        <v>1</v>
      </c>
      <c r="I190" s="163"/>
      <c r="L190" s="160"/>
      <c r="M190" s="164"/>
      <c r="T190" s="165"/>
      <c r="AT190" s="161" t="s">
        <v>145</v>
      </c>
      <c r="AU190" s="161" t="s">
        <v>90</v>
      </c>
      <c r="AV190" s="14" t="s">
        <v>87</v>
      </c>
      <c r="AW190" s="14" t="s">
        <v>34</v>
      </c>
      <c r="AX190" s="14" t="s">
        <v>79</v>
      </c>
      <c r="AY190" s="161" t="s">
        <v>136</v>
      </c>
    </row>
    <row r="191" spans="2:65" s="12" customFormat="1">
      <c r="B191" s="145"/>
      <c r="D191" s="146" t="s">
        <v>145</v>
      </c>
      <c r="E191" s="147" t="s">
        <v>1</v>
      </c>
      <c r="F191" s="148" t="s">
        <v>246</v>
      </c>
      <c r="H191" s="149">
        <v>10.695</v>
      </c>
      <c r="I191" s="150"/>
      <c r="L191" s="145"/>
      <c r="M191" s="151"/>
      <c r="T191" s="152"/>
      <c r="AT191" s="147" t="s">
        <v>145</v>
      </c>
      <c r="AU191" s="147" t="s">
        <v>90</v>
      </c>
      <c r="AV191" s="12" t="s">
        <v>90</v>
      </c>
      <c r="AW191" s="12" t="s">
        <v>34</v>
      </c>
      <c r="AX191" s="12" t="s">
        <v>79</v>
      </c>
      <c r="AY191" s="147" t="s">
        <v>136</v>
      </c>
    </row>
    <row r="192" spans="2:65" s="12" customFormat="1">
      <c r="B192" s="145"/>
      <c r="D192" s="146" t="s">
        <v>145</v>
      </c>
      <c r="E192" s="147" t="s">
        <v>1</v>
      </c>
      <c r="F192" s="148" t="s">
        <v>247</v>
      </c>
      <c r="H192" s="149">
        <v>19.164999999999999</v>
      </c>
      <c r="I192" s="150"/>
      <c r="L192" s="145"/>
      <c r="M192" s="151"/>
      <c r="T192" s="152"/>
      <c r="AT192" s="147" t="s">
        <v>145</v>
      </c>
      <c r="AU192" s="147" t="s">
        <v>90</v>
      </c>
      <c r="AV192" s="12" t="s">
        <v>90</v>
      </c>
      <c r="AW192" s="12" t="s">
        <v>34</v>
      </c>
      <c r="AX192" s="12" t="s">
        <v>79</v>
      </c>
      <c r="AY192" s="147" t="s">
        <v>136</v>
      </c>
    </row>
    <row r="193" spans="2:51" s="12" customFormat="1">
      <c r="B193" s="145"/>
      <c r="D193" s="146" t="s">
        <v>145</v>
      </c>
      <c r="E193" s="147" t="s">
        <v>1</v>
      </c>
      <c r="F193" s="148" t="s">
        <v>248</v>
      </c>
      <c r="H193" s="149">
        <v>27.318999999999999</v>
      </c>
      <c r="I193" s="150"/>
      <c r="L193" s="145"/>
      <c r="M193" s="151"/>
      <c r="T193" s="152"/>
      <c r="AT193" s="147" t="s">
        <v>145</v>
      </c>
      <c r="AU193" s="147" t="s">
        <v>90</v>
      </c>
      <c r="AV193" s="12" t="s">
        <v>90</v>
      </c>
      <c r="AW193" s="12" t="s">
        <v>34</v>
      </c>
      <c r="AX193" s="12" t="s">
        <v>79</v>
      </c>
      <c r="AY193" s="147" t="s">
        <v>136</v>
      </c>
    </row>
    <row r="194" spans="2:51" s="12" customFormat="1">
      <c r="B194" s="145"/>
      <c r="D194" s="146" t="s">
        <v>145</v>
      </c>
      <c r="E194" s="147" t="s">
        <v>1</v>
      </c>
      <c r="F194" s="148" t="s">
        <v>249</v>
      </c>
      <c r="H194" s="149">
        <v>50.875999999999998</v>
      </c>
      <c r="I194" s="150"/>
      <c r="L194" s="145"/>
      <c r="M194" s="151"/>
      <c r="T194" s="152"/>
      <c r="AT194" s="147" t="s">
        <v>145</v>
      </c>
      <c r="AU194" s="147" t="s">
        <v>90</v>
      </c>
      <c r="AV194" s="12" t="s">
        <v>90</v>
      </c>
      <c r="AW194" s="12" t="s">
        <v>34</v>
      </c>
      <c r="AX194" s="12" t="s">
        <v>79</v>
      </c>
      <c r="AY194" s="147" t="s">
        <v>136</v>
      </c>
    </row>
    <row r="195" spans="2:51" s="12" customFormat="1">
      <c r="B195" s="145"/>
      <c r="D195" s="146" t="s">
        <v>145</v>
      </c>
      <c r="E195" s="147" t="s">
        <v>1</v>
      </c>
      <c r="F195" s="148" t="s">
        <v>250</v>
      </c>
      <c r="H195" s="149">
        <v>52.021000000000001</v>
      </c>
      <c r="I195" s="150"/>
      <c r="L195" s="145"/>
      <c r="M195" s="151"/>
      <c r="T195" s="152"/>
      <c r="AT195" s="147" t="s">
        <v>145</v>
      </c>
      <c r="AU195" s="147" t="s">
        <v>90</v>
      </c>
      <c r="AV195" s="12" t="s">
        <v>90</v>
      </c>
      <c r="AW195" s="12" t="s">
        <v>34</v>
      </c>
      <c r="AX195" s="12" t="s">
        <v>79</v>
      </c>
      <c r="AY195" s="147" t="s">
        <v>136</v>
      </c>
    </row>
    <row r="196" spans="2:51" s="12" customFormat="1">
      <c r="B196" s="145"/>
      <c r="D196" s="146" t="s">
        <v>145</v>
      </c>
      <c r="E196" s="147" t="s">
        <v>1</v>
      </c>
      <c r="F196" s="148" t="s">
        <v>251</v>
      </c>
      <c r="H196" s="149">
        <v>40.899000000000001</v>
      </c>
      <c r="I196" s="150"/>
      <c r="L196" s="145"/>
      <c r="M196" s="151"/>
      <c r="T196" s="152"/>
      <c r="AT196" s="147" t="s">
        <v>145</v>
      </c>
      <c r="AU196" s="147" t="s">
        <v>90</v>
      </c>
      <c r="AV196" s="12" t="s">
        <v>90</v>
      </c>
      <c r="AW196" s="12" t="s">
        <v>34</v>
      </c>
      <c r="AX196" s="12" t="s">
        <v>79</v>
      </c>
      <c r="AY196" s="147" t="s">
        <v>136</v>
      </c>
    </row>
    <row r="197" spans="2:51" s="12" customFormat="1">
      <c r="B197" s="145"/>
      <c r="D197" s="146" t="s">
        <v>145</v>
      </c>
      <c r="E197" s="147" t="s">
        <v>1</v>
      </c>
      <c r="F197" s="148" t="s">
        <v>252</v>
      </c>
      <c r="H197" s="149">
        <v>19.16</v>
      </c>
      <c r="I197" s="150"/>
      <c r="L197" s="145"/>
      <c r="M197" s="151"/>
      <c r="T197" s="152"/>
      <c r="AT197" s="147" t="s">
        <v>145</v>
      </c>
      <c r="AU197" s="147" t="s">
        <v>90</v>
      </c>
      <c r="AV197" s="12" t="s">
        <v>90</v>
      </c>
      <c r="AW197" s="12" t="s">
        <v>34</v>
      </c>
      <c r="AX197" s="12" t="s">
        <v>79</v>
      </c>
      <c r="AY197" s="147" t="s">
        <v>136</v>
      </c>
    </row>
    <row r="198" spans="2:51" s="12" customFormat="1">
      <c r="B198" s="145"/>
      <c r="D198" s="146" t="s">
        <v>145</v>
      </c>
      <c r="E198" s="147" t="s">
        <v>1</v>
      </c>
      <c r="F198" s="148" t="s">
        <v>253</v>
      </c>
      <c r="H198" s="149">
        <v>38.966000000000001</v>
      </c>
      <c r="I198" s="150"/>
      <c r="L198" s="145"/>
      <c r="M198" s="151"/>
      <c r="T198" s="152"/>
      <c r="AT198" s="147" t="s">
        <v>145</v>
      </c>
      <c r="AU198" s="147" t="s">
        <v>90</v>
      </c>
      <c r="AV198" s="12" t="s">
        <v>90</v>
      </c>
      <c r="AW198" s="12" t="s">
        <v>34</v>
      </c>
      <c r="AX198" s="12" t="s">
        <v>79</v>
      </c>
      <c r="AY198" s="147" t="s">
        <v>136</v>
      </c>
    </row>
    <row r="199" spans="2:51" s="15" customFormat="1">
      <c r="B199" s="166"/>
      <c r="D199" s="146" t="s">
        <v>145</v>
      </c>
      <c r="E199" s="167" t="s">
        <v>1</v>
      </c>
      <c r="F199" s="168" t="s">
        <v>217</v>
      </c>
      <c r="H199" s="169">
        <v>259.101</v>
      </c>
      <c r="I199" s="170"/>
      <c r="L199" s="166"/>
      <c r="M199" s="171"/>
      <c r="T199" s="172"/>
      <c r="AT199" s="167" t="s">
        <v>145</v>
      </c>
      <c r="AU199" s="167" t="s">
        <v>90</v>
      </c>
      <c r="AV199" s="15" t="s">
        <v>152</v>
      </c>
      <c r="AW199" s="15" t="s">
        <v>34</v>
      </c>
      <c r="AX199" s="15" t="s">
        <v>79</v>
      </c>
      <c r="AY199" s="167" t="s">
        <v>136</v>
      </c>
    </row>
    <row r="200" spans="2:51" s="14" customFormat="1" ht="22.5">
      <c r="B200" s="160"/>
      <c r="D200" s="146" t="s">
        <v>145</v>
      </c>
      <c r="E200" s="161" t="s">
        <v>1</v>
      </c>
      <c r="F200" s="162" t="s">
        <v>227</v>
      </c>
      <c r="H200" s="161" t="s">
        <v>1</v>
      </c>
      <c r="I200" s="163"/>
      <c r="L200" s="160"/>
      <c r="M200" s="164"/>
      <c r="T200" s="165"/>
      <c r="AT200" s="161" t="s">
        <v>145</v>
      </c>
      <c r="AU200" s="161" t="s">
        <v>90</v>
      </c>
      <c r="AV200" s="14" t="s">
        <v>87</v>
      </c>
      <c r="AW200" s="14" t="s">
        <v>34</v>
      </c>
      <c r="AX200" s="14" t="s">
        <v>79</v>
      </c>
      <c r="AY200" s="161" t="s">
        <v>136</v>
      </c>
    </row>
    <row r="201" spans="2:51" s="12" customFormat="1">
      <c r="B201" s="145"/>
      <c r="D201" s="146" t="s">
        <v>145</v>
      </c>
      <c r="E201" s="147" t="s">
        <v>1</v>
      </c>
      <c r="F201" s="148" t="s">
        <v>254</v>
      </c>
      <c r="H201" s="149">
        <v>0.96099999999999997</v>
      </c>
      <c r="I201" s="150"/>
      <c r="L201" s="145"/>
      <c r="M201" s="151"/>
      <c r="T201" s="152"/>
      <c r="AT201" s="147" t="s">
        <v>145</v>
      </c>
      <c r="AU201" s="147" t="s">
        <v>90</v>
      </c>
      <c r="AV201" s="12" t="s">
        <v>90</v>
      </c>
      <c r="AW201" s="12" t="s">
        <v>34</v>
      </c>
      <c r="AX201" s="12" t="s">
        <v>79</v>
      </c>
      <c r="AY201" s="147" t="s">
        <v>136</v>
      </c>
    </row>
    <row r="202" spans="2:51" s="12" customFormat="1">
      <c r="B202" s="145"/>
      <c r="D202" s="146" t="s">
        <v>145</v>
      </c>
      <c r="E202" s="147" t="s">
        <v>1</v>
      </c>
      <c r="F202" s="148" t="s">
        <v>255</v>
      </c>
      <c r="H202" s="149">
        <v>3.9689999999999999</v>
      </c>
      <c r="I202" s="150"/>
      <c r="L202" s="145"/>
      <c r="M202" s="151"/>
      <c r="T202" s="152"/>
      <c r="AT202" s="147" t="s">
        <v>145</v>
      </c>
      <c r="AU202" s="147" t="s">
        <v>90</v>
      </c>
      <c r="AV202" s="12" t="s">
        <v>90</v>
      </c>
      <c r="AW202" s="12" t="s">
        <v>34</v>
      </c>
      <c r="AX202" s="12" t="s">
        <v>79</v>
      </c>
      <c r="AY202" s="147" t="s">
        <v>136</v>
      </c>
    </row>
    <row r="203" spans="2:51" s="12" customFormat="1">
      <c r="B203" s="145"/>
      <c r="D203" s="146" t="s">
        <v>145</v>
      </c>
      <c r="E203" s="147" t="s">
        <v>1</v>
      </c>
      <c r="F203" s="148" t="s">
        <v>256</v>
      </c>
      <c r="H203" s="149">
        <v>8.8670000000000009</v>
      </c>
      <c r="I203" s="150"/>
      <c r="L203" s="145"/>
      <c r="M203" s="151"/>
      <c r="T203" s="152"/>
      <c r="AT203" s="147" t="s">
        <v>145</v>
      </c>
      <c r="AU203" s="147" t="s">
        <v>90</v>
      </c>
      <c r="AV203" s="12" t="s">
        <v>90</v>
      </c>
      <c r="AW203" s="12" t="s">
        <v>34</v>
      </c>
      <c r="AX203" s="12" t="s">
        <v>79</v>
      </c>
      <c r="AY203" s="147" t="s">
        <v>136</v>
      </c>
    </row>
    <row r="204" spans="2:51" s="15" customFormat="1">
      <c r="B204" s="166"/>
      <c r="D204" s="146" t="s">
        <v>145</v>
      </c>
      <c r="E204" s="167" t="s">
        <v>1</v>
      </c>
      <c r="F204" s="168" t="s">
        <v>217</v>
      </c>
      <c r="H204" s="169">
        <v>13.797000000000001</v>
      </c>
      <c r="I204" s="170"/>
      <c r="L204" s="166"/>
      <c r="M204" s="171"/>
      <c r="T204" s="172"/>
      <c r="AT204" s="167" t="s">
        <v>145</v>
      </c>
      <c r="AU204" s="167" t="s">
        <v>90</v>
      </c>
      <c r="AV204" s="15" t="s">
        <v>152</v>
      </c>
      <c r="AW204" s="15" t="s">
        <v>34</v>
      </c>
      <c r="AX204" s="15" t="s">
        <v>79</v>
      </c>
      <c r="AY204" s="167" t="s">
        <v>136</v>
      </c>
    </row>
    <row r="205" spans="2:51" s="14" customFormat="1" ht="22.5">
      <c r="B205" s="160"/>
      <c r="D205" s="146" t="s">
        <v>145</v>
      </c>
      <c r="E205" s="161" t="s">
        <v>1</v>
      </c>
      <c r="F205" s="162" t="s">
        <v>232</v>
      </c>
      <c r="H205" s="161" t="s">
        <v>1</v>
      </c>
      <c r="I205" s="163"/>
      <c r="L205" s="160"/>
      <c r="M205" s="164"/>
      <c r="T205" s="165"/>
      <c r="AT205" s="161" t="s">
        <v>145</v>
      </c>
      <c r="AU205" s="161" t="s">
        <v>90</v>
      </c>
      <c r="AV205" s="14" t="s">
        <v>87</v>
      </c>
      <c r="AW205" s="14" t="s">
        <v>34</v>
      </c>
      <c r="AX205" s="14" t="s">
        <v>79</v>
      </c>
      <c r="AY205" s="161" t="s">
        <v>136</v>
      </c>
    </row>
    <row r="206" spans="2:51" s="12" customFormat="1">
      <c r="B206" s="145"/>
      <c r="D206" s="146" t="s">
        <v>145</v>
      </c>
      <c r="E206" s="147" t="s">
        <v>1</v>
      </c>
      <c r="F206" s="148" t="s">
        <v>257</v>
      </c>
      <c r="H206" s="149">
        <v>9.9410000000000007</v>
      </c>
      <c r="I206" s="150"/>
      <c r="L206" s="145"/>
      <c r="M206" s="151"/>
      <c r="T206" s="152"/>
      <c r="AT206" s="147" t="s">
        <v>145</v>
      </c>
      <c r="AU206" s="147" t="s">
        <v>90</v>
      </c>
      <c r="AV206" s="12" t="s">
        <v>90</v>
      </c>
      <c r="AW206" s="12" t="s">
        <v>34</v>
      </c>
      <c r="AX206" s="12" t="s">
        <v>79</v>
      </c>
      <c r="AY206" s="147" t="s">
        <v>136</v>
      </c>
    </row>
    <row r="207" spans="2:51" s="12" customFormat="1">
      <c r="B207" s="145"/>
      <c r="D207" s="146" t="s">
        <v>145</v>
      </c>
      <c r="E207" s="147" t="s">
        <v>1</v>
      </c>
      <c r="F207" s="148" t="s">
        <v>258</v>
      </c>
      <c r="H207" s="149">
        <v>5.4630000000000001</v>
      </c>
      <c r="I207" s="150"/>
      <c r="L207" s="145"/>
      <c r="M207" s="151"/>
      <c r="T207" s="152"/>
      <c r="AT207" s="147" t="s">
        <v>145</v>
      </c>
      <c r="AU207" s="147" t="s">
        <v>90</v>
      </c>
      <c r="AV207" s="12" t="s">
        <v>90</v>
      </c>
      <c r="AW207" s="12" t="s">
        <v>34</v>
      </c>
      <c r="AX207" s="12" t="s">
        <v>79</v>
      </c>
      <c r="AY207" s="147" t="s">
        <v>136</v>
      </c>
    </row>
    <row r="208" spans="2:51" s="15" customFormat="1">
      <c r="B208" s="166"/>
      <c r="D208" s="146" t="s">
        <v>145</v>
      </c>
      <c r="E208" s="167" t="s">
        <v>1</v>
      </c>
      <c r="F208" s="168" t="s">
        <v>217</v>
      </c>
      <c r="H208" s="169">
        <v>15.404</v>
      </c>
      <c r="I208" s="170"/>
      <c r="L208" s="166"/>
      <c r="M208" s="171"/>
      <c r="T208" s="172"/>
      <c r="AT208" s="167" t="s">
        <v>145</v>
      </c>
      <c r="AU208" s="167" t="s">
        <v>90</v>
      </c>
      <c r="AV208" s="15" t="s">
        <v>152</v>
      </c>
      <c r="AW208" s="15" t="s">
        <v>34</v>
      </c>
      <c r="AX208" s="15" t="s">
        <v>79</v>
      </c>
      <c r="AY208" s="167" t="s">
        <v>136</v>
      </c>
    </row>
    <row r="209" spans="2:65" s="13" customFormat="1">
      <c r="B209" s="153"/>
      <c r="D209" s="146" t="s">
        <v>145</v>
      </c>
      <c r="E209" s="154" t="s">
        <v>1</v>
      </c>
      <c r="F209" s="155" t="s">
        <v>168</v>
      </c>
      <c r="H209" s="156">
        <v>439.52</v>
      </c>
      <c r="I209" s="157"/>
      <c r="L209" s="153"/>
      <c r="M209" s="158"/>
      <c r="T209" s="159"/>
      <c r="AT209" s="154" t="s">
        <v>145</v>
      </c>
      <c r="AU209" s="154" t="s">
        <v>90</v>
      </c>
      <c r="AV209" s="13" t="s">
        <v>143</v>
      </c>
      <c r="AW209" s="13" t="s">
        <v>34</v>
      </c>
      <c r="AX209" s="13" t="s">
        <v>87</v>
      </c>
      <c r="AY209" s="154" t="s">
        <v>136</v>
      </c>
    </row>
    <row r="210" spans="2:65" s="1" customFormat="1" ht="24.2" customHeight="1">
      <c r="B210" s="32"/>
      <c r="C210" s="132" t="s">
        <v>259</v>
      </c>
      <c r="D210" s="132" t="s">
        <v>138</v>
      </c>
      <c r="E210" s="133" t="s">
        <v>260</v>
      </c>
      <c r="F210" s="134" t="s">
        <v>261</v>
      </c>
      <c r="G210" s="135" t="s">
        <v>197</v>
      </c>
      <c r="H210" s="136">
        <v>11.04</v>
      </c>
      <c r="I210" s="137"/>
      <c r="J210" s="138">
        <f>ROUND(I210*H210,2)</f>
        <v>0</v>
      </c>
      <c r="K210" s="134" t="s">
        <v>142</v>
      </c>
      <c r="L210" s="32"/>
      <c r="M210" s="139" t="s">
        <v>1</v>
      </c>
      <c r="N210" s="140" t="s">
        <v>44</v>
      </c>
      <c r="P210" s="141">
        <f>O210*H210</f>
        <v>0</v>
      </c>
      <c r="Q210" s="141">
        <v>5.9000000000000003E-4</v>
      </c>
      <c r="R210" s="141">
        <f>Q210*H210</f>
        <v>6.5135999999999996E-3</v>
      </c>
      <c r="S210" s="141">
        <v>0</v>
      </c>
      <c r="T210" s="142">
        <f>S210*H210</f>
        <v>0</v>
      </c>
      <c r="AR210" s="143" t="s">
        <v>143</v>
      </c>
      <c r="AT210" s="143" t="s">
        <v>138</v>
      </c>
      <c r="AU210" s="143" t="s">
        <v>90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87</v>
      </c>
      <c r="BK210" s="144">
        <f>ROUND(I210*H210,2)</f>
        <v>0</v>
      </c>
      <c r="BL210" s="17" t="s">
        <v>143</v>
      </c>
      <c r="BM210" s="143" t="s">
        <v>262</v>
      </c>
    </row>
    <row r="211" spans="2:65" s="14" customFormat="1">
      <c r="B211" s="160"/>
      <c r="D211" s="146" t="s">
        <v>145</v>
      </c>
      <c r="E211" s="161" t="s">
        <v>1</v>
      </c>
      <c r="F211" s="162" t="s">
        <v>263</v>
      </c>
      <c r="H211" s="161" t="s">
        <v>1</v>
      </c>
      <c r="I211" s="163"/>
      <c r="L211" s="160"/>
      <c r="M211" s="164"/>
      <c r="T211" s="165"/>
      <c r="AT211" s="161" t="s">
        <v>145</v>
      </c>
      <c r="AU211" s="161" t="s">
        <v>90</v>
      </c>
      <c r="AV211" s="14" t="s">
        <v>87</v>
      </c>
      <c r="AW211" s="14" t="s">
        <v>34</v>
      </c>
      <c r="AX211" s="14" t="s">
        <v>79</v>
      </c>
      <c r="AY211" s="161" t="s">
        <v>136</v>
      </c>
    </row>
    <row r="212" spans="2:65" s="14" customFormat="1">
      <c r="B212" s="160"/>
      <c r="D212" s="146" t="s">
        <v>145</v>
      </c>
      <c r="E212" s="161" t="s">
        <v>1</v>
      </c>
      <c r="F212" s="162" t="s">
        <v>215</v>
      </c>
      <c r="H212" s="161" t="s">
        <v>1</v>
      </c>
      <c r="I212" s="163"/>
      <c r="L212" s="160"/>
      <c r="M212" s="164"/>
      <c r="T212" s="165"/>
      <c r="AT212" s="161" t="s">
        <v>145</v>
      </c>
      <c r="AU212" s="161" t="s">
        <v>90</v>
      </c>
      <c r="AV212" s="14" t="s">
        <v>87</v>
      </c>
      <c r="AW212" s="14" t="s">
        <v>34</v>
      </c>
      <c r="AX212" s="14" t="s">
        <v>79</v>
      </c>
      <c r="AY212" s="161" t="s">
        <v>136</v>
      </c>
    </row>
    <row r="213" spans="2:65" s="12" customFormat="1">
      <c r="B213" s="145"/>
      <c r="D213" s="146" t="s">
        <v>145</v>
      </c>
      <c r="E213" s="147" t="s">
        <v>1</v>
      </c>
      <c r="F213" s="148" t="s">
        <v>264</v>
      </c>
      <c r="H213" s="149">
        <v>7.05</v>
      </c>
      <c r="I213" s="150"/>
      <c r="L213" s="145"/>
      <c r="M213" s="151"/>
      <c r="T213" s="152"/>
      <c r="AT213" s="147" t="s">
        <v>145</v>
      </c>
      <c r="AU213" s="147" t="s">
        <v>90</v>
      </c>
      <c r="AV213" s="12" t="s">
        <v>90</v>
      </c>
      <c r="AW213" s="12" t="s">
        <v>34</v>
      </c>
      <c r="AX213" s="12" t="s">
        <v>79</v>
      </c>
      <c r="AY213" s="147" t="s">
        <v>136</v>
      </c>
    </row>
    <row r="214" spans="2:65" s="14" customFormat="1">
      <c r="B214" s="160"/>
      <c r="D214" s="146" t="s">
        <v>145</v>
      </c>
      <c r="E214" s="161" t="s">
        <v>1</v>
      </c>
      <c r="F214" s="162" t="s">
        <v>265</v>
      </c>
      <c r="H214" s="161" t="s">
        <v>1</v>
      </c>
      <c r="I214" s="163"/>
      <c r="L214" s="160"/>
      <c r="M214" s="164"/>
      <c r="T214" s="165"/>
      <c r="AT214" s="161" t="s">
        <v>145</v>
      </c>
      <c r="AU214" s="161" t="s">
        <v>90</v>
      </c>
      <c r="AV214" s="14" t="s">
        <v>87</v>
      </c>
      <c r="AW214" s="14" t="s">
        <v>34</v>
      </c>
      <c r="AX214" s="14" t="s">
        <v>79</v>
      </c>
      <c r="AY214" s="161" t="s">
        <v>136</v>
      </c>
    </row>
    <row r="215" spans="2:65" s="12" customFormat="1">
      <c r="B215" s="145"/>
      <c r="D215" s="146" t="s">
        <v>145</v>
      </c>
      <c r="E215" s="147" t="s">
        <v>1</v>
      </c>
      <c r="F215" s="148" t="s">
        <v>266</v>
      </c>
      <c r="H215" s="149">
        <v>3.99</v>
      </c>
      <c r="I215" s="150"/>
      <c r="L215" s="145"/>
      <c r="M215" s="151"/>
      <c r="T215" s="152"/>
      <c r="AT215" s="147" t="s">
        <v>145</v>
      </c>
      <c r="AU215" s="147" t="s">
        <v>90</v>
      </c>
      <c r="AV215" s="12" t="s">
        <v>90</v>
      </c>
      <c r="AW215" s="12" t="s">
        <v>34</v>
      </c>
      <c r="AX215" s="12" t="s">
        <v>79</v>
      </c>
      <c r="AY215" s="147" t="s">
        <v>136</v>
      </c>
    </row>
    <row r="216" spans="2:65" s="13" customFormat="1">
      <c r="B216" s="153"/>
      <c r="D216" s="146" t="s">
        <v>145</v>
      </c>
      <c r="E216" s="154" t="s">
        <v>1</v>
      </c>
      <c r="F216" s="155" t="s">
        <v>168</v>
      </c>
      <c r="H216" s="156">
        <v>11.04</v>
      </c>
      <c r="I216" s="157"/>
      <c r="L216" s="153"/>
      <c r="M216" s="158"/>
      <c r="T216" s="159"/>
      <c r="AT216" s="154" t="s">
        <v>145</v>
      </c>
      <c r="AU216" s="154" t="s">
        <v>90</v>
      </c>
      <c r="AV216" s="13" t="s">
        <v>143</v>
      </c>
      <c r="AW216" s="13" t="s">
        <v>34</v>
      </c>
      <c r="AX216" s="13" t="s">
        <v>87</v>
      </c>
      <c r="AY216" s="154" t="s">
        <v>136</v>
      </c>
    </row>
    <row r="217" spans="2:65" s="1" customFormat="1" ht="21.75" customHeight="1">
      <c r="B217" s="32"/>
      <c r="C217" s="132" t="s">
        <v>267</v>
      </c>
      <c r="D217" s="132" t="s">
        <v>138</v>
      </c>
      <c r="E217" s="133" t="s">
        <v>268</v>
      </c>
      <c r="F217" s="134" t="s">
        <v>269</v>
      </c>
      <c r="G217" s="135" t="s">
        <v>197</v>
      </c>
      <c r="H217" s="136">
        <v>439.52</v>
      </c>
      <c r="I217" s="137"/>
      <c r="J217" s="138">
        <f>ROUND(I217*H217,2)</f>
        <v>0</v>
      </c>
      <c r="K217" s="134" t="s">
        <v>142</v>
      </c>
      <c r="L217" s="32"/>
      <c r="M217" s="139" t="s">
        <v>1</v>
      </c>
      <c r="N217" s="140" t="s">
        <v>44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143</v>
      </c>
      <c r="AT217" s="143" t="s">
        <v>138</v>
      </c>
      <c r="AU217" s="143" t="s">
        <v>90</v>
      </c>
      <c r="AY217" s="17" t="s">
        <v>136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87</v>
      </c>
      <c r="BK217" s="144">
        <f>ROUND(I217*H217,2)</f>
        <v>0</v>
      </c>
      <c r="BL217" s="17" t="s">
        <v>143</v>
      </c>
      <c r="BM217" s="143" t="s">
        <v>270</v>
      </c>
    </row>
    <row r="218" spans="2:65" s="1" customFormat="1" ht="24.2" customHeight="1">
      <c r="B218" s="32"/>
      <c r="C218" s="132" t="s">
        <v>271</v>
      </c>
      <c r="D218" s="132" t="s">
        <v>138</v>
      </c>
      <c r="E218" s="133" t="s">
        <v>272</v>
      </c>
      <c r="F218" s="134" t="s">
        <v>273</v>
      </c>
      <c r="G218" s="135" t="s">
        <v>197</v>
      </c>
      <c r="H218" s="136">
        <v>11.04</v>
      </c>
      <c r="I218" s="137"/>
      <c r="J218" s="138">
        <f>ROUND(I218*H218,2)</f>
        <v>0</v>
      </c>
      <c r="K218" s="134" t="s">
        <v>142</v>
      </c>
      <c r="L218" s="32"/>
      <c r="M218" s="139" t="s">
        <v>1</v>
      </c>
      <c r="N218" s="140" t="s">
        <v>44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143</v>
      </c>
      <c r="AT218" s="143" t="s">
        <v>138</v>
      </c>
      <c r="AU218" s="143" t="s">
        <v>90</v>
      </c>
      <c r="AY218" s="17" t="s">
        <v>136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87</v>
      </c>
      <c r="BK218" s="144">
        <f>ROUND(I218*H218,2)</f>
        <v>0</v>
      </c>
      <c r="BL218" s="17" t="s">
        <v>143</v>
      </c>
      <c r="BM218" s="143" t="s">
        <v>274</v>
      </c>
    </row>
    <row r="219" spans="2:65" s="1" customFormat="1" ht="37.9" customHeight="1">
      <c r="B219" s="32"/>
      <c r="C219" s="132" t="s">
        <v>275</v>
      </c>
      <c r="D219" s="132" t="s">
        <v>138</v>
      </c>
      <c r="E219" s="133" t="s">
        <v>276</v>
      </c>
      <c r="F219" s="134" t="s">
        <v>277</v>
      </c>
      <c r="G219" s="135" t="s">
        <v>207</v>
      </c>
      <c r="H219" s="136">
        <v>50.218000000000004</v>
      </c>
      <c r="I219" s="137"/>
      <c r="J219" s="138">
        <f>ROUND(I219*H219,2)</f>
        <v>0</v>
      </c>
      <c r="K219" s="134" t="s">
        <v>142</v>
      </c>
      <c r="L219" s="32"/>
      <c r="M219" s="139" t="s">
        <v>1</v>
      </c>
      <c r="N219" s="140" t="s">
        <v>44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143</v>
      </c>
      <c r="AT219" s="143" t="s">
        <v>138</v>
      </c>
      <c r="AU219" s="143" t="s">
        <v>90</v>
      </c>
      <c r="AY219" s="17" t="s">
        <v>136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87</v>
      </c>
      <c r="BK219" s="144">
        <f>ROUND(I219*H219,2)</f>
        <v>0</v>
      </c>
      <c r="BL219" s="17" t="s">
        <v>143</v>
      </c>
      <c r="BM219" s="143" t="s">
        <v>278</v>
      </c>
    </row>
    <row r="220" spans="2:65" s="12" customFormat="1">
      <c r="B220" s="145"/>
      <c r="D220" s="146" t="s">
        <v>145</v>
      </c>
      <c r="E220" s="147" t="s">
        <v>1</v>
      </c>
      <c r="F220" s="148" t="s">
        <v>279</v>
      </c>
      <c r="H220" s="149">
        <v>25.109000000000002</v>
      </c>
      <c r="I220" s="150"/>
      <c r="L220" s="145"/>
      <c r="M220" s="151"/>
      <c r="T220" s="152"/>
      <c r="AT220" s="147" t="s">
        <v>145</v>
      </c>
      <c r="AU220" s="147" t="s">
        <v>90</v>
      </c>
      <c r="AV220" s="12" t="s">
        <v>90</v>
      </c>
      <c r="AW220" s="12" t="s">
        <v>34</v>
      </c>
      <c r="AX220" s="12" t="s">
        <v>79</v>
      </c>
      <c r="AY220" s="147" t="s">
        <v>136</v>
      </c>
    </row>
    <row r="221" spans="2:65" s="12" customFormat="1">
      <c r="B221" s="145"/>
      <c r="D221" s="146" t="s">
        <v>145</v>
      </c>
      <c r="E221" s="147" t="s">
        <v>1</v>
      </c>
      <c r="F221" s="148" t="s">
        <v>280</v>
      </c>
      <c r="H221" s="149">
        <v>25.109000000000002</v>
      </c>
      <c r="I221" s="150"/>
      <c r="L221" s="145"/>
      <c r="M221" s="151"/>
      <c r="T221" s="152"/>
      <c r="AT221" s="147" t="s">
        <v>145</v>
      </c>
      <c r="AU221" s="147" t="s">
        <v>90</v>
      </c>
      <c r="AV221" s="12" t="s">
        <v>90</v>
      </c>
      <c r="AW221" s="12" t="s">
        <v>34</v>
      </c>
      <c r="AX221" s="12" t="s">
        <v>79</v>
      </c>
      <c r="AY221" s="147" t="s">
        <v>136</v>
      </c>
    </row>
    <row r="222" spans="2:65" s="13" customFormat="1">
      <c r="B222" s="153"/>
      <c r="D222" s="146" t="s">
        <v>145</v>
      </c>
      <c r="E222" s="154" t="s">
        <v>1</v>
      </c>
      <c r="F222" s="155" t="s">
        <v>168</v>
      </c>
      <c r="H222" s="156">
        <v>50.218000000000004</v>
      </c>
      <c r="I222" s="157"/>
      <c r="L222" s="153"/>
      <c r="M222" s="158"/>
      <c r="T222" s="159"/>
      <c r="AT222" s="154" t="s">
        <v>145</v>
      </c>
      <c r="AU222" s="154" t="s">
        <v>90</v>
      </c>
      <c r="AV222" s="13" t="s">
        <v>143</v>
      </c>
      <c r="AW222" s="13" t="s">
        <v>34</v>
      </c>
      <c r="AX222" s="13" t="s">
        <v>87</v>
      </c>
      <c r="AY222" s="154" t="s">
        <v>136</v>
      </c>
    </row>
    <row r="223" spans="2:65" s="1" customFormat="1" ht="37.9" customHeight="1">
      <c r="B223" s="32"/>
      <c r="C223" s="132" t="s">
        <v>281</v>
      </c>
      <c r="D223" s="132" t="s">
        <v>138</v>
      </c>
      <c r="E223" s="133" t="s">
        <v>282</v>
      </c>
      <c r="F223" s="134" t="s">
        <v>283</v>
      </c>
      <c r="G223" s="135" t="s">
        <v>207</v>
      </c>
      <c r="H223" s="136">
        <v>184.26900000000001</v>
      </c>
      <c r="I223" s="137"/>
      <c r="J223" s="138">
        <f>ROUND(I223*H223,2)</f>
        <v>0</v>
      </c>
      <c r="K223" s="134" t="s">
        <v>142</v>
      </c>
      <c r="L223" s="32"/>
      <c r="M223" s="139" t="s">
        <v>1</v>
      </c>
      <c r="N223" s="140" t="s">
        <v>44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143</v>
      </c>
      <c r="AT223" s="143" t="s">
        <v>138</v>
      </c>
      <c r="AU223" s="143" t="s">
        <v>90</v>
      </c>
      <c r="AY223" s="17" t="s">
        <v>136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87</v>
      </c>
      <c r="BK223" s="144">
        <f>ROUND(I223*H223,2)</f>
        <v>0</v>
      </c>
      <c r="BL223" s="17" t="s">
        <v>143</v>
      </c>
      <c r="BM223" s="143" t="s">
        <v>284</v>
      </c>
    </row>
    <row r="224" spans="2:65" s="14" customFormat="1">
      <c r="B224" s="160"/>
      <c r="D224" s="146" t="s">
        <v>145</v>
      </c>
      <c r="E224" s="161" t="s">
        <v>1</v>
      </c>
      <c r="F224" s="162" t="s">
        <v>285</v>
      </c>
      <c r="H224" s="161" t="s">
        <v>1</v>
      </c>
      <c r="I224" s="163"/>
      <c r="L224" s="160"/>
      <c r="M224" s="164"/>
      <c r="T224" s="165"/>
      <c r="AT224" s="161" t="s">
        <v>145</v>
      </c>
      <c r="AU224" s="161" t="s">
        <v>90</v>
      </c>
      <c r="AV224" s="14" t="s">
        <v>87</v>
      </c>
      <c r="AW224" s="14" t="s">
        <v>34</v>
      </c>
      <c r="AX224" s="14" t="s">
        <v>79</v>
      </c>
      <c r="AY224" s="161" t="s">
        <v>136</v>
      </c>
    </row>
    <row r="225" spans="2:65" s="12" customFormat="1">
      <c r="B225" s="145"/>
      <c r="D225" s="146" t="s">
        <v>145</v>
      </c>
      <c r="E225" s="147" t="s">
        <v>1</v>
      </c>
      <c r="F225" s="148" t="s">
        <v>286</v>
      </c>
      <c r="H225" s="149">
        <v>184.26900000000001</v>
      </c>
      <c r="I225" s="150"/>
      <c r="L225" s="145"/>
      <c r="M225" s="151"/>
      <c r="T225" s="152"/>
      <c r="AT225" s="147" t="s">
        <v>145</v>
      </c>
      <c r="AU225" s="147" t="s">
        <v>90</v>
      </c>
      <c r="AV225" s="12" t="s">
        <v>90</v>
      </c>
      <c r="AW225" s="12" t="s">
        <v>34</v>
      </c>
      <c r="AX225" s="12" t="s">
        <v>87</v>
      </c>
      <c r="AY225" s="147" t="s">
        <v>136</v>
      </c>
    </row>
    <row r="226" spans="2:65" s="1" customFormat="1" ht="24.2" customHeight="1">
      <c r="B226" s="32"/>
      <c r="C226" s="132" t="s">
        <v>7</v>
      </c>
      <c r="D226" s="132" t="s">
        <v>138</v>
      </c>
      <c r="E226" s="133" t="s">
        <v>287</v>
      </c>
      <c r="F226" s="134" t="s">
        <v>288</v>
      </c>
      <c r="G226" s="135" t="s">
        <v>207</v>
      </c>
      <c r="H226" s="136">
        <v>25.109000000000002</v>
      </c>
      <c r="I226" s="137"/>
      <c r="J226" s="138">
        <f>ROUND(I226*H226,2)</f>
        <v>0</v>
      </c>
      <c r="K226" s="134" t="s">
        <v>142</v>
      </c>
      <c r="L226" s="32"/>
      <c r="M226" s="139" t="s">
        <v>1</v>
      </c>
      <c r="N226" s="140" t="s">
        <v>44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143</v>
      </c>
      <c r="AT226" s="143" t="s">
        <v>138</v>
      </c>
      <c r="AU226" s="143" t="s">
        <v>90</v>
      </c>
      <c r="AY226" s="17" t="s">
        <v>136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87</v>
      </c>
      <c r="BK226" s="144">
        <f>ROUND(I226*H226,2)</f>
        <v>0</v>
      </c>
      <c r="BL226" s="17" t="s">
        <v>143</v>
      </c>
      <c r="BM226" s="143" t="s">
        <v>289</v>
      </c>
    </row>
    <row r="227" spans="2:65" s="12" customFormat="1">
      <c r="B227" s="145"/>
      <c r="D227" s="146" t="s">
        <v>145</v>
      </c>
      <c r="E227" s="147" t="s">
        <v>1</v>
      </c>
      <c r="F227" s="148" t="s">
        <v>290</v>
      </c>
      <c r="H227" s="149">
        <v>25.109000000000002</v>
      </c>
      <c r="I227" s="150"/>
      <c r="L227" s="145"/>
      <c r="M227" s="151"/>
      <c r="T227" s="152"/>
      <c r="AT227" s="147" t="s">
        <v>145</v>
      </c>
      <c r="AU227" s="147" t="s">
        <v>90</v>
      </c>
      <c r="AV227" s="12" t="s">
        <v>90</v>
      </c>
      <c r="AW227" s="12" t="s">
        <v>34</v>
      </c>
      <c r="AX227" s="12" t="s">
        <v>87</v>
      </c>
      <c r="AY227" s="147" t="s">
        <v>136</v>
      </c>
    </row>
    <row r="228" spans="2:65" s="1" customFormat="1" ht="33" customHeight="1">
      <c r="B228" s="32"/>
      <c r="C228" s="132" t="s">
        <v>291</v>
      </c>
      <c r="D228" s="132" t="s">
        <v>138</v>
      </c>
      <c r="E228" s="133" t="s">
        <v>292</v>
      </c>
      <c r="F228" s="134" t="s">
        <v>293</v>
      </c>
      <c r="G228" s="135" t="s">
        <v>294</v>
      </c>
      <c r="H228" s="136">
        <v>368.53800000000001</v>
      </c>
      <c r="I228" s="137"/>
      <c r="J228" s="138">
        <f>ROUND(I228*H228,2)</f>
        <v>0</v>
      </c>
      <c r="K228" s="134" t="s">
        <v>142</v>
      </c>
      <c r="L228" s="32"/>
      <c r="M228" s="139" t="s">
        <v>1</v>
      </c>
      <c r="N228" s="140" t="s">
        <v>44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143</v>
      </c>
      <c r="AT228" s="143" t="s">
        <v>138</v>
      </c>
      <c r="AU228" s="143" t="s">
        <v>90</v>
      </c>
      <c r="AY228" s="17" t="s">
        <v>136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87</v>
      </c>
      <c r="BK228" s="144">
        <f>ROUND(I228*H228,2)</f>
        <v>0</v>
      </c>
      <c r="BL228" s="17" t="s">
        <v>143</v>
      </c>
      <c r="BM228" s="143" t="s">
        <v>295</v>
      </c>
    </row>
    <row r="229" spans="2:65" s="14" customFormat="1">
      <c r="B229" s="160"/>
      <c r="D229" s="146" t="s">
        <v>145</v>
      </c>
      <c r="E229" s="161" t="s">
        <v>1</v>
      </c>
      <c r="F229" s="162" t="s">
        <v>296</v>
      </c>
      <c r="H229" s="161" t="s">
        <v>1</v>
      </c>
      <c r="I229" s="163"/>
      <c r="L229" s="160"/>
      <c r="M229" s="164"/>
      <c r="T229" s="165"/>
      <c r="AT229" s="161" t="s">
        <v>145</v>
      </c>
      <c r="AU229" s="161" t="s">
        <v>90</v>
      </c>
      <c r="AV229" s="14" t="s">
        <v>87</v>
      </c>
      <c r="AW229" s="14" t="s">
        <v>34</v>
      </c>
      <c r="AX229" s="14" t="s">
        <v>79</v>
      </c>
      <c r="AY229" s="161" t="s">
        <v>136</v>
      </c>
    </row>
    <row r="230" spans="2:65" s="12" customFormat="1">
      <c r="B230" s="145"/>
      <c r="D230" s="146" t="s">
        <v>145</v>
      </c>
      <c r="E230" s="147" t="s">
        <v>1</v>
      </c>
      <c r="F230" s="148" t="s">
        <v>297</v>
      </c>
      <c r="H230" s="149">
        <v>368.53800000000001</v>
      </c>
      <c r="I230" s="150"/>
      <c r="L230" s="145"/>
      <c r="M230" s="151"/>
      <c r="T230" s="152"/>
      <c r="AT230" s="147" t="s">
        <v>145</v>
      </c>
      <c r="AU230" s="147" t="s">
        <v>90</v>
      </c>
      <c r="AV230" s="12" t="s">
        <v>90</v>
      </c>
      <c r="AW230" s="12" t="s">
        <v>34</v>
      </c>
      <c r="AX230" s="12" t="s">
        <v>87</v>
      </c>
      <c r="AY230" s="147" t="s">
        <v>136</v>
      </c>
    </row>
    <row r="231" spans="2:65" s="1" customFormat="1" ht="24.2" customHeight="1">
      <c r="B231" s="32"/>
      <c r="C231" s="132" t="s">
        <v>298</v>
      </c>
      <c r="D231" s="132" t="s">
        <v>138</v>
      </c>
      <c r="E231" s="133" t="s">
        <v>299</v>
      </c>
      <c r="F231" s="134" t="s">
        <v>300</v>
      </c>
      <c r="G231" s="135" t="s">
        <v>207</v>
      </c>
      <c r="H231" s="136">
        <v>25.109000000000002</v>
      </c>
      <c r="I231" s="137"/>
      <c r="J231" s="138">
        <f>ROUND(I231*H231,2)</f>
        <v>0</v>
      </c>
      <c r="K231" s="134" t="s">
        <v>142</v>
      </c>
      <c r="L231" s="32"/>
      <c r="M231" s="139" t="s">
        <v>1</v>
      </c>
      <c r="N231" s="140" t="s">
        <v>44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143</v>
      </c>
      <c r="AT231" s="143" t="s">
        <v>138</v>
      </c>
      <c r="AU231" s="143" t="s">
        <v>90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87</v>
      </c>
      <c r="BK231" s="144">
        <f>ROUND(I231*H231,2)</f>
        <v>0</v>
      </c>
      <c r="BL231" s="17" t="s">
        <v>143</v>
      </c>
      <c r="BM231" s="143" t="s">
        <v>301</v>
      </c>
    </row>
    <row r="232" spans="2:65" s="14" customFormat="1" ht="22.5">
      <c r="B232" s="160"/>
      <c r="D232" s="146" t="s">
        <v>145</v>
      </c>
      <c r="E232" s="161" t="s">
        <v>1</v>
      </c>
      <c r="F232" s="162" t="s">
        <v>302</v>
      </c>
      <c r="H232" s="161" t="s">
        <v>1</v>
      </c>
      <c r="I232" s="163"/>
      <c r="L232" s="160"/>
      <c r="M232" s="164"/>
      <c r="T232" s="165"/>
      <c r="AT232" s="161" t="s">
        <v>145</v>
      </c>
      <c r="AU232" s="161" t="s">
        <v>90</v>
      </c>
      <c r="AV232" s="14" t="s">
        <v>87</v>
      </c>
      <c r="AW232" s="14" t="s">
        <v>34</v>
      </c>
      <c r="AX232" s="14" t="s">
        <v>79</v>
      </c>
      <c r="AY232" s="161" t="s">
        <v>136</v>
      </c>
    </row>
    <row r="233" spans="2:65" s="14" customFormat="1">
      <c r="B233" s="160"/>
      <c r="D233" s="146" t="s">
        <v>145</v>
      </c>
      <c r="E233" s="161" t="s">
        <v>1</v>
      </c>
      <c r="F233" s="162" t="s">
        <v>303</v>
      </c>
      <c r="H233" s="161" t="s">
        <v>1</v>
      </c>
      <c r="I233" s="163"/>
      <c r="L233" s="160"/>
      <c r="M233" s="164"/>
      <c r="T233" s="165"/>
      <c r="AT233" s="161" t="s">
        <v>145</v>
      </c>
      <c r="AU233" s="161" t="s">
        <v>90</v>
      </c>
      <c r="AV233" s="14" t="s">
        <v>87</v>
      </c>
      <c r="AW233" s="14" t="s">
        <v>34</v>
      </c>
      <c r="AX233" s="14" t="s">
        <v>79</v>
      </c>
      <c r="AY233" s="161" t="s">
        <v>136</v>
      </c>
    </row>
    <row r="234" spans="2:65" s="12" customFormat="1">
      <c r="B234" s="145"/>
      <c r="D234" s="146" t="s">
        <v>145</v>
      </c>
      <c r="E234" s="147" t="s">
        <v>1</v>
      </c>
      <c r="F234" s="148" t="s">
        <v>304</v>
      </c>
      <c r="H234" s="149">
        <v>2.2360000000000002</v>
      </c>
      <c r="I234" s="150"/>
      <c r="L234" s="145"/>
      <c r="M234" s="151"/>
      <c r="T234" s="152"/>
      <c r="AT234" s="147" t="s">
        <v>145</v>
      </c>
      <c r="AU234" s="147" t="s">
        <v>90</v>
      </c>
      <c r="AV234" s="12" t="s">
        <v>90</v>
      </c>
      <c r="AW234" s="12" t="s">
        <v>34</v>
      </c>
      <c r="AX234" s="12" t="s">
        <v>79</v>
      </c>
      <c r="AY234" s="147" t="s">
        <v>136</v>
      </c>
    </row>
    <row r="235" spans="2:65" s="14" customFormat="1">
      <c r="B235" s="160"/>
      <c r="D235" s="146" t="s">
        <v>145</v>
      </c>
      <c r="E235" s="161" t="s">
        <v>1</v>
      </c>
      <c r="F235" s="162" t="s">
        <v>305</v>
      </c>
      <c r="H235" s="161" t="s">
        <v>1</v>
      </c>
      <c r="I235" s="163"/>
      <c r="L235" s="160"/>
      <c r="M235" s="164"/>
      <c r="T235" s="165"/>
      <c r="AT235" s="161" t="s">
        <v>145</v>
      </c>
      <c r="AU235" s="161" t="s">
        <v>90</v>
      </c>
      <c r="AV235" s="14" t="s">
        <v>87</v>
      </c>
      <c r="AW235" s="14" t="s">
        <v>34</v>
      </c>
      <c r="AX235" s="14" t="s">
        <v>79</v>
      </c>
      <c r="AY235" s="161" t="s">
        <v>136</v>
      </c>
    </row>
    <row r="236" spans="2:65" s="12" customFormat="1">
      <c r="B236" s="145"/>
      <c r="D236" s="146" t="s">
        <v>145</v>
      </c>
      <c r="E236" s="147" t="s">
        <v>1</v>
      </c>
      <c r="F236" s="148" t="s">
        <v>306</v>
      </c>
      <c r="H236" s="149">
        <v>6.343</v>
      </c>
      <c r="I236" s="150"/>
      <c r="L236" s="145"/>
      <c r="M236" s="151"/>
      <c r="T236" s="152"/>
      <c r="AT236" s="147" t="s">
        <v>145</v>
      </c>
      <c r="AU236" s="147" t="s">
        <v>90</v>
      </c>
      <c r="AV236" s="12" t="s">
        <v>90</v>
      </c>
      <c r="AW236" s="12" t="s">
        <v>34</v>
      </c>
      <c r="AX236" s="12" t="s">
        <v>79</v>
      </c>
      <c r="AY236" s="147" t="s">
        <v>136</v>
      </c>
    </row>
    <row r="237" spans="2:65" s="12" customFormat="1">
      <c r="B237" s="145"/>
      <c r="D237" s="146" t="s">
        <v>145</v>
      </c>
      <c r="E237" s="147" t="s">
        <v>1</v>
      </c>
      <c r="F237" s="148" t="s">
        <v>307</v>
      </c>
      <c r="H237" s="149">
        <v>13.696999999999999</v>
      </c>
      <c r="I237" s="150"/>
      <c r="L237" s="145"/>
      <c r="M237" s="151"/>
      <c r="T237" s="152"/>
      <c r="AT237" s="147" t="s">
        <v>145</v>
      </c>
      <c r="AU237" s="147" t="s">
        <v>90</v>
      </c>
      <c r="AV237" s="12" t="s">
        <v>90</v>
      </c>
      <c r="AW237" s="12" t="s">
        <v>34</v>
      </c>
      <c r="AX237" s="12" t="s">
        <v>79</v>
      </c>
      <c r="AY237" s="147" t="s">
        <v>136</v>
      </c>
    </row>
    <row r="238" spans="2:65" s="15" customFormat="1">
      <c r="B238" s="166"/>
      <c r="D238" s="146" t="s">
        <v>145</v>
      </c>
      <c r="E238" s="167" t="s">
        <v>1</v>
      </c>
      <c r="F238" s="168" t="s">
        <v>217</v>
      </c>
      <c r="H238" s="169">
        <v>22.276</v>
      </c>
      <c r="I238" s="170"/>
      <c r="L238" s="166"/>
      <c r="M238" s="171"/>
      <c r="T238" s="172"/>
      <c r="AT238" s="167" t="s">
        <v>145</v>
      </c>
      <c r="AU238" s="167" t="s">
        <v>90</v>
      </c>
      <c r="AV238" s="15" t="s">
        <v>152</v>
      </c>
      <c r="AW238" s="15" t="s">
        <v>34</v>
      </c>
      <c r="AX238" s="15" t="s">
        <v>79</v>
      </c>
      <c r="AY238" s="167" t="s">
        <v>136</v>
      </c>
    </row>
    <row r="239" spans="2:65" s="14" customFormat="1" ht="22.5">
      <c r="B239" s="160"/>
      <c r="D239" s="146" t="s">
        <v>145</v>
      </c>
      <c r="E239" s="161" t="s">
        <v>1</v>
      </c>
      <c r="F239" s="162" t="s">
        <v>227</v>
      </c>
      <c r="H239" s="161" t="s">
        <v>1</v>
      </c>
      <c r="I239" s="163"/>
      <c r="L239" s="160"/>
      <c r="M239" s="164"/>
      <c r="T239" s="165"/>
      <c r="AT239" s="161" t="s">
        <v>145</v>
      </c>
      <c r="AU239" s="161" t="s">
        <v>90</v>
      </c>
      <c r="AV239" s="14" t="s">
        <v>87</v>
      </c>
      <c r="AW239" s="14" t="s">
        <v>34</v>
      </c>
      <c r="AX239" s="14" t="s">
        <v>79</v>
      </c>
      <c r="AY239" s="161" t="s">
        <v>136</v>
      </c>
    </row>
    <row r="240" spans="2:65" s="12" customFormat="1">
      <c r="B240" s="145"/>
      <c r="D240" s="146" t="s">
        <v>145</v>
      </c>
      <c r="E240" s="147" t="s">
        <v>1</v>
      </c>
      <c r="F240" s="148" t="s">
        <v>308</v>
      </c>
      <c r="H240" s="149">
        <v>2.8330000000000002</v>
      </c>
      <c r="I240" s="150"/>
      <c r="L240" s="145"/>
      <c r="M240" s="151"/>
      <c r="T240" s="152"/>
      <c r="AT240" s="147" t="s">
        <v>145</v>
      </c>
      <c r="AU240" s="147" t="s">
        <v>90</v>
      </c>
      <c r="AV240" s="12" t="s">
        <v>90</v>
      </c>
      <c r="AW240" s="12" t="s">
        <v>34</v>
      </c>
      <c r="AX240" s="12" t="s">
        <v>79</v>
      </c>
      <c r="AY240" s="147" t="s">
        <v>136</v>
      </c>
    </row>
    <row r="241" spans="2:65" s="13" customFormat="1">
      <c r="B241" s="153"/>
      <c r="D241" s="146" t="s">
        <v>145</v>
      </c>
      <c r="E241" s="154" t="s">
        <v>1</v>
      </c>
      <c r="F241" s="155" t="s">
        <v>168</v>
      </c>
      <c r="H241" s="156">
        <v>25.109000000000002</v>
      </c>
      <c r="I241" s="157"/>
      <c r="L241" s="153"/>
      <c r="M241" s="158"/>
      <c r="T241" s="159"/>
      <c r="AT241" s="154" t="s">
        <v>145</v>
      </c>
      <c r="AU241" s="154" t="s">
        <v>90</v>
      </c>
      <c r="AV241" s="13" t="s">
        <v>143</v>
      </c>
      <c r="AW241" s="13" t="s">
        <v>34</v>
      </c>
      <c r="AX241" s="13" t="s">
        <v>87</v>
      </c>
      <c r="AY241" s="154" t="s">
        <v>136</v>
      </c>
    </row>
    <row r="242" spans="2:65" s="1" customFormat="1" ht="24.2" customHeight="1">
      <c r="B242" s="32"/>
      <c r="C242" s="132" t="s">
        <v>309</v>
      </c>
      <c r="D242" s="132" t="s">
        <v>138</v>
      </c>
      <c r="E242" s="133" t="s">
        <v>299</v>
      </c>
      <c r="F242" s="134" t="s">
        <v>300</v>
      </c>
      <c r="G242" s="135" t="s">
        <v>207</v>
      </c>
      <c r="H242" s="136">
        <v>117.43</v>
      </c>
      <c r="I242" s="137"/>
      <c r="J242" s="138">
        <f>ROUND(I242*H242,2)</f>
        <v>0</v>
      </c>
      <c r="K242" s="134" t="s">
        <v>142</v>
      </c>
      <c r="L242" s="32"/>
      <c r="M242" s="139" t="s">
        <v>1</v>
      </c>
      <c r="N242" s="140" t="s">
        <v>44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143</v>
      </c>
      <c r="AT242" s="143" t="s">
        <v>138</v>
      </c>
      <c r="AU242" s="143" t="s">
        <v>90</v>
      </c>
      <c r="AY242" s="17" t="s">
        <v>136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87</v>
      </c>
      <c r="BK242" s="144">
        <f>ROUND(I242*H242,2)</f>
        <v>0</v>
      </c>
      <c r="BL242" s="17" t="s">
        <v>143</v>
      </c>
      <c r="BM242" s="143" t="s">
        <v>310</v>
      </c>
    </row>
    <row r="243" spans="2:65" s="14" customFormat="1">
      <c r="B243" s="160"/>
      <c r="D243" s="146" t="s">
        <v>145</v>
      </c>
      <c r="E243" s="161" t="s">
        <v>1</v>
      </c>
      <c r="F243" s="162" t="s">
        <v>311</v>
      </c>
      <c r="H243" s="161" t="s">
        <v>1</v>
      </c>
      <c r="I243" s="163"/>
      <c r="L243" s="160"/>
      <c r="M243" s="164"/>
      <c r="T243" s="165"/>
      <c r="AT243" s="161" t="s">
        <v>145</v>
      </c>
      <c r="AU243" s="161" t="s">
        <v>90</v>
      </c>
      <c r="AV243" s="14" t="s">
        <v>87</v>
      </c>
      <c r="AW243" s="14" t="s">
        <v>34</v>
      </c>
      <c r="AX243" s="14" t="s">
        <v>79</v>
      </c>
      <c r="AY243" s="161" t="s">
        <v>136</v>
      </c>
    </row>
    <row r="244" spans="2:65" s="14" customFormat="1" ht="22.5">
      <c r="B244" s="160"/>
      <c r="D244" s="146" t="s">
        <v>145</v>
      </c>
      <c r="E244" s="161" t="s">
        <v>1</v>
      </c>
      <c r="F244" s="162" t="s">
        <v>312</v>
      </c>
      <c r="H244" s="161" t="s">
        <v>1</v>
      </c>
      <c r="I244" s="163"/>
      <c r="L244" s="160"/>
      <c r="M244" s="164"/>
      <c r="T244" s="165"/>
      <c r="AT244" s="161" t="s">
        <v>145</v>
      </c>
      <c r="AU244" s="161" t="s">
        <v>90</v>
      </c>
      <c r="AV244" s="14" t="s">
        <v>87</v>
      </c>
      <c r="AW244" s="14" t="s">
        <v>34</v>
      </c>
      <c r="AX244" s="14" t="s">
        <v>79</v>
      </c>
      <c r="AY244" s="161" t="s">
        <v>136</v>
      </c>
    </row>
    <row r="245" spans="2:65" s="14" customFormat="1">
      <c r="B245" s="160"/>
      <c r="D245" s="146" t="s">
        <v>145</v>
      </c>
      <c r="E245" s="161" t="s">
        <v>1</v>
      </c>
      <c r="F245" s="162" t="s">
        <v>313</v>
      </c>
      <c r="H245" s="161" t="s">
        <v>1</v>
      </c>
      <c r="I245" s="163"/>
      <c r="L245" s="160"/>
      <c r="M245" s="164"/>
      <c r="T245" s="165"/>
      <c r="AT245" s="161" t="s">
        <v>145</v>
      </c>
      <c r="AU245" s="161" t="s">
        <v>90</v>
      </c>
      <c r="AV245" s="14" t="s">
        <v>87</v>
      </c>
      <c r="AW245" s="14" t="s">
        <v>34</v>
      </c>
      <c r="AX245" s="14" t="s">
        <v>79</v>
      </c>
      <c r="AY245" s="161" t="s">
        <v>136</v>
      </c>
    </row>
    <row r="246" spans="2:65" s="12" customFormat="1">
      <c r="B246" s="145"/>
      <c r="D246" s="146" t="s">
        <v>145</v>
      </c>
      <c r="E246" s="147" t="s">
        <v>1</v>
      </c>
      <c r="F246" s="148" t="s">
        <v>314</v>
      </c>
      <c r="H246" s="149">
        <v>209.37799999999999</v>
      </c>
      <c r="I246" s="150"/>
      <c r="L246" s="145"/>
      <c r="M246" s="151"/>
      <c r="T246" s="152"/>
      <c r="AT246" s="147" t="s">
        <v>145</v>
      </c>
      <c r="AU246" s="147" t="s">
        <v>90</v>
      </c>
      <c r="AV246" s="12" t="s">
        <v>90</v>
      </c>
      <c r="AW246" s="12" t="s">
        <v>34</v>
      </c>
      <c r="AX246" s="12" t="s">
        <v>79</v>
      </c>
      <c r="AY246" s="147" t="s">
        <v>136</v>
      </c>
    </row>
    <row r="247" spans="2:65" s="14" customFormat="1">
      <c r="B247" s="160"/>
      <c r="D247" s="146" t="s">
        <v>145</v>
      </c>
      <c r="E247" s="161" t="s">
        <v>1</v>
      </c>
      <c r="F247" s="162" t="s">
        <v>315</v>
      </c>
      <c r="H247" s="161" t="s">
        <v>1</v>
      </c>
      <c r="I247" s="163"/>
      <c r="L247" s="160"/>
      <c r="M247" s="164"/>
      <c r="T247" s="165"/>
      <c r="AT247" s="161" t="s">
        <v>145</v>
      </c>
      <c r="AU247" s="161" t="s">
        <v>90</v>
      </c>
      <c r="AV247" s="14" t="s">
        <v>87</v>
      </c>
      <c r="AW247" s="14" t="s">
        <v>34</v>
      </c>
      <c r="AX247" s="14" t="s">
        <v>79</v>
      </c>
      <c r="AY247" s="161" t="s">
        <v>136</v>
      </c>
    </row>
    <row r="248" spans="2:65" s="12" customFormat="1">
      <c r="B248" s="145"/>
      <c r="D248" s="146" t="s">
        <v>145</v>
      </c>
      <c r="E248" s="147" t="s">
        <v>1</v>
      </c>
      <c r="F248" s="148" t="s">
        <v>316</v>
      </c>
      <c r="H248" s="149">
        <v>-66.838999999999999</v>
      </c>
      <c r="I248" s="150"/>
      <c r="L248" s="145"/>
      <c r="M248" s="151"/>
      <c r="T248" s="152"/>
      <c r="AT248" s="147" t="s">
        <v>145</v>
      </c>
      <c r="AU248" s="147" t="s">
        <v>90</v>
      </c>
      <c r="AV248" s="12" t="s">
        <v>90</v>
      </c>
      <c r="AW248" s="12" t="s">
        <v>34</v>
      </c>
      <c r="AX248" s="12" t="s">
        <v>79</v>
      </c>
      <c r="AY248" s="147" t="s">
        <v>136</v>
      </c>
    </row>
    <row r="249" spans="2:65" s="14" customFormat="1">
      <c r="B249" s="160"/>
      <c r="D249" s="146" t="s">
        <v>145</v>
      </c>
      <c r="E249" s="161" t="s">
        <v>1</v>
      </c>
      <c r="F249" s="162" t="s">
        <v>317</v>
      </c>
      <c r="H249" s="161" t="s">
        <v>1</v>
      </c>
      <c r="I249" s="163"/>
      <c r="L249" s="160"/>
      <c r="M249" s="164"/>
      <c r="T249" s="165"/>
      <c r="AT249" s="161" t="s">
        <v>145</v>
      </c>
      <c r="AU249" s="161" t="s">
        <v>90</v>
      </c>
      <c r="AV249" s="14" t="s">
        <v>87</v>
      </c>
      <c r="AW249" s="14" t="s">
        <v>34</v>
      </c>
      <c r="AX249" s="14" t="s">
        <v>79</v>
      </c>
      <c r="AY249" s="161" t="s">
        <v>136</v>
      </c>
    </row>
    <row r="250" spans="2:65" s="12" customFormat="1">
      <c r="B250" s="145"/>
      <c r="D250" s="146" t="s">
        <v>145</v>
      </c>
      <c r="E250" s="147" t="s">
        <v>1</v>
      </c>
      <c r="F250" s="148" t="s">
        <v>318</v>
      </c>
      <c r="H250" s="149">
        <v>-25.109000000000002</v>
      </c>
      <c r="I250" s="150"/>
      <c r="L250" s="145"/>
      <c r="M250" s="151"/>
      <c r="T250" s="152"/>
      <c r="AT250" s="147" t="s">
        <v>145</v>
      </c>
      <c r="AU250" s="147" t="s">
        <v>90</v>
      </c>
      <c r="AV250" s="12" t="s">
        <v>90</v>
      </c>
      <c r="AW250" s="12" t="s">
        <v>34</v>
      </c>
      <c r="AX250" s="12" t="s">
        <v>79</v>
      </c>
      <c r="AY250" s="147" t="s">
        <v>136</v>
      </c>
    </row>
    <row r="251" spans="2:65" s="13" customFormat="1">
      <c r="B251" s="153"/>
      <c r="D251" s="146" t="s">
        <v>145</v>
      </c>
      <c r="E251" s="154" t="s">
        <v>1</v>
      </c>
      <c r="F251" s="155" t="s">
        <v>168</v>
      </c>
      <c r="H251" s="156">
        <v>117.43</v>
      </c>
      <c r="I251" s="157"/>
      <c r="L251" s="153"/>
      <c r="M251" s="158"/>
      <c r="T251" s="159"/>
      <c r="AT251" s="154" t="s">
        <v>145</v>
      </c>
      <c r="AU251" s="154" t="s">
        <v>90</v>
      </c>
      <c r="AV251" s="13" t="s">
        <v>143</v>
      </c>
      <c r="AW251" s="13" t="s">
        <v>34</v>
      </c>
      <c r="AX251" s="13" t="s">
        <v>87</v>
      </c>
      <c r="AY251" s="154" t="s">
        <v>136</v>
      </c>
    </row>
    <row r="252" spans="2:65" s="1" customFormat="1" ht="16.5" customHeight="1">
      <c r="B252" s="32"/>
      <c r="C252" s="173" t="s">
        <v>319</v>
      </c>
      <c r="D252" s="173" t="s">
        <v>320</v>
      </c>
      <c r="E252" s="174" t="s">
        <v>321</v>
      </c>
      <c r="F252" s="175" t="s">
        <v>322</v>
      </c>
      <c r="G252" s="176" t="s">
        <v>294</v>
      </c>
      <c r="H252" s="177">
        <v>234.86</v>
      </c>
      <c r="I252" s="178"/>
      <c r="J252" s="179">
        <f>ROUND(I252*H252,2)</f>
        <v>0</v>
      </c>
      <c r="K252" s="175" t="s">
        <v>142</v>
      </c>
      <c r="L252" s="180"/>
      <c r="M252" s="181" t="s">
        <v>1</v>
      </c>
      <c r="N252" s="182" t="s">
        <v>44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179</v>
      </c>
      <c r="AT252" s="143" t="s">
        <v>320</v>
      </c>
      <c r="AU252" s="143" t="s">
        <v>90</v>
      </c>
      <c r="AY252" s="17" t="s">
        <v>136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87</v>
      </c>
      <c r="BK252" s="144">
        <f>ROUND(I252*H252,2)</f>
        <v>0</v>
      </c>
      <c r="BL252" s="17" t="s">
        <v>143</v>
      </c>
      <c r="BM252" s="143" t="s">
        <v>323</v>
      </c>
    </row>
    <row r="253" spans="2:65" s="12" customFormat="1">
      <c r="B253" s="145"/>
      <c r="D253" s="146" t="s">
        <v>145</v>
      </c>
      <c r="E253" s="147" t="s">
        <v>1</v>
      </c>
      <c r="F253" s="148" t="s">
        <v>324</v>
      </c>
      <c r="H253" s="149">
        <v>234.86</v>
      </c>
      <c r="I253" s="150"/>
      <c r="L253" s="145"/>
      <c r="M253" s="151"/>
      <c r="T253" s="152"/>
      <c r="AT253" s="147" t="s">
        <v>145</v>
      </c>
      <c r="AU253" s="147" t="s">
        <v>90</v>
      </c>
      <c r="AV253" s="12" t="s">
        <v>90</v>
      </c>
      <c r="AW253" s="12" t="s">
        <v>34</v>
      </c>
      <c r="AX253" s="12" t="s">
        <v>87</v>
      </c>
      <c r="AY253" s="147" t="s">
        <v>136</v>
      </c>
    </row>
    <row r="254" spans="2:65" s="1" customFormat="1" ht="24.2" customHeight="1">
      <c r="B254" s="32"/>
      <c r="C254" s="132" t="s">
        <v>325</v>
      </c>
      <c r="D254" s="132" t="s">
        <v>138</v>
      </c>
      <c r="E254" s="133" t="s">
        <v>326</v>
      </c>
      <c r="F254" s="134" t="s">
        <v>327</v>
      </c>
      <c r="G254" s="135" t="s">
        <v>207</v>
      </c>
      <c r="H254" s="136">
        <v>53.646000000000001</v>
      </c>
      <c r="I254" s="137"/>
      <c r="J254" s="138">
        <f>ROUND(I254*H254,2)</f>
        <v>0</v>
      </c>
      <c r="K254" s="134" t="s">
        <v>142</v>
      </c>
      <c r="L254" s="32"/>
      <c r="M254" s="139" t="s">
        <v>1</v>
      </c>
      <c r="N254" s="140" t="s">
        <v>44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143</v>
      </c>
      <c r="AT254" s="143" t="s">
        <v>138</v>
      </c>
      <c r="AU254" s="143" t="s">
        <v>90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87</v>
      </c>
      <c r="BK254" s="144">
        <f>ROUND(I254*H254,2)</f>
        <v>0</v>
      </c>
      <c r="BL254" s="17" t="s">
        <v>143</v>
      </c>
      <c r="BM254" s="143" t="s">
        <v>328</v>
      </c>
    </row>
    <row r="255" spans="2:65" s="14" customFormat="1">
      <c r="B255" s="160"/>
      <c r="D255" s="146" t="s">
        <v>145</v>
      </c>
      <c r="E255" s="161" t="s">
        <v>1</v>
      </c>
      <c r="F255" s="162" t="s">
        <v>329</v>
      </c>
      <c r="H255" s="161" t="s">
        <v>1</v>
      </c>
      <c r="I255" s="163"/>
      <c r="L255" s="160"/>
      <c r="M255" s="164"/>
      <c r="T255" s="165"/>
      <c r="AT255" s="161" t="s">
        <v>145</v>
      </c>
      <c r="AU255" s="161" t="s">
        <v>90</v>
      </c>
      <c r="AV255" s="14" t="s">
        <v>87</v>
      </c>
      <c r="AW255" s="14" t="s">
        <v>34</v>
      </c>
      <c r="AX255" s="14" t="s">
        <v>79</v>
      </c>
      <c r="AY255" s="161" t="s">
        <v>136</v>
      </c>
    </row>
    <row r="256" spans="2:65" s="14" customFormat="1">
      <c r="B256" s="160"/>
      <c r="D256" s="146" t="s">
        <v>145</v>
      </c>
      <c r="E256" s="161" t="s">
        <v>1</v>
      </c>
      <c r="F256" s="162" t="s">
        <v>330</v>
      </c>
      <c r="H256" s="161" t="s">
        <v>1</v>
      </c>
      <c r="I256" s="163"/>
      <c r="L256" s="160"/>
      <c r="M256" s="164"/>
      <c r="T256" s="165"/>
      <c r="AT256" s="161" t="s">
        <v>145</v>
      </c>
      <c r="AU256" s="161" t="s">
        <v>90</v>
      </c>
      <c r="AV256" s="14" t="s">
        <v>87</v>
      </c>
      <c r="AW256" s="14" t="s">
        <v>34</v>
      </c>
      <c r="AX256" s="14" t="s">
        <v>79</v>
      </c>
      <c r="AY256" s="161" t="s">
        <v>136</v>
      </c>
    </row>
    <row r="257" spans="2:65" s="12" customFormat="1">
      <c r="B257" s="145"/>
      <c r="D257" s="146" t="s">
        <v>145</v>
      </c>
      <c r="E257" s="147" t="s">
        <v>1</v>
      </c>
      <c r="F257" s="148" t="s">
        <v>331</v>
      </c>
      <c r="H257" s="149">
        <v>23.805</v>
      </c>
      <c r="I257" s="150"/>
      <c r="L257" s="145"/>
      <c r="M257" s="151"/>
      <c r="T257" s="152"/>
      <c r="AT257" s="147" t="s">
        <v>145</v>
      </c>
      <c r="AU257" s="147" t="s">
        <v>90</v>
      </c>
      <c r="AV257" s="12" t="s">
        <v>90</v>
      </c>
      <c r="AW257" s="12" t="s">
        <v>34</v>
      </c>
      <c r="AX257" s="12" t="s">
        <v>79</v>
      </c>
      <c r="AY257" s="147" t="s">
        <v>136</v>
      </c>
    </row>
    <row r="258" spans="2:65" s="14" customFormat="1">
      <c r="B258" s="160"/>
      <c r="D258" s="146" t="s">
        <v>145</v>
      </c>
      <c r="E258" s="161" t="s">
        <v>1</v>
      </c>
      <c r="F258" s="162" t="s">
        <v>332</v>
      </c>
      <c r="H258" s="161" t="s">
        <v>1</v>
      </c>
      <c r="I258" s="163"/>
      <c r="L258" s="160"/>
      <c r="M258" s="164"/>
      <c r="T258" s="165"/>
      <c r="AT258" s="161" t="s">
        <v>145</v>
      </c>
      <c r="AU258" s="161" t="s">
        <v>90</v>
      </c>
      <c r="AV258" s="14" t="s">
        <v>87</v>
      </c>
      <c r="AW258" s="14" t="s">
        <v>34</v>
      </c>
      <c r="AX258" s="14" t="s">
        <v>79</v>
      </c>
      <c r="AY258" s="161" t="s">
        <v>136</v>
      </c>
    </row>
    <row r="259" spans="2:65" s="12" customFormat="1">
      <c r="B259" s="145"/>
      <c r="D259" s="146" t="s">
        <v>145</v>
      </c>
      <c r="E259" s="147" t="s">
        <v>1</v>
      </c>
      <c r="F259" s="148" t="s">
        <v>333</v>
      </c>
      <c r="H259" s="149">
        <v>-1.9339999999999999</v>
      </c>
      <c r="I259" s="150"/>
      <c r="L259" s="145"/>
      <c r="M259" s="151"/>
      <c r="T259" s="152"/>
      <c r="AT259" s="147" t="s">
        <v>145</v>
      </c>
      <c r="AU259" s="147" t="s">
        <v>90</v>
      </c>
      <c r="AV259" s="12" t="s">
        <v>90</v>
      </c>
      <c r="AW259" s="12" t="s">
        <v>34</v>
      </c>
      <c r="AX259" s="12" t="s">
        <v>79</v>
      </c>
      <c r="AY259" s="147" t="s">
        <v>136</v>
      </c>
    </row>
    <row r="260" spans="2:65" s="15" customFormat="1">
      <c r="B260" s="166"/>
      <c r="D260" s="146" t="s">
        <v>145</v>
      </c>
      <c r="E260" s="167" t="s">
        <v>1</v>
      </c>
      <c r="F260" s="168" t="s">
        <v>217</v>
      </c>
      <c r="H260" s="169">
        <v>21.870999999999999</v>
      </c>
      <c r="I260" s="170"/>
      <c r="L260" s="166"/>
      <c r="M260" s="171"/>
      <c r="T260" s="172"/>
      <c r="AT260" s="167" t="s">
        <v>145</v>
      </c>
      <c r="AU260" s="167" t="s">
        <v>90</v>
      </c>
      <c r="AV260" s="15" t="s">
        <v>152</v>
      </c>
      <c r="AW260" s="15" t="s">
        <v>34</v>
      </c>
      <c r="AX260" s="15" t="s">
        <v>79</v>
      </c>
      <c r="AY260" s="167" t="s">
        <v>136</v>
      </c>
    </row>
    <row r="261" spans="2:65" s="14" customFormat="1">
      <c r="B261" s="160"/>
      <c r="D261" s="146" t="s">
        <v>145</v>
      </c>
      <c r="E261" s="161" t="s">
        <v>1</v>
      </c>
      <c r="F261" s="162" t="s">
        <v>334</v>
      </c>
      <c r="H261" s="161" t="s">
        <v>1</v>
      </c>
      <c r="I261" s="163"/>
      <c r="L261" s="160"/>
      <c r="M261" s="164"/>
      <c r="T261" s="165"/>
      <c r="AT261" s="161" t="s">
        <v>145</v>
      </c>
      <c r="AU261" s="161" t="s">
        <v>90</v>
      </c>
      <c r="AV261" s="14" t="s">
        <v>87</v>
      </c>
      <c r="AW261" s="14" t="s">
        <v>34</v>
      </c>
      <c r="AX261" s="14" t="s">
        <v>79</v>
      </c>
      <c r="AY261" s="161" t="s">
        <v>136</v>
      </c>
    </row>
    <row r="262" spans="2:65" s="12" customFormat="1">
      <c r="B262" s="145"/>
      <c r="D262" s="146" t="s">
        <v>145</v>
      </c>
      <c r="E262" s="147" t="s">
        <v>1</v>
      </c>
      <c r="F262" s="148" t="s">
        <v>335</v>
      </c>
      <c r="H262" s="149">
        <v>28.152000000000001</v>
      </c>
      <c r="I262" s="150"/>
      <c r="L262" s="145"/>
      <c r="M262" s="151"/>
      <c r="T262" s="152"/>
      <c r="AT262" s="147" t="s">
        <v>145</v>
      </c>
      <c r="AU262" s="147" t="s">
        <v>90</v>
      </c>
      <c r="AV262" s="12" t="s">
        <v>90</v>
      </c>
      <c r="AW262" s="12" t="s">
        <v>34</v>
      </c>
      <c r="AX262" s="12" t="s">
        <v>79</v>
      </c>
      <c r="AY262" s="147" t="s">
        <v>136</v>
      </c>
    </row>
    <row r="263" spans="2:65" s="15" customFormat="1">
      <c r="B263" s="166"/>
      <c r="D263" s="146" t="s">
        <v>145</v>
      </c>
      <c r="E263" s="167" t="s">
        <v>1</v>
      </c>
      <c r="F263" s="168" t="s">
        <v>217</v>
      </c>
      <c r="H263" s="169">
        <v>28.152000000000001</v>
      </c>
      <c r="I263" s="170"/>
      <c r="L263" s="166"/>
      <c r="M263" s="171"/>
      <c r="T263" s="172"/>
      <c r="AT263" s="167" t="s">
        <v>145</v>
      </c>
      <c r="AU263" s="167" t="s">
        <v>90</v>
      </c>
      <c r="AV263" s="15" t="s">
        <v>152</v>
      </c>
      <c r="AW263" s="15" t="s">
        <v>34</v>
      </c>
      <c r="AX263" s="15" t="s">
        <v>79</v>
      </c>
      <c r="AY263" s="167" t="s">
        <v>136</v>
      </c>
    </row>
    <row r="264" spans="2:65" s="14" customFormat="1">
      <c r="B264" s="160"/>
      <c r="D264" s="146" t="s">
        <v>145</v>
      </c>
      <c r="E264" s="161" t="s">
        <v>1</v>
      </c>
      <c r="F264" s="162" t="s">
        <v>336</v>
      </c>
      <c r="H264" s="161" t="s">
        <v>1</v>
      </c>
      <c r="I264" s="163"/>
      <c r="L264" s="160"/>
      <c r="M264" s="164"/>
      <c r="T264" s="165"/>
      <c r="AT264" s="161" t="s">
        <v>145</v>
      </c>
      <c r="AU264" s="161" t="s">
        <v>90</v>
      </c>
      <c r="AV264" s="14" t="s">
        <v>87</v>
      </c>
      <c r="AW264" s="14" t="s">
        <v>34</v>
      </c>
      <c r="AX264" s="14" t="s">
        <v>79</v>
      </c>
      <c r="AY264" s="161" t="s">
        <v>136</v>
      </c>
    </row>
    <row r="265" spans="2:65" s="12" customFormat="1">
      <c r="B265" s="145"/>
      <c r="D265" s="146" t="s">
        <v>145</v>
      </c>
      <c r="E265" s="147" t="s">
        <v>1</v>
      </c>
      <c r="F265" s="148" t="s">
        <v>337</v>
      </c>
      <c r="H265" s="149">
        <v>2.016</v>
      </c>
      <c r="I265" s="150"/>
      <c r="L265" s="145"/>
      <c r="M265" s="151"/>
      <c r="T265" s="152"/>
      <c r="AT265" s="147" t="s">
        <v>145</v>
      </c>
      <c r="AU265" s="147" t="s">
        <v>90</v>
      </c>
      <c r="AV265" s="12" t="s">
        <v>90</v>
      </c>
      <c r="AW265" s="12" t="s">
        <v>34</v>
      </c>
      <c r="AX265" s="12" t="s">
        <v>79</v>
      </c>
      <c r="AY265" s="147" t="s">
        <v>136</v>
      </c>
    </row>
    <row r="266" spans="2:65" s="14" customFormat="1">
      <c r="B266" s="160"/>
      <c r="D266" s="146" t="s">
        <v>145</v>
      </c>
      <c r="E266" s="161" t="s">
        <v>1</v>
      </c>
      <c r="F266" s="162" t="s">
        <v>338</v>
      </c>
      <c r="H266" s="161" t="s">
        <v>1</v>
      </c>
      <c r="I266" s="163"/>
      <c r="L266" s="160"/>
      <c r="M266" s="164"/>
      <c r="T266" s="165"/>
      <c r="AT266" s="161" t="s">
        <v>145</v>
      </c>
      <c r="AU266" s="161" t="s">
        <v>90</v>
      </c>
      <c r="AV266" s="14" t="s">
        <v>87</v>
      </c>
      <c r="AW266" s="14" t="s">
        <v>34</v>
      </c>
      <c r="AX266" s="14" t="s">
        <v>79</v>
      </c>
      <c r="AY266" s="161" t="s">
        <v>136</v>
      </c>
    </row>
    <row r="267" spans="2:65" s="12" customFormat="1">
      <c r="B267" s="145"/>
      <c r="D267" s="146" t="s">
        <v>145</v>
      </c>
      <c r="E267" s="147" t="s">
        <v>1</v>
      </c>
      <c r="F267" s="148" t="s">
        <v>339</v>
      </c>
      <c r="H267" s="149">
        <v>1.607</v>
      </c>
      <c r="I267" s="150"/>
      <c r="L267" s="145"/>
      <c r="M267" s="151"/>
      <c r="T267" s="152"/>
      <c r="AT267" s="147" t="s">
        <v>145</v>
      </c>
      <c r="AU267" s="147" t="s">
        <v>90</v>
      </c>
      <c r="AV267" s="12" t="s">
        <v>90</v>
      </c>
      <c r="AW267" s="12" t="s">
        <v>34</v>
      </c>
      <c r="AX267" s="12" t="s">
        <v>79</v>
      </c>
      <c r="AY267" s="147" t="s">
        <v>136</v>
      </c>
    </row>
    <row r="268" spans="2:65" s="15" customFormat="1">
      <c r="B268" s="166"/>
      <c r="D268" s="146" t="s">
        <v>145</v>
      </c>
      <c r="E268" s="167" t="s">
        <v>1</v>
      </c>
      <c r="F268" s="168" t="s">
        <v>217</v>
      </c>
      <c r="H268" s="169">
        <v>3.6230000000000002</v>
      </c>
      <c r="I268" s="170"/>
      <c r="L268" s="166"/>
      <c r="M268" s="171"/>
      <c r="T268" s="172"/>
      <c r="AT268" s="167" t="s">
        <v>145</v>
      </c>
      <c r="AU268" s="167" t="s">
        <v>90</v>
      </c>
      <c r="AV268" s="15" t="s">
        <v>152</v>
      </c>
      <c r="AW268" s="15" t="s">
        <v>34</v>
      </c>
      <c r="AX268" s="15" t="s">
        <v>79</v>
      </c>
      <c r="AY268" s="167" t="s">
        <v>136</v>
      </c>
    </row>
    <row r="269" spans="2:65" s="13" customFormat="1">
      <c r="B269" s="153"/>
      <c r="D269" s="146" t="s">
        <v>145</v>
      </c>
      <c r="E269" s="154" t="s">
        <v>1</v>
      </c>
      <c r="F269" s="155" t="s">
        <v>168</v>
      </c>
      <c r="H269" s="156">
        <v>53.646000000000001</v>
      </c>
      <c r="I269" s="157"/>
      <c r="L269" s="153"/>
      <c r="M269" s="158"/>
      <c r="T269" s="159"/>
      <c r="AT269" s="154" t="s">
        <v>145</v>
      </c>
      <c r="AU269" s="154" t="s">
        <v>90</v>
      </c>
      <c r="AV269" s="13" t="s">
        <v>143</v>
      </c>
      <c r="AW269" s="13" t="s">
        <v>34</v>
      </c>
      <c r="AX269" s="13" t="s">
        <v>87</v>
      </c>
      <c r="AY269" s="154" t="s">
        <v>136</v>
      </c>
    </row>
    <row r="270" spans="2:65" s="1" customFormat="1" ht="16.5" customHeight="1">
      <c r="B270" s="32"/>
      <c r="C270" s="173" t="s">
        <v>340</v>
      </c>
      <c r="D270" s="173" t="s">
        <v>320</v>
      </c>
      <c r="E270" s="174" t="s">
        <v>341</v>
      </c>
      <c r="F270" s="175" t="s">
        <v>342</v>
      </c>
      <c r="G270" s="176" t="s">
        <v>294</v>
      </c>
      <c r="H270" s="177">
        <v>107.292</v>
      </c>
      <c r="I270" s="178"/>
      <c r="J270" s="179">
        <f>ROUND(I270*H270,2)</f>
        <v>0</v>
      </c>
      <c r="K270" s="175" t="s">
        <v>1</v>
      </c>
      <c r="L270" s="180"/>
      <c r="M270" s="181" t="s">
        <v>1</v>
      </c>
      <c r="N270" s="182" t="s">
        <v>44</v>
      </c>
      <c r="P270" s="141">
        <f>O270*H270</f>
        <v>0</v>
      </c>
      <c r="Q270" s="141">
        <v>1</v>
      </c>
      <c r="R270" s="141">
        <f>Q270*H270</f>
        <v>107.292</v>
      </c>
      <c r="S270" s="141">
        <v>0</v>
      </c>
      <c r="T270" s="142">
        <f>S270*H270</f>
        <v>0</v>
      </c>
      <c r="AR270" s="143" t="s">
        <v>179</v>
      </c>
      <c r="AT270" s="143" t="s">
        <v>320</v>
      </c>
      <c r="AU270" s="143" t="s">
        <v>90</v>
      </c>
      <c r="AY270" s="17" t="s">
        <v>136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87</v>
      </c>
      <c r="BK270" s="144">
        <f>ROUND(I270*H270,2)</f>
        <v>0</v>
      </c>
      <c r="BL270" s="17" t="s">
        <v>143</v>
      </c>
      <c r="BM270" s="143" t="s">
        <v>343</v>
      </c>
    </row>
    <row r="271" spans="2:65" s="12" customFormat="1">
      <c r="B271" s="145"/>
      <c r="D271" s="146" t="s">
        <v>145</v>
      </c>
      <c r="E271" s="147" t="s">
        <v>1</v>
      </c>
      <c r="F271" s="148" t="s">
        <v>344</v>
      </c>
      <c r="H271" s="149">
        <v>107.292</v>
      </c>
      <c r="I271" s="150"/>
      <c r="L271" s="145"/>
      <c r="M271" s="151"/>
      <c r="T271" s="152"/>
      <c r="AT271" s="147" t="s">
        <v>145</v>
      </c>
      <c r="AU271" s="147" t="s">
        <v>90</v>
      </c>
      <c r="AV271" s="12" t="s">
        <v>90</v>
      </c>
      <c r="AW271" s="12" t="s">
        <v>34</v>
      </c>
      <c r="AX271" s="12" t="s">
        <v>87</v>
      </c>
      <c r="AY271" s="147" t="s">
        <v>136</v>
      </c>
    </row>
    <row r="272" spans="2:65" s="1" customFormat="1" ht="24.2" customHeight="1">
      <c r="B272" s="32"/>
      <c r="C272" s="132" t="s">
        <v>345</v>
      </c>
      <c r="D272" s="132" t="s">
        <v>138</v>
      </c>
      <c r="E272" s="133" t="s">
        <v>346</v>
      </c>
      <c r="F272" s="134" t="s">
        <v>347</v>
      </c>
      <c r="G272" s="135" t="s">
        <v>197</v>
      </c>
      <c r="H272" s="136">
        <v>131.93</v>
      </c>
      <c r="I272" s="137"/>
      <c r="J272" s="138">
        <f>ROUND(I272*H272,2)</f>
        <v>0</v>
      </c>
      <c r="K272" s="134" t="s">
        <v>142</v>
      </c>
      <c r="L272" s="32"/>
      <c r="M272" s="139" t="s">
        <v>1</v>
      </c>
      <c r="N272" s="140" t="s">
        <v>44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143</v>
      </c>
      <c r="AT272" s="143" t="s">
        <v>138</v>
      </c>
      <c r="AU272" s="143" t="s">
        <v>90</v>
      </c>
      <c r="AY272" s="17" t="s">
        <v>136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7" t="s">
        <v>87</v>
      </c>
      <c r="BK272" s="144">
        <f>ROUND(I272*H272,2)</f>
        <v>0</v>
      </c>
      <c r="BL272" s="17" t="s">
        <v>143</v>
      </c>
      <c r="BM272" s="143" t="s">
        <v>348</v>
      </c>
    </row>
    <row r="273" spans="2:63" s="14" customFormat="1">
      <c r="B273" s="160"/>
      <c r="D273" s="146" t="s">
        <v>145</v>
      </c>
      <c r="E273" s="161" t="s">
        <v>1</v>
      </c>
      <c r="F273" s="162" t="s">
        <v>330</v>
      </c>
      <c r="H273" s="161" t="s">
        <v>1</v>
      </c>
      <c r="I273" s="163"/>
      <c r="L273" s="160"/>
      <c r="M273" s="164"/>
      <c r="T273" s="165"/>
      <c r="AT273" s="161" t="s">
        <v>145</v>
      </c>
      <c r="AU273" s="161" t="s">
        <v>90</v>
      </c>
      <c r="AV273" s="14" t="s">
        <v>87</v>
      </c>
      <c r="AW273" s="14" t="s">
        <v>34</v>
      </c>
      <c r="AX273" s="14" t="s">
        <v>79</v>
      </c>
      <c r="AY273" s="161" t="s">
        <v>136</v>
      </c>
    </row>
    <row r="274" spans="2:63" s="12" customFormat="1">
      <c r="B274" s="145"/>
      <c r="D274" s="146" t="s">
        <v>145</v>
      </c>
      <c r="E274" s="147" t="s">
        <v>1</v>
      </c>
      <c r="F274" s="148" t="s">
        <v>349</v>
      </c>
      <c r="H274" s="149">
        <v>47.61</v>
      </c>
      <c r="I274" s="150"/>
      <c r="L274" s="145"/>
      <c r="M274" s="151"/>
      <c r="T274" s="152"/>
      <c r="AT274" s="147" t="s">
        <v>145</v>
      </c>
      <c r="AU274" s="147" t="s">
        <v>90</v>
      </c>
      <c r="AV274" s="12" t="s">
        <v>90</v>
      </c>
      <c r="AW274" s="12" t="s">
        <v>34</v>
      </c>
      <c r="AX274" s="12" t="s">
        <v>79</v>
      </c>
      <c r="AY274" s="147" t="s">
        <v>136</v>
      </c>
    </row>
    <row r="275" spans="2:63" s="14" customFormat="1">
      <c r="B275" s="160"/>
      <c r="D275" s="146" t="s">
        <v>145</v>
      </c>
      <c r="E275" s="161" t="s">
        <v>1</v>
      </c>
      <c r="F275" s="162" t="s">
        <v>215</v>
      </c>
      <c r="H275" s="161" t="s">
        <v>1</v>
      </c>
      <c r="I275" s="163"/>
      <c r="L275" s="160"/>
      <c r="M275" s="164"/>
      <c r="T275" s="165"/>
      <c r="AT275" s="161" t="s">
        <v>145</v>
      </c>
      <c r="AU275" s="161" t="s">
        <v>90</v>
      </c>
      <c r="AV275" s="14" t="s">
        <v>87</v>
      </c>
      <c r="AW275" s="14" t="s">
        <v>34</v>
      </c>
      <c r="AX275" s="14" t="s">
        <v>79</v>
      </c>
      <c r="AY275" s="161" t="s">
        <v>136</v>
      </c>
    </row>
    <row r="276" spans="2:63" s="12" customFormat="1">
      <c r="B276" s="145"/>
      <c r="D276" s="146" t="s">
        <v>145</v>
      </c>
      <c r="E276" s="147" t="s">
        <v>1</v>
      </c>
      <c r="F276" s="148" t="s">
        <v>350</v>
      </c>
      <c r="H276" s="149">
        <v>2.75</v>
      </c>
      <c r="I276" s="150"/>
      <c r="L276" s="145"/>
      <c r="M276" s="151"/>
      <c r="T276" s="152"/>
      <c r="AT276" s="147" t="s">
        <v>145</v>
      </c>
      <c r="AU276" s="147" t="s">
        <v>90</v>
      </c>
      <c r="AV276" s="12" t="s">
        <v>90</v>
      </c>
      <c r="AW276" s="12" t="s">
        <v>34</v>
      </c>
      <c r="AX276" s="12" t="s">
        <v>79</v>
      </c>
      <c r="AY276" s="147" t="s">
        <v>136</v>
      </c>
    </row>
    <row r="277" spans="2:63" s="15" customFormat="1">
      <c r="B277" s="166"/>
      <c r="D277" s="146" t="s">
        <v>145</v>
      </c>
      <c r="E277" s="167" t="s">
        <v>1</v>
      </c>
      <c r="F277" s="168" t="s">
        <v>217</v>
      </c>
      <c r="H277" s="169">
        <v>50.36</v>
      </c>
      <c r="I277" s="170"/>
      <c r="L277" s="166"/>
      <c r="M277" s="171"/>
      <c r="T277" s="172"/>
      <c r="AT277" s="167" t="s">
        <v>145</v>
      </c>
      <c r="AU277" s="167" t="s">
        <v>90</v>
      </c>
      <c r="AV277" s="15" t="s">
        <v>152</v>
      </c>
      <c r="AW277" s="15" t="s">
        <v>34</v>
      </c>
      <c r="AX277" s="15" t="s">
        <v>79</v>
      </c>
      <c r="AY277" s="167" t="s">
        <v>136</v>
      </c>
    </row>
    <row r="278" spans="2:63" s="14" customFormat="1">
      <c r="B278" s="160"/>
      <c r="D278" s="146" t="s">
        <v>145</v>
      </c>
      <c r="E278" s="161" t="s">
        <v>1</v>
      </c>
      <c r="F278" s="162" t="s">
        <v>334</v>
      </c>
      <c r="H278" s="161" t="s">
        <v>1</v>
      </c>
      <c r="I278" s="163"/>
      <c r="L278" s="160"/>
      <c r="M278" s="164"/>
      <c r="T278" s="165"/>
      <c r="AT278" s="161" t="s">
        <v>145</v>
      </c>
      <c r="AU278" s="161" t="s">
        <v>90</v>
      </c>
      <c r="AV278" s="14" t="s">
        <v>87</v>
      </c>
      <c r="AW278" s="14" t="s">
        <v>34</v>
      </c>
      <c r="AX278" s="14" t="s">
        <v>79</v>
      </c>
      <c r="AY278" s="161" t="s">
        <v>136</v>
      </c>
    </row>
    <row r="279" spans="2:63" s="12" customFormat="1">
      <c r="B279" s="145"/>
      <c r="D279" s="146" t="s">
        <v>145</v>
      </c>
      <c r="E279" s="147" t="s">
        <v>1</v>
      </c>
      <c r="F279" s="148" t="s">
        <v>351</v>
      </c>
      <c r="H279" s="149">
        <v>70.38</v>
      </c>
      <c r="I279" s="150"/>
      <c r="L279" s="145"/>
      <c r="M279" s="151"/>
      <c r="T279" s="152"/>
      <c r="AT279" s="147" t="s">
        <v>145</v>
      </c>
      <c r="AU279" s="147" t="s">
        <v>90</v>
      </c>
      <c r="AV279" s="12" t="s">
        <v>90</v>
      </c>
      <c r="AW279" s="12" t="s">
        <v>34</v>
      </c>
      <c r="AX279" s="12" t="s">
        <v>79</v>
      </c>
      <c r="AY279" s="147" t="s">
        <v>136</v>
      </c>
    </row>
    <row r="280" spans="2:63" s="15" customFormat="1">
      <c r="B280" s="166"/>
      <c r="D280" s="146" t="s">
        <v>145</v>
      </c>
      <c r="E280" s="167" t="s">
        <v>1</v>
      </c>
      <c r="F280" s="168" t="s">
        <v>217</v>
      </c>
      <c r="H280" s="169">
        <v>70.38</v>
      </c>
      <c r="I280" s="170"/>
      <c r="L280" s="166"/>
      <c r="M280" s="171"/>
      <c r="T280" s="172"/>
      <c r="AT280" s="167" t="s">
        <v>145</v>
      </c>
      <c r="AU280" s="167" t="s">
        <v>90</v>
      </c>
      <c r="AV280" s="15" t="s">
        <v>152</v>
      </c>
      <c r="AW280" s="15" t="s">
        <v>34</v>
      </c>
      <c r="AX280" s="15" t="s">
        <v>79</v>
      </c>
      <c r="AY280" s="167" t="s">
        <v>136</v>
      </c>
    </row>
    <row r="281" spans="2:63" s="14" customFormat="1">
      <c r="B281" s="160"/>
      <c r="D281" s="146" t="s">
        <v>145</v>
      </c>
      <c r="E281" s="161" t="s">
        <v>1</v>
      </c>
      <c r="F281" s="162" t="s">
        <v>336</v>
      </c>
      <c r="H281" s="161" t="s">
        <v>1</v>
      </c>
      <c r="I281" s="163"/>
      <c r="L281" s="160"/>
      <c r="M281" s="164"/>
      <c r="T281" s="165"/>
      <c r="AT281" s="161" t="s">
        <v>145</v>
      </c>
      <c r="AU281" s="161" t="s">
        <v>90</v>
      </c>
      <c r="AV281" s="14" t="s">
        <v>87</v>
      </c>
      <c r="AW281" s="14" t="s">
        <v>34</v>
      </c>
      <c r="AX281" s="14" t="s">
        <v>79</v>
      </c>
      <c r="AY281" s="161" t="s">
        <v>136</v>
      </c>
    </row>
    <row r="282" spans="2:63" s="12" customFormat="1">
      <c r="B282" s="145"/>
      <c r="D282" s="146" t="s">
        <v>145</v>
      </c>
      <c r="E282" s="147" t="s">
        <v>1</v>
      </c>
      <c r="F282" s="148" t="s">
        <v>352</v>
      </c>
      <c r="H282" s="149">
        <v>3</v>
      </c>
      <c r="I282" s="150"/>
      <c r="L282" s="145"/>
      <c r="M282" s="151"/>
      <c r="T282" s="152"/>
      <c r="AT282" s="147" t="s">
        <v>145</v>
      </c>
      <c r="AU282" s="147" t="s">
        <v>90</v>
      </c>
      <c r="AV282" s="12" t="s">
        <v>90</v>
      </c>
      <c r="AW282" s="12" t="s">
        <v>34</v>
      </c>
      <c r="AX282" s="12" t="s">
        <v>79</v>
      </c>
      <c r="AY282" s="147" t="s">
        <v>136</v>
      </c>
    </row>
    <row r="283" spans="2:63" s="12" customFormat="1">
      <c r="B283" s="145"/>
      <c r="D283" s="146" t="s">
        <v>145</v>
      </c>
      <c r="E283" s="147" t="s">
        <v>1</v>
      </c>
      <c r="F283" s="148" t="s">
        <v>353</v>
      </c>
      <c r="H283" s="149">
        <v>3.96</v>
      </c>
      <c r="I283" s="150"/>
      <c r="L283" s="145"/>
      <c r="M283" s="151"/>
      <c r="T283" s="152"/>
      <c r="AT283" s="147" t="s">
        <v>145</v>
      </c>
      <c r="AU283" s="147" t="s">
        <v>90</v>
      </c>
      <c r="AV283" s="12" t="s">
        <v>90</v>
      </c>
      <c r="AW283" s="12" t="s">
        <v>34</v>
      </c>
      <c r="AX283" s="12" t="s">
        <v>79</v>
      </c>
      <c r="AY283" s="147" t="s">
        <v>136</v>
      </c>
    </row>
    <row r="284" spans="2:63" s="14" customFormat="1">
      <c r="B284" s="160"/>
      <c r="D284" s="146" t="s">
        <v>145</v>
      </c>
      <c r="E284" s="161" t="s">
        <v>1</v>
      </c>
      <c r="F284" s="162" t="s">
        <v>338</v>
      </c>
      <c r="H284" s="161" t="s">
        <v>1</v>
      </c>
      <c r="I284" s="163"/>
      <c r="L284" s="160"/>
      <c r="M284" s="164"/>
      <c r="T284" s="165"/>
      <c r="AT284" s="161" t="s">
        <v>145</v>
      </c>
      <c r="AU284" s="161" t="s">
        <v>90</v>
      </c>
      <c r="AV284" s="14" t="s">
        <v>87</v>
      </c>
      <c r="AW284" s="14" t="s">
        <v>34</v>
      </c>
      <c r="AX284" s="14" t="s">
        <v>79</v>
      </c>
      <c r="AY284" s="161" t="s">
        <v>136</v>
      </c>
    </row>
    <row r="285" spans="2:63" s="12" customFormat="1">
      <c r="B285" s="145"/>
      <c r="D285" s="146" t="s">
        <v>145</v>
      </c>
      <c r="E285" s="147" t="s">
        <v>1</v>
      </c>
      <c r="F285" s="148" t="s">
        <v>354</v>
      </c>
      <c r="H285" s="149">
        <v>4.2300000000000004</v>
      </c>
      <c r="I285" s="150"/>
      <c r="L285" s="145"/>
      <c r="M285" s="151"/>
      <c r="T285" s="152"/>
      <c r="AT285" s="147" t="s">
        <v>145</v>
      </c>
      <c r="AU285" s="147" t="s">
        <v>90</v>
      </c>
      <c r="AV285" s="12" t="s">
        <v>90</v>
      </c>
      <c r="AW285" s="12" t="s">
        <v>34</v>
      </c>
      <c r="AX285" s="12" t="s">
        <v>79</v>
      </c>
      <c r="AY285" s="147" t="s">
        <v>136</v>
      </c>
    </row>
    <row r="286" spans="2:63" s="15" customFormat="1">
      <c r="B286" s="166"/>
      <c r="D286" s="146" t="s">
        <v>145</v>
      </c>
      <c r="E286" s="167" t="s">
        <v>1</v>
      </c>
      <c r="F286" s="168" t="s">
        <v>217</v>
      </c>
      <c r="H286" s="169">
        <v>11.19</v>
      </c>
      <c r="I286" s="170"/>
      <c r="L286" s="166"/>
      <c r="M286" s="171"/>
      <c r="T286" s="172"/>
      <c r="AT286" s="167" t="s">
        <v>145</v>
      </c>
      <c r="AU286" s="167" t="s">
        <v>90</v>
      </c>
      <c r="AV286" s="15" t="s">
        <v>152</v>
      </c>
      <c r="AW286" s="15" t="s">
        <v>34</v>
      </c>
      <c r="AX286" s="15" t="s">
        <v>79</v>
      </c>
      <c r="AY286" s="167" t="s">
        <v>136</v>
      </c>
    </row>
    <row r="287" spans="2:63" s="13" customFormat="1">
      <c r="B287" s="153"/>
      <c r="D287" s="146" t="s">
        <v>145</v>
      </c>
      <c r="E287" s="154" t="s">
        <v>1</v>
      </c>
      <c r="F287" s="155" t="s">
        <v>168</v>
      </c>
      <c r="H287" s="156">
        <v>131.93</v>
      </c>
      <c r="I287" s="157"/>
      <c r="L287" s="153"/>
      <c r="M287" s="158"/>
      <c r="T287" s="159"/>
      <c r="AT287" s="154" t="s">
        <v>145</v>
      </c>
      <c r="AU287" s="154" t="s">
        <v>90</v>
      </c>
      <c r="AV287" s="13" t="s">
        <v>143</v>
      </c>
      <c r="AW287" s="13" t="s">
        <v>34</v>
      </c>
      <c r="AX287" s="13" t="s">
        <v>87</v>
      </c>
      <c r="AY287" s="154" t="s">
        <v>136</v>
      </c>
    </row>
    <row r="288" spans="2:63" s="11" customFormat="1" ht="22.9" customHeight="1">
      <c r="B288" s="120"/>
      <c r="D288" s="121" t="s">
        <v>78</v>
      </c>
      <c r="E288" s="130" t="s">
        <v>194</v>
      </c>
      <c r="F288" s="130" t="s">
        <v>355</v>
      </c>
      <c r="I288" s="123"/>
      <c r="J288" s="131">
        <f>BK288</f>
        <v>0</v>
      </c>
      <c r="L288" s="120"/>
      <c r="M288" s="125"/>
      <c r="P288" s="126">
        <f>SUM(P289:P293)</f>
        <v>0</v>
      </c>
      <c r="R288" s="126">
        <f>SUM(R289:R293)</f>
        <v>0</v>
      </c>
      <c r="T288" s="127">
        <f>SUM(T289:T293)</f>
        <v>20</v>
      </c>
      <c r="AR288" s="121" t="s">
        <v>87</v>
      </c>
      <c r="AT288" s="128" t="s">
        <v>78</v>
      </c>
      <c r="AU288" s="128" t="s">
        <v>87</v>
      </c>
      <c r="AY288" s="121" t="s">
        <v>136</v>
      </c>
      <c r="BK288" s="129">
        <f>SUM(BK289:BK293)</f>
        <v>0</v>
      </c>
    </row>
    <row r="289" spans="2:65" s="1" customFormat="1" ht="24.2" customHeight="1">
      <c r="B289" s="32"/>
      <c r="C289" s="132" t="s">
        <v>356</v>
      </c>
      <c r="D289" s="132" t="s">
        <v>138</v>
      </c>
      <c r="E289" s="133" t="s">
        <v>357</v>
      </c>
      <c r="F289" s="134" t="s">
        <v>358</v>
      </c>
      <c r="G289" s="135" t="s">
        <v>359</v>
      </c>
      <c r="H289" s="136">
        <v>1</v>
      </c>
      <c r="I289" s="137"/>
      <c r="J289" s="138">
        <f>ROUND(I289*H289,2)</f>
        <v>0</v>
      </c>
      <c r="K289" s="134" t="s">
        <v>1</v>
      </c>
      <c r="L289" s="32"/>
      <c r="M289" s="139" t="s">
        <v>1</v>
      </c>
      <c r="N289" s="140" t="s">
        <v>44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143</v>
      </c>
      <c r="AT289" s="143" t="s">
        <v>138</v>
      </c>
      <c r="AU289" s="143" t="s">
        <v>90</v>
      </c>
      <c r="AY289" s="17" t="s">
        <v>136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87</v>
      </c>
      <c r="BK289" s="144">
        <f>ROUND(I289*H289,2)</f>
        <v>0</v>
      </c>
      <c r="BL289" s="17" t="s">
        <v>143</v>
      </c>
      <c r="BM289" s="143" t="s">
        <v>360</v>
      </c>
    </row>
    <row r="290" spans="2:65" s="1" customFormat="1" ht="16.5" customHeight="1">
      <c r="B290" s="32"/>
      <c r="C290" s="132" t="s">
        <v>361</v>
      </c>
      <c r="D290" s="132" t="s">
        <v>138</v>
      </c>
      <c r="E290" s="133" t="s">
        <v>362</v>
      </c>
      <c r="F290" s="134" t="s">
        <v>363</v>
      </c>
      <c r="G290" s="135" t="s">
        <v>197</v>
      </c>
      <c r="H290" s="136">
        <v>1000</v>
      </c>
      <c r="I290" s="137"/>
      <c r="J290" s="138">
        <f>ROUND(I290*H290,2)</f>
        <v>0</v>
      </c>
      <c r="K290" s="134" t="s">
        <v>142</v>
      </c>
      <c r="L290" s="32"/>
      <c r="M290" s="139" t="s">
        <v>1</v>
      </c>
      <c r="N290" s="140" t="s">
        <v>44</v>
      </c>
      <c r="P290" s="141">
        <f>O290*H290</f>
        <v>0</v>
      </c>
      <c r="Q290" s="141">
        <v>0</v>
      </c>
      <c r="R290" s="141">
        <f>Q290*H290</f>
        <v>0</v>
      </c>
      <c r="S290" s="141">
        <v>0.01</v>
      </c>
      <c r="T290" s="142">
        <f>S290*H290</f>
        <v>10</v>
      </c>
      <c r="AR290" s="143" t="s">
        <v>143</v>
      </c>
      <c r="AT290" s="143" t="s">
        <v>138</v>
      </c>
      <c r="AU290" s="143" t="s">
        <v>90</v>
      </c>
      <c r="AY290" s="17" t="s">
        <v>136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87</v>
      </c>
      <c r="BK290" s="144">
        <f>ROUND(I290*H290,2)</f>
        <v>0</v>
      </c>
      <c r="BL290" s="17" t="s">
        <v>143</v>
      </c>
      <c r="BM290" s="143" t="s">
        <v>364</v>
      </c>
    </row>
    <row r="291" spans="2:65" s="12" customFormat="1">
      <c r="B291" s="145"/>
      <c r="D291" s="146" t="s">
        <v>145</v>
      </c>
      <c r="E291" s="147" t="s">
        <v>1</v>
      </c>
      <c r="F291" s="148" t="s">
        <v>365</v>
      </c>
      <c r="H291" s="149">
        <v>1000</v>
      </c>
      <c r="I291" s="150"/>
      <c r="L291" s="145"/>
      <c r="M291" s="151"/>
      <c r="T291" s="152"/>
      <c r="AT291" s="147" t="s">
        <v>145</v>
      </c>
      <c r="AU291" s="147" t="s">
        <v>90</v>
      </c>
      <c r="AV291" s="12" t="s">
        <v>90</v>
      </c>
      <c r="AW291" s="12" t="s">
        <v>34</v>
      </c>
      <c r="AX291" s="12" t="s">
        <v>87</v>
      </c>
      <c r="AY291" s="147" t="s">
        <v>136</v>
      </c>
    </row>
    <row r="292" spans="2:65" s="1" customFormat="1" ht="24.2" customHeight="1">
      <c r="B292" s="32"/>
      <c r="C292" s="132" t="s">
        <v>366</v>
      </c>
      <c r="D292" s="132" t="s">
        <v>138</v>
      </c>
      <c r="E292" s="133" t="s">
        <v>367</v>
      </c>
      <c r="F292" s="134" t="s">
        <v>368</v>
      </c>
      <c r="G292" s="135" t="s">
        <v>197</v>
      </c>
      <c r="H292" s="136">
        <v>500</v>
      </c>
      <c r="I292" s="137"/>
      <c r="J292" s="138">
        <f>ROUND(I292*H292,2)</f>
        <v>0</v>
      </c>
      <c r="K292" s="134" t="s">
        <v>142</v>
      </c>
      <c r="L292" s="32"/>
      <c r="M292" s="139" t="s">
        <v>1</v>
      </c>
      <c r="N292" s="140" t="s">
        <v>44</v>
      </c>
      <c r="P292" s="141">
        <f>O292*H292</f>
        <v>0</v>
      </c>
      <c r="Q292" s="141">
        <v>0</v>
      </c>
      <c r="R292" s="141">
        <f>Q292*H292</f>
        <v>0</v>
      </c>
      <c r="S292" s="141">
        <v>0.02</v>
      </c>
      <c r="T292" s="142">
        <f>S292*H292</f>
        <v>10</v>
      </c>
      <c r="AR292" s="143" t="s">
        <v>143</v>
      </c>
      <c r="AT292" s="143" t="s">
        <v>138</v>
      </c>
      <c r="AU292" s="143" t="s">
        <v>90</v>
      </c>
      <c r="AY292" s="17" t="s">
        <v>136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87</v>
      </c>
      <c r="BK292" s="144">
        <f>ROUND(I292*H292,2)</f>
        <v>0</v>
      </c>
      <c r="BL292" s="17" t="s">
        <v>143</v>
      </c>
      <c r="BM292" s="143" t="s">
        <v>369</v>
      </c>
    </row>
    <row r="293" spans="2:65" s="12" customFormat="1">
      <c r="B293" s="145"/>
      <c r="D293" s="146" t="s">
        <v>145</v>
      </c>
      <c r="E293" s="147" t="s">
        <v>1</v>
      </c>
      <c r="F293" s="148" t="s">
        <v>370</v>
      </c>
      <c r="H293" s="149">
        <v>500</v>
      </c>
      <c r="I293" s="150"/>
      <c r="L293" s="145"/>
      <c r="M293" s="151"/>
      <c r="T293" s="152"/>
      <c r="AT293" s="147" t="s">
        <v>145</v>
      </c>
      <c r="AU293" s="147" t="s">
        <v>90</v>
      </c>
      <c r="AV293" s="12" t="s">
        <v>90</v>
      </c>
      <c r="AW293" s="12" t="s">
        <v>34</v>
      </c>
      <c r="AX293" s="12" t="s">
        <v>87</v>
      </c>
      <c r="AY293" s="147" t="s">
        <v>136</v>
      </c>
    </row>
    <row r="294" spans="2:65" s="11" customFormat="1" ht="22.9" customHeight="1">
      <c r="B294" s="120"/>
      <c r="D294" s="121" t="s">
        <v>78</v>
      </c>
      <c r="E294" s="130" t="s">
        <v>143</v>
      </c>
      <c r="F294" s="130" t="s">
        <v>371</v>
      </c>
      <c r="I294" s="123"/>
      <c r="J294" s="131">
        <f>BK294</f>
        <v>0</v>
      </c>
      <c r="L294" s="120"/>
      <c r="M294" s="125"/>
      <c r="P294" s="126">
        <f>SUM(P295:P330)</f>
        <v>0</v>
      </c>
      <c r="R294" s="126">
        <f>SUM(R295:R330)</f>
        <v>25.920490990000001</v>
      </c>
      <c r="T294" s="127">
        <f>SUM(T295:T330)</f>
        <v>0</v>
      </c>
      <c r="AR294" s="121" t="s">
        <v>87</v>
      </c>
      <c r="AT294" s="128" t="s">
        <v>78</v>
      </c>
      <c r="AU294" s="128" t="s">
        <v>87</v>
      </c>
      <c r="AY294" s="121" t="s">
        <v>136</v>
      </c>
      <c r="BK294" s="129">
        <f>SUM(BK295:BK330)</f>
        <v>0</v>
      </c>
    </row>
    <row r="295" spans="2:65" s="1" customFormat="1" ht="16.5" customHeight="1">
      <c r="B295" s="32"/>
      <c r="C295" s="132" t="s">
        <v>372</v>
      </c>
      <c r="D295" s="132" t="s">
        <v>138</v>
      </c>
      <c r="E295" s="133" t="s">
        <v>373</v>
      </c>
      <c r="F295" s="134" t="s">
        <v>374</v>
      </c>
      <c r="G295" s="135" t="s">
        <v>207</v>
      </c>
      <c r="H295" s="136">
        <v>13.193</v>
      </c>
      <c r="I295" s="137"/>
      <c r="J295" s="138">
        <f>ROUND(I295*H295,2)</f>
        <v>0</v>
      </c>
      <c r="K295" s="134" t="s">
        <v>142</v>
      </c>
      <c r="L295" s="32"/>
      <c r="M295" s="139" t="s">
        <v>1</v>
      </c>
      <c r="N295" s="140" t="s">
        <v>44</v>
      </c>
      <c r="P295" s="141">
        <f>O295*H295</f>
        <v>0</v>
      </c>
      <c r="Q295" s="141">
        <v>1.8907700000000001</v>
      </c>
      <c r="R295" s="141">
        <f>Q295*H295</f>
        <v>24.944928610000002</v>
      </c>
      <c r="S295" s="141">
        <v>0</v>
      </c>
      <c r="T295" s="142">
        <f>S295*H295</f>
        <v>0</v>
      </c>
      <c r="AR295" s="143" t="s">
        <v>143</v>
      </c>
      <c r="AT295" s="143" t="s">
        <v>138</v>
      </c>
      <c r="AU295" s="143" t="s">
        <v>90</v>
      </c>
      <c r="AY295" s="17" t="s">
        <v>136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87</v>
      </c>
      <c r="BK295" s="144">
        <f>ROUND(I295*H295,2)</f>
        <v>0</v>
      </c>
      <c r="BL295" s="17" t="s">
        <v>143</v>
      </c>
      <c r="BM295" s="143" t="s">
        <v>375</v>
      </c>
    </row>
    <row r="296" spans="2:65" s="14" customFormat="1">
      <c r="B296" s="160"/>
      <c r="D296" s="146" t="s">
        <v>145</v>
      </c>
      <c r="E296" s="161" t="s">
        <v>1</v>
      </c>
      <c r="F296" s="162" t="s">
        <v>330</v>
      </c>
      <c r="H296" s="161" t="s">
        <v>1</v>
      </c>
      <c r="I296" s="163"/>
      <c r="L296" s="160"/>
      <c r="M296" s="164"/>
      <c r="T296" s="165"/>
      <c r="AT296" s="161" t="s">
        <v>145</v>
      </c>
      <c r="AU296" s="161" t="s">
        <v>90</v>
      </c>
      <c r="AV296" s="14" t="s">
        <v>87</v>
      </c>
      <c r="AW296" s="14" t="s">
        <v>34</v>
      </c>
      <c r="AX296" s="14" t="s">
        <v>79</v>
      </c>
      <c r="AY296" s="161" t="s">
        <v>136</v>
      </c>
    </row>
    <row r="297" spans="2:65" s="12" customFormat="1">
      <c r="B297" s="145"/>
      <c r="D297" s="146" t="s">
        <v>145</v>
      </c>
      <c r="E297" s="147" t="s">
        <v>1</v>
      </c>
      <c r="F297" s="148" t="s">
        <v>376</v>
      </c>
      <c r="H297" s="149">
        <v>4.7610000000000001</v>
      </c>
      <c r="I297" s="150"/>
      <c r="L297" s="145"/>
      <c r="M297" s="151"/>
      <c r="T297" s="152"/>
      <c r="AT297" s="147" t="s">
        <v>145</v>
      </c>
      <c r="AU297" s="147" t="s">
        <v>90</v>
      </c>
      <c r="AV297" s="12" t="s">
        <v>90</v>
      </c>
      <c r="AW297" s="12" t="s">
        <v>34</v>
      </c>
      <c r="AX297" s="12" t="s">
        <v>79</v>
      </c>
      <c r="AY297" s="147" t="s">
        <v>136</v>
      </c>
    </row>
    <row r="298" spans="2:65" s="14" customFormat="1">
      <c r="B298" s="160"/>
      <c r="D298" s="146" t="s">
        <v>145</v>
      </c>
      <c r="E298" s="161" t="s">
        <v>1</v>
      </c>
      <c r="F298" s="162" t="s">
        <v>215</v>
      </c>
      <c r="H298" s="161" t="s">
        <v>1</v>
      </c>
      <c r="I298" s="163"/>
      <c r="L298" s="160"/>
      <c r="M298" s="164"/>
      <c r="T298" s="165"/>
      <c r="AT298" s="161" t="s">
        <v>145</v>
      </c>
      <c r="AU298" s="161" t="s">
        <v>90</v>
      </c>
      <c r="AV298" s="14" t="s">
        <v>87</v>
      </c>
      <c r="AW298" s="14" t="s">
        <v>34</v>
      </c>
      <c r="AX298" s="14" t="s">
        <v>79</v>
      </c>
      <c r="AY298" s="161" t="s">
        <v>136</v>
      </c>
    </row>
    <row r="299" spans="2:65" s="12" customFormat="1">
      <c r="B299" s="145"/>
      <c r="D299" s="146" t="s">
        <v>145</v>
      </c>
      <c r="E299" s="147" t="s">
        <v>1</v>
      </c>
      <c r="F299" s="148" t="s">
        <v>377</v>
      </c>
      <c r="H299" s="149">
        <v>0.27500000000000002</v>
      </c>
      <c r="I299" s="150"/>
      <c r="L299" s="145"/>
      <c r="M299" s="151"/>
      <c r="T299" s="152"/>
      <c r="AT299" s="147" t="s">
        <v>145</v>
      </c>
      <c r="AU299" s="147" t="s">
        <v>90</v>
      </c>
      <c r="AV299" s="12" t="s">
        <v>90</v>
      </c>
      <c r="AW299" s="12" t="s">
        <v>34</v>
      </c>
      <c r="AX299" s="12" t="s">
        <v>79</v>
      </c>
      <c r="AY299" s="147" t="s">
        <v>136</v>
      </c>
    </row>
    <row r="300" spans="2:65" s="15" customFormat="1">
      <c r="B300" s="166"/>
      <c r="D300" s="146" t="s">
        <v>145</v>
      </c>
      <c r="E300" s="167" t="s">
        <v>1</v>
      </c>
      <c r="F300" s="168" t="s">
        <v>217</v>
      </c>
      <c r="H300" s="169">
        <v>5.0359999999999996</v>
      </c>
      <c r="I300" s="170"/>
      <c r="L300" s="166"/>
      <c r="M300" s="171"/>
      <c r="T300" s="172"/>
      <c r="AT300" s="167" t="s">
        <v>145</v>
      </c>
      <c r="AU300" s="167" t="s">
        <v>90</v>
      </c>
      <c r="AV300" s="15" t="s">
        <v>152</v>
      </c>
      <c r="AW300" s="15" t="s">
        <v>34</v>
      </c>
      <c r="AX300" s="15" t="s">
        <v>79</v>
      </c>
      <c r="AY300" s="167" t="s">
        <v>136</v>
      </c>
    </row>
    <row r="301" spans="2:65" s="14" customFormat="1">
      <c r="B301" s="160"/>
      <c r="D301" s="146" t="s">
        <v>145</v>
      </c>
      <c r="E301" s="161" t="s">
        <v>1</v>
      </c>
      <c r="F301" s="162" t="s">
        <v>334</v>
      </c>
      <c r="H301" s="161" t="s">
        <v>1</v>
      </c>
      <c r="I301" s="163"/>
      <c r="L301" s="160"/>
      <c r="M301" s="164"/>
      <c r="T301" s="165"/>
      <c r="AT301" s="161" t="s">
        <v>145</v>
      </c>
      <c r="AU301" s="161" t="s">
        <v>90</v>
      </c>
      <c r="AV301" s="14" t="s">
        <v>87</v>
      </c>
      <c r="AW301" s="14" t="s">
        <v>34</v>
      </c>
      <c r="AX301" s="14" t="s">
        <v>79</v>
      </c>
      <c r="AY301" s="161" t="s">
        <v>136</v>
      </c>
    </row>
    <row r="302" spans="2:65" s="12" customFormat="1">
      <c r="B302" s="145"/>
      <c r="D302" s="146" t="s">
        <v>145</v>
      </c>
      <c r="E302" s="147" t="s">
        <v>1</v>
      </c>
      <c r="F302" s="148" t="s">
        <v>378</v>
      </c>
      <c r="H302" s="149">
        <v>7.0380000000000003</v>
      </c>
      <c r="I302" s="150"/>
      <c r="L302" s="145"/>
      <c r="M302" s="151"/>
      <c r="T302" s="152"/>
      <c r="AT302" s="147" t="s">
        <v>145</v>
      </c>
      <c r="AU302" s="147" t="s">
        <v>90</v>
      </c>
      <c r="AV302" s="12" t="s">
        <v>90</v>
      </c>
      <c r="AW302" s="12" t="s">
        <v>34</v>
      </c>
      <c r="AX302" s="12" t="s">
        <v>79</v>
      </c>
      <c r="AY302" s="147" t="s">
        <v>136</v>
      </c>
    </row>
    <row r="303" spans="2:65" s="15" customFormat="1">
      <c r="B303" s="166"/>
      <c r="D303" s="146" t="s">
        <v>145</v>
      </c>
      <c r="E303" s="167" t="s">
        <v>1</v>
      </c>
      <c r="F303" s="168" t="s">
        <v>217</v>
      </c>
      <c r="H303" s="169">
        <v>7.0380000000000003</v>
      </c>
      <c r="I303" s="170"/>
      <c r="L303" s="166"/>
      <c r="M303" s="171"/>
      <c r="T303" s="172"/>
      <c r="AT303" s="167" t="s">
        <v>145</v>
      </c>
      <c r="AU303" s="167" t="s">
        <v>90</v>
      </c>
      <c r="AV303" s="15" t="s">
        <v>152</v>
      </c>
      <c r="AW303" s="15" t="s">
        <v>34</v>
      </c>
      <c r="AX303" s="15" t="s">
        <v>79</v>
      </c>
      <c r="AY303" s="167" t="s">
        <v>136</v>
      </c>
    </row>
    <row r="304" spans="2:65" s="14" customFormat="1">
      <c r="B304" s="160"/>
      <c r="D304" s="146" t="s">
        <v>145</v>
      </c>
      <c r="E304" s="161" t="s">
        <v>1</v>
      </c>
      <c r="F304" s="162" t="s">
        <v>336</v>
      </c>
      <c r="H304" s="161" t="s">
        <v>1</v>
      </c>
      <c r="I304" s="163"/>
      <c r="L304" s="160"/>
      <c r="M304" s="164"/>
      <c r="T304" s="165"/>
      <c r="AT304" s="161" t="s">
        <v>145</v>
      </c>
      <c r="AU304" s="161" t="s">
        <v>90</v>
      </c>
      <c r="AV304" s="14" t="s">
        <v>87</v>
      </c>
      <c r="AW304" s="14" t="s">
        <v>34</v>
      </c>
      <c r="AX304" s="14" t="s">
        <v>79</v>
      </c>
      <c r="AY304" s="161" t="s">
        <v>136</v>
      </c>
    </row>
    <row r="305" spans="2:65" s="12" customFormat="1">
      <c r="B305" s="145"/>
      <c r="D305" s="146" t="s">
        <v>145</v>
      </c>
      <c r="E305" s="147" t="s">
        <v>1</v>
      </c>
      <c r="F305" s="148" t="s">
        <v>379</v>
      </c>
      <c r="H305" s="149">
        <v>0.3</v>
      </c>
      <c r="I305" s="150"/>
      <c r="L305" s="145"/>
      <c r="M305" s="151"/>
      <c r="T305" s="152"/>
      <c r="AT305" s="147" t="s">
        <v>145</v>
      </c>
      <c r="AU305" s="147" t="s">
        <v>90</v>
      </c>
      <c r="AV305" s="12" t="s">
        <v>90</v>
      </c>
      <c r="AW305" s="12" t="s">
        <v>34</v>
      </c>
      <c r="AX305" s="12" t="s">
        <v>79</v>
      </c>
      <c r="AY305" s="147" t="s">
        <v>136</v>
      </c>
    </row>
    <row r="306" spans="2:65" s="12" customFormat="1">
      <c r="B306" s="145"/>
      <c r="D306" s="146" t="s">
        <v>145</v>
      </c>
      <c r="E306" s="147" t="s">
        <v>1</v>
      </c>
      <c r="F306" s="148" t="s">
        <v>380</v>
      </c>
      <c r="H306" s="149">
        <v>0.39600000000000002</v>
      </c>
      <c r="I306" s="150"/>
      <c r="L306" s="145"/>
      <c r="M306" s="151"/>
      <c r="T306" s="152"/>
      <c r="AT306" s="147" t="s">
        <v>145</v>
      </c>
      <c r="AU306" s="147" t="s">
        <v>90</v>
      </c>
      <c r="AV306" s="12" t="s">
        <v>90</v>
      </c>
      <c r="AW306" s="12" t="s">
        <v>34</v>
      </c>
      <c r="AX306" s="12" t="s">
        <v>79</v>
      </c>
      <c r="AY306" s="147" t="s">
        <v>136</v>
      </c>
    </row>
    <row r="307" spans="2:65" s="14" customFormat="1">
      <c r="B307" s="160"/>
      <c r="D307" s="146" t="s">
        <v>145</v>
      </c>
      <c r="E307" s="161" t="s">
        <v>1</v>
      </c>
      <c r="F307" s="162" t="s">
        <v>338</v>
      </c>
      <c r="H307" s="161" t="s">
        <v>1</v>
      </c>
      <c r="I307" s="163"/>
      <c r="L307" s="160"/>
      <c r="M307" s="164"/>
      <c r="T307" s="165"/>
      <c r="AT307" s="161" t="s">
        <v>145</v>
      </c>
      <c r="AU307" s="161" t="s">
        <v>90</v>
      </c>
      <c r="AV307" s="14" t="s">
        <v>87</v>
      </c>
      <c r="AW307" s="14" t="s">
        <v>34</v>
      </c>
      <c r="AX307" s="14" t="s">
        <v>79</v>
      </c>
      <c r="AY307" s="161" t="s">
        <v>136</v>
      </c>
    </row>
    <row r="308" spans="2:65" s="12" customFormat="1">
      <c r="B308" s="145"/>
      <c r="D308" s="146" t="s">
        <v>145</v>
      </c>
      <c r="E308" s="147" t="s">
        <v>1</v>
      </c>
      <c r="F308" s="148" t="s">
        <v>381</v>
      </c>
      <c r="H308" s="149">
        <v>0.42299999999999999</v>
      </c>
      <c r="I308" s="150"/>
      <c r="L308" s="145"/>
      <c r="M308" s="151"/>
      <c r="T308" s="152"/>
      <c r="AT308" s="147" t="s">
        <v>145</v>
      </c>
      <c r="AU308" s="147" t="s">
        <v>90</v>
      </c>
      <c r="AV308" s="12" t="s">
        <v>90</v>
      </c>
      <c r="AW308" s="12" t="s">
        <v>34</v>
      </c>
      <c r="AX308" s="12" t="s">
        <v>79</v>
      </c>
      <c r="AY308" s="147" t="s">
        <v>136</v>
      </c>
    </row>
    <row r="309" spans="2:65" s="15" customFormat="1">
      <c r="B309" s="166"/>
      <c r="D309" s="146" t="s">
        <v>145</v>
      </c>
      <c r="E309" s="167" t="s">
        <v>1</v>
      </c>
      <c r="F309" s="168" t="s">
        <v>217</v>
      </c>
      <c r="H309" s="169">
        <v>1.119</v>
      </c>
      <c r="I309" s="170"/>
      <c r="L309" s="166"/>
      <c r="M309" s="171"/>
      <c r="T309" s="172"/>
      <c r="AT309" s="167" t="s">
        <v>145</v>
      </c>
      <c r="AU309" s="167" t="s">
        <v>90</v>
      </c>
      <c r="AV309" s="15" t="s">
        <v>152</v>
      </c>
      <c r="AW309" s="15" t="s">
        <v>34</v>
      </c>
      <c r="AX309" s="15" t="s">
        <v>79</v>
      </c>
      <c r="AY309" s="167" t="s">
        <v>136</v>
      </c>
    </row>
    <row r="310" spans="2:65" s="13" customFormat="1">
      <c r="B310" s="153"/>
      <c r="D310" s="146" t="s">
        <v>145</v>
      </c>
      <c r="E310" s="154" t="s">
        <v>1</v>
      </c>
      <c r="F310" s="155" t="s">
        <v>168</v>
      </c>
      <c r="H310" s="156">
        <v>13.193</v>
      </c>
      <c r="I310" s="157"/>
      <c r="L310" s="153"/>
      <c r="M310" s="158"/>
      <c r="T310" s="159"/>
      <c r="AT310" s="154" t="s">
        <v>145</v>
      </c>
      <c r="AU310" s="154" t="s">
        <v>90</v>
      </c>
      <c r="AV310" s="13" t="s">
        <v>143</v>
      </c>
      <c r="AW310" s="13" t="s">
        <v>34</v>
      </c>
      <c r="AX310" s="13" t="s">
        <v>87</v>
      </c>
      <c r="AY310" s="154" t="s">
        <v>136</v>
      </c>
    </row>
    <row r="311" spans="2:65" s="1" customFormat="1" ht="33" customHeight="1">
      <c r="B311" s="32"/>
      <c r="C311" s="132" t="s">
        <v>382</v>
      </c>
      <c r="D311" s="132" t="s">
        <v>138</v>
      </c>
      <c r="E311" s="133" t="s">
        <v>383</v>
      </c>
      <c r="F311" s="134" t="s">
        <v>384</v>
      </c>
      <c r="G311" s="135" t="s">
        <v>207</v>
      </c>
      <c r="H311" s="136">
        <v>0.41399999999999998</v>
      </c>
      <c r="I311" s="137"/>
      <c r="J311" s="138">
        <f>ROUND(I311*H311,2)</f>
        <v>0</v>
      </c>
      <c r="K311" s="134" t="s">
        <v>142</v>
      </c>
      <c r="L311" s="32"/>
      <c r="M311" s="139" t="s">
        <v>1</v>
      </c>
      <c r="N311" s="140" t="s">
        <v>44</v>
      </c>
      <c r="P311" s="141">
        <f>O311*H311</f>
        <v>0</v>
      </c>
      <c r="Q311" s="141">
        <v>2.3010199999999998</v>
      </c>
      <c r="R311" s="141">
        <f>Q311*H311</f>
        <v>0.95262227999999993</v>
      </c>
      <c r="S311" s="141">
        <v>0</v>
      </c>
      <c r="T311" s="142">
        <f>S311*H311</f>
        <v>0</v>
      </c>
      <c r="AR311" s="143" t="s">
        <v>143</v>
      </c>
      <c r="AT311" s="143" t="s">
        <v>138</v>
      </c>
      <c r="AU311" s="143" t="s">
        <v>90</v>
      </c>
      <c r="AY311" s="17" t="s">
        <v>136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87</v>
      </c>
      <c r="BK311" s="144">
        <f>ROUND(I311*H311,2)</f>
        <v>0</v>
      </c>
      <c r="BL311" s="17" t="s">
        <v>143</v>
      </c>
      <c r="BM311" s="143" t="s">
        <v>385</v>
      </c>
    </row>
    <row r="312" spans="2:65" s="14" customFormat="1">
      <c r="B312" s="160"/>
      <c r="D312" s="146" t="s">
        <v>145</v>
      </c>
      <c r="E312" s="161" t="s">
        <v>1</v>
      </c>
      <c r="F312" s="162" t="s">
        <v>386</v>
      </c>
      <c r="H312" s="161" t="s">
        <v>1</v>
      </c>
      <c r="I312" s="163"/>
      <c r="L312" s="160"/>
      <c r="M312" s="164"/>
      <c r="T312" s="165"/>
      <c r="AT312" s="161" t="s">
        <v>145</v>
      </c>
      <c r="AU312" s="161" t="s">
        <v>90</v>
      </c>
      <c r="AV312" s="14" t="s">
        <v>87</v>
      </c>
      <c r="AW312" s="14" t="s">
        <v>34</v>
      </c>
      <c r="AX312" s="14" t="s">
        <v>79</v>
      </c>
      <c r="AY312" s="161" t="s">
        <v>136</v>
      </c>
    </row>
    <row r="313" spans="2:65" s="12" customFormat="1">
      <c r="B313" s="145"/>
      <c r="D313" s="146" t="s">
        <v>145</v>
      </c>
      <c r="E313" s="147" t="s">
        <v>1</v>
      </c>
      <c r="F313" s="148" t="s">
        <v>387</v>
      </c>
      <c r="H313" s="149">
        <v>7.1999999999999995E-2</v>
      </c>
      <c r="I313" s="150"/>
      <c r="L313" s="145"/>
      <c r="M313" s="151"/>
      <c r="T313" s="152"/>
      <c r="AT313" s="147" t="s">
        <v>145</v>
      </c>
      <c r="AU313" s="147" t="s">
        <v>90</v>
      </c>
      <c r="AV313" s="12" t="s">
        <v>90</v>
      </c>
      <c r="AW313" s="12" t="s">
        <v>34</v>
      </c>
      <c r="AX313" s="12" t="s">
        <v>79</v>
      </c>
      <c r="AY313" s="147" t="s">
        <v>136</v>
      </c>
    </row>
    <row r="314" spans="2:65" s="12" customFormat="1">
      <c r="B314" s="145"/>
      <c r="D314" s="146" t="s">
        <v>145</v>
      </c>
      <c r="E314" s="147" t="s">
        <v>1</v>
      </c>
      <c r="F314" s="148" t="s">
        <v>388</v>
      </c>
      <c r="H314" s="149">
        <v>0.03</v>
      </c>
      <c r="I314" s="150"/>
      <c r="L314" s="145"/>
      <c r="M314" s="151"/>
      <c r="T314" s="152"/>
      <c r="AT314" s="147" t="s">
        <v>145</v>
      </c>
      <c r="AU314" s="147" t="s">
        <v>90</v>
      </c>
      <c r="AV314" s="12" t="s">
        <v>90</v>
      </c>
      <c r="AW314" s="12" t="s">
        <v>34</v>
      </c>
      <c r="AX314" s="12" t="s">
        <v>79</v>
      </c>
      <c r="AY314" s="147" t="s">
        <v>136</v>
      </c>
    </row>
    <row r="315" spans="2:65" s="12" customFormat="1">
      <c r="B315" s="145"/>
      <c r="D315" s="146" t="s">
        <v>145</v>
      </c>
      <c r="E315" s="147" t="s">
        <v>1</v>
      </c>
      <c r="F315" s="148" t="s">
        <v>389</v>
      </c>
      <c r="H315" s="149">
        <v>0.03</v>
      </c>
      <c r="I315" s="150"/>
      <c r="L315" s="145"/>
      <c r="M315" s="151"/>
      <c r="T315" s="152"/>
      <c r="AT315" s="147" t="s">
        <v>145</v>
      </c>
      <c r="AU315" s="147" t="s">
        <v>90</v>
      </c>
      <c r="AV315" s="12" t="s">
        <v>90</v>
      </c>
      <c r="AW315" s="12" t="s">
        <v>34</v>
      </c>
      <c r="AX315" s="12" t="s">
        <v>79</v>
      </c>
      <c r="AY315" s="147" t="s">
        <v>136</v>
      </c>
    </row>
    <row r="316" spans="2:65" s="12" customFormat="1">
      <c r="B316" s="145"/>
      <c r="D316" s="146" t="s">
        <v>145</v>
      </c>
      <c r="E316" s="147" t="s">
        <v>1</v>
      </c>
      <c r="F316" s="148" t="s">
        <v>390</v>
      </c>
      <c r="H316" s="149">
        <v>0.10199999999999999</v>
      </c>
      <c r="I316" s="150"/>
      <c r="L316" s="145"/>
      <c r="M316" s="151"/>
      <c r="T316" s="152"/>
      <c r="AT316" s="147" t="s">
        <v>145</v>
      </c>
      <c r="AU316" s="147" t="s">
        <v>90</v>
      </c>
      <c r="AV316" s="12" t="s">
        <v>90</v>
      </c>
      <c r="AW316" s="12" t="s">
        <v>34</v>
      </c>
      <c r="AX316" s="12" t="s">
        <v>79</v>
      </c>
      <c r="AY316" s="147" t="s">
        <v>136</v>
      </c>
    </row>
    <row r="317" spans="2:65" s="15" customFormat="1">
      <c r="B317" s="166"/>
      <c r="D317" s="146" t="s">
        <v>145</v>
      </c>
      <c r="E317" s="167" t="s">
        <v>1</v>
      </c>
      <c r="F317" s="168" t="s">
        <v>217</v>
      </c>
      <c r="H317" s="169">
        <v>0.23400000000000001</v>
      </c>
      <c r="I317" s="170"/>
      <c r="L317" s="166"/>
      <c r="M317" s="171"/>
      <c r="T317" s="172"/>
      <c r="AT317" s="167" t="s">
        <v>145</v>
      </c>
      <c r="AU317" s="167" t="s">
        <v>90</v>
      </c>
      <c r="AV317" s="15" t="s">
        <v>152</v>
      </c>
      <c r="AW317" s="15" t="s">
        <v>34</v>
      </c>
      <c r="AX317" s="15" t="s">
        <v>79</v>
      </c>
      <c r="AY317" s="167" t="s">
        <v>136</v>
      </c>
    </row>
    <row r="318" spans="2:65" s="14" customFormat="1">
      <c r="B318" s="160"/>
      <c r="D318" s="146" t="s">
        <v>145</v>
      </c>
      <c r="E318" s="161" t="s">
        <v>1</v>
      </c>
      <c r="F318" s="162" t="s">
        <v>391</v>
      </c>
      <c r="H318" s="161" t="s">
        <v>1</v>
      </c>
      <c r="I318" s="163"/>
      <c r="L318" s="160"/>
      <c r="M318" s="164"/>
      <c r="T318" s="165"/>
      <c r="AT318" s="161" t="s">
        <v>145</v>
      </c>
      <c r="AU318" s="161" t="s">
        <v>90</v>
      </c>
      <c r="AV318" s="14" t="s">
        <v>87</v>
      </c>
      <c r="AW318" s="14" t="s">
        <v>34</v>
      </c>
      <c r="AX318" s="14" t="s">
        <v>79</v>
      </c>
      <c r="AY318" s="161" t="s">
        <v>136</v>
      </c>
    </row>
    <row r="319" spans="2:65" s="12" customFormat="1">
      <c r="B319" s="145"/>
      <c r="D319" s="146" t="s">
        <v>145</v>
      </c>
      <c r="E319" s="147" t="s">
        <v>1</v>
      </c>
      <c r="F319" s="148" t="s">
        <v>392</v>
      </c>
      <c r="H319" s="149">
        <v>0.18</v>
      </c>
      <c r="I319" s="150"/>
      <c r="L319" s="145"/>
      <c r="M319" s="151"/>
      <c r="T319" s="152"/>
      <c r="AT319" s="147" t="s">
        <v>145</v>
      </c>
      <c r="AU319" s="147" t="s">
        <v>90</v>
      </c>
      <c r="AV319" s="12" t="s">
        <v>90</v>
      </c>
      <c r="AW319" s="12" t="s">
        <v>34</v>
      </c>
      <c r="AX319" s="12" t="s">
        <v>79</v>
      </c>
      <c r="AY319" s="147" t="s">
        <v>136</v>
      </c>
    </row>
    <row r="320" spans="2:65" s="13" customFormat="1">
      <c r="B320" s="153"/>
      <c r="D320" s="146" t="s">
        <v>145</v>
      </c>
      <c r="E320" s="154" t="s">
        <v>1</v>
      </c>
      <c r="F320" s="155" t="s">
        <v>168</v>
      </c>
      <c r="H320" s="156">
        <v>0.41399999999999998</v>
      </c>
      <c r="I320" s="157"/>
      <c r="L320" s="153"/>
      <c r="M320" s="158"/>
      <c r="T320" s="159"/>
      <c r="AT320" s="154" t="s">
        <v>145</v>
      </c>
      <c r="AU320" s="154" t="s">
        <v>90</v>
      </c>
      <c r="AV320" s="13" t="s">
        <v>143</v>
      </c>
      <c r="AW320" s="13" t="s">
        <v>34</v>
      </c>
      <c r="AX320" s="13" t="s">
        <v>87</v>
      </c>
      <c r="AY320" s="154" t="s">
        <v>136</v>
      </c>
    </row>
    <row r="321" spans="2:65" s="1" customFormat="1" ht="16.5" customHeight="1">
      <c r="B321" s="32"/>
      <c r="C321" s="132" t="s">
        <v>393</v>
      </c>
      <c r="D321" s="132" t="s">
        <v>138</v>
      </c>
      <c r="E321" s="133" t="s">
        <v>394</v>
      </c>
      <c r="F321" s="134" t="s">
        <v>395</v>
      </c>
      <c r="G321" s="135" t="s">
        <v>197</v>
      </c>
      <c r="H321" s="136">
        <v>3.59</v>
      </c>
      <c r="I321" s="137"/>
      <c r="J321" s="138">
        <f>ROUND(I321*H321,2)</f>
        <v>0</v>
      </c>
      <c r="K321" s="134" t="s">
        <v>142</v>
      </c>
      <c r="L321" s="32"/>
      <c r="M321" s="139" t="s">
        <v>1</v>
      </c>
      <c r="N321" s="140" t="s">
        <v>44</v>
      </c>
      <c r="P321" s="141">
        <f>O321*H321</f>
        <v>0</v>
      </c>
      <c r="Q321" s="141">
        <v>6.3899999999999998E-3</v>
      </c>
      <c r="R321" s="141">
        <f>Q321*H321</f>
        <v>2.2940099999999998E-2</v>
      </c>
      <c r="S321" s="141">
        <v>0</v>
      </c>
      <c r="T321" s="142">
        <f>S321*H321</f>
        <v>0</v>
      </c>
      <c r="AR321" s="143" t="s">
        <v>143</v>
      </c>
      <c r="AT321" s="143" t="s">
        <v>138</v>
      </c>
      <c r="AU321" s="143" t="s">
        <v>90</v>
      </c>
      <c r="AY321" s="17" t="s">
        <v>136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87</v>
      </c>
      <c r="BK321" s="144">
        <f>ROUND(I321*H321,2)</f>
        <v>0</v>
      </c>
      <c r="BL321" s="17" t="s">
        <v>143</v>
      </c>
      <c r="BM321" s="143" t="s">
        <v>396</v>
      </c>
    </row>
    <row r="322" spans="2:65" s="14" customFormat="1">
      <c r="B322" s="160"/>
      <c r="D322" s="146" t="s">
        <v>145</v>
      </c>
      <c r="E322" s="161" t="s">
        <v>1</v>
      </c>
      <c r="F322" s="162" t="s">
        <v>386</v>
      </c>
      <c r="H322" s="161" t="s">
        <v>1</v>
      </c>
      <c r="I322" s="163"/>
      <c r="L322" s="160"/>
      <c r="M322" s="164"/>
      <c r="T322" s="165"/>
      <c r="AT322" s="161" t="s">
        <v>145</v>
      </c>
      <c r="AU322" s="161" t="s">
        <v>90</v>
      </c>
      <c r="AV322" s="14" t="s">
        <v>87</v>
      </c>
      <c r="AW322" s="14" t="s">
        <v>34</v>
      </c>
      <c r="AX322" s="14" t="s">
        <v>79</v>
      </c>
      <c r="AY322" s="161" t="s">
        <v>136</v>
      </c>
    </row>
    <row r="323" spans="2:65" s="12" customFormat="1">
      <c r="B323" s="145"/>
      <c r="D323" s="146" t="s">
        <v>145</v>
      </c>
      <c r="E323" s="147" t="s">
        <v>1</v>
      </c>
      <c r="F323" s="148" t="s">
        <v>397</v>
      </c>
      <c r="H323" s="149">
        <v>0.68</v>
      </c>
      <c r="I323" s="150"/>
      <c r="L323" s="145"/>
      <c r="M323" s="151"/>
      <c r="T323" s="152"/>
      <c r="AT323" s="147" t="s">
        <v>145</v>
      </c>
      <c r="AU323" s="147" t="s">
        <v>90</v>
      </c>
      <c r="AV323" s="12" t="s">
        <v>90</v>
      </c>
      <c r="AW323" s="12" t="s">
        <v>34</v>
      </c>
      <c r="AX323" s="12" t="s">
        <v>79</v>
      </c>
      <c r="AY323" s="147" t="s">
        <v>136</v>
      </c>
    </row>
    <row r="324" spans="2:65" s="12" customFormat="1">
      <c r="B324" s="145"/>
      <c r="D324" s="146" t="s">
        <v>145</v>
      </c>
      <c r="E324" s="147" t="s">
        <v>1</v>
      </c>
      <c r="F324" s="148" t="s">
        <v>398</v>
      </c>
      <c r="H324" s="149">
        <v>0.38</v>
      </c>
      <c r="I324" s="150"/>
      <c r="L324" s="145"/>
      <c r="M324" s="151"/>
      <c r="T324" s="152"/>
      <c r="AT324" s="147" t="s">
        <v>145</v>
      </c>
      <c r="AU324" s="147" t="s">
        <v>90</v>
      </c>
      <c r="AV324" s="12" t="s">
        <v>90</v>
      </c>
      <c r="AW324" s="12" t="s">
        <v>34</v>
      </c>
      <c r="AX324" s="12" t="s">
        <v>79</v>
      </c>
      <c r="AY324" s="147" t="s">
        <v>136</v>
      </c>
    </row>
    <row r="325" spans="2:65" s="12" customFormat="1">
      <c r="B325" s="145"/>
      <c r="D325" s="146" t="s">
        <v>145</v>
      </c>
      <c r="E325" s="147" t="s">
        <v>1</v>
      </c>
      <c r="F325" s="148" t="s">
        <v>399</v>
      </c>
      <c r="H325" s="149">
        <v>0.38</v>
      </c>
      <c r="I325" s="150"/>
      <c r="L325" s="145"/>
      <c r="M325" s="151"/>
      <c r="T325" s="152"/>
      <c r="AT325" s="147" t="s">
        <v>145</v>
      </c>
      <c r="AU325" s="147" t="s">
        <v>90</v>
      </c>
      <c r="AV325" s="12" t="s">
        <v>90</v>
      </c>
      <c r="AW325" s="12" t="s">
        <v>34</v>
      </c>
      <c r="AX325" s="12" t="s">
        <v>79</v>
      </c>
      <c r="AY325" s="147" t="s">
        <v>136</v>
      </c>
    </row>
    <row r="326" spans="2:65" s="12" customFormat="1">
      <c r="B326" s="145"/>
      <c r="D326" s="146" t="s">
        <v>145</v>
      </c>
      <c r="E326" s="147" t="s">
        <v>1</v>
      </c>
      <c r="F326" s="148" t="s">
        <v>400</v>
      </c>
      <c r="H326" s="149">
        <v>0.95</v>
      </c>
      <c r="I326" s="150"/>
      <c r="L326" s="145"/>
      <c r="M326" s="151"/>
      <c r="T326" s="152"/>
      <c r="AT326" s="147" t="s">
        <v>145</v>
      </c>
      <c r="AU326" s="147" t="s">
        <v>90</v>
      </c>
      <c r="AV326" s="12" t="s">
        <v>90</v>
      </c>
      <c r="AW326" s="12" t="s">
        <v>34</v>
      </c>
      <c r="AX326" s="12" t="s">
        <v>79</v>
      </c>
      <c r="AY326" s="147" t="s">
        <v>136</v>
      </c>
    </row>
    <row r="327" spans="2:65" s="15" customFormat="1">
      <c r="B327" s="166"/>
      <c r="D327" s="146" t="s">
        <v>145</v>
      </c>
      <c r="E327" s="167" t="s">
        <v>1</v>
      </c>
      <c r="F327" s="168" t="s">
        <v>217</v>
      </c>
      <c r="H327" s="169">
        <v>2.39</v>
      </c>
      <c r="I327" s="170"/>
      <c r="L327" s="166"/>
      <c r="M327" s="171"/>
      <c r="T327" s="172"/>
      <c r="AT327" s="167" t="s">
        <v>145</v>
      </c>
      <c r="AU327" s="167" t="s">
        <v>90</v>
      </c>
      <c r="AV327" s="15" t="s">
        <v>152</v>
      </c>
      <c r="AW327" s="15" t="s">
        <v>34</v>
      </c>
      <c r="AX327" s="15" t="s">
        <v>79</v>
      </c>
      <c r="AY327" s="167" t="s">
        <v>136</v>
      </c>
    </row>
    <row r="328" spans="2:65" s="14" customFormat="1">
      <c r="B328" s="160"/>
      <c r="D328" s="146" t="s">
        <v>145</v>
      </c>
      <c r="E328" s="161" t="s">
        <v>1</v>
      </c>
      <c r="F328" s="162" t="s">
        <v>391</v>
      </c>
      <c r="H328" s="161" t="s">
        <v>1</v>
      </c>
      <c r="I328" s="163"/>
      <c r="L328" s="160"/>
      <c r="M328" s="164"/>
      <c r="T328" s="165"/>
      <c r="AT328" s="161" t="s">
        <v>145</v>
      </c>
      <c r="AU328" s="161" t="s">
        <v>90</v>
      </c>
      <c r="AV328" s="14" t="s">
        <v>87</v>
      </c>
      <c r="AW328" s="14" t="s">
        <v>34</v>
      </c>
      <c r="AX328" s="14" t="s">
        <v>79</v>
      </c>
      <c r="AY328" s="161" t="s">
        <v>136</v>
      </c>
    </row>
    <row r="329" spans="2:65" s="12" customFormat="1">
      <c r="B329" s="145"/>
      <c r="D329" s="146" t="s">
        <v>145</v>
      </c>
      <c r="E329" s="147" t="s">
        <v>1</v>
      </c>
      <c r="F329" s="148" t="s">
        <v>401</v>
      </c>
      <c r="H329" s="149">
        <v>1.2</v>
      </c>
      <c r="I329" s="150"/>
      <c r="L329" s="145"/>
      <c r="M329" s="151"/>
      <c r="T329" s="152"/>
      <c r="AT329" s="147" t="s">
        <v>145</v>
      </c>
      <c r="AU329" s="147" t="s">
        <v>90</v>
      </c>
      <c r="AV329" s="12" t="s">
        <v>90</v>
      </c>
      <c r="AW329" s="12" t="s">
        <v>34</v>
      </c>
      <c r="AX329" s="12" t="s">
        <v>79</v>
      </c>
      <c r="AY329" s="147" t="s">
        <v>136</v>
      </c>
    </row>
    <row r="330" spans="2:65" s="13" customFormat="1">
      <c r="B330" s="153"/>
      <c r="D330" s="146" t="s">
        <v>145</v>
      </c>
      <c r="E330" s="154" t="s">
        <v>1</v>
      </c>
      <c r="F330" s="155" t="s">
        <v>168</v>
      </c>
      <c r="H330" s="156">
        <v>3.59</v>
      </c>
      <c r="I330" s="157"/>
      <c r="L330" s="153"/>
      <c r="M330" s="158"/>
      <c r="T330" s="159"/>
      <c r="AT330" s="154" t="s">
        <v>145</v>
      </c>
      <c r="AU330" s="154" t="s">
        <v>90</v>
      </c>
      <c r="AV330" s="13" t="s">
        <v>143</v>
      </c>
      <c r="AW330" s="13" t="s">
        <v>34</v>
      </c>
      <c r="AX330" s="13" t="s">
        <v>87</v>
      </c>
      <c r="AY330" s="154" t="s">
        <v>136</v>
      </c>
    </row>
    <row r="331" spans="2:65" s="11" customFormat="1" ht="22.9" customHeight="1">
      <c r="B331" s="120"/>
      <c r="D331" s="121" t="s">
        <v>78</v>
      </c>
      <c r="E331" s="130" t="s">
        <v>179</v>
      </c>
      <c r="F331" s="130" t="s">
        <v>402</v>
      </c>
      <c r="I331" s="123"/>
      <c r="J331" s="131">
        <f>BK331</f>
        <v>0</v>
      </c>
      <c r="L331" s="120"/>
      <c r="M331" s="125"/>
      <c r="P331" s="126">
        <f>SUM(P332:P498)</f>
        <v>0</v>
      </c>
      <c r="R331" s="126">
        <f>SUM(R332:R498)</f>
        <v>4.3954192100000018</v>
      </c>
      <c r="T331" s="127">
        <f>SUM(T332:T498)</f>
        <v>8.8308599999999995</v>
      </c>
      <c r="AR331" s="121" t="s">
        <v>87</v>
      </c>
      <c r="AT331" s="128" t="s">
        <v>78</v>
      </c>
      <c r="AU331" s="128" t="s">
        <v>87</v>
      </c>
      <c r="AY331" s="121" t="s">
        <v>136</v>
      </c>
      <c r="BK331" s="129">
        <f>SUM(BK332:BK498)</f>
        <v>0</v>
      </c>
    </row>
    <row r="332" spans="2:65" s="1" customFormat="1" ht="33" customHeight="1">
      <c r="B332" s="32"/>
      <c r="C332" s="132" t="s">
        <v>403</v>
      </c>
      <c r="D332" s="132" t="s">
        <v>138</v>
      </c>
      <c r="E332" s="133" t="s">
        <v>404</v>
      </c>
      <c r="F332" s="134" t="s">
        <v>405</v>
      </c>
      <c r="G332" s="135" t="s">
        <v>159</v>
      </c>
      <c r="H332" s="136">
        <v>81.400000000000006</v>
      </c>
      <c r="I332" s="137"/>
      <c r="J332" s="138">
        <f>ROUND(I332*H332,2)</f>
        <v>0</v>
      </c>
      <c r="K332" s="134" t="s">
        <v>142</v>
      </c>
      <c r="L332" s="32"/>
      <c r="M332" s="139" t="s">
        <v>1</v>
      </c>
      <c r="N332" s="140" t="s">
        <v>44</v>
      </c>
      <c r="P332" s="141">
        <f>O332*H332</f>
        <v>0</v>
      </c>
      <c r="Q332" s="141">
        <v>0</v>
      </c>
      <c r="R332" s="141">
        <f>Q332*H332</f>
        <v>0</v>
      </c>
      <c r="S332" s="141">
        <v>4.3999999999999997E-2</v>
      </c>
      <c r="T332" s="142">
        <f>S332*H332</f>
        <v>3.5815999999999999</v>
      </c>
      <c r="AR332" s="143" t="s">
        <v>143</v>
      </c>
      <c r="AT332" s="143" t="s">
        <v>138</v>
      </c>
      <c r="AU332" s="143" t="s">
        <v>90</v>
      </c>
      <c r="AY332" s="17" t="s">
        <v>136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87</v>
      </c>
      <c r="BK332" s="144">
        <f>ROUND(I332*H332,2)</f>
        <v>0</v>
      </c>
      <c r="BL332" s="17" t="s">
        <v>143</v>
      </c>
      <c r="BM332" s="143" t="s">
        <v>406</v>
      </c>
    </row>
    <row r="333" spans="2:65" s="14" customFormat="1" ht="22.5">
      <c r="B333" s="160"/>
      <c r="D333" s="146" t="s">
        <v>145</v>
      </c>
      <c r="E333" s="161" t="s">
        <v>1</v>
      </c>
      <c r="F333" s="162" t="s">
        <v>407</v>
      </c>
      <c r="H333" s="161" t="s">
        <v>1</v>
      </c>
      <c r="I333" s="163"/>
      <c r="L333" s="160"/>
      <c r="M333" s="164"/>
      <c r="T333" s="165"/>
      <c r="AT333" s="161" t="s">
        <v>145</v>
      </c>
      <c r="AU333" s="161" t="s">
        <v>90</v>
      </c>
      <c r="AV333" s="14" t="s">
        <v>87</v>
      </c>
      <c r="AW333" s="14" t="s">
        <v>34</v>
      </c>
      <c r="AX333" s="14" t="s">
        <v>79</v>
      </c>
      <c r="AY333" s="161" t="s">
        <v>136</v>
      </c>
    </row>
    <row r="334" spans="2:65" s="12" customFormat="1">
      <c r="B334" s="145"/>
      <c r="D334" s="146" t="s">
        <v>145</v>
      </c>
      <c r="E334" s="147" t="s">
        <v>1</v>
      </c>
      <c r="F334" s="148" t="s">
        <v>408</v>
      </c>
      <c r="H334" s="149">
        <v>77</v>
      </c>
      <c r="I334" s="150"/>
      <c r="L334" s="145"/>
      <c r="M334" s="151"/>
      <c r="T334" s="152"/>
      <c r="AT334" s="147" t="s">
        <v>145</v>
      </c>
      <c r="AU334" s="147" t="s">
        <v>90</v>
      </c>
      <c r="AV334" s="12" t="s">
        <v>90</v>
      </c>
      <c r="AW334" s="12" t="s">
        <v>34</v>
      </c>
      <c r="AX334" s="12" t="s">
        <v>79</v>
      </c>
      <c r="AY334" s="147" t="s">
        <v>136</v>
      </c>
    </row>
    <row r="335" spans="2:65" s="12" customFormat="1">
      <c r="B335" s="145"/>
      <c r="D335" s="146" t="s">
        <v>145</v>
      </c>
      <c r="E335" s="147" t="s">
        <v>1</v>
      </c>
      <c r="F335" s="148" t="s">
        <v>409</v>
      </c>
      <c r="H335" s="149">
        <v>4.4000000000000004</v>
      </c>
      <c r="I335" s="150"/>
      <c r="L335" s="145"/>
      <c r="M335" s="151"/>
      <c r="T335" s="152"/>
      <c r="AT335" s="147" t="s">
        <v>145</v>
      </c>
      <c r="AU335" s="147" t="s">
        <v>90</v>
      </c>
      <c r="AV335" s="12" t="s">
        <v>90</v>
      </c>
      <c r="AW335" s="12" t="s">
        <v>34</v>
      </c>
      <c r="AX335" s="12" t="s">
        <v>79</v>
      </c>
      <c r="AY335" s="147" t="s">
        <v>136</v>
      </c>
    </row>
    <row r="336" spans="2:65" s="13" customFormat="1">
      <c r="B336" s="153"/>
      <c r="D336" s="146" t="s">
        <v>145</v>
      </c>
      <c r="E336" s="154" t="s">
        <v>1</v>
      </c>
      <c r="F336" s="155" t="s">
        <v>168</v>
      </c>
      <c r="H336" s="156">
        <v>81.400000000000006</v>
      </c>
      <c r="I336" s="157"/>
      <c r="L336" s="153"/>
      <c r="M336" s="158"/>
      <c r="T336" s="159"/>
      <c r="AT336" s="154" t="s">
        <v>145</v>
      </c>
      <c r="AU336" s="154" t="s">
        <v>90</v>
      </c>
      <c r="AV336" s="13" t="s">
        <v>143</v>
      </c>
      <c r="AW336" s="13" t="s">
        <v>34</v>
      </c>
      <c r="AX336" s="13" t="s">
        <v>87</v>
      </c>
      <c r="AY336" s="154" t="s">
        <v>136</v>
      </c>
    </row>
    <row r="337" spans="2:65" s="1" customFormat="1" ht="24.2" customHeight="1">
      <c r="B337" s="32"/>
      <c r="C337" s="132" t="s">
        <v>410</v>
      </c>
      <c r="D337" s="132" t="s">
        <v>138</v>
      </c>
      <c r="E337" s="133" t="s">
        <v>411</v>
      </c>
      <c r="F337" s="134" t="s">
        <v>412</v>
      </c>
      <c r="G337" s="135" t="s">
        <v>159</v>
      </c>
      <c r="H337" s="136">
        <v>51.7</v>
      </c>
      <c r="I337" s="137"/>
      <c r="J337" s="138">
        <f>ROUND(I337*H337,2)</f>
        <v>0</v>
      </c>
      <c r="K337" s="134" t="s">
        <v>142</v>
      </c>
      <c r="L337" s="32"/>
      <c r="M337" s="139" t="s">
        <v>1</v>
      </c>
      <c r="N337" s="140" t="s">
        <v>44</v>
      </c>
      <c r="P337" s="141">
        <f>O337*H337</f>
        <v>0</v>
      </c>
      <c r="Q337" s="141">
        <v>0</v>
      </c>
      <c r="R337" s="141">
        <f>Q337*H337</f>
        <v>0</v>
      </c>
      <c r="S337" s="141">
        <v>9.7000000000000003E-2</v>
      </c>
      <c r="T337" s="142">
        <f>S337*H337</f>
        <v>5.0149000000000008</v>
      </c>
      <c r="AR337" s="143" t="s">
        <v>143</v>
      </c>
      <c r="AT337" s="143" t="s">
        <v>138</v>
      </c>
      <c r="AU337" s="143" t="s">
        <v>90</v>
      </c>
      <c r="AY337" s="17" t="s">
        <v>136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87</v>
      </c>
      <c r="BK337" s="144">
        <f>ROUND(I337*H337,2)</f>
        <v>0</v>
      </c>
      <c r="BL337" s="17" t="s">
        <v>143</v>
      </c>
      <c r="BM337" s="143" t="s">
        <v>413</v>
      </c>
    </row>
    <row r="338" spans="2:65" s="14" customFormat="1" ht="22.5">
      <c r="B338" s="160"/>
      <c r="D338" s="146" t="s">
        <v>145</v>
      </c>
      <c r="E338" s="161" t="s">
        <v>1</v>
      </c>
      <c r="F338" s="162" t="s">
        <v>407</v>
      </c>
      <c r="H338" s="161" t="s">
        <v>1</v>
      </c>
      <c r="I338" s="163"/>
      <c r="L338" s="160"/>
      <c r="M338" s="164"/>
      <c r="T338" s="165"/>
      <c r="AT338" s="161" t="s">
        <v>145</v>
      </c>
      <c r="AU338" s="161" t="s">
        <v>90</v>
      </c>
      <c r="AV338" s="14" t="s">
        <v>87</v>
      </c>
      <c r="AW338" s="14" t="s">
        <v>34</v>
      </c>
      <c r="AX338" s="14" t="s">
        <v>79</v>
      </c>
      <c r="AY338" s="161" t="s">
        <v>136</v>
      </c>
    </row>
    <row r="339" spans="2:65" s="12" customFormat="1">
      <c r="B339" s="145"/>
      <c r="D339" s="146" t="s">
        <v>145</v>
      </c>
      <c r="E339" s="147" t="s">
        <v>1</v>
      </c>
      <c r="F339" s="148" t="s">
        <v>414</v>
      </c>
      <c r="H339" s="149">
        <v>51.7</v>
      </c>
      <c r="I339" s="150"/>
      <c r="L339" s="145"/>
      <c r="M339" s="151"/>
      <c r="T339" s="152"/>
      <c r="AT339" s="147" t="s">
        <v>145</v>
      </c>
      <c r="AU339" s="147" t="s">
        <v>90</v>
      </c>
      <c r="AV339" s="12" t="s">
        <v>90</v>
      </c>
      <c r="AW339" s="12" t="s">
        <v>34</v>
      </c>
      <c r="AX339" s="12" t="s">
        <v>87</v>
      </c>
      <c r="AY339" s="147" t="s">
        <v>136</v>
      </c>
    </row>
    <row r="340" spans="2:65" s="1" customFormat="1" ht="24.2" customHeight="1">
      <c r="B340" s="32"/>
      <c r="C340" s="132" t="s">
        <v>415</v>
      </c>
      <c r="D340" s="132" t="s">
        <v>138</v>
      </c>
      <c r="E340" s="133" t="s">
        <v>416</v>
      </c>
      <c r="F340" s="134" t="s">
        <v>417</v>
      </c>
      <c r="G340" s="135" t="s">
        <v>159</v>
      </c>
      <c r="H340" s="136">
        <v>3.5</v>
      </c>
      <c r="I340" s="137"/>
      <c r="J340" s="138">
        <f>ROUND(I340*H340,2)</f>
        <v>0</v>
      </c>
      <c r="K340" s="134" t="s">
        <v>142</v>
      </c>
      <c r="L340" s="32"/>
      <c r="M340" s="139" t="s">
        <v>1</v>
      </c>
      <c r="N340" s="140" t="s">
        <v>44</v>
      </c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143" t="s">
        <v>143</v>
      </c>
      <c r="AT340" s="143" t="s">
        <v>138</v>
      </c>
      <c r="AU340" s="143" t="s">
        <v>90</v>
      </c>
      <c r="AY340" s="17" t="s">
        <v>136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7" t="s">
        <v>87</v>
      </c>
      <c r="BK340" s="144">
        <f>ROUND(I340*H340,2)</f>
        <v>0</v>
      </c>
      <c r="BL340" s="17" t="s">
        <v>143</v>
      </c>
      <c r="BM340" s="143" t="s">
        <v>418</v>
      </c>
    </row>
    <row r="341" spans="2:65" s="12" customFormat="1">
      <c r="B341" s="145"/>
      <c r="D341" s="146" t="s">
        <v>145</v>
      </c>
      <c r="E341" s="147" t="s">
        <v>1</v>
      </c>
      <c r="F341" s="148" t="s">
        <v>419</v>
      </c>
      <c r="H341" s="149">
        <v>3.5</v>
      </c>
      <c r="I341" s="150"/>
      <c r="L341" s="145"/>
      <c r="M341" s="151"/>
      <c r="T341" s="152"/>
      <c r="AT341" s="147" t="s">
        <v>145</v>
      </c>
      <c r="AU341" s="147" t="s">
        <v>90</v>
      </c>
      <c r="AV341" s="12" t="s">
        <v>90</v>
      </c>
      <c r="AW341" s="12" t="s">
        <v>34</v>
      </c>
      <c r="AX341" s="12" t="s">
        <v>87</v>
      </c>
      <c r="AY341" s="147" t="s">
        <v>136</v>
      </c>
    </row>
    <row r="342" spans="2:65" s="1" customFormat="1" ht="33" customHeight="1">
      <c r="B342" s="32"/>
      <c r="C342" s="173" t="s">
        <v>420</v>
      </c>
      <c r="D342" s="173" t="s">
        <v>320</v>
      </c>
      <c r="E342" s="174" t="s">
        <v>421</v>
      </c>
      <c r="F342" s="175" t="s">
        <v>422</v>
      </c>
      <c r="G342" s="176" t="s">
        <v>159</v>
      </c>
      <c r="H342" s="177">
        <v>6</v>
      </c>
      <c r="I342" s="178"/>
      <c r="J342" s="179">
        <f>ROUND(I342*H342,2)</f>
        <v>0</v>
      </c>
      <c r="K342" s="175" t="s">
        <v>1</v>
      </c>
      <c r="L342" s="180"/>
      <c r="M342" s="181" t="s">
        <v>1</v>
      </c>
      <c r="N342" s="182" t="s">
        <v>44</v>
      </c>
      <c r="P342" s="141">
        <f>O342*H342</f>
        <v>0</v>
      </c>
      <c r="Q342" s="141">
        <v>1.4500000000000001E-2</v>
      </c>
      <c r="R342" s="141">
        <f>Q342*H342</f>
        <v>8.7000000000000008E-2</v>
      </c>
      <c r="S342" s="141">
        <v>0</v>
      </c>
      <c r="T342" s="142">
        <f>S342*H342</f>
        <v>0</v>
      </c>
      <c r="AR342" s="143" t="s">
        <v>179</v>
      </c>
      <c r="AT342" s="143" t="s">
        <v>320</v>
      </c>
      <c r="AU342" s="143" t="s">
        <v>90</v>
      </c>
      <c r="AY342" s="17" t="s">
        <v>136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87</v>
      </c>
      <c r="BK342" s="144">
        <f>ROUND(I342*H342,2)</f>
        <v>0</v>
      </c>
      <c r="BL342" s="17" t="s">
        <v>143</v>
      </c>
      <c r="BM342" s="143" t="s">
        <v>423</v>
      </c>
    </row>
    <row r="343" spans="2:65" s="14" customFormat="1" ht="22.5">
      <c r="B343" s="160"/>
      <c r="D343" s="146" t="s">
        <v>145</v>
      </c>
      <c r="E343" s="161" t="s">
        <v>1</v>
      </c>
      <c r="F343" s="162" t="s">
        <v>424</v>
      </c>
      <c r="H343" s="161" t="s">
        <v>1</v>
      </c>
      <c r="I343" s="163"/>
      <c r="L343" s="160"/>
      <c r="M343" s="164"/>
      <c r="T343" s="165"/>
      <c r="AT343" s="161" t="s">
        <v>145</v>
      </c>
      <c r="AU343" s="161" t="s">
        <v>90</v>
      </c>
      <c r="AV343" s="14" t="s">
        <v>87</v>
      </c>
      <c r="AW343" s="14" t="s">
        <v>34</v>
      </c>
      <c r="AX343" s="14" t="s">
        <v>79</v>
      </c>
      <c r="AY343" s="161" t="s">
        <v>136</v>
      </c>
    </row>
    <row r="344" spans="2:65" s="14" customFormat="1" ht="22.5">
      <c r="B344" s="160"/>
      <c r="D344" s="146" t="s">
        <v>145</v>
      </c>
      <c r="E344" s="161" t="s">
        <v>1</v>
      </c>
      <c r="F344" s="162" t="s">
        <v>425</v>
      </c>
      <c r="H344" s="161" t="s">
        <v>1</v>
      </c>
      <c r="I344" s="163"/>
      <c r="L344" s="160"/>
      <c r="M344" s="164"/>
      <c r="T344" s="165"/>
      <c r="AT344" s="161" t="s">
        <v>145</v>
      </c>
      <c r="AU344" s="161" t="s">
        <v>90</v>
      </c>
      <c r="AV344" s="14" t="s">
        <v>87</v>
      </c>
      <c r="AW344" s="14" t="s">
        <v>34</v>
      </c>
      <c r="AX344" s="14" t="s">
        <v>79</v>
      </c>
      <c r="AY344" s="161" t="s">
        <v>136</v>
      </c>
    </row>
    <row r="345" spans="2:65" s="14" customFormat="1" ht="22.5">
      <c r="B345" s="160"/>
      <c r="D345" s="146" t="s">
        <v>145</v>
      </c>
      <c r="E345" s="161" t="s">
        <v>1</v>
      </c>
      <c r="F345" s="162" t="s">
        <v>426</v>
      </c>
      <c r="H345" s="161" t="s">
        <v>1</v>
      </c>
      <c r="I345" s="163"/>
      <c r="L345" s="160"/>
      <c r="M345" s="164"/>
      <c r="T345" s="165"/>
      <c r="AT345" s="161" t="s">
        <v>145</v>
      </c>
      <c r="AU345" s="161" t="s">
        <v>90</v>
      </c>
      <c r="AV345" s="14" t="s">
        <v>87</v>
      </c>
      <c r="AW345" s="14" t="s">
        <v>34</v>
      </c>
      <c r="AX345" s="14" t="s">
        <v>79</v>
      </c>
      <c r="AY345" s="161" t="s">
        <v>136</v>
      </c>
    </row>
    <row r="346" spans="2:65" s="14" customFormat="1">
      <c r="B346" s="160"/>
      <c r="D346" s="146" t="s">
        <v>145</v>
      </c>
      <c r="E346" s="161" t="s">
        <v>1</v>
      </c>
      <c r="F346" s="162" t="s">
        <v>427</v>
      </c>
      <c r="H346" s="161" t="s">
        <v>1</v>
      </c>
      <c r="I346" s="163"/>
      <c r="L346" s="160"/>
      <c r="M346" s="164"/>
      <c r="T346" s="165"/>
      <c r="AT346" s="161" t="s">
        <v>145</v>
      </c>
      <c r="AU346" s="161" t="s">
        <v>90</v>
      </c>
      <c r="AV346" s="14" t="s">
        <v>87</v>
      </c>
      <c r="AW346" s="14" t="s">
        <v>34</v>
      </c>
      <c r="AX346" s="14" t="s">
        <v>79</v>
      </c>
      <c r="AY346" s="161" t="s">
        <v>136</v>
      </c>
    </row>
    <row r="347" spans="2:65" s="14" customFormat="1" ht="22.5">
      <c r="B347" s="160"/>
      <c r="D347" s="146" t="s">
        <v>145</v>
      </c>
      <c r="E347" s="161" t="s">
        <v>1</v>
      </c>
      <c r="F347" s="162" t="s">
        <v>428</v>
      </c>
      <c r="H347" s="161" t="s">
        <v>1</v>
      </c>
      <c r="I347" s="163"/>
      <c r="L347" s="160"/>
      <c r="M347" s="164"/>
      <c r="T347" s="165"/>
      <c r="AT347" s="161" t="s">
        <v>145</v>
      </c>
      <c r="AU347" s="161" t="s">
        <v>90</v>
      </c>
      <c r="AV347" s="14" t="s">
        <v>87</v>
      </c>
      <c r="AW347" s="14" t="s">
        <v>34</v>
      </c>
      <c r="AX347" s="14" t="s">
        <v>79</v>
      </c>
      <c r="AY347" s="161" t="s">
        <v>136</v>
      </c>
    </row>
    <row r="348" spans="2:65" s="14" customFormat="1" ht="22.5">
      <c r="B348" s="160"/>
      <c r="D348" s="146" t="s">
        <v>145</v>
      </c>
      <c r="E348" s="161" t="s">
        <v>1</v>
      </c>
      <c r="F348" s="162" t="s">
        <v>429</v>
      </c>
      <c r="H348" s="161" t="s">
        <v>1</v>
      </c>
      <c r="I348" s="163"/>
      <c r="L348" s="160"/>
      <c r="M348" s="164"/>
      <c r="T348" s="165"/>
      <c r="AT348" s="161" t="s">
        <v>145</v>
      </c>
      <c r="AU348" s="161" t="s">
        <v>90</v>
      </c>
      <c r="AV348" s="14" t="s">
        <v>87</v>
      </c>
      <c r="AW348" s="14" t="s">
        <v>34</v>
      </c>
      <c r="AX348" s="14" t="s">
        <v>79</v>
      </c>
      <c r="AY348" s="161" t="s">
        <v>136</v>
      </c>
    </row>
    <row r="349" spans="2:65" s="14" customFormat="1" ht="22.5">
      <c r="B349" s="160"/>
      <c r="D349" s="146" t="s">
        <v>145</v>
      </c>
      <c r="E349" s="161" t="s">
        <v>1</v>
      </c>
      <c r="F349" s="162" t="s">
        <v>430</v>
      </c>
      <c r="H349" s="161" t="s">
        <v>1</v>
      </c>
      <c r="I349" s="163"/>
      <c r="L349" s="160"/>
      <c r="M349" s="164"/>
      <c r="T349" s="165"/>
      <c r="AT349" s="161" t="s">
        <v>145</v>
      </c>
      <c r="AU349" s="161" t="s">
        <v>90</v>
      </c>
      <c r="AV349" s="14" t="s">
        <v>87</v>
      </c>
      <c r="AW349" s="14" t="s">
        <v>34</v>
      </c>
      <c r="AX349" s="14" t="s">
        <v>79</v>
      </c>
      <c r="AY349" s="161" t="s">
        <v>136</v>
      </c>
    </row>
    <row r="350" spans="2:65" s="14" customFormat="1" ht="22.5">
      <c r="B350" s="160"/>
      <c r="D350" s="146" t="s">
        <v>145</v>
      </c>
      <c r="E350" s="161" t="s">
        <v>1</v>
      </c>
      <c r="F350" s="162" t="s">
        <v>431</v>
      </c>
      <c r="H350" s="161" t="s">
        <v>1</v>
      </c>
      <c r="I350" s="163"/>
      <c r="L350" s="160"/>
      <c r="M350" s="164"/>
      <c r="T350" s="165"/>
      <c r="AT350" s="161" t="s">
        <v>145</v>
      </c>
      <c r="AU350" s="161" t="s">
        <v>90</v>
      </c>
      <c r="AV350" s="14" t="s">
        <v>87</v>
      </c>
      <c r="AW350" s="14" t="s">
        <v>34</v>
      </c>
      <c r="AX350" s="14" t="s">
        <v>79</v>
      </c>
      <c r="AY350" s="161" t="s">
        <v>136</v>
      </c>
    </row>
    <row r="351" spans="2:65" s="14" customFormat="1" ht="22.5">
      <c r="B351" s="160"/>
      <c r="D351" s="146" t="s">
        <v>145</v>
      </c>
      <c r="E351" s="161" t="s">
        <v>1</v>
      </c>
      <c r="F351" s="162" t="s">
        <v>432</v>
      </c>
      <c r="H351" s="161" t="s">
        <v>1</v>
      </c>
      <c r="I351" s="163"/>
      <c r="L351" s="160"/>
      <c r="M351" s="164"/>
      <c r="T351" s="165"/>
      <c r="AT351" s="161" t="s">
        <v>145</v>
      </c>
      <c r="AU351" s="161" t="s">
        <v>90</v>
      </c>
      <c r="AV351" s="14" t="s">
        <v>87</v>
      </c>
      <c r="AW351" s="14" t="s">
        <v>34</v>
      </c>
      <c r="AX351" s="14" t="s">
        <v>79</v>
      </c>
      <c r="AY351" s="161" t="s">
        <v>136</v>
      </c>
    </row>
    <row r="352" spans="2:65" s="12" customFormat="1">
      <c r="B352" s="145"/>
      <c r="D352" s="146" t="s">
        <v>145</v>
      </c>
      <c r="E352" s="147" t="s">
        <v>1</v>
      </c>
      <c r="F352" s="148" t="s">
        <v>433</v>
      </c>
      <c r="H352" s="149">
        <v>6</v>
      </c>
      <c r="I352" s="150"/>
      <c r="L352" s="145"/>
      <c r="M352" s="151"/>
      <c r="T352" s="152"/>
      <c r="AT352" s="147" t="s">
        <v>145</v>
      </c>
      <c r="AU352" s="147" t="s">
        <v>90</v>
      </c>
      <c r="AV352" s="12" t="s">
        <v>90</v>
      </c>
      <c r="AW352" s="12" t="s">
        <v>34</v>
      </c>
      <c r="AX352" s="12" t="s">
        <v>87</v>
      </c>
      <c r="AY352" s="147" t="s">
        <v>136</v>
      </c>
    </row>
    <row r="353" spans="2:65" s="1" customFormat="1" ht="24.2" customHeight="1">
      <c r="B353" s="32"/>
      <c r="C353" s="173" t="s">
        <v>434</v>
      </c>
      <c r="D353" s="173" t="s">
        <v>320</v>
      </c>
      <c r="E353" s="174" t="s">
        <v>435</v>
      </c>
      <c r="F353" s="175" t="s">
        <v>436</v>
      </c>
      <c r="G353" s="176" t="s">
        <v>187</v>
      </c>
      <c r="H353" s="177">
        <v>2</v>
      </c>
      <c r="I353" s="178"/>
      <c r="J353" s="179">
        <f>ROUND(I353*H353,2)</f>
        <v>0</v>
      </c>
      <c r="K353" s="175" t="s">
        <v>1</v>
      </c>
      <c r="L353" s="180"/>
      <c r="M353" s="181" t="s">
        <v>1</v>
      </c>
      <c r="N353" s="182" t="s">
        <v>44</v>
      </c>
      <c r="P353" s="141">
        <f>O353*H353</f>
        <v>0</v>
      </c>
      <c r="Q353" s="141">
        <v>2.9999999999999997E-4</v>
      </c>
      <c r="R353" s="141">
        <f>Q353*H353</f>
        <v>5.9999999999999995E-4</v>
      </c>
      <c r="S353" s="141">
        <v>0</v>
      </c>
      <c r="T353" s="142">
        <f>S353*H353</f>
        <v>0</v>
      </c>
      <c r="AR353" s="143" t="s">
        <v>179</v>
      </c>
      <c r="AT353" s="143" t="s">
        <v>320</v>
      </c>
      <c r="AU353" s="143" t="s">
        <v>90</v>
      </c>
      <c r="AY353" s="17" t="s">
        <v>136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87</v>
      </c>
      <c r="BK353" s="144">
        <f>ROUND(I353*H353,2)</f>
        <v>0</v>
      </c>
      <c r="BL353" s="17" t="s">
        <v>143</v>
      </c>
      <c r="BM353" s="143" t="s">
        <v>437</v>
      </c>
    </row>
    <row r="354" spans="2:65" s="1" customFormat="1" ht="16.5" customHeight="1">
      <c r="B354" s="32"/>
      <c r="C354" s="132" t="s">
        <v>438</v>
      </c>
      <c r="D354" s="132" t="s">
        <v>138</v>
      </c>
      <c r="E354" s="133" t="s">
        <v>439</v>
      </c>
      <c r="F354" s="134" t="s">
        <v>440</v>
      </c>
      <c r="G354" s="135" t="s">
        <v>187</v>
      </c>
      <c r="H354" s="136">
        <v>1</v>
      </c>
      <c r="I354" s="137"/>
      <c r="J354" s="138">
        <f>ROUND(I354*H354,2)</f>
        <v>0</v>
      </c>
      <c r="K354" s="134" t="s">
        <v>142</v>
      </c>
      <c r="L354" s="32"/>
      <c r="M354" s="139" t="s">
        <v>1</v>
      </c>
      <c r="N354" s="140" t="s">
        <v>44</v>
      </c>
      <c r="P354" s="141">
        <f>O354*H354</f>
        <v>0</v>
      </c>
      <c r="Q354" s="141">
        <v>1.0000000000000001E-5</v>
      </c>
      <c r="R354" s="141">
        <f>Q354*H354</f>
        <v>1.0000000000000001E-5</v>
      </c>
      <c r="S354" s="141">
        <v>0</v>
      </c>
      <c r="T354" s="142">
        <f>S354*H354</f>
        <v>0</v>
      </c>
      <c r="AR354" s="143" t="s">
        <v>143</v>
      </c>
      <c r="AT354" s="143" t="s">
        <v>138</v>
      </c>
      <c r="AU354" s="143" t="s">
        <v>90</v>
      </c>
      <c r="AY354" s="17" t="s">
        <v>136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7" t="s">
        <v>87</v>
      </c>
      <c r="BK354" s="144">
        <f>ROUND(I354*H354,2)</f>
        <v>0</v>
      </c>
      <c r="BL354" s="17" t="s">
        <v>143</v>
      </c>
      <c r="BM354" s="143" t="s">
        <v>441</v>
      </c>
    </row>
    <row r="355" spans="2:65" s="1" customFormat="1" ht="24.2" customHeight="1">
      <c r="B355" s="32"/>
      <c r="C355" s="132" t="s">
        <v>442</v>
      </c>
      <c r="D355" s="132" t="s">
        <v>138</v>
      </c>
      <c r="E355" s="133" t="s">
        <v>443</v>
      </c>
      <c r="F355" s="134" t="s">
        <v>444</v>
      </c>
      <c r="G355" s="135" t="s">
        <v>159</v>
      </c>
      <c r="H355" s="136">
        <v>81.400000000000006</v>
      </c>
      <c r="I355" s="137"/>
      <c r="J355" s="138">
        <f>ROUND(I355*H355,2)</f>
        <v>0</v>
      </c>
      <c r="K355" s="134" t="s">
        <v>142</v>
      </c>
      <c r="L355" s="32"/>
      <c r="M355" s="139" t="s">
        <v>1</v>
      </c>
      <c r="N355" s="140" t="s">
        <v>44</v>
      </c>
      <c r="P355" s="141">
        <f>O355*H355</f>
        <v>0</v>
      </c>
      <c r="Q355" s="141">
        <v>0</v>
      </c>
      <c r="R355" s="141">
        <f>Q355*H355</f>
        <v>0</v>
      </c>
      <c r="S355" s="141">
        <v>0</v>
      </c>
      <c r="T355" s="142">
        <f>S355*H355</f>
        <v>0</v>
      </c>
      <c r="AR355" s="143" t="s">
        <v>143</v>
      </c>
      <c r="AT355" s="143" t="s">
        <v>138</v>
      </c>
      <c r="AU355" s="143" t="s">
        <v>90</v>
      </c>
      <c r="AY355" s="17" t="s">
        <v>136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87</v>
      </c>
      <c r="BK355" s="144">
        <f>ROUND(I355*H355,2)</f>
        <v>0</v>
      </c>
      <c r="BL355" s="17" t="s">
        <v>143</v>
      </c>
      <c r="BM355" s="143" t="s">
        <v>445</v>
      </c>
    </row>
    <row r="356" spans="2:65" s="12" customFormat="1">
      <c r="B356" s="145"/>
      <c r="D356" s="146" t="s">
        <v>145</v>
      </c>
      <c r="E356" s="147" t="s">
        <v>1</v>
      </c>
      <c r="F356" s="148" t="s">
        <v>446</v>
      </c>
      <c r="H356" s="149">
        <v>77</v>
      </c>
      <c r="I356" s="150"/>
      <c r="L356" s="145"/>
      <c r="M356" s="151"/>
      <c r="T356" s="152"/>
      <c r="AT356" s="147" t="s">
        <v>145</v>
      </c>
      <c r="AU356" s="147" t="s">
        <v>90</v>
      </c>
      <c r="AV356" s="12" t="s">
        <v>90</v>
      </c>
      <c r="AW356" s="12" t="s">
        <v>34</v>
      </c>
      <c r="AX356" s="12" t="s">
        <v>79</v>
      </c>
      <c r="AY356" s="147" t="s">
        <v>136</v>
      </c>
    </row>
    <row r="357" spans="2:65" s="12" customFormat="1">
      <c r="B357" s="145"/>
      <c r="D357" s="146" t="s">
        <v>145</v>
      </c>
      <c r="E357" s="147" t="s">
        <v>1</v>
      </c>
      <c r="F357" s="148" t="s">
        <v>447</v>
      </c>
      <c r="H357" s="149">
        <v>4.4000000000000004</v>
      </c>
      <c r="I357" s="150"/>
      <c r="L357" s="145"/>
      <c r="M357" s="151"/>
      <c r="T357" s="152"/>
      <c r="AT357" s="147" t="s">
        <v>145</v>
      </c>
      <c r="AU357" s="147" t="s">
        <v>90</v>
      </c>
      <c r="AV357" s="12" t="s">
        <v>90</v>
      </c>
      <c r="AW357" s="12" t="s">
        <v>34</v>
      </c>
      <c r="AX357" s="12" t="s">
        <v>79</v>
      </c>
      <c r="AY357" s="147" t="s">
        <v>136</v>
      </c>
    </row>
    <row r="358" spans="2:65" s="13" customFormat="1">
      <c r="B358" s="153"/>
      <c r="D358" s="146" t="s">
        <v>145</v>
      </c>
      <c r="E358" s="154" t="s">
        <v>1</v>
      </c>
      <c r="F358" s="155" t="s">
        <v>168</v>
      </c>
      <c r="H358" s="156">
        <v>81.400000000000006</v>
      </c>
      <c r="I358" s="157"/>
      <c r="L358" s="153"/>
      <c r="M358" s="158"/>
      <c r="T358" s="159"/>
      <c r="AT358" s="154" t="s">
        <v>145</v>
      </c>
      <c r="AU358" s="154" t="s">
        <v>90</v>
      </c>
      <c r="AV358" s="13" t="s">
        <v>143</v>
      </c>
      <c r="AW358" s="13" t="s">
        <v>34</v>
      </c>
      <c r="AX358" s="13" t="s">
        <v>87</v>
      </c>
      <c r="AY358" s="154" t="s">
        <v>136</v>
      </c>
    </row>
    <row r="359" spans="2:65" s="1" customFormat="1" ht="33" customHeight="1">
      <c r="B359" s="32"/>
      <c r="C359" s="173" t="s">
        <v>448</v>
      </c>
      <c r="D359" s="173" t="s">
        <v>320</v>
      </c>
      <c r="E359" s="174" t="s">
        <v>449</v>
      </c>
      <c r="F359" s="175" t="s">
        <v>450</v>
      </c>
      <c r="G359" s="176" t="s">
        <v>159</v>
      </c>
      <c r="H359" s="177">
        <v>18</v>
      </c>
      <c r="I359" s="178"/>
      <c r="J359" s="179">
        <f>ROUND(I359*H359,2)</f>
        <v>0</v>
      </c>
      <c r="K359" s="175" t="s">
        <v>1</v>
      </c>
      <c r="L359" s="180"/>
      <c r="M359" s="181" t="s">
        <v>1</v>
      </c>
      <c r="N359" s="182" t="s">
        <v>44</v>
      </c>
      <c r="P359" s="141">
        <f>O359*H359</f>
        <v>0</v>
      </c>
      <c r="Q359" s="141">
        <v>1.77E-2</v>
      </c>
      <c r="R359" s="141">
        <f>Q359*H359</f>
        <v>0.31859999999999999</v>
      </c>
      <c r="S359" s="141">
        <v>0</v>
      </c>
      <c r="T359" s="142">
        <f>S359*H359</f>
        <v>0</v>
      </c>
      <c r="AR359" s="143" t="s">
        <v>179</v>
      </c>
      <c r="AT359" s="143" t="s">
        <v>320</v>
      </c>
      <c r="AU359" s="143" t="s">
        <v>90</v>
      </c>
      <c r="AY359" s="17" t="s">
        <v>136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87</v>
      </c>
      <c r="BK359" s="144">
        <f>ROUND(I359*H359,2)</f>
        <v>0</v>
      </c>
      <c r="BL359" s="17" t="s">
        <v>143</v>
      </c>
      <c r="BM359" s="143" t="s">
        <v>451</v>
      </c>
    </row>
    <row r="360" spans="2:65" s="14" customFormat="1" ht="22.5">
      <c r="B360" s="160"/>
      <c r="D360" s="146" t="s">
        <v>145</v>
      </c>
      <c r="E360" s="161" t="s">
        <v>1</v>
      </c>
      <c r="F360" s="162" t="s">
        <v>424</v>
      </c>
      <c r="H360" s="161" t="s">
        <v>1</v>
      </c>
      <c r="I360" s="163"/>
      <c r="L360" s="160"/>
      <c r="M360" s="164"/>
      <c r="T360" s="165"/>
      <c r="AT360" s="161" t="s">
        <v>145</v>
      </c>
      <c r="AU360" s="161" t="s">
        <v>90</v>
      </c>
      <c r="AV360" s="14" t="s">
        <v>87</v>
      </c>
      <c r="AW360" s="14" t="s">
        <v>34</v>
      </c>
      <c r="AX360" s="14" t="s">
        <v>79</v>
      </c>
      <c r="AY360" s="161" t="s">
        <v>136</v>
      </c>
    </row>
    <row r="361" spans="2:65" s="14" customFormat="1" ht="22.5">
      <c r="B361" s="160"/>
      <c r="D361" s="146" t="s">
        <v>145</v>
      </c>
      <c r="E361" s="161" t="s">
        <v>1</v>
      </c>
      <c r="F361" s="162" t="s">
        <v>425</v>
      </c>
      <c r="H361" s="161" t="s">
        <v>1</v>
      </c>
      <c r="I361" s="163"/>
      <c r="L361" s="160"/>
      <c r="M361" s="164"/>
      <c r="T361" s="165"/>
      <c r="AT361" s="161" t="s">
        <v>145</v>
      </c>
      <c r="AU361" s="161" t="s">
        <v>90</v>
      </c>
      <c r="AV361" s="14" t="s">
        <v>87</v>
      </c>
      <c r="AW361" s="14" t="s">
        <v>34</v>
      </c>
      <c r="AX361" s="14" t="s">
        <v>79</v>
      </c>
      <c r="AY361" s="161" t="s">
        <v>136</v>
      </c>
    </row>
    <row r="362" spans="2:65" s="14" customFormat="1" ht="22.5">
      <c r="B362" s="160"/>
      <c r="D362" s="146" t="s">
        <v>145</v>
      </c>
      <c r="E362" s="161" t="s">
        <v>1</v>
      </c>
      <c r="F362" s="162" t="s">
        <v>426</v>
      </c>
      <c r="H362" s="161" t="s">
        <v>1</v>
      </c>
      <c r="I362" s="163"/>
      <c r="L362" s="160"/>
      <c r="M362" s="164"/>
      <c r="T362" s="165"/>
      <c r="AT362" s="161" t="s">
        <v>145</v>
      </c>
      <c r="AU362" s="161" t="s">
        <v>90</v>
      </c>
      <c r="AV362" s="14" t="s">
        <v>87</v>
      </c>
      <c r="AW362" s="14" t="s">
        <v>34</v>
      </c>
      <c r="AX362" s="14" t="s">
        <v>79</v>
      </c>
      <c r="AY362" s="161" t="s">
        <v>136</v>
      </c>
    </row>
    <row r="363" spans="2:65" s="14" customFormat="1">
      <c r="B363" s="160"/>
      <c r="D363" s="146" t="s">
        <v>145</v>
      </c>
      <c r="E363" s="161" t="s">
        <v>1</v>
      </c>
      <c r="F363" s="162" t="s">
        <v>427</v>
      </c>
      <c r="H363" s="161" t="s">
        <v>1</v>
      </c>
      <c r="I363" s="163"/>
      <c r="L363" s="160"/>
      <c r="M363" s="164"/>
      <c r="T363" s="165"/>
      <c r="AT363" s="161" t="s">
        <v>145</v>
      </c>
      <c r="AU363" s="161" t="s">
        <v>90</v>
      </c>
      <c r="AV363" s="14" t="s">
        <v>87</v>
      </c>
      <c r="AW363" s="14" t="s">
        <v>34</v>
      </c>
      <c r="AX363" s="14" t="s">
        <v>79</v>
      </c>
      <c r="AY363" s="161" t="s">
        <v>136</v>
      </c>
    </row>
    <row r="364" spans="2:65" s="14" customFormat="1" ht="22.5">
      <c r="B364" s="160"/>
      <c r="D364" s="146" t="s">
        <v>145</v>
      </c>
      <c r="E364" s="161" t="s">
        <v>1</v>
      </c>
      <c r="F364" s="162" t="s">
        <v>428</v>
      </c>
      <c r="H364" s="161" t="s">
        <v>1</v>
      </c>
      <c r="I364" s="163"/>
      <c r="L364" s="160"/>
      <c r="M364" s="164"/>
      <c r="T364" s="165"/>
      <c r="AT364" s="161" t="s">
        <v>145</v>
      </c>
      <c r="AU364" s="161" t="s">
        <v>90</v>
      </c>
      <c r="AV364" s="14" t="s">
        <v>87</v>
      </c>
      <c r="AW364" s="14" t="s">
        <v>34</v>
      </c>
      <c r="AX364" s="14" t="s">
        <v>79</v>
      </c>
      <c r="AY364" s="161" t="s">
        <v>136</v>
      </c>
    </row>
    <row r="365" spans="2:65" s="14" customFormat="1" ht="22.5">
      <c r="B365" s="160"/>
      <c r="D365" s="146" t="s">
        <v>145</v>
      </c>
      <c r="E365" s="161" t="s">
        <v>1</v>
      </c>
      <c r="F365" s="162" t="s">
        <v>429</v>
      </c>
      <c r="H365" s="161" t="s">
        <v>1</v>
      </c>
      <c r="I365" s="163"/>
      <c r="L365" s="160"/>
      <c r="M365" s="164"/>
      <c r="T365" s="165"/>
      <c r="AT365" s="161" t="s">
        <v>145</v>
      </c>
      <c r="AU365" s="161" t="s">
        <v>90</v>
      </c>
      <c r="AV365" s="14" t="s">
        <v>87</v>
      </c>
      <c r="AW365" s="14" t="s">
        <v>34</v>
      </c>
      <c r="AX365" s="14" t="s">
        <v>79</v>
      </c>
      <c r="AY365" s="161" t="s">
        <v>136</v>
      </c>
    </row>
    <row r="366" spans="2:65" s="14" customFormat="1" ht="22.5">
      <c r="B366" s="160"/>
      <c r="D366" s="146" t="s">
        <v>145</v>
      </c>
      <c r="E366" s="161" t="s">
        <v>1</v>
      </c>
      <c r="F366" s="162" t="s">
        <v>430</v>
      </c>
      <c r="H366" s="161" t="s">
        <v>1</v>
      </c>
      <c r="I366" s="163"/>
      <c r="L366" s="160"/>
      <c r="M366" s="164"/>
      <c r="T366" s="165"/>
      <c r="AT366" s="161" t="s">
        <v>145</v>
      </c>
      <c r="AU366" s="161" t="s">
        <v>90</v>
      </c>
      <c r="AV366" s="14" t="s">
        <v>87</v>
      </c>
      <c r="AW366" s="14" t="s">
        <v>34</v>
      </c>
      <c r="AX366" s="14" t="s">
        <v>79</v>
      </c>
      <c r="AY366" s="161" t="s">
        <v>136</v>
      </c>
    </row>
    <row r="367" spans="2:65" s="14" customFormat="1" ht="22.5">
      <c r="B367" s="160"/>
      <c r="D367" s="146" t="s">
        <v>145</v>
      </c>
      <c r="E367" s="161" t="s">
        <v>1</v>
      </c>
      <c r="F367" s="162" t="s">
        <v>431</v>
      </c>
      <c r="H367" s="161" t="s">
        <v>1</v>
      </c>
      <c r="I367" s="163"/>
      <c r="L367" s="160"/>
      <c r="M367" s="164"/>
      <c r="T367" s="165"/>
      <c r="AT367" s="161" t="s">
        <v>145</v>
      </c>
      <c r="AU367" s="161" t="s">
        <v>90</v>
      </c>
      <c r="AV367" s="14" t="s">
        <v>87</v>
      </c>
      <c r="AW367" s="14" t="s">
        <v>34</v>
      </c>
      <c r="AX367" s="14" t="s">
        <v>79</v>
      </c>
      <c r="AY367" s="161" t="s">
        <v>136</v>
      </c>
    </row>
    <row r="368" spans="2:65" s="14" customFormat="1" ht="22.5">
      <c r="B368" s="160"/>
      <c r="D368" s="146" t="s">
        <v>145</v>
      </c>
      <c r="E368" s="161" t="s">
        <v>1</v>
      </c>
      <c r="F368" s="162" t="s">
        <v>432</v>
      </c>
      <c r="H368" s="161" t="s">
        <v>1</v>
      </c>
      <c r="I368" s="163"/>
      <c r="L368" s="160"/>
      <c r="M368" s="164"/>
      <c r="T368" s="165"/>
      <c r="AT368" s="161" t="s">
        <v>145</v>
      </c>
      <c r="AU368" s="161" t="s">
        <v>90</v>
      </c>
      <c r="AV368" s="14" t="s">
        <v>87</v>
      </c>
      <c r="AW368" s="14" t="s">
        <v>34</v>
      </c>
      <c r="AX368" s="14" t="s">
        <v>79</v>
      </c>
      <c r="AY368" s="161" t="s">
        <v>136</v>
      </c>
    </row>
    <row r="369" spans="2:65" s="12" customFormat="1">
      <c r="B369" s="145"/>
      <c r="D369" s="146" t="s">
        <v>145</v>
      </c>
      <c r="E369" s="147" t="s">
        <v>1</v>
      </c>
      <c r="F369" s="148" t="s">
        <v>452</v>
      </c>
      <c r="H369" s="149">
        <v>18</v>
      </c>
      <c r="I369" s="150"/>
      <c r="L369" s="145"/>
      <c r="M369" s="151"/>
      <c r="T369" s="152"/>
      <c r="AT369" s="147" t="s">
        <v>145</v>
      </c>
      <c r="AU369" s="147" t="s">
        <v>90</v>
      </c>
      <c r="AV369" s="12" t="s">
        <v>90</v>
      </c>
      <c r="AW369" s="12" t="s">
        <v>34</v>
      </c>
      <c r="AX369" s="12" t="s">
        <v>87</v>
      </c>
      <c r="AY369" s="147" t="s">
        <v>136</v>
      </c>
    </row>
    <row r="370" spans="2:65" s="1" customFormat="1" ht="24.2" customHeight="1">
      <c r="B370" s="32"/>
      <c r="C370" s="173" t="s">
        <v>453</v>
      </c>
      <c r="D370" s="173" t="s">
        <v>320</v>
      </c>
      <c r="E370" s="174" t="s">
        <v>454</v>
      </c>
      <c r="F370" s="175" t="s">
        <v>455</v>
      </c>
      <c r="G370" s="176" t="s">
        <v>159</v>
      </c>
      <c r="H370" s="177">
        <v>66</v>
      </c>
      <c r="I370" s="178"/>
      <c r="J370" s="179">
        <f>ROUND(I370*H370,2)</f>
        <v>0</v>
      </c>
      <c r="K370" s="175" t="s">
        <v>1</v>
      </c>
      <c r="L370" s="180"/>
      <c r="M370" s="181" t="s">
        <v>1</v>
      </c>
      <c r="N370" s="182" t="s">
        <v>44</v>
      </c>
      <c r="P370" s="141">
        <f>O370*H370</f>
        <v>0</v>
      </c>
      <c r="Q370" s="141">
        <v>1.77E-2</v>
      </c>
      <c r="R370" s="141">
        <f>Q370*H370</f>
        <v>1.1682000000000001</v>
      </c>
      <c r="S370" s="141">
        <v>0</v>
      </c>
      <c r="T370" s="142">
        <f>S370*H370</f>
        <v>0</v>
      </c>
      <c r="AR370" s="143" t="s">
        <v>179</v>
      </c>
      <c r="AT370" s="143" t="s">
        <v>320</v>
      </c>
      <c r="AU370" s="143" t="s">
        <v>90</v>
      </c>
      <c r="AY370" s="17" t="s">
        <v>136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87</v>
      </c>
      <c r="BK370" s="144">
        <f>ROUND(I370*H370,2)</f>
        <v>0</v>
      </c>
      <c r="BL370" s="17" t="s">
        <v>143</v>
      </c>
      <c r="BM370" s="143" t="s">
        <v>456</v>
      </c>
    </row>
    <row r="371" spans="2:65" s="14" customFormat="1" ht="22.5">
      <c r="B371" s="160"/>
      <c r="D371" s="146" t="s">
        <v>145</v>
      </c>
      <c r="E371" s="161" t="s">
        <v>1</v>
      </c>
      <c r="F371" s="162" t="s">
        <v>424</v>
      </c>
      <c r="H371" s="161" t="s">
        <v>1</v>
      </c>
      <c r="I371" s="163"/>
      <c r="L371" s="160"/>
      <c r="M371" s="164"/>
      <c r="T371" s="165"/>
      <c r="AT371" s="161" t="s">
        <v>145</v>
      </c>
      <c r="AU371" s="161" t="s">
        <v>90</v>
      </c>
      <c r="AV371" s="14" t="s">
        <v>87</v>
      </c>
      <c r="AW371" s="14" t="s">
        <v>34</v>
      </c>
      <c r="AX371" s="14" t="s">
        <v>79</v>
      </c>
      <c r="AY371" s="161" t="s">
        <v>136</v>
      </c>
    </row>
    <row r="372" spans="2:65" s="14" customFormat="1" ht="22.5">
      <c r="B372" s="160"/>
      <c r="D372" s="146" t="s">
        <v>145</v>
      </c>
      <c r="E372" s="161" t="s">
        <v>1</v>
      </c>
      <c r="F372" s="162" t="s">
        <v>425</v>
      </c>
      <c r="H372" s="161" t="s">
        <v>1</v>
      </c>
      <c r="I372" s="163"/>
      <c r="L372" s="160"/>
      <c r="M372" s="164"/>
      <c r="T372" s="165"/>
      <c r="AT372" s="161" t="s">
        <v>145</v>
      </c>
      <c r="AU372" s="161" t="s">
        <v>90</v>
      </c>
      <c r="AV372" s="14" t="s">
        <v>87</v>
      </c>
      <c r="AW372" s="14" t="s">
        <v>34</v>
      </c>
      <c r="AX372" s="14" t="s">
        <v>79</v>
      </c>
      <c r="AY372" s="161" t="s">
        <v>136</v>
      </c>
    </row>
    <row r="373" spans="2:65" s="14" customFormat="1" ht="22.5">
      <c r="B373" s="160"/>
      <c r="D373" s="146" t="s">
        <v>145</v>
      </c>
      <c r="E373" s="161" t="s">
        <v>1</v>
      </c>
      <c r="F373" s="162" t="s">
        <v>426</v>
      </c>
      <c r="H373" s="161" t="s">
        <v>1</v>
      </c>
      <c r="I373" s="163"/>
      <c r="L373" s="160"/>
      <c r="M373" s="164"/>
      <c r="T373" s="165"/>
      <c r="AT373" s="161" t="s">
        <v>145</v>
      </c>
      <c r="AU373" s="161" t="s">
        <v>90</v>
      </c>
      <c r="AV373" s="14" t="s">
        <v>87</v>
      </c>
      <c r="AW373" s="14" t="s">
        <v>34</v>
      </c>
      <c r="AX373" s="14" t="s">
        <v>79</v>
      </c>
      <c r="AY373" s="161" t="s">
        <v>136</v>
      </c>
    </row>
    <row r="374" spans="2:65" s="14" customFormat="1">
      <c r="B374" s="160"/>
      <c r="D374" s="146" t="s">
        <v>145</v>
      </c>
      <c r="E374" s="161" t="s">
        <v>1</v>
      </c>
      <c r="F374" s="162" t="s">
        <v>427</v>
      </c>
      <c r="H374" s="161" t="s">
        <v>1</v>
      </c>
      <c r="I374" s="163"/>
      <c r="L374" s="160"/>
      <c r="M374" s="164"/>
      <c r="T374" s="165"/>
      <c r="AT374" s="161" t="s">
        <v>145</v>
      </c>
      <c r="AU374" s="161" t="s">
        <v>90</v>
      </c>
      <c r="AV374" s="14" t="s">
        <v>87</v>
      </c>
      <c r="AW374" s="14" t="s">
        <v>34</v>
      </c>
      <c r="AX374" s="14" t="s">
        <v>79</v>
      </c>
      <c r="AY374" s="161" t="s">
        <v>136</v>
      </c>
    </row>
    <row r="375" spans="2:65" s="14" customFormat="1" ht="22.5">
      <c r="B375" s="160"/>
      <c r="D375" s="146" t="s">
        <v>145</v>
      </c>
      <c r="E375" s="161" t="s">
        <v>1</v>
      </c>
      <c r="F375" s="162" t="s">
        <v>428</v>
      </c>
      <c r="H375" s="161" t="s">
        <v>1</v>
      </c>
      <c r="I375" s="163"/>
      <c r="L375" s="160"/>
      <c r="M375" s="164"/>
      <c r="T375" s="165"/>
      <c r="AT375" s="161" t="s">
        <v>145</v>
      </c>
      <c r="AU375" s="161" t="s">
        <v>90</v>
      </c>
      <c r="AV375" s="14" t="s">
        <v>87</v>
      </c>
      <c r="AW375" s="14" t="s">
        <v>34</v>
      </c>
      <c r="AX375" s="14" t="s">
        <v>79</v>
      </c>
      <c r="AY375" s="161" t="s">
        <v>136</v>
      </c>
    </row>
    <row r="376" spans="2:65" s="14" customFormat="1" ht="22.5">
      <c r="B376" s="160"/>
      <c r="D376" s="146" t="s">
        <v>145</v>
      </c>
      <c r="E376" s="161" t="s">
        <v>1</v>
      </c>
      <c r="F376" s="162" t="s">
        <v>429</v>
      </c>
      <c r="H376" s="161" t="s">
        <v>1</v>
      </c>
      <c r="I376" s="163"/>
      <c r="L376" s="160"/>
      <c r="M376" s="164"/>
      <c r="T376" s="165"/>
      <c r="AT376" s="161" t="s">
        <v>145</v>
      </c>
      <c r="AU376" s="161" t="s">
        <v>90</v>
      </c>
      <c r="AV376" s="14" t="s">
        <v>87</v>
      </c>
      <c r="AW376" s="14" t="s">
        <v>34</v>
      </c>
      <c r="AX376" s="14" t="s">
        <v>79</v>
      </c>
      <c r="AY376" s="161" t="s">
        <v>136</v>
      </c>
    </row>
    <row r="377" spans="2:65" s="14" customFormat="1" ht="22.5">
      <c r="B377" s="160"/>
      <c r="D377" s="146" t="s">
        <v>145</v>
      </c>
      <c r="E377" s="161" t="s">
        <v>1</v>
      </c>
      <c r="F377" s="162" t="s">
        <v>430</v>
      </c>
      <c r="H377" s="161" t="s">
        <v>1</v>
      </c>
      <c r="I377" s="163"/>
      <c r="L377" s="160"/>
      <c r="M377" s="164"/>
      <c r="T377" s="165"/>
      <c r="AT377" s="161" t="s">
        <v>145</v>
      </c>
      <c r="AU377" s="161" t="s">
        <v>90</v>
      </c>
      <c r="AV377" s="14" t="s">
        <v>87</v>
      </c>
      <c r="AW377" s="14" t="s">
        <v>34</v>
      </c>
      <c r="AX377" s="14" t="s">
        <v>79</v>
      </c>
      <c r="AY377" s="161" t="s">
        <v>136</v>
      </c>
    </row>
    <row r="378" spans="2:65" s="14" customFormat="1" ht="22.5">
      <c r="B378" s="160"/>
      <c r="D378" s="146" t="s">
        <v>145</v>
      </c>
      <c r="E378" s="161" t="s">
        <v>1</v>
      </c>
      <c r="F378" s="162" t="s">
        <v>431</v>
      </c>
      <c r="H378" s="161" t="s">
        <v>1</v>
      </c>
      <c r="I378" s="163"/>
      <c r="L378" s="160"/>
      <c r="M378" s="164"/>
      <c r="T378" s="165"/>
      <c r="AT378" s="161" t="s">
        <v>145</v>
      </c>
      <c r="AU378" s="161" t="s">
        <v>90</v>
      </c>
      <c r="AV378" s="14" t="s">
        <v>87</v>
      </c>
      <c r="AW378" s="14" t="s">
        <v>34</v>
      </c>
      <c r="AX378" s="14" t="s">
        <v>79</v>
      </c>
      <c r="AY378" s="161" t="s">
        <v>136</v>
      </c>
    </row>
    <row r="379" spans="2:65" s="14" customFormat="1" ht="22.5">
      <c r="B379" s="160"/>
      <c r="D379" s="146" t="s">
        <v>145</v>
      </c>
      <c r="E379" s="161" t="s">
        <v>1</v>
      </c>
      <c r="F379" s="162" t="s">
        <v>432</v>
      </c>
      <c r="H379" s="161" t="s">
        <v>1</v>
      </c>
      <c r="I379" s="163"/>
      <c r="L379" s="160"/>
      <c r="M379" s="164"/>
      <c r="T379" s="165"/>
      <c r="AT379" s="161" t="s">
        <v>145</v>
      </c>
      <c r="AU379" s="161" t="s">
        <v>90</v>
      </c>
      <c r="AV379" s="14" t="s">
        <v>87</v>
      </c>
      <c r="AW379" s="14" t="s">
        <v>34</v>
      </c>
      <c r="AX379" s="14" t="s">
        <v>79</v>
      </c>
      <c r="AY379" s="161" t="s">
        <v>136</v>
      </c>
    </row>
    <row r="380" spans="2:65" s="12" customFormat="1">
      <c r="B380" s="145"/>
      <c r="D380" s="146" t="s">
        <v>145</v>
      </c>
      <c r="E380" s="147" t="s">
        <v>1</v>
      </c>
      <c r="F380" s="148" t="s">
        <v>457</v>
      </c>
      <c r="H380" s="149">
        <v>66</v>
      </c>
      <c r="I380" s="150"/>
      <c r="L380" s="145"/>
      <c r="M380" s="151"/>
      <c r="T380" s="152"/>
      <c r="AT380" s="147" t="s">
        <v>145</v>
      </c>
      <c r="AU380" s="147" t="s">
        <v>90</v>
      </c>
      <c r="AV380" s="12" t="s">
        <v>90</v>
      </c>
      <c r="AW380" s="12" t="s">
        <v>34</v>
      </c>
      <c r="AX380" s="12" t="s">
        <v>87</v>
      </c>
      <c r="AY380" s="147" t="s">
        <v>136</v>
      </c>
    </row>
    <row r="381" spans="2:65" s="1" customFormat="1" ht="24.2" customHeight="1">
      <c r="B381" s="32"/>
      <c r="C381" s="173" t="s">
        <v>458</v>
      </c>
      <c r="D381" s="173" t="s">
        <v>320</v>
      </c>
      <c r="E381" s="174" t="s">
        <v>459</v>
      </c>
      <c r="F381" s="175" t="s">
        <v>460</v>
      </c>
      <c r="G381" s="176" t="s">
        <v>187</v>
      </c>
      <c r="H381" s="177">
        <v>18</v>
      </c>
      <c r="I381" s="178"/>
      <c r="J381" s="179">
        <f>ROUND(I381*H381,2)</f>
        <v>0</v>
      </c>
      <c r="K381" s="175" t="s">
        <v>1</v>
      </c>
      <c r="L381" s="180"/>
      <c r="M381" s="181" t="s">
        <v>1</v>
      </c>
      <c r="N381" s="182" t="s">
        <v>44</v>
      </c>
      <c r="P381" s="141">
        <f>O381*H381</f>
        <v>0</v>
      </c>
      <c r="Q381" s="141">
        <v>4.0000000000000002E-4</v>
      </c>
      <c r="R381" s="141">
        <f>Q381*H381</f>
        <v>7.2000000000000007E-3</v>
      </c>
      <c r="S381" s="141">
        <v>0</v>
      </c>
      <c r="T381" s="142">
        <f>S381*H381</f>
        <v>0</v>
      </c>
      <c r="AR381" s="143" t="s">
        <v>179</v>
      </c>
      <c r="AT381" s="143" t="s">
        <v>320</v>
      </c>
      <c r="AU381" s="143" t="s">
        <v>90</v>
      </c>
      <c r="AY381" s="17" t="s">
        <v>136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87</v>
      </c>
      <c r="BK381" s="144">
        <f>ROUND(I381*H381,2)</f>
        <v>0</v>
      </c>
      <c r="BL381" s="17" t="s">
        <v>143</v>
      </c>
      <c r="BM381" s="143" t="s">
        <v>461</v>
      </c>
    </row>
    <row r="382" spans="2:65" s="1" customFormat="1" ht="16.5" customHeight="1">
      <c r="B382" s="32"/>
      <c r="C382" s="132" t="s">
        <v>462</v>
      </c>
      <c r="D382" s="132" t="s">
        <v>138</v>
      </c>
      <c r="E382" s="133" t="s">
        <v>463</v>
      </c>
      <c r="F382" s="134" t="s">
        <v>464</v>
      </c>
      <c r="G382" s="135" t="s">
        <v>187</v>
      </c>
      <c r="H382" s="136">
        <v>3</v>
      </c>
      <c r="I382" s="137"/>
      <c r="J382" s="138">
        <f>ROUND(I382*H382,2)</f>
        <v>0</v>
      </c>
      <c r="K382" s="134" t="s">
        <v>142</v>
      </c>
      <c r="L382" s="32"/>
      <c r="M382" s="139" t="s">
        <v>1</v>
      </c>
      <c r="N382" s="140" t="s">
        <v>44</v>
      </c>
      <c r="P382" s="141">
        <f>O382*H382</f>
        <v>0</v>
      </c>
      <c r="Q382" s="141">
        <v>1.0000000000000001E-5</v>
      </c>
      <c r="R382" s="141">
        <f>Q382*H382</f>
        <v>3.0000000000000004E-5</v>
      </c>
      <c r="S382" s="141">
        <v>0</v>
      </c>
      <c r="T382" s="142">
        <f>S382*H382</f>
        <v>0</v>
      </c>
      <c r="AR382" s="143" t="s">
        <v>143</v>
      </c>
      <c r="AT382" s="143" t="s">
        <v>138</v>
      </c>
      <c r="AU382" s="143" t="s">
        <v>90</v>
      </c>
      <c r="AY382" s="17" t="s">
        <v>136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17" t="s">
        <v>87</v>
      </c>
      <c r="BK382" s="144">
        <f>ROUND(I382*H382,2)</f>
        <v>0</v>
      </c>
      <c r="BL382" s="17" t="s">
        <v>143</v>
      </c>
      <c r="BM382" s="143" t="s">
        <v>465</v>
      </c>
    </row>
    <row r="383" spans="2:65" s="1" customFormat="1" ht="24.2" customHeight="1">
      <c r="B383" s="32"/>
      <c r="C383" s="132" t="s">
        <v>466</v>
      </c>
      <c r="D383" s="132" t="s">
        <v>138</v>
      </c>
      <c r="E383" s="133" t="s">
        <v>467</v>
      </c>
      <c r="F383" s="134" t="s">
        <v>468</v>
      </c>
      <c r="G383" s="135" t="s">
        <v>159</v>
      </c>
      <c r="H383" s="136">
        <v>51.7</v>
      </c>
      <c r="I383" s="137"/>
      <c r="J383" s="138">
        <f>ROUND(I383*H383,2)</f>
        <v>0</v>
      </c>
      <c r="K383" s="134" t="s">
        <v>142</v>
      </c>
      <c r="L383" s="32"/>
      <c r="M383" s="139" t="s">
        <v>1</v>
      </c>
      <c r="N383" s="140" t="s">
        <v>44</v>
      </c>
      <c r="P383" s="141">
        <f>O383*H383</f>
        <v>0</v>
      </c>
      <c r="Q383" s="141">
        <v>0</v>
      </c>
      <c r="R383" s="141">
        <f>Q383*H383</f>
        <v>0</v>
      </c>
      <c r="S383" s="141">
        <v>0</v>
      </c>
      <c r="T383" s="142">
        <f>S383*H383</f>
        <v>0</v>
      </c>
      <c r="AR383" s="143" t="s">
        <v>143</v>
      </c>
      <c r="AT383" s="143" t="s">
        <v>138</v>
      </c>
      <c r="AU383" s="143" t="s">
        <v>90</v>
      </c>
      <c r="AY383" s="17" t="s">
        <v>136</v>
      </c>
      <c r="BE383" s="144">
        <f>IF(N383="základní",J383,0)</f>
        <v>0</v>
      </c>
      <c r="BF383" s="144">
        <f>IF(N383="snížená",J383,0)</f>
        <v>0</v>
      </c>
      <c r="BG383" s="144">
        <f>IF(N383="zákl. přenesená",J383,0)</f>
        <v>0</v>
      </c>
      <c r="BH383" s="144">
        <f>IF(N383="sníž. přenesená",J383,0)</f>
        <v>0</v>
      </c>
      <c r="BI383" s="144">
        <f>IF(N383="nulová",J383,0)</f>
        <v>0</v>
      </c>
      <c r="BJ383" s="17" t="s">
        <v>87</v>
      </c>
      <c r="BK383" s="144">
        <f>ROUND(I383*H383,2)</f>
        <v>0</v>
      </c>
      <c r="BL383" s="17" t="s">
        <v>143</v>
      </c>
      <c r="BM383" s="143" t="s">
        <v>469</v>
      </c>
    </row>
    <row r="384" spans="2:65" s="12" customFormat="1">
      <c r="B384" s="145"/>
      <c r="D384" s="146" t="s">
        <v>145</v>
      </c>
      <c r="E384" s="147" t="s">
        <v>1</v>
      </c>
      <c r="F384" s="148" t="s">
        <v>470</v>
      </c>
      <c r="H384" s="149">
        <v>51.7</v>
      </c>
      <c r="I384" s="150"/>
      <c r="L384" s="145"/>
      <c r="M384" s="151"/>
      <c r="T384" s="152"/>
      <c r="AT384" s="147" t="s">
        <v>145</v>
      </c>
      <c r="AU384" s="147" t="s">
        <v>90</v>
      </c>
      <c r="AV384" s="12" t="s">
        <v>90</v>
      </c>
      <c r="AW384" s="12" t="s">
        <v>34</v>
      </c>
      <c r="AX384" s="12" t="s">
        <v>87</v>
      </c>
      <c r="AY384" s="147" t="s">
        <v>136</v>
      </c>
    </row>
    <row r="385" spans="2:65" s="1" customFormat="1" ht="33" customHeight="1">
      <c r="B385" s="32"/>
      <c r="C385" s="173" t="s">
        <v>471</v>
      </c>
      <c r="D385" s="173" t="s">
        <v>320</v>
      </c>
      <c r="E385" s="174" t="s">
        <v>472</v>
      </c>
      <c r="F385" s="175" t="s">
        <v>473</v>
      </c>
      <c r="G385" s="176" t="s">
        <v>159</v>
      </c>
      <c r="H385" s="177">
        <v>6</v>
      </c>
      <c r="I385" s="178"/>
      <c r="J385" s="179">
        <f>ROUND(I385*H385,2)</f>
        <v>0</v>
      </c>
      <c r="K385" s="175" t="s">
        <v>1</v>
      </c>
      <c r="L385" s="180"/>
      <c r="M385" s="181" t="s">
        <v>1</v>
      </c>
      <c r="N385" s="182" t="s">
        <v>44</v>
      </c>
      <c r="P385" s="141">
        <f>O385*H385</f>
        <v>0</v>
      </c>
      <c r="Q385" s="141">
        <v>3.5999999999999997E-2</v>
      </c>
      <c r="R385" s="141">
        <f>Q385*H385</f>
        <v>0.21599999999999997</v>
      </c>
      <c r="S385" s="141">
        <v>0</v>
      </c>
      <c r="T385" s="142">
        <f>S385*H385</f>
        <v>0</v>
      </c>
      <c r="AR385" s="143" t="s">
        <v>179</v>
      </c>
      <c r="AT385" s="143" t="s">
        <v>320</v>
      </c>
      <c r="AU385" s="143" t="s">
        <v>90</v>
      </c>
      <c r="AY385" s="17" t="s">
        <v>136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87</v>
      </c>
      <c r="BK385" s="144">
        <f>ROUND(I385*H385,2)</f>
        <v>0</v>
      </c>
      <c r="BL385" s="17" t="s">
        <v>143</v>
      </c>
      <c r="BM385" s="143" t="s">
        <v>474</v>
      </c>
    </row>
    <row r="386" spans="2:65" s="14" customFormat="1" ht="22.5">
      <c r="B386" s="160"/>
      <c r="D386" s="146" t="s">
        <v>145</v>
      </c>
      <c r="E386" s="161" t="s">
        <v>1</v>
      </c>
      <c r="F386" s="162" t="s">
        <v>424</v>
      </c>
      <c r="H386" s="161" t="s">
        <v>1</v>
      </c>
      <c r="I386" s="163"/>
      <c r="L386" s="160"/>
      <c r="M386" s="164"/>
      <c r="T386" s="165"/>
      <c r="AT386" s="161" t="s">
        <v>145</v>
      </c>
      <c r="AU386" s="161" t="s">
        <v>90</v>
      </c>
      <c r="AV386" s="14" t="s">
        <v>87</v>
      </c>
      <c r="AW386" s="14" t="s">
        <v>34</v>
      </c>
      <c r="AX386" s="14" t="s">
        <v>79</v>
      </c>
      <c r="AY386" s="161" t="s">
        <v>136</v>
      </c>
    </row>
    <row r="387" spans="2:65" s="14" customFormat="1" ht="22.5">
      <c r="B387" s="160"/>
      <c r="D387" s="146" t="s">
        <v>145</v>
      </c>
      <c r="E387" s="161" t="s">
        <v>1</v>
      </c>
      <c r="F387" s="162" t="s">
        <v>425</v>
      </c>
      <c r="H387" s="161" t="s">
        <v>1</v>
      </c>
      <c r="I387" s="163"/>
      <c r="L387" s="160"/>
      <c r="M387" s="164"/>
      <c r="T387" s="165"/>
      <c r="AT387" s="161" t="s">
        <v>145</v>
      </c>
      <c r="AU387" s="161" t="s">
        <v>90</v>
      </c>
      <c r="AV387" s="14" t="s">
        <v>87</v>
      </c>
      <c r="AW387" s="14" t="s">
        <v>34</v>
      </c>
      <c r="AX387" s="14" t="s">
        <v>79</v>
      </c>
      <c r="AY387" s="161" t="s">
        <v>136</v>
      </c>
    </row>
    <row r="388" spans="2:65" s="14" customFormat="1" ht="22.5">
      <c r="B388" s="160"/>
      <c r="D388" s="146" t="s">
        <v>145</v>
      </c>
      <c r="E388" s="161" t="s">
        <v>1</v>
      </c>
      <c r="F388" s="162" t="s">
        <v>426</v>
      </c>
      <c r="H388" s="161" t="s">
        <v>1</v>
      </c>
      <c r="I388" s="163"/>
      <c r="L388" s="160"/>
      <c r="M388" s="164"/>
      <c r="T388" s="165"/>
      <c r="AT388" s="161" t="s">
        <v>145</v>
      </c>
      <c r="AU388" s="161" t="s">
        <v>90</v>
      </c>
      <c r="AV388" s="14" t="s">
        <v>87</v>
      </c>
      <c r="AW388" s="14" t="s">
        <v>34</v>
      </c>
      <c r="AX388" s="14" t="s">
        <v>79</v>
      </c>
      <c r="AY388" s="161" t="s">
        <v>136</v>
      </c>
    </row>
    <row r="389" spans="2:65" s="14" customFormat="1">
      <c r="B389" s="160"/>
      <c r="D389" s="146" t="s">
        <v>145</v>
      </c>
      <c r="E389" s="161" t="s">
        <v>1</v>
      </c>
      <c r="F389" s="162" t="s">
        <v>427</v>
      </c>
      <c r="H389" s="161" t="s">
        <v>1</v>
      </c>
      <c r="I389" s="163"/>
      <c r="L389" s="160"/>
      <c r="M389" s="164"/>
      <c r="T389" s="165"/>
      <c r="AT389" s="161" t="s">
        <v>145</v>
      </c>
      <c r="AU389" s="161" t="s">
        <v>90</v>
      </c>
      <c r="AV389" s="14" t="s">
        <v>87</v>
      </c>
      <c r="AW389" s="14" t="s">
        <v>34</v>
      </c>
      <c r="AX389" s="14" t="s">
        <v>79</v>
      </c>
      <c r="AY389" s="161" t="s">
        <v>136</v>
      </c>
    </row>
    <row r="390" spans="2:65" s="14" customFormat="1" ht="22.5">
      <c r="B390" s="160"/>
      <c r="D390" s="146" t="s">
        <v>145</v>
      </c>
      <c r="E390" s="161" t="s">
        <v>1</v>
      </c>
      <c r="F390" s="162" t="s">
        <v>428</v>
      </c>
      <c r="H390" s="161" t="s">
        <v>1</v>
      </c>
      <c r="I390" s="163"/>
      <c r="L390" s="160"/>
      <c r="M390" s="164"/>
      <c r="T390" s="165"/>
      <c r="AT390" s="161" t="s">
        <v>145</v>
      </c>
      <c r="AU390" s="161" t="s">
        <v>90</v>
      </c>
      <c r="AV390" s="14" t="s">
        <v>87</v>
      </c>
      <c r="AW390" s="14" t="s">
        <v>34</v>
      </c>
      <c r="AX390" s="14" t="s">
        <v>79</v>
      </c>
      <c r="AY390" s="161" t="s">
        <v>136</v>
      </c>
    </row>
    <row r="391" spans="2:65" s="14" customFormat="1" ht="22.5">
      <c r="B391" s="160"/>
      <c r="D391" s="146" t="s">
        <v>145</v>
      </c>
      <c r="E391" s="161" t="s">
        <v>1</v>
      </c>
      <c r="F391" s="162" t="s">
        <v>429</v>
      </c>
      <c r="H391" s="161" t="s">
        <v>1</v>
      </c>
      <c r="I391" s="163"/>
      <c r="L391" s="160"/>
      <c r="M391" s="164"/>
      <c r="T391" s="165"/>
      <c r="AT391" s="161" t="s">
        <v>145</v>
      </c>
      <c r="AU391" s="161" t="s">
        <v>90</v>
      </c>
      <c r="AV391" s="14" t="s">
        <v>87</v>
      </c>
      <c r="AW391" s="14" t="s">
        <v>34</v>
      </c>
      <c r="AX391" s="14" t="s">
        <v>79</v>
      </c>
      <c r="AY391" s="161" t="s">
        <v>136</v>
      </c>
    </row>
    <row r="392" spans="2:65" s="14" customFormat="1" ht="22.5">
      <c r="B392" s="160"/>
      <c r="D392" s="146" t="s">
        <v>145</v>
      </c>
      <c r="E392" s="161" t="s">
        <v>1</v>
      </c>
      <c r="F392" s="162" t="s">
        <v>430</v>
      </c>
      <c r="H392" s="161" t="s">
        <v>1</v>
      </c>
      <c r="I392" s="163"/>
      <c r="L392" s="160"/>
      <c r="M392" s="164"/>
      <c r="T392" s="165"/>
      <c r="AT392" s="161" t="s">
        <v>145</v>
      </c>
      <c r="AU392" s="161" t="s">
        <v>90</v>
      </c>
      <c r="AV392" s="14" t="s">
        <v>87</v>
      </c>
      <c r="AW392" s="14" t="s">
        <v>34</v>
      </c>
      <c r="AX392" s="14" t="s">
        <v>79</v>
      </c>
      <c r="AY392" s="161" t="s">
        <v>136</v>
      </c>
    </row>
    <row r="393" spans="2:65" s="14" customFormat="1" ht="22.5">
      <c r="B393" s="160"/>
      <c r="D393" s="146" t="s">
        <v>145</v>
      </c>
      <c r="E393" s="161" t="s">
        <v>1</v>
      </c>
      <c r="F393" s="162" t="s">
        <v>431</v>
      </c>
      <c r="H393" s="161" t="s">
        <v>1</v>
      </c>
      <c r="I393" s="163"/>
      <c r="L393" s="160"/>
      <c r="M393" s="164"/>
      <c r="T393" s="165"/>
      <c r="AT393" s="161" t="s">
        <v>145</v>
      </c>
      <c r="AU393" s="161" t="s">
        <v>90</v>
      </c>
      <c r="AV393" s="14" t="s">
        <v>87</v>
      </c>
      <c r="AW393" s="14" t="s">
        <v>34</v>
      </c>
      <c r="AX393" s="14" t="s">
        <v>79</v>
      </c>
      <c r="AY393" s="161" t="s">
        <v>136</v>
      </c>
    </row>
    <row r="394" spans="2:65" s="14" customFormat="1" ht="22.5">
      <c r="B394" s="160"/>
      <c r="D394" s="146" t="s">
        <v>145</v>
      </c>
      <c r="E394" s="161" t="s">
        <v>1</v>
      </c>
      <c r="F394" s="162" t="s">
        <v>432</v>
      </c>
      <c r="H394" s="161" t="s">
        <v>1</v>
      </c>
      <c r="I394" s="163"/>
      <c r="L394" s="160"/>
      <c r="M394" s="164"/>
      <c r="T394" s="165"/>
      <c r="AT394" s="161" t="s">
        <v>145</v>
      </c>
      <c r="AU394" s="161" t="s">
        <v>90</v>
      </c>
      <c r="AV394" s="14" t="s">
        <v>87</v>
      </c>
      <c r="AW394" s="14" t="s">
        <v>34</v>
      </c>
      <c r="AX394" s="14" t="s">
        <v>79</v>
      </c>
      <c r="AY394" s="161" t="s">
        <v>136</v>
      </c>
    </row>
    <row r="395" spans="2:65" s="12" customFormat="1">
      <c r="B395" s="145"/>
      <c r="D395" s="146" t="s">
        <v>145</v>
      </c>
      <c r="E395" s="147" t="s">
        <v>1</v>
      </c>
      <c r="F395" s="148" t="s">
        <v>475</v>
      </c>
      <c r="H395" s="149">
        <v>6</v>
      </c>
      <c r="I395" s="150"/>
      <c r="L395" s="145"/>
      <c r="M395" s="151"/>
      <c r="T395" s="152"/>
      <c r="AT395" s="147" t="s">
        <v>145</v>
      </c>
      <c r="AU395" s="147" t="s">
        <v>90</v>
      </c>
      <c r="AV395" s="12" t="s">
        <v>90</v>
      </c>
      <c r="AW395" s="12" t="s">
        <v>34</v>
      </c>
      <c r="AX395" s="12" t="s">
        <v>87</v>
      </c>
      <c r="AY395" s="147" t="s">
        <v>136</v>
      </c>
    </row>
    <row r="396" spans="2:65" s="1" customFormat="1" ht="24.2" customHeight="1">
      <c r="B396" s="32"/>
      <c r="C396" s="173" t="s">
        <v>476</v>
      </c>
      <c r="D396" s="173" t="s">
        <v>320</v>
      </c>
      <c r="E396" s="174" t="s">
        <v>477</v>
      </c>
      <c r="F396" s="175" t="s">
        <v>478</v>
      </c>
      <c r="G396" s="176" t="s">
        <v>159</v>
      </c>
      <c r="H396" s="177">
        <v>48</v>
      </c>
      <c r="I396" s="178"/>
      <c r="J396" s="179">
        <f>ROUND(I396*H396,2)</f>
        <v>0</v>
      </c>
      <c r="K396" s="175" t="s">
        <v>1</v>
      </c>
      <c r="L396" s="180"/>
      <c r="M396" s="181" t="s">
        <v>1</v>
      </c>
      <c r="N396" s="182" t="s">
        <v>44</v>
      </c>
      <c r="P396" s="141">
        <f>O396*H396</f>
        <v>0</v>
      </c>
      <c r="Q396" s="141">
        <v>3.5999999999999997E-2</v>
      </c>
      <c r="R396" s="141">
        <f>Q396*H396</f>
        <v>1.7279999999999998</v>
      </c>
      <c r="S396" s="141">
        <v>0</v>
      </c>
      <c r="T396" s="142">
        <f>S396*H396</f>
        <v>0</v>
      </c>
      <c r="AR396" s="143" t="s">
        <v>179</v>
      </c>
      <c r="AT396" s="143" t="s">
        <v>320</v>
      </c>
      <c r="AU396" s="143" t="s">
        <v>90</v>
      </c>
      <c r="AY396" s="17" t="s">
        <v>136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7" t="s">
        <v>87</v>
      </c>
      <c r="BK396" s="144">
        <f>ROUND(I396*H396,2)</f>
        <v>0</v>
      </c>
      <c r="BL396" s="17" t="s">
        <v>143</v>
      </c>
      <c r="BM396" s="143" t="s">
        <v>479</v>
      </c>
    </row>
    <row r="397" spans="2:65" s="14" customFormat="1" ht="22.5">
      <c r="B397" s="160"/>
      <c r="D397" s="146" t="s">
        <v>145</v>
      </c>
      <c r="E397" s="161" t="s">
        <v>1</v>
      </c>
      <c r="F397" s="162" t="s">
        <v>424</v>
      </c>
      <c r="H397" s="161" t="s">
        <v>1</v>
      </c>
      <c r="I397" s="163"/>
      <c r="L397" s="160"/>
      <c r="M397" s="164"/>
      <c r="T397" s="165"/>
      <c r="AT397" s="161" t="s">
        <v>145</v>
      </c>
      <c r="AU397" s="161" t="s">
        <v>90</v>
      </c>
      <c r="AV397" s="14" t="s">
        <v>87</v>
      </c>
      <c r="AW397" s="14" t="s">
        <v>34</v>
      </c>
      <c r="AX397" s="14" t="s">
        <v>79</v>
      </c>
      <c r="AY397" s="161" t="s">
        <v>136</v>
      </c>
    </row>
    <row r="398" spans="2:65" s="14" customFormat="1" ht="22.5">
      <c r="B398" s="160"/>
      <c r="D398" s="146" t="s">
        <v>145</v>
      </c>
      <c r="E398" s="161" t="s">
        <v>1</v>
      </c>
      <c r="F398" s="162" t="s">
        <v>425</v>
      </c>
      <c r="H398" s="161" t="s">
        <v>1</v>
      </c>
      <c r="I398" s="163"/>
      <c r="L398" s="160"/>
      <c r="M398" s="164"/>
      <c r="T398" s="165"/>
      <c r="AT398" s="161" t="s">
        <v>145</v>
      </c>
      <c r="AU398" s="161" t="s">
        <v>90</v>
      </c>
      <c r="AV398" s="14" t="s">
        <v>87</v>
      </c>
      <c r="AW398" s="14" t="s">
        <v>34</v>
      </c>
      <c r="AX398" s="14" t="s">
        <v>79</v>
      </c>
      <c r="AY398" s="161" t="s">
        <v>136</v>
      </c>
    </row>
    <row r="399" spans="2:65" s="14" customFormat="1" ht="22.5">
      <c r="B399" s="160"/>
      <c r="D399" s="146" t="s">
        <v>145</v>
      </c>
      <c r="E399" s="161" t="s">
        <v>1</v>
      </c>
      <c r="F399" s="162" t="s">
        <v>426</v>
      </c>
      <c r="H399" s="161" t="s">
        <v>1</v>
      </c>
      <c r="I399" s="163"/>
      <c r="L399" s="160"/>
      <c r="M399" s="164"/>
      <c r="T399" s="165"/>
      <c r="AT399" s="161" t="s">
        <v>145</v>
      </c>
      <c r="AU399" s="161" t="s">
        <v>90</v>
      </c>
      <c r="AV399" s="14" t="s">
        <v>87</v>
      </c>
      <c r="AW399" s="14" t="s">
        <v>34</v>
      </c>
      <c r="AX399" s="14" t="s">
        <v>79</v>
      </c>
      <c r="AY399" s="161" t="s">
        <v>136</v>
      </c>
    </row>
    <row r="400" spans="2:65" s="14" customFormat="1">
      <c r="B400" s="160"/>
      <c r="D400" s="146" t="s">
        <v>145</v>
      </c>
      <c r="E400" s="161" t="s">
        <v>1</v>
      </c>
      <c r="F400" s="162" t="s">
        <v>427</v>
      </c>
      <c r="H400" s="161" t="s">
        <v>1</v>
      </c>
      <c r="I400" s="163"/>
      <c r="L400" s="160"/>
      <c r="M400" s="164"/>
      <c r="T400" s="165"/>
      <c r="AT400" s="161" t="s">
        <v>145</v>
      </c>
      <c r="AU400" s="161" t="s">
        <v>90</v>
      </c>
      <c r="AV400" s="14" t="s">
        <v>87</v>
      </c>
      <c r="AW400" s="14" t="s">
        <v>34</v>
      </c>
      <c r="AX400" s="14" t="s">
        <v>79</v>
      </c>
      <c r="AY400" s="161" t="s">
        <v>136</v>
      </c>
    </row>
    <row r="401" spans="2:65" s="14" customFormat="1" ht="22.5">
      <c r="B401" s="160"/>
      <c r="D401" s="146" t="s">
        <v>145</v>
      </c>
      <c r="E401" s="161" t="s">
        <v>1</v>
      </c>
      <c r="F401" s="162" t="s">
        <v>428</v>
      </c>
      <c r="H401" s="161" t="s">
        <v>1</v>
      </c>
      <c r="I401" s="163"/>
      <c r="L401" s="160"/>
      <c r="M401" s="164"/>
      <c r="T401" s="165"/>
      <c r="AT401" s="161" t="s">
        <v>145</v>
      </c>
      <c r="AU401" s="161" t="s">
        <v>90</v>
      </c>
      <c r="AV401" s="14" t="s">
        <v>87</v>
      </c>
      <c r="AW401" s="14" t="s">
        <v>34</v>
      </c>
      <c r="AX401" s="14" t="s">
        <v>79</v>
      </c>
      <c r="AY401" s="161" t="s">
        <v>136</v>
      </c>
    </row>
    <row r="402" spans="2:65" s="14" customFormat="1" ht="22.5">
      <c r="B402" s="160"/>
      <c r="D402" s="146" t="s">
        <v>145</v>
      </c>
      <c r="E402" s="161" t="s">
        <v>1</v>
      </c>
      <c r="F402" s="162" t="s">
        <v>429</v>
      </c>
      <c r="H402" s="161" t="s">
        <v>1</v>
      </c>
      <c r="I402" s="163"/>
      <c r="L402" s="160"/>
      <c r="M402" s="164"/>
      <c r="T402" s="165"/>
      <c r="AT402" s="161" t="s">
        <v>145</v>
      </c>
      <c r="AU402" s="161" t="s">
        <v>90</v>
      </c>
      <c r="AV402" s="14" t="s">
        <v>87</v>
      </c>
      <c r="AW402" s="14" t="s">
        <v>34</v>
      </c>
      <c r="AX402" s="14" t="s">
        <v>79</v>
      </c>
      <c r="AY402" s="161" t="s">
        <v>136</v>
      </c>
    </row>
    <row r="403" spans="2:65" s="14" customFormat="1" ht="22.5">
      <c r="B403" s="160"/>
      <c r="D403" s="146" t="s">
        <v>145</v>
      </c>
      <c r="E403" s="161" t="s">
        <v>1</v>
      </c>
      <c r="F403" s="162" t="s">
        <v>430</v>
      </c>
      <c r="H403" s="161" t="s">
        <v>1</v>
      </c>
      <c r="I403" s="163"/>
      <c r="L403" s="160"/>
      <c r="M403" s="164"/>
      <c r="T403" s="165"/>
      <c r="AT403" s="161" t="s">
        <v>145</v>
      </c>
      <c r="AU403" s="161" t="s">
        <v>90</v>
      </c>
      <c r="AV403" s="14" t="s">
        <v>87</v>
      </c>
      <c r="AW403" s="14" t="s">
        <v>34</v>
      </c>
      <c r="AX403" s="14" t="s">
        <v>79</v>
      </c>
      <c r="AY403" s="161" t="s">
        <v>136</v>
      </c>
    </row>
    <row r="404" spans="2:65" s="14" customFormat="1" ht="22.5">
      <c r="B404" s="160"/>
      <c r="D404" s="146" t="s">
        <v>145</v>
      </c>
      <c r="E404" s="161" t="s">
        <v>1</v>
      </c>
      <c r="F404" s="162" t="s">
        <v>431</v>
      </c>
      <c r="H404" s="161" t="s">
        <v>1</v>
      </c>
      <c r="I404" s="163"/>
      <c r="L404" s="160"/>
      <c r="M404" s="164"/>
      <c r="T404" s="165"/>
      <c r="AT404" s="161" t="s">
        <v>145</v>
      </c>
      <c r="AU404" s="161" t="s">
        <v>90</v>
      </c>
      <c r="AV404" s="14" t="s">
        <v>87</v>
      </c>
      <c r="AW404" s="14" t="s">
        <v>34</v>
      </c>
      <c r="AX404" s="14" t="s">
        <v>79</v>
      </c>
      <c r="AY404" s="161" t="s">
        <v>136</v>
      </c>
    </row>
    <row r="405" spans="2:65" s="14" customFormat="1" ht="22.5">
      <c r="B405" s="160"/>
      <c r="D405" s="146" t="s">
        <v>145</v>
      </c>
      <c r="E405" s="161" t="s">
        <v>1</v>
      </c>
      <c r="F405" s="162" t="s">
        <v>432</v>
      </c>
      <c r="H405" s="161" t="s">
        <v>1</v>
      </c>
      <c r="I405" s="163"/>
      <c r="L405" s="160"/>
      <c r="M405" s="164"/>
      <c r="T405" s="165"/>
      <c r="AT405" s="161" t="s">
        <v>145</v>
      </c>
      <c r="AU405" s="161" t="s">
        <v>90</v>
      </c>
      <c r="AV405" s="14" t="s">
        <v>87</v>
      </c>
      <c r="AW405" s="14" t="s">
        <v>34</v>
      </c>
      <c r="AX405" s="14" t="s">
        <v>79</v>
      </c>
      <c r="AY405" s="161" t="s">
        <v>136</v>
      </c>
    </row>
    <row r="406" spans="2:65" s="12" customFormat="1">
      <c r="B406" s="145"/>
      <c r="D406" s="146" t="s">
        <v>145</v>
      </c>
      <c r="E406" s="147" t="s">
        <v>1</v>
      </c>
      <c r="F406" s="148" t="s">
        <v>480</v>
      </c>
      <c r="H406" s="149">
        <v>48</v>
      </c>
      <c r="I406" s="150"/>
      <c r="L406" s="145"/>
      <c r="M406" s="151"/>
      <c r="T406" s="152"/>
      <c r="AT406" s="147" t="s">
        <v>145</v>
      </c>
      <c r="AU406" s="147" t="s">
        <v>90</v>
      </c>
      <c r="AV406" s="12" t="s">
        <v>90</v>
      </c>
      <c r="AW406" s="12" t="s">
        <v>34</v>
      </c>
      <c r="AX406" s="12" t="s">
        <v>87</v>
      </c>
      <c r="AY406" s="147" t="s">
        <v>136</v>
      </c>
    </row>
    <row r="407" spans="2:65" s="1" customFormat="1" ht="24.2" customHeight="1">
      <c r="B407" s="32"/>
      <c r="C407" s="173" t="s">
        <v>481</v>
      </c>
      <c r="D407" s="173" t="s">
        <v>320</v>
      </c>
      <c r="E407" s="174" t="s">
        <v>482</v>
      </c>
      <c r="F407" s="175" t="s">
        <v>483</v>
      </c>
      <c r="G407" s="176" t="s">
        <v>187</v>
      </c>
      <c r="H407" s="177">
        <v>9</v>
      </c>
      <c r="I407" s="178"/>
      <c r="J407" s="179">
        <f>ROUND(I407*H407,2)</f>
        <v>0</v>
      </c>
      <c r="K407" s="175" t="s">
        <v>1</v>
      </c>
      <c r="L407" s="180"/>
      <c r="M407" s="181" t="s">
        <v>1</v>
      </c>
      <c r="N407" s="182" t="s">
        <v>44</v>
      </c>
      <c r="P407" s="141">
        <f>O407*H407</f>
        <v>0</v>
      </c>
      <c r="Q407" s="141">
        <v>5.9999999999999995E-4</v>
      </c>
      <c r="R407" s="141">
        <f>Q407*H407</f>
        <v>5.3999999999999994E-3</v>
      </c>
      <c r="S407" s="141">
        <v>0</v>
      </c>
      <c r="T407" s="142">
        <f>S407*H407</f>
        <v>0</v>
      </c>
      <c r="AR407" s="143" t="s">
        <v>179</v>
      </c>
      <c r="AT407" s="143" t="s">
        <v>320</v>
      </c>
      <c r="AU407" s="143" t="s">
        <v>90</v>
      </c>
      <c r="AY407" s="17" t="s">
        <v>136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7" t="s">
        <v>87</v>
      </c>
      <c r="BK407" s="144">
        <f>ROUND(I407*H407,2)</f>
        <v>0</v>
      </c>
      <c r="BL407" s="17" t="s">
        <v>143</v>
      </c>
      <c r="BM407" s="143" t="s">
        <v>484</v>
      </c>
    </row>
    <row r="408" spans="2:65" s="1" customFormat="1" ht="16.5" customHeight="1">
      <c r="B408" s="32"/>
      <c r="C408" s="132" t="s">
        <v>485</v>
      </c>
      <c r="D408" s="132" t="s">
        <v>138</v>
      </c>
      <c r="E408" s="133" t="s">
        <v>486</v>
      </c>
      <c r="F408" s="134" t="s">
        <v>487</v>
      </c>
      <c r="G408" s="135" t="s">
        <v>187</v>
      </c>
      <c r="H408" s="136">
        <v>1</v>
      </c>
      <c r="I408" s="137"/>
      <c r="J408" s="138">
        <f>ROUND(I408*H408,2)</f>
        <v>0</v>
      </c>
      <c r="K408" s="134" t="s">
        <v>142</v>
      </c>
      <c r="L408" s="32"/>
      <c r="M408" s="139" t="s">
        <v>1</v>
      </c>
      <c r="N408" s="140" t="s">
        <v>44</v>
      </c>
      <c r="P408" s="141">
        <f>O408*H408</f>
        <v>0</v>
      </c>
      <c r="Q408" s="141">
        <v>2.0000000000000002E-5</v>
      </c>
      <c r="R408" s="141">
        <f>Q408*H408</f>
        <v>2.0000000000000002E-5</v>
      </c>
      <c r="S408" s="141">
        <v>0</v>
      </c>
      <c r="T408" s="142">
        <f>S408*H408</f>
        <v>0</v>
      </c>
      <c r="AR408" s="143" t="s">
        <v>143</v>
      </c>
      <c r="AT408" s="143" t="s">
        <v>138</v>
      </c>
      <c r="AU408" s="143" t="s">
        <v>90</v>
      </c>
      <c r="AY408" s="17" t="s">
        <v>136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87</v>
      </c>
      <c r="BK408" s="144">
        <f>ROUND(I408*H408,2)</f>
        <v>0</v>
      </c>
      <c r="BL408" s="17" t="s">
        <v>143</v>
      </c>
      <c r="BM408" s="143" t="s">
        <v>488</v>
      </c>
    </row>
    <row r="409" spans="2:65" s="1" customFormat="1" ht="33" customHeight="1">
      <c r="B409" s="32"/>
      <c r="C409" s="132" t="s">
        <v>489</v>
      </c>
      <c r="D409" s="132" t="s">
        <v>138</v>
      </c>
      <c r="E409" s="133" t="s">
        <v>490</v>
      </c>
      <c r="F409" s="134" t="s">
        <v>491</v>
      </c>
      <c r="G409" s="135" t="s">
        <v>187</v>
      </c>
      <c r="H409" s="136">
        <v>2</v>
      </c>
      <c r="I409" s="137"/>
      <c r="J409" s="138">
        <f>ROUND(I409*H409,2)</f>
        <v>0</v>
      </c>
      <c r="K409" s="134" t="s">
        <v>142</v>
      </c>
      <c r="L409" s="32"/>
      <c r="M409" s="139" t="s">
        <v>1</v>
      </c>
      <c r="N409" s="140" t="s">
        <v>44</v>
      </c>
      <c r="P409" s="141">
        <f>O409*H409</f>
        <v>0</v>
      </c>
      <c r="Q409" s="141">
        <v>1.67E-3</v>
      </c>
      <c r="R409" s="141">
        <f>Q409*H409</f>
        <v>3.3400000000000001E-3</v>
      </c>
      <c r="S409" s="141">
        <v>0</v>
      </c>
      <c r="T409" s="142">
        <f>S409*H409</f>
        <v>0</v>
      </c>
      <c r="AR409" s="143" t="s">
        <v>143</v>
      </c>
      <c r="AT409" s="143" t="s">
        <v>138</v>
      </c>
      <c r="AU409" s="143" t="s">
        <v>90</v>
      </c>
      <c r="AY409" s="17" t="s">
        <v>136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87</v>
      </c>
      <c r="BK409" s="144">
        <f>ROUND(I409*H409,2)</f>
        <v>0</v>
      </c>
      <c r="BL409" s="17" t="s">
        <v>143</v>
      </c>
      <c r="BM409" s="143" t="s">
        <v>492</v>
      </c>
    </row>
    <row r="410" spans="2:65" s="1" customFormat="1" ht="66.75" customHeight="1">
      <c r="B410" s="32"/>
      <c r="C410" s="173" t="s">
        <v>493</v>
      </c>
      <c r="D410" s="173" t="s">
        <v>320</v>
      </c>
      <c r="E410" s="174" t="s">
        <v>494</v>
      </c>
      <c r="F410" s="175" t="s">
        <v>495</v>
      </c>
      <c r="G410" s="176" t="s">
        <v>187</v>
      </c>
      <c r="H410" s="177">
        <v>1.01</v>
      </c>
      <c r="I410" s="178"/>
      <c r="J410" s="179">
        <f>ROUND(I410*H410,2)</f>
        <v>0</v>
      </c>
      <c r="K410" s="175" t="s">
        <v>1</v>
      </c>
      <c r="L410" s="180"/>
      <c r="M410" s="181" t="s">
        <v>1</v>
      </c>
      <c r="N410" s="182" t="s">
        <v>44</v>
      </c>
      <c r="P410" s="141">
        <f>O410*H410</f>
        <v>0</v>
      </c>
      <c r="Q410" s="141">
        <v>1.9E-2</v>
      </c>
      <c r="R410" s="141">
        <f>Q410*H410</f>
        <v>1.9189999999999999E-2</v>
      </c>
      <c r="S410" s="141">
        <v>0</v>
      </c>
      <c r="T410" s="142">
        <f>S410*H410</f>
        <v>0</v>
      </c>
      <c r="AR410" s="143" t="s">
        <v>179</v>
      </c>
      <c r="AT410" s="143" t="s">
        <v>320</v>
      </c>
      <c r="AU410" s="143" t="s">
        <v>90</v>
      </c>
      <c r="AY410" s="17" t="s">
        <v>136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87</v>
      </c>
      <c r="BK410" s="144">
        <f>ROUND(I410*H410,2)</f>
        <v>0</v>
      </c>
      <c r="BL410" s="17" t="s">
        <v>143</v>
      </c>
      <c r="BM410" s="143" t="s">
        <v>496</v>
      </c>
    </row>
    <row r="411" spans="2:65" s="12" customFormat="1">
      <c r="B411" s="145"/>
      <c r="D411" s="146" t="s">
        <v>145</v>
      </c>
      <c r="F411" s="148" t="s">
        <v>497</v>
      </c>
      <c r="H411" s="149">
        <v>1.01</v>
      </c>
      <c r="I411" s="150"/>
      <c r="L411" s="145"/>
      <c r="M411" s="151"/>
      <c r="T411" s="152"/>
      <c r="AT411" s="147" t="s">
        <v>145</v>
      </c>
      <c r="AU411" s="147" t="s">
        <v>90</v>
      </c>
      <c r="AV411" s="12" t="s">
        <v>90</v>
      </c>
      <c r="AW411" s="12" t="s">
        <v>4</v>
      </c>
      <c r="AX411" s="12" t="s">
        <v>87</v>
      </c>
      <c r="AY411" s="147" t="s">
        <v>136</v>
      </c>
    </row>
    <row r="412" spans="2:65" s="1" customFormat="1" ht="66.75" customHeight="1">
      <c r="B412" s="32"/>
      <c r="C412" s="173" t="s">
        <v>498</v>
      </c>
      <c r="D412" s="173" t="s">
        <v>320</v>
      </c>
      <c r="E412" s="174" t="s">
        <v>499</v>
      </c>
      <c r="F412" s="175" t="s">
        <v>500</v>
      </c>
      <c r="G412" s="176" t="s">
        <v>187</v>
      </c>
      <c r="H412" s="177">
        <v>1.01</v>
      </c>
      <c r="I412" s="178"/>
      <c r="J412" s="179">
        <f>ROUND(I412*H412,2)</f>
        <v>0</v>
      </c>
      <c r="K412" s="175" t="s">
        <v>142</v>
      </c>
      <c r="L412" s="180"/>
      <c r="M412" s="181" t="s">
        <v>1</v>
      </c>
      <c r="N412" s="182" t="s">
        <v>44</v>
      </c>
      <c r="P412" s="141">
        <f>O412*H412</f>
        <v>0</v>
      </c>
      <c r="Q412" s="141">
        <v>1.34E-2</v>
      </c>
      <c r="R412" s="141">
        <f>Q412*H412</f>
        <v>1.3534000000000001E-2</v>
      </c>
      <c r="S412" s="141">
        <v>0</v>
      </c>
      <c r="T412" s="142">
        <f>S412*H412</f>
        <v>0</v>
      </c>
      <c r="AR412" s="143" t="s">
        <v>179</v>
      </c>
      <c r="AT412" s="143" t="s">
        <v>320</v>
      </c>
      <c r="AU412" s="143" t="s">
        <v>90</v>
      </c>
      <c r="AY412" s="17" t="s">
        <v>136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7" t="s">
        <v>87</v>
      </c>
      <c r="BK412" s="144">
        <f>ROUND(I412*H412,2)</f>
        <v>0</v>
      </c>
      <c r="BL412" s="17" t="s">
        <v>143</v>
      </c>
      <c r="BM412" s="143" t="s">
        <v>501</v>
      </c>
    </row>
    <row r="413" spans="2:65" s="12" customFormat="1">
      <c r="B413" s="145"/>
      <c r="D413" s="146" t="s">
        <v>145</v>
      </c>
      <c r="F413" s="148" t="s">
        <v>497</v>
      </c>
      <c r="H413" s="149">
        <v>1.01</v>
      </c>
      <c r="I413" s="150"/>
      <c r="L413" s="145"/>
      <c r="M413" s="151"/>
      <c r="T413" s="152"/>
      <c r="AT413" s="147" t="s">
        <v>145</v>
      </c>
      <c r="AU413" s="147" t="s">
        <v>90</v>
      </c>
      <c r="AV413" s="12" t="s">
        <v>90</v>
      </c>
      <c r="AW413" s="12" t="s">
        <v>4</v>
      </c>
      <c r="AX413" s="12" t="s">
        <v>87</v>
      </c>
      <c r="AY413" s="147" t="s">
        <v>136</v>
      </c>
    </row>
    <row r="414" spans="2:65" s="1" customFormat="1" ht="33" customHeight="1">
      <c r="B414" s="32"/>
      <c r="C414" s="132" t="s">
        <v>502</v>
      </c>
      <c r="D414" s="132" t="s">
        <v>138</v>
      </c>
      <c r="E414" s="133" t="s">
        <v>503</v>
      </c>
      <c r="F414" s="134" t="s">
        <v>504</v>
      </c>
      <c r="G414" s="135" t="s">
        <v>187</v>
      </c>
      <c r="H414" s="136">
        <v>1</v>
      </c>
      <c r="I414" s="137"/>
      <c r="J414" s="138">
        <f>ROUND(I414*H414,2)</f>
        <v>0</v>
      </c>
      <c r="K414" s="134" t="s">
        <v>142</v>
      </c>
      <c r="L414" s="32"/>
      <c r="M414" s="139" t="s">
        <v>1</v>
      </c>
      <c r="N414" s="140" t="s">
        <v>44</v>
      </c>
      <c r="P414" s="141">
        <f>O414*H414</f>
        <v>0</v>
      </c>
      <c r="Q414" s="141">
        <v>2.8700000000000002E-3</v>
      </c>
      <c r="R414" s="141">
        <f>Q414*H414</f>
        <v>2.8700000000000002E-3</v>
      </c>
      <c r="S414" s="141">
        <v>0</v>
      </c>
      <c r="T414" s="142">
        <f>S414*H414</f>
        <v>0</v>
      </c>
      <c r="AR414" s="143" t="s">
        <v>143</v>
      </c>
      <c r="AT414" s="143" t="s">
        <v>138</v>
      </c>
      <c r="AU414" s="143" t="s">
        <v>90</v>
      </c>
      <c r="AY414" s="17" t="s">
        <v>136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7" t="s">
        <v>87</v>
      </c>
      <c r="BK414" s="144">
        <f>ROUND(I414*H414,2)</f>
        <v>0</v>
      </c>
      <c r="BL414" s="17" t="s">
        <v>143</v>
      </c>
      <c r="BM414" s="143" t="s">
        <v>505</v>
      </c>
    </row>
    <row r="415" spans="2:65" s="1" customFormat="1" ht="66.75" customHeight="1">
      <c r="B415" s="32"/>
      <c r="C415" s="173" t="s">
        <v>506</v>
      </c>
      <c r="D415" s="173" t="s">
        <v>320</v>
      </c>
      <c r="E415" s="174" t="s">
        <v>507</v>
      </c>
      <c r="F415" s="175" t="s">
        <v>508</v>
      </c>
      <c r="G415" s="176" t="s">
        <v>187</v>
      </c>
      <c r="H415" s="177">
        <v>1.01</v>
      </c>
      <c r="I415" s="178"/>
      <c r="J415" s="179">
        <f>ROUND(I415*H415,2)</f>
        <v>0</v>
      </c>
      <c r="K415" s="175" t="s">
        <v>142</v>
      </c>
      <c r="L415" s="180"/>
      <c r="M415" s="181" t="s">
        <v>1</v>
      </c>
      <c r="N415" s="182" t="s">
        <v>44</v>
      </c>
      <c r="P415" s="141">
        <f>O415*H415</f>
        <v>0</v>
      </c>
      <c r="Q415" s="141">
        <v>3.5000000000000003E-2</v>
      </c>
      <c r="R415" s="141">
        <f>Q415*H415</f>
        <v>3.5350000000000006E-2</v>
      </c>
      <c r="S415" s="141">
        <v>0</v>
      </c>
      <c r="T415" s="142">
        <f>S415*H415</f>
        <v>0</v>
      </c>
      <c r="AR415" s="143" t="s">
        <v>179</v>
      </c>
      <c r="AT415" s="143" t="s">
        <v>320</v>
      </c>
      <c r="AU415" s="143" t="s">
        <v>90</v>
      </c>
      <c r="AY415" s="17" t="s">
        <v>136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87</v>
      </c>
      <c r="BK415" s="144">
        <f>ROUND(I415*H415,2)</f>
        <v>0</v>
      </c>
      <c r="BL415" s="17" t="s">
        <v>143</v>
      </c>
      <c r="BM415" s="143" t="s">
        <v>509</v>
      </c>
    </row>
    <row r="416" spans="2:65" s="12" customFormat="1">
      <c r="B416" s="145"/>
      <c r="D416" s="146" t="s">
        <v>145</v>
      </c>
      <c r="F416" s="148" t="s">
        <v>497</v>
      </c>
      <c r="H416" s="149">
        <v>1.01</v>
      </c>
      <c r="I416" s="150"/>
      <c r="L416" s="145"/>
      <c r="M416" s="151"/>
      <c r="T416" s="152"/>
      <c r="AT416" s="147" t="s">
        <v>145</v>
      </c>
      <c r="AU416" s="147" t="s">
        <v>90</v>
      </c>
      <c r="AV416" s="12" t="s">
        <v>90</v>
      </c>
      <c r="AW416" s="12" t="s">
        <v>4</v>
      </c>
      <c r="AX416" s="12" t="s">
        <v>87</v>
      </c>
      <c r="AY416" s="147" t="s">
        <v>136</v>
      </c>
    </row>
    <row r="417" spans="2:65" s="1" customFormat="1" ht="24.2" customHeight="1">
      <c r="B417" s="32"/>
      <c r="C417" s="132" t="s">
        <v>510</v>
      </c>
      <c r="D417" s="132" t="s">
        <v>138</v>
      </c>
      <c r="E417" s="133" t="s">
        <v>511</v>
      </c>
      <c r="F417" s="134" t="s">
        <v>512</v>
      </c>
      <c r="G417" s="135" t="s">
        <v>187</v>
      </c>
      <c r="H417" s="136">
        <v>1</v>
      </c>
      <c r="I417" s="137"/>
      <c r="J417" s="138">
        <f>ROUND(I417*H417,2)</f>
        <v>0</v>
      </c>
      <c r="K417" s="134" t="s">
        <v>142</v>
      </c>
      <c r="L417" s="32"/>
      <c r="M417" s="139" t="s">
        <v>1</v>
      </c>
      <c r="N417" s="140" t="s">
        <v>44</v>
      </c>
      <c r="P417" s="141">
        <f>O417*H417</f>
        <v>0</v>
      </c>
      <c r="Q417" s="141">
        <v>1E-4</v>
      </c>
      <c r="R417" s="141">
        <f>Q417*H417</f>
        <v>1E-4</v>
      </c>
      <c r="S417" s="141">
        <v>0</v>
      </c>
      <c r="T417" s="142">
        <f>S417*H417</f>
        <v>0</v>
      </c>
      <c r="AR417" s="143" t="s">
        <v>143</v>
      </c>
      <c r="AT417" s="143" t="s">
        <v>138</v>
      </c>
      <c r="AU417" s="143" t="s">
        <v>90</v>
      </c>
      <c r="AY417" s="17" t="s">
        <v>136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7" t="s">
        <v>87</v>
      </c>
      <c r="BK417" s="144">
        <f>ROUND(I417*H417,2)</f>
        <v>0</v>
      </c>
      <c r="BL417" s="17" t="s">
        <v>143</v>
      </c>
      <c r="BM417" s="143" t="s">
        <v>513</v>
      </c>
    </row>
    <row r="418" spans="2:65" s="1" customFormat="1" ht="24.2" customHeight="1">
      <c r="B418" s="32"/>
      <c r="C418" s="173" t="s">
        <v>514</v>
      </c>
      <c r="D418" s="173" t="s">
        <v>320</v>
      </c>
      <c r="E418" s="174" t="s">
        <v>515</v>
      </c>
      <c r="F418" s="175" t="s">
        <v>516</v>
      </c>
      <c r="G418" s="176" t="s">
        <v>187</v>
      </c>
      <c r="H418" s="177">
        <v>1</v>
      </c>
      <c r="I418" s="178"/>
      <c r="J418" s="179">
        <f>ROUND(I418*H418,2)</f>
        <v>0</v>
      </c>
      <c r="K418" s="175" t="s">
        <v>142</v>
      </c>
      <c r="L418" s="180"/>
      <c r="M418" s="181" t="s">
        <v>1</v>
      </c>
      <c r="N418" s="182" t="s">
        <v>44</v>
      </c>
      <c r="P418" s="141">
        <f>O418*H418</f>
        <v>0</v>
      </c>
      <c r="Q418" s="141">
        <v>0.01</v>
      </c>
      <c r="R418" s="141">
        <f>Q418*H418</f>
        <v>0.01</v>
      </c>
      <c r="S418" s="141">
        <v>0</v>
      </c>
      <c r="T418" s="142">
        <f>S418*H418</f>
        <v>0</v>
      </c>
      <c r="AR418" s="143" t="s">
        <v>179</v>
      </c>
      <c r="AT418" s="143" t="s">
        <v>320</v>
      </c>
      <c r="AU418" s="143" t="s">
        <v>90</v>
      </c>
      <c r="AY418" s="17" t="s">
        <v>136</v>
      </c>
      <c r="BE418" s="144">
        <f>IF(N418="základní",J418,0)</f>
        <v>0</v>
      </c>
      <c r="BF418" s="144">
        <f>IF(N418="snížená",J418,0)</f>
        <v>0</v>
      </c>
      <c r="BG418" s="144">
        <f>IF(N418="zákl. přenesená",J418,0)</f>
        <v>0</v>
      </c>
      <c r="BH418" s="144">
        <f>IF(N418="sníž. přenesená",J418,0)</f>
        <v>0</v>
      </c>
      <c r="BI418" s="144">
        <f>IF(N418="nulová",J418,0)</f>
        <v>0</v>
      </c>
      <c r="BJ418" s="17" t="s">
        <v>87</v>
      </c>
      <c r="BK418" s="144">
        <f>ROUND(I418*H418,2)</f>
        <v>0</v>
      </c>
      <c r="BL418" s="17" t="s">
        <v>143</v>
      </c>
      <c r="BM418" s="143" t="s">
        <v>517</v>
      </c>
    </row>
    <row r="419" spans="2:65" s="1" customFormat="1" ht="24.2" customHeight="1">
      <c r="B419" s="32"/>
      <c r="C419" s="132" t="s">
        <v>518</v>
      </c>
      <c r="D419" s="132" t="s">
        <v>138</v>
      </c>
      <c r="E419" s="133" t="s">
        <v>519</v>
      </c>
      <c r="F419" s="134" t="s">
        <v>520</v>
      </c>
      <c r="G419" s="135" t="s">
        <v>187</v>
      </c>
      <c r="H419" s="136">
        <v>1</v>
      </c>
      <c r="I419" s="137"/>
      <c r="J419" s="138">
        <f>ROUND(I419*H419,2)</f>
        <v>0</v>
      </c>
      <c r="K419" s="134" t="s">
        <v>142</v>
      </c>
      <c r="L419" s="32"/>
      <c r="M419" s="139" t="s">
        <v>1</v>
      </c>
      <c r="N419" s="140" t="s">
        <v>44</v>
      </c>
      <c r="P419" s="141">
        <f>O419*H419</f>
        <v>0</v>
      </c>
      <c r="Q419" s="141">
        <v>1E-4</v>
      </c>
      <c r="R419" s="141">
        <f>Q419*H419</f>
        <v>1E-4</v>
      </c>
      <c r="S419" s="141">
        <v>0</v>
      </c>
      <c r="T419" s="142">
        <f>S419*H419</f>
        <v>0</v>
      </c>
      <c r="AR419" s="143" t="s">
        <v>143</v>
      </c>
      <c r="AT419" s="143" t="s">
        <v>138</v>
      </c>
      <c r="AU419" s="143" t="s">
        <v>90</v>
      </c>
      <c r="AY419" s="17" t="s">
        <v>136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7" t="s">
        <v>87</v>
      </c>
      <c r="BK419" s="144">
        <f>ROUND(I419*H419,2)</f>
        <v>0</v>
      </c>
      <c r="BL419" s="17" t="s">
        <v>143</v>
      </c>
      <c r="BM419" s="143" t="s">
        <v>521</v>
      </c>
    </row>
    <row r="420" spans="2:65" s="1" customFormat="1" ht="24.2" customHeight="1">
      <c r="B420" s="32"/>
      <c r="C420" s="173" t="s">
        <v>522</v>
      </c>
      <c r="D420" s="173" t="s">
        <v>320</v>
      </c>
      <c r="E420" s="174" t="s">
        <v>523</v>
      </c>
      <c r="F420" s="175" t="s">
        <v>524</v>
      </c>
      <c r="G420" s="176" t="s">
        <v>187</v>
      </c>
      <c r="H420" s="177">
        <v>1</v>
      </c>
      <c r="I420" s="178"/>
      <c r="J420" s="179">
        <f>ROUND(I420*H420,2)</f>
        <v>0</v>
      </c>
      <c r="K420" s="175" t="s">
        <v>142</v>
      </c>
      <c r="L420" s="180"/>
      <c r="M420" s="181" t="s">
        <v>1</v>
      </c>
      <c r="N420" s="182" t="s">
        <v>44</v>
      </c>
      <c r="P420" s="141">
        <f>O420*H420</f>
        <v>0</v>
      </c>
      <c r="Q420" s="141">
        <v>1.4E-2</v>
      </c>
      <c r="R420" s="141">
        <f>Q420*H420</f>
        <v>1.4E-2</v>
      </c>
      <c r="S420" s="141">
        <v>0</v>
      </c>
      <c r="T420" s="142">
        <f>S420*H420</f>
        <v>0</v>
      </c>
      <c r="AR420" s="143" t="s">
        <v>179</v>
      </c>
      <c r="AT420" s="143" t="s">
        <v>320</v>
      </c>
      <c r="AU420" s="143" t="s">
        <v>90</v>
      </c>
      <c r="AY420" s="17" t="s">
        <v>136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87</v>
      </c>
      <c r="BK420" s="144">
        <f>ROUND(I420*H420,2)</f>
        <v>0</v>
      </c>
      <c r="BL420" s="17" t="s">
        <v>143</v>
      </c>
      <c r="BM420" s="143" t="s">
        <v>525</v>
      </c>
    </row>
    <row r="421" spans="2:65" s="1" customFormat="1" ht="24.2" customHeight="1">
      <c r="B421" s="32"/>
      <c r="C421" s="132" t="s">
        <v>526</v>
      </c>
      <c r="D421" s="132" t="s">
        <v>138</v>
      </c>
      <c r="E421" s="133" t="s">
        <v>527</v>
      </c>
      <c r="F421" s="134" t="s">
        <v>528</v>
      </c>
      <c r="G421" s="135" t="s">
        <v>187</v>
      </c>
      <c r="H421" s="136">
        <v>9</v>
      </c>
      <c r="I421" s="137"/>
      <c r="J421" s="138">
        <f>ROUND(I421*H421,2)</f>
        <v>0</v>
      </c>
      <c r="K421" s="134" t="s">
        <v>142</v>
      </c>
      <c r="L421" s="32"/>
      <c r="M421" s="139" t="s">
        <v>1</v>
      </c>
      <c r="N421" s="140" t="s">
        <v>44</v>
      </c>
      <c r="P421" s="141">
        <f>O421*H421</f>
        <v>0</v>
      </c>
      <c r="Q421" s="141">
        <v>1E-4</v>
      </c>
      <c r="R421" s="141">
        <f>Q421*H421</f>
        <v>9.0000000000000008E-4</v>
      </c>
      <c r="S421" s="141">
        <v>0</v>
      </c>
      <c r="T421" s="142">
        <f>S421*H421</f>
        <v>0</v>
      </c>
      <c r="AR421" s="143" t="s">
        <v>143</v>
      </c>
      <c r="AT421" s="143" t="s">
        <v>138</v>
      </c>
      <c r="AU421" s="143" t="s">
        <v>90</v>
      </c>
      <c r="AY421" s="17" t="s">
        <v>136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87</v>
      </c>
      <c r="BK421" s="144">
        <f>ROUND(I421*H421,2)</f>
        <v>0</v>
      </c>
      <c r="BL421" s="17" t="s">
        <v>143</v>
      </c>
      <c r="BM421" s="143" t="s">
        <v>529</v>
      </c>
    </row>
    <row r="422" spans="2:65" s="14" customFormat="1">
      <c r="B422" s="160"/>
      <c r="D422" s="146" t="s">
        <v>145</v>
      </c>
      <c r="E422" s="161" t="s">
        <v>1</v>
      </c>
      <c r="F422" s="162" t="s">
        <v>530</v>
      </c>
      <c r="H422" s="161" t="s">
        <v>1</v>
      </c>
      <c r="I422" s="163"/>
      <c r="L422" s="160"/>
      <c r="M422" s="164"/>
      <c r="T422" s="165"/>
      <c r="AT422" s="161" t="s">
        <v>145</v>
      </c>
      <c r="AU422" s="161" t="s">
        <v>90</v>
      </c>
      <c r="AV422" s="14" t="s">
        <v>87</v>
      </c>
      <c r="AW422" s="14" t="s">
        <v>34</v>
      </c>
      <c r="AX422" s="14" t="s">
        <v>79</v>
      </c>
      <c r="AY422" s="161" t="s">
        <v>136</v>
      </c>
    </row>
    <row r="423" spans="2:65" s="12" customFormat="1">
      <c r="B423" s="145"/>
      <c r="D423" s="146" t="s">
        <v>145</v>
      </c>
      <c r="E423" s="147" t="s">
        <v>1</v>
      </c>
      <c r="F423" s="148" t="s">
        <v>531</v>
      </c>
      <c r="H423" s="149">
        <v>7</v>
      </c>
      <c r="I423" s="150"/>
      <c r="L423" s="145"/>
      <c r="M423" s="151"/>
      <c r="T423" s="152"/>
      <c r="AT423" s="147" t="s">
        <v>145</v>
      </c>
      <c r="AU423" s="147" t="s">
        <v>90</v>
      </c>
      <c r="AV423" s="12" t="s">
        <v>90</v>
      </c>
      <c r="AW423" s="12" t="s">
        <v>34</v>
      </c>
      <c r="AX423" s="12" t="s">
        <v>79</v>
      </c>
      <c r="AY423" s="147" t="s">
        <v>136</v>
      </c>
    </row>
    <row r="424" spans="2:65" s="14" customFormat="1" ht="33.75">
      <c r="B424" s="160"/>
      <c r="D424" s="146" t="s">
        <v>145</v>
      </c>
      <c r="E424" s="161" t="s">
        <v>1</v>
      </c>
      <c r="F424" s="162" t="s">
        <v>532</v>
      </c>
      <c r="H424" s="161" t="s">
        <v>1</v>
      </c>
      <c r="I424" s="163"/>
      <c r="L424" s="160"/>
      <c r="M424" s="164"/>
      <c r="T424" s="165"/>
      <c r="AT424" s="161" t="s">
        <v>145</v>
      </c>
      <c r="AU424" s="161" t="s">
        <v>90</v>
      </c>
      <c r="AV424" s="14" t="s">
        <v>87</v>
      </c>
      <c r="AW424" s="14" t="s">
        <v>34</v>
      </c>
      <c r="AX424" s="14" t="s">
        <v>79</v>
      </c>
      <c r="AY424" s="161" t="s">
        <v>136</v>
      </c>
    </row>
    <row r="425" spans="2:65" s="12" customFormat="1">
      <c r="B425" s="145"/>
      <c r="D425" s="146" t="s">
        <v>145</v>
      </c>
      <c r="E425" s="147" t="s">
        <v>1</v>
      </c>
      <c r="F425" s="148" t="s">
        <v>533</v>
      </c>
      <c r="H425" s="149">
        <v>2</v>
      </c>
      <c r="I425" s="150"/>
      <c r="L425" s="145"/>
      <c r="M425" s="151"/>
      <c r="T425" s="152"/>
      <c r="AT425" s="147" t="s">
        <v>145</v>
      </c>
      <c r="AU425" s="147" t="s">
        <v>90</v>
      </c>
      <c r="AV425" s="12" t="s">
        <v>90</v>
      </c>
      <c r="AW425" s="12" t="s">
        <v>34</v>
      </c>
      <c r="AX425" s="12" t="s">
        <v>79</v>
      </c>
      <c r="AY425" s="147" t="s">
        <v>136</v>
      </c>
    </row>
    <row r="426" spans="2:65" s="13" customFormat="1">
      <c r="B426" s="153"/>
      <c r="D426" s="146" t="s">
        <v>145</v>
      </c>
      <c r="E426" s="154" t="s">
        <v>1</v>
      </c>
      <c r="F426" s="155" t="s">
        <v>168</v>
      </c>
      <c r="H426" s="156">
        <v>9</v>
      </c>
      <c r="I426" s="157"/>
      <c r="L426" s="153"/>
      <c r="M426" s="158"/>
      <c r="T426" s="159"/>
      <c r="AT426" s="154" t="s">
        <v>145</v>
      </c>
      <c r="AU426" s="154" t="s">
        <v>90</v>
      </c>
      <c r="AV426" s="13" t="s">
        <v>143</v>
      </c>
      <c r="AW426" s="13" t="s">
        <v>34</v>
      </c>
      <c r="AX426" s="13" t="s">
        <v>87</v>
      </c>
      <c r="AY426" s="154" t="s">
        <v>136</v>
      </c>
    </row>
    <row r="427" spans="2:65" s="1" customFormat="1" ht="24.2" customHeight="1">
      <c r="B427" s="32"/>
      <c r="C427" s="173" t="s">
        <v>534</v>
      </c>
      <c r="D427" s="173" t="s">
        <v>320</v>
      </c>
      <c r="E427" s="174" t="s">
        <v>535</v>
      </c>
      <c r="F427" s="175" t="s">
        <v>536</v>
      </c>
      <c r="G427" s="176" t="s">
        <v>187</v>
      </c>
      <c r="H427" s="177">
        <v>6</v>
      </c>
      <c r="I427" s="178"/>
      <c r="J427" s="179">
        <f>ROUND(I427*H427,2)</f>
        <v>0</v>
      </c>
      <c r="K427" s="175" t="s">
        <v>142</v>
      </c>
      <c r="L427" s="180"/>
      <c r="M427" s="181" t="s">
        <v>1</v>
      </c>
      <c r="N427" s="182" t="s">
        <v>44</v>
      </c>
      <c r="P427" s="141">
        <f>O427*H427</f>
        <v>0</v>
      </c>
      <c r="Q427" s="141">
        <v>2.5000000000000001E-2</v>
      </c>
      <c r="R427" s="141">
        <f>Q427*H427</f>
        <v>0.15000000000000002</v>
      </c>
      <c r="S427" s="141">
        <v>0</v>
      </c>
      <c r="T427" s="142">
        <f>S427*H427</f>
        <v>0</v>
      </c>
      <c r="AR427" s="143" t="s">
        <v>179</v>
      </c>
      <c r="AT427" s="143" t="s">
        <v>320</v>
      </c>
      <c r="AU427" s="143" t="s">
        <v>90</v>
      </c>
      <c r="AY427" s="17" t="s">
        <v>136</v>
      </c>
      <c r="BE427" s="144">
        <f>IF(N427="základní",J427,0)</f>
        <v>0</v>
      </c>
      <c r="BF427" s="144">
        <f>IF(N427="snížená",J427,0)</f>
        <v>0</v>
      </c>
      <c r="BG427" s="144">
        <f>IF(N427="zákl. přenesená",J427,0)</f>
        <v>0</v>
      </c>
      <c r="BH427" s="144">
        <f>IF(N427="sníž. přenesená",J427,0)</f>
        <v>0</v>
      </c>
      <c r="BI427" s="144">
        <f>IF(N427="nulová",J427,0)</f>
        <v>0</v>
      </c>
      <c r="BJ427" s="17" t="s">
        <v>87</v>
      </c>
      <c r="BK427" s="144">
        <f>ROUND(I427*H427,2)</f>
        <v>0</v>
      </c>
      <c r="BL427" s="17" t="s">
        <v>143</v>
      </c>
      <c r="BM427" s="143" t="s">
        <v>537</v>
      </c>
    </row>
    <row r="428" spans="2:65" s="1" customFormat="1" ht="24.2" customHeight="1">
      <c r="B428" s="32"/>
      <c r="C428" s="173" t="s">
        <v>538</v>
      </c>
      <c r="D428" s="173" t="s">
        <v>320</v>
      </c>
      <c r="E428" s="174" t="s">
        <v>539</v>
      </c>
      <c r="F428" s="175" t="s">
        <v>540</v>
      </c>
      <c r="G428" s="176" t="s">
        <v>187</v>
      </c>
      <c r="H428" s="177">
        <v>1</v>
      </c>
      <c r="I428" s="178"/>
      <c r="J428" s="179">
        <f>ROUND(I428*H428,2)</f>
        <v>0</v>
      </c>
      <c r="K428" s="175" t="s">
        <v>142</v>
      </c>
      <c r="L428" s="180"/>
      <c r="M428" s="181" t="s">
        <v>1</v>
      </c>
      <c r="N428" s="182" t="s">
        <v>44</v>
      </c>
      <c r="P428" s="141">
        <f>O428*H428</f>
        <v>0</v>
      </c>
      <c r="Q428" s="141">
        <v>2.5000000000000001E-2</v>
      </c>
      <c r="R428" s="141">
        <f>Q428*H428</f>
        <v>2.5000000000000001E-2</v>
      </c>
      <c r="S428" s="141">
        <v>0</v>
      </c>
      <c r="T428" s="142">
        <f>S428*H428</f>
        <v>0</v>
      </c>
      <c r="AR428" s="143" t="s">
        <v>179</v>
      </c>
      <c r="AT428" s="143" t="s">
        <v>320</v>
      </c>
      <c r="AU428" s="143" t="s">
        <v>90</v>
      </c>
      <c r="AY428" s="17" t="s">
        <v>136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87</v>
      </c>
      <c r="BK428" s="144">
        <f>ROUND(I428*H428,2)</f>
        <v>0</v>
      </c>
      <c r="BL428" s="17" t="s">
        <v>143</v>
      </c>
      <c r="BM428" s="143" t="s">
        <v>541</v>
      </c>
    </row>
    <row r="429" spans="2:65" s="1" customFormat="1" ht="24.2" customHeight="1">
      <c r="B429" s="32"/>
      <c r="C429" s="132" t="s">
        <v>542</v>
      </c>
      <c r="D429" s="132" t="s">
        <v>138</v>
      </c>
      <c r="E429" s="133" t="s">
        <v>543</v>
      </c>
      <c r="F429" s="134" t="s">
        <v>544</v>
      </c>
      <c r="G429" s="135" t="s">
        <v>187</v>
      </c>
      <c r="H429" s="136">
        <v>1</v>
      </c>
      <c r="I429" s="137"/>
      <c r="J429" s="138">
        <f>ROUND(I429*H429,2)</f>
        <v>0</v>
      </c>
      <c r="K429" s="134" t="s">
        <v>142</v>
      </c>
      <c r="L429" s="32"/>
      <c r="M429" s="139" t="s">
        <v>1</v>
      </c>
      <c r="N429" s="140" t="s">
        <v>44</v>
      </c>
      <c r="P429" s="141">
        <f>O429*H429</f>
        <v>0</v>
      </c>
      <c r="Q429" s="141">
        <v>1.67E-3</v>
      </c>
      <c r="R429" s="141">
        <f>Q429*H429</f>
        <v>1.67E-3</v>
      </c>
      <c r="S429" s="141">
        <v>0</v>
      </c>
      <c r="T429" s="142">
        <f>S429*H429</f>
        <v>0</v>
      </c>
      <c r="AR429" s="143" t="s">
        <v>143</v>
      </c>
      <c r="AT429" s="143" t="s">
        <v>138</v>
      </c>
      <c r="AU429" s="143" t="s">
        <v>90</v>
      </c>
      <c r="AY429" s="17" t="s">
        <v>136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7" t="s">
        <v>87</v>
      </c>
      <c r="BK429" s="144">
        <f>ROUND(I429*H429,2)</f>
        <v>0</v>
      </c>
      <c r="BL429" s="17" t="s">
        <v>143</v>
      </c>
      <c r="BM429" s="143" t="s">
        <v>545</v>
      </c>
    </row>
    <row r="430" spans="2:65" s="1" customFormat="1" ht="33" customHeight="1">
      <c r="B430" s="32"/>
      <c r="C430" s="173" t="s">
        <v>546</v>
      </c>
      <c r="D430" s="173" t="s">
        <v>320</v>
      </c>
      <c r="E430" s="174" t="s">
        <v>547</v>
      </c>
      <c r="F430" s="175" t="s">
        <v>548</v>
      </c>
      <c r="G430" s="176" t="s">
        <v>187</v>
      </c>
      <c r="H430" s="177">
        <v>1</v>
      </c>
      <c r="I430" s="178"/>
      <c r="J430" s="179">
        <f>ROUND(I430*H430,2)</f>
        <v>0</v>
      </c>
      <c r="K430" s="175" t="s">
        <v>1</v>
      </c>
      <c r="L430" s="180"/>
      <c r="M430" s="181" t="s">
        <v>1</v>
      </c>
      <c r="N430" s="182" t="s">
        <v>44</v>
      </c>
      <c r="P430" s="141">
        <f>O430*H430</f>
        <v>0</v>
      </c>
      <c r="Q430" s="141">
        <v>1.32E-2</v>
      </c>
      <c r="R430" s="141">
        <f>Q430*H430</f>
        <v>1.32E-2</v>
      </c>
      <c r="S430" s="141">
        <v>0</v>
      </c>
      <c r="T430" s="142">
        <f>S430*H430</f>
        <v>0</v>
      </c>
      <c r="AR430" s="143" t="s">
        <v>179</v>
      </c>
      <c r="AT430" s="143" t="s">
        <v>320</v>
      </c>
      <c r="AU430" s="143" t="s">
        <v>90</v>
      </c>
      <c r="AY430" s="17" t="s">
        <v>136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7" t="s">
        <v>87</v>
      </c>
      <c r="BK430" s="144">
        <f>ROUND(I430*H430,2)</f>
        <v>0</v>
      </c>
      <c r="BL430" s="17" t="s">
        <v>143</v>
      </c>
      <c r="BM430" s="143" t="s">
        <v>549</v>
      </c>
    </row>
    <row r="431" spans="2:65" s="12" customFormat="1">
      <c r="B431" s="145"/>
      <c r="D431" s="146" t="s">
        <v>145</v>
      </c>
      <c r="E431" s="147" t="s">
        <v>1</v>
      </c>
      <c r="F431" s="148" t="s">
        <v>550</v>
      </c>
      <c r="H431" s="149">
        <v>1</v>
      </c>
      <c r="I431" s="150"/>
      <c r="L431" s="145"/>
      <c r="M431" s="151"/>
      <c r="T431" s="152"/>
      <c r="AT431" s="147" t="s">
        <v>145</v>
      </c>
      <c r="AU431" s="147" t="s">
        <v>90</v>
      </c>
      <c r="AV431" s="12" t="s">
        <v>90</v>
      </c>
      <c r="AW431" s="12" t="s">
        <v>34</v>
      </c>
      <c r="AX431" s="12" t="s">
        <v>87</v>
      </c>
      <c r="AY431" s="147" t="s">
        <v>136</v>
      </c>
    </row>
    <row r="432" spans="2:65" s="1" customFormat="1" ht="24.2" customHeight="1">
      <c r="B432" s="32"/>
      <c r="C432" s="132" t="s">
        <v>551</v>
      </c>
      <c r="D432" s="132" t="s">
        <v>138</v>
      </c>
      <c r="E432" s="133" t="s">
        <v>552</v>
      </c>
      <c r="F432" s="134" t="s">
        <v>553</v>
      </c>
      <c r="G432" s="135" t="s">
        <v>187</v>
      </c>
      <c r="H432" s="136">
        <v>2</v>
      </c>
      <c r="I432" s="137"/>
      <c r="J432" s="138">
        <f t="shared" ref="J432:J444" si="0">ROUND(I432*H432,2)</f>
        <v>0</v>
      </c>
      <c r="K432" s="134" t="s">
        <v>142</v>
      </c>
      <c r="L432" s="32"/>
      <c r="M432" s="139" t="s">
        <v>1</v>
      </c>
      <c r="N432" s="140" t="s">
        <v>44</v>
      </c>
      <c r="P432" s="141">
        <f t="shared" ref="P432:P444" si="1">O432*H432</f>
        <v>0</v>
      </c>
      <c r="Q432" s="141">
        <v>1E-4</v>
      </c>
      <c r="R432" s="141">
        <f t="shared" ref="R432:R444" si="2">Q432*H432</f>
        <v>2.0000000000000001E-4</v>
      </c>
      <c r="S432" s="141">
        <v>0</v>
      </c>
      <c r="T432" s="142">
        <f t="shared" ref="T432:T444" si="3">S432*H432</f>
        <v>0</v>
      </c>
      <c r="AR432" s="143" t="s">
        <v>143</v>
      </c>
      <c r="AT432" s="143" t="s">
        <v>138</v>
      </c>
      <c r="AU432" s="143" t="s">
        <v>90</v>
      </c>
      <c r="AY432" s="17" t="s">
        <v>136</v>
      </c>
      <c r="BE432" s="144">
        <f t="shared" ref="BE432:BE444" si="4">IF(N432="základní",J432,0)</f>
        <v>0</v>
      </c>
      <c r="BF432" s="144">
        <f t="shared" ref="BF432:BF444" si="5">IF(N432="snížená",J432,0)</f>
        <v>0</v>
      </c>
      <c r="BG432" s="144">
        <f t="shared" ref="BG432:BG444" si="6">IF(N432="zákl. přenesená",J432,0)</f>
        <v>0</v>
      </c>
      <c r="BH432" s="144">
        <f t="shared" ref="BH432:BH444" si="7">IF(N432="sníž. přenesená",J432,0)</f>
        <v>0</v>
      </c>
      <c r="BI432" s="144">
        <f t="shared" ref="BI432:BI444" si="8">IF(N432="nulová",J432,0)</f>
        <v>0</v>
      </c>
      <c r="BJ432" s="17" t="s">
        <v>87</v>
      </c>
      <c r="BK432" s="144">
        <f t="shared" ref="BK432:BK444" si="9">ROUND(I432*H432,2)</f>
        <v>0</v>
      </c>
      <c r="BL432" s="17" t="s">
        <v>143</v>
      </c>
      <c r="BM432" s="143" t="s">
        <v>554</v>
      </c>
    </row>
    <row r="433" spans="2:65" s="1" customFormat="1" ht="66.75" customHeight="1">
      <c r="B433" s="32"/>
      <c r="C433" s="173" t="s">
        <v>555</v>
      </c>
      <c r="D433" s="173" t="s">
        <v>320</v>
      </c>
      <c r="E433" s="174" t="s">
        <v>556</v>
      </c>
      <c r="F433" s="175" t="s">
        <v>557</v>
      </c>
      <c r="G433" s="176" t="s">
        <v>187</v>
      </c>
      <c r="H433" s="177">
        <v>2</v>
      </c>
      <c r="I433" s="178"/>
      <c r="J433" s="179">
        <f t="shared" si="0"/>
        <v>0</v>
      </c>
      <c r="K433" s="175" t="s">
        <v>1</v>
      </c>
      <c r="L433" s="180"/>
      <c r="M433" s="181" t="s">
        <v>1</v>
      </c>
      <c r="N433" s="182" t="s">
        <v>44</v>
      </c>
      <c r="P433" s="141">
        <f t="shared" si="1"/>
        <v>0</v>
      </c>
      <c r="Q433" s="141">
        <v>4.15E-3</v>
      </c>
      <c r="R433" s="141">
        <f t="shared" si="2"/>
        <v>8.3000000000000001E-3</v>
      </c>
      <c r="S433" s="141">
        <v>0</v>
      </c>
      <c r="T433" s="142">
        <f t="shared" si="3"/>
        <v>0</v>
      </c>
      <c r="AR433" s="143" t="s">
        <v>179</v>
      </c>
      <c r="AT433" s="143" t="s">
        <v>320</v>
      </c>
      <c r="AU433" s="143" t="s">
        <v>90</v>
      </c>
      <c r="AY433" s="17" t="s">
        <v>136</v>
      </c>
      <c r="BE433" s="144">
        <f t="shared" si="4"/>
        <v>0</v>
      </c>
      <c r="BF433" s="144">
        <f t="shared" si="5"/>
        <v>0</v>
      </c>
      <c r="BG433" s="144">
        <f t="shared" si="6"/>
        <v>0</v>
      </c>
      <c r="BH433" s="144">
        <f t="shared" si="7"/>
        <v>0</v>
      </c>
      <c r="BI433" s="144">
        <f t="shared" si="8"/>
        <v>0</v>
      </c>
      <c r="BJ433" s="17" t="s">
        <v>87</v>
      </c>
      <c r="BK433" s="144">
        <f t="shared" si="9"/>
        <v>0</v>
      </c>
      <c r="BL433" s="17" t="s">
        <v>143</v>
      </c>
      <c r="BM433" s="143" t="s">
        <v>558</v>
      </c>
    </row>
    <row r="434" spans="2:65" s="1" customFormat="1" ht="24.2" customHeight="1">
      <c r="B434" s="32"/>
      <c r="C434" s="132" t="s">
        <v>559</v>
      </c>
      <c r="D434" s="132" t="s">
        <v>138</v>
      </c>
      <c r="E434" s="133" t="s">
        <v>560</v>
      </c>
      <c r="F434" s="134" t="s">
        <v>561</v>
      </c>
      <c r="G434" s="135" t="s">
        <v>187</v>
      </c>
      <c r="H434" s="136">
        <v>1</v>
      </c>
      <c r="I434" s="137"/>
      <c r="J434" s="138">
        <f t="shared" si="0"/>
        <v>0</v>
      </c>
      <c r="K434" s="134" t="s">
        <v>142</v>
      </c>
      <c r="L434" s="32"/>
      <c r="M434" s="139" t="s">
        <v>1</v>
      </c>
      <c r="N434" s="140" t="s">
        <v>44</v>
      </c>
      <c r="P434" s="141">
        <f t="shared" si="1"/>
        <v>0</v>
      </c>
      <c r="Q434" s="141">
        <v>2.1000000000000001E-4</v>
      </c>
      <c r="R434" s="141">
        <f t="shared" si="2"/>
        <v>2.1000000000000001E-4</v>
      </c>
      <c r="S434" s="141">
        <v>0</v>
      </c>
      <c r="T434" s="142">
        <f t="shared" si="3"/>
        <v>0</v>
      </c>
      <c r="AR434" s="143" t="s">
        <v>143</v>
      </c>
      <c r="AT434" s="143" t="s">
        <v>138</v>
      </c>
      <c r="AU434" s="143" t="s">
        <v>90</v>
      </c>
      <c r="AY434" s="17" t="s">
        <v>136</v>
      </c>
      <c r="BE434" s="144">
        <f t="shared" si="4"/>
        <v>0</v>
      </c>
      <c r="BF434" s="144">
        <f t="shared" si="5"/>
        <v>0</v>
      </c>
      <c r="BG434" s="144">
        <f t="shared" si="6"/>
        <v>0</v>
      </c>
      <c r="BH434" s="144">
        <f t="shared" si="7"/>
        <v>0</v>
      </c>
      <c r="BI434" s="144">
        <f t="shared" si="8"/>
        <v>0</v>
      </c>
      <c r="BJ434" s="17" t="s">
        <v>87</v>
      </c>
      <c r="BK434" s="144">
        <f t="shared" si="9"/>
        <v>0</v>
      </c>
      <c r="BL434" s="17" t="s">
        <v>143</v>
      </c>
      <c r="BM434" s="143" t="s">
        <v>562</v>
      </c>
    </row>
    <row r="435" spans="2:65" s="1" customFormat="1" ht="49.15" customHeight="1">
      <c r="B435" s="32"/>
      <c r="C435" s="173" t="s">
        <v>563</v>
      </c>
      <c r="D435" s="173" t="s">
        <v>320</v>
      </c>
      <c r="E435" s="174" t="s">
        <v>564</v>
      </c>
      <c r="F435" s="175" t="s">
        <v>565</v>
      </c>
      <c r="G435" s="176" t="s">
        <v>187</v>
      </c>
      <c r="H435" s="177">
        <v>1</v>
      </c>
      <c r="I435" s="178"/>
      <c r="J435" s="179">
        <f t="shared" si="0"/>
        <v>0</v>
      </c>
      <c r="K435" s="175" t="s">
        <v>1</v>
      </c>
      <c r="L435" s="180"/>
      <c r="M435" s="181" t="s">
        <v>1</v>
      </c>
      <c r="N435" s="182" t="s">
        <v>44</v>
      </c>
      <c r="P435" s="141">
        <f t="shared" si="1"/>
        <v>0</v>
      </c>
      <c r="Q435" s="141">
        <v>1.01E-2</v>
      </c>
      <c r="R435" s="141">
        <f t="shared" si="2"/>
        <v>1.01E-2</v>
      </c>
      <c r="S435" s="141">
        <v>0</v>
      </c>
      <c r="T435" s="142">
        <f t="shared" si="3"/>
        <v>0</v>
      </c>
      <c r="AR435" s="143" t="s">
        <v>179</v>
      </c>
      <c r="AT435" s="143" t="s">
        <v>320</v>
      </c>
      <c r="AU435" s="143" t="s">
        <v>90</v>
      </c>
      <c r="AY435" s="17" t="s">
        <v>136</v>
      </c>
      <c r="BE435" s="144">
        <f t="shared" si="4"/>
        <v>0</v>
      </c>
      <c r="BF435" s="144">
        <f t="shared" si="5"/>
        <v>0</v>
      </c>
      <c r="BG435" s="144">
        <f t="shared" si="6"/>
        <v>0</v>
      </c>
      <c r="BH435" s="144">
        <f t="shared" si="7"/>
        <v>0</v>
      </c>
      <c r="BI435" s="144">
        <f t="shared" si="8"/>
        <v>0</v>
      </c>
      <c r="BJ435" s="17" t="s">
        <v>87</v>
      </c>
      <c r="BK435" s="144">
        <f t="shared" si="9"/>
        <v>0</v>
      </c>
      <c r="BL435" s="17" t="s">
        <v>143</v>
      </c>
      <c r="BM435" s="143" t="s">
        <v>566</v>
      </c>
    </row>
    <row r="436" spans="2:65" s="1" customFormat="1" ht="24.2" customHeight="1">
      <c r="B436" s="32"/>
      <c r="C436" s="132" t="s">
        <v>567</v>
      </c>
      <c r="D436" s="132" t="s">
        <v>138</v>
      </c>
      <c r="E436" s="133" t="s">
        <v>511</v>
      </c>
      <c r="F436" s="134" t="s">
        <v>512</v>
      </c>
      <c r="G436" s="135" t="s">
        <v>187</v>
      </c>
      <c r="H436" s="136">
        <v>5</v>
      </c>
      <c r="I436" s="137"/>
      <c r="J436" s="138">
        <f t="shared" si="0"/>
        <v>0</v>
      </c>
      <c r="K436" s="134" t="s">
        <v>142</v>
      </c>
      <c r="L436" s="32"/>
      <c r="M436" s="139" t="s">
        <v>1</v>
      </c>
      <c r="N436" s="140" t="s">
        <v>44</v>
      </c>
      <c r="P436" s="141">
        <f t="shared" si="1"/>
        <v>0</v>
      </c>
      <c r="Q436" s="141">
        <v>1E-4</v>
      </c>
      <c r="R436" s="141">
        <f t="shared" si="2"/>
        <v>5.0000000000000001E-4</v>
      </c>
      <c r="S436" s="141">
        <v>0</v>
      </c>
      <c r="T436" s="142">
        <f t="shared" si="3"/>
        <v>0</v>
      </c>
      <c r="AR436" s="143" t="s">
        <v>143</v>
      </c>
      <c r="AT436" s="143" t="s">
        <v>138</v>
      </c>
      <c r="AU436" s="143" t="s">
        <v>90</v>
      </c>
      <c r="AY436" s="17" t="s">
        <v>136</v>
      </c>
      <c r="BE436" s="144">
        <f t="shared" si="4"/>
        <v>0</v>
      </c>
      <c r="BF436" s="144">
        <f t="shared" si="5"/>
        <v>0</v>
      </c>
      <c r="BG436" s="144">
        <f t="shared" si="6"/>
        <v>0</v>
      </c>
      <c r="BH436" s="144">
        <f t="shared" si="7"/>
        <v>0</v>
      </c>
      <c r="BI436" s="144">
        <f t="shared" si="8"/>
        <v>0</v>
      </c>
      <c r="BJ436" s="17" t="s">
        <v>87</v>
      </c>
      <c r="BK436" s="144">
        <f t="shared" si="9"/>
        <v>0</v>
      </c>
      <c r="BL436" s="17" t="s">
        <v>143</v>
      </c>
      <c r="BM436" s="143" t="s">
        <v>568</v>
      </c>
    </row>
    <row r="437" spans="2:65" s="1" customFormat="1" ht="66.75" customHeight="1">
      <c r="B437" s="32"/>
      <c r="C437" s="173" t="s">
        <v>569</v>
      </c>
      <c r="D437" s="173" t="s">
        <v>320</v>
      </c>
      <c r="E437" s="174" t="s">
        <v>570</v>
      </c>
      <c r="F437" s="175" t="s">
        <v>571</v>
      </c>
      <c r="G437" s="176" t="s">
        <v>187</v>
      </c>
      <c r="H437" s="177">
        <v>5</v>
      </c>
      <c r="I437" s="178"/>
      <c r="J437" s="179">
        <f t="shared" si="0"/>
        <v>0</v>
      </c>
      <c r="K437" s="175" t="s">
        <v>1</v>
      </c>
      <c r="L437" s="180"/>
      <c r="M437" s="181" t="s">
        <v>1</v>
      </c>
      <c r="N437" s="182" t="s">
        <v>44</v>
      </c>
      <c r="P437" s="141">
        <f t="shared" si="1"/>
        <v>0</v>
      </c>
      <c r="Q437" s="141">
        <v>6.7000000000000002E-3</v>
      </c>
      <c r="R437" s="141">
        <f t="shared" si="2"/>
        <v>3.3500000000000002E-2</v>
      </c>
      <c r="S437" s="141">
        <v>0</v>
      </c>
      <c r="T437" s="142">
        <f t="shared" si="3"/>
        <v>0</v>
      </c>
      <c r="AR437" s="143" t="s">
        <v>179</v>
      </c>
      <c r="AT437" s="143" t="s">
        <v>320</v>
      </c>
      <c r="AU437" s="143" t="s">
        <v>90</v>
      </c>
      <c r="AY437" s="17" t="s">
        <v>136</v>
      </c>
      <c r="BE437" s="144">
        <f t="shared" si="4"/>
        <v>0</v>
      </c>
      <c r="BF437" s="144">
        <f t="shared" si="5"/>
        <v>0</v>
      </c>
      <c r="BG437" s="144">
        <f t="shared" si="6"/>
        <v>0</v>
      </c>
      <c r="BH437" s="144">
        <f t="shared" si="7"/>
        <v>0</v>
      </c>
      <c r="BI437" s="144">
        <f t="shared" si="8"/>
        <v>0</v>
      </c>
      <c r="BJ437" s="17" t="s">
        <v>87</v>
      </c>
      <c r="BK437" s="144">
        <f t="shared" si="9"/>
        <v>0</v>
      </c>
      <c r="BL437" s="17" t="s">
        <v>143</v>
      </c>
      <c r="BM437" s="143" t="s">
        <v>572</v>
      </c>
    </row>
    <row r="438" spans="2:65" s="1" customFormat="1" ht="24.2" customHeight="1">
      <c r="B438" s="32"/>
      <c r="C438" s="132" t="s">
        <v>573</v>
      </c>
      <c r="D438" s="132" t="s">
        <v>138</v>
      </c>
      <c r="E438" s="133" t="s">
        <v>574</v>
      </c>
      <c r="F438" s="134" t="s">
        <v>575</v>
      </c>
      <c r="G438" s="135" t="s">
        <v>187</v>
      </c>
      <c r="H438" s="136">
        <v>1</v>
      </c>
      <c r="I438" s="137"/>
      <c r="J438" s="138">
        <f t="shared" si="0"/>
        <v>0</v>
      </c>
      <c r="K438" s="134" t="s">
        <v>142</v>
      </c>
      <c r="L438" s="32"/>
      <c r="M438" s="139" t="s">
        <v>1</v>
      </c>
      <c r="N438" s="140" t="s">
        <v>44</v>
      </c>
      <c r="P438" s="141">
        <f t="shared" si="1"/>
        <v>0</v>
      </c>
      <c r="Q438" s="141">
        <v>1.67E-3</v>
      </c>
      <c r="R438" s="141">
        <f t="shared" si="2"/>
        <v>1.67E-3</v>
      </c>
      <c r="S438" s="141">
        <v>0</v>
      </c>
      <c r="T438" s="142">
        <f t="shared" si="3"/>
        <v>0</v>
      </c>
      <c r="AR438" s="143" t="s">
        <v>143</v>
      </c>
      <c r="AT438" s="143" t="s">
        <v>138</v>
      </c>
      <c r="AU438" s="143" t="s">
        <v>90</v>
      </c>
      <c r="AY438" s="17" t="s">
        <v>136</v>
      </c>
      <c r="BE438" s="144">
        <f t="shared" si="4"/>
        <v>0</v>
      </c>
      <c r="BF438" s="144">
        <f t="shared" si="5"/>
        <v>0</v>
      </c>
      <c r="BG438" s="144">
        <f t="shared" si="6"/>
        <v>0</v>
      </c>
      <c r="BH438" s="144">
        <f t="shared" si="7"/>
        <v>0</v>
      </c>
      <c r="BI438" s="144">
        <f t="shared" si="8"/>
        <v>0</v>
      </c>
      <c r="BJ438" s="17" t="s">
        <v>87</v>
      </c>
      <c r="BK438" s="144">
        <f t="shared" si="9"/>
        <v>0</v>
      </c>
      <c r="BL438" s="17" t="s">
        <v>143</v>
      </c>
      <c r="BM438" s="143" t="s">
        <v>576</v>
      </c>
    </row>
    <row r="439" spans="2:65" s="1" customFormat="1" ht="55.5" customHeight="1">
      <c r="B439" s="32"/>
      <c r="C439" s="173" t="s">
        <v>577</v>
      </c>
      <c r="D439" s="173" t="s">
        <v>320</v>
      </c>
      <c r="E439" s="174" t="s">
        <v>578</v>
      </c>
      <c r="F439" s="175" t="s">
        <v>579</v>
      </c>
      <c r="G439" s="176" t="s">
        <v>187</v>
      </c>
      <c r="H439" s="177">
        <v>1</v>
      </c>
      <c r="I439" s="178"/>
      <c r="J439" s="179">
        <f t="shared" si="0"/>
        <v>0</v>
      </c>
      <c r="K439" s="175" t="s">
        <v>142</v>
      </c>
      <c r="L439" s="180"/>
      <c r="M439" s="181" t="s">
        <v>1</v>
      </c>
      <c r="N439" s="182" t="s">
        <v>44</v>
      </c>
      <c r="P439" s="141">
        <f t="shared" si="1"/>
        <v>0</v>
      </c>
      <c r="Q439" s="141">
        <v>1.2500000000000001E-2</v>
      </c>
      <c r="R439" s="141">
        <f t="shared" si="2"/>
        <v>1.2500000000000001E-2</v>
      </c>
      <c r="S439" s="141">
        <v>0</v>
      </c>
      <c r="T439" s="142">
        <f t="shared" si="3"/>
        <v>0</v>
      </c>
      <c r="AR439" s="143" t="s">
        <v>179</v>
      </c>
      <c r="AT439" s="143" t="s">
        <v>320</v>
      </c>
      <c r="AU439" s="143" t="s">
        <v>90</v>
      </c>
      <c r="AY439" s="17" t="s">
        <v>136</v>
      </c>
      <c r="BE439" s="144">
        <f t="shared" si="4"/>
        <v>0</v>
      </c>
      <c r="BF439" s="144">
        <f t="shared" si="5"/>
        <v>0</v>
      </c>
      <c r="BG439" s="144">
        <f t="shared" si="6"/>
        <v>0</v>
      </c>
      <c r="BH439" s="144">
        <f t="shared" si="7"/>
        <v>0</v>
      </c>
      <c r="BI439" s="144">
        <f t="shared" si="8"/>
        <v>0</v>
      </c>
      <c r="BJ439" s="17" t="s">
        <v>87</v>
      </c>
      <c r="BK439" s="144">
        <f t="shared" si="9"/>
        <v>0</v>
      </c>
      <c r="BL439" s="17" t="s">
        <v>143</v>
      </c>
      <c r="BM439" s="143" t="s">
        <v>580</v>
      </c>
    </row>
    <row r="440" spans="2:65" s="1" customFormat="1" ht="24.2" customHeight="1">
      <c r="B440" s="32"/>
      <c r="C440" s="132" t="s">
        <v>581</v>
      </c>
      <c r="D440" s="132" t="s">
        <v>138</v>
      </c>
      <c r="E440" s="133" t="s">
        <v>582</v>
      </c>
      <c r="F440" s="134" t="s">
        <v>583</v>
      </c>
      <c r="G440" s="135" t="s">
        <v>187</v>
      </c>
      <c r="H440" s="136">
        <v>2</v>
      </c>
      <c r="I440" s="137"/>
      <c r="J440" s="138">
        <f t="shared" si="0"/>
        <v>0</v>
      </c>
      <c r="K440" s="134" t="s">
        <v>142</v>
      </c>
      <c r="L440" s="32"/>
      <c r="M440" s="139" t="s">
        <v>1</v>
      </c>
      <c r="N440" s="140" t="s">
        <v>44</v>
      </c>
      <c r="P440" s="141">
        <f t="shared" si="1"/>
        <v>0</v>
      </c>
      <c r="Q440" s="141">
        <v>1.7099999999999999E-3</v>
      </c>
      <c r="R440" s="141">
        <f t="shared" si="2"/>
        <v>3.4199999999999999E-3</v>
      </c>
      <c r="S440" s="141">
        <v>0</v>
      </c>
      <c r="T440" s="142">
        <f t="shared" si="3"/>
        <v>0</v>
      </c>
      <c r="AR440" s="143" t="s">
        <v>143</v>
      </c>
      <c r="AT440" s="143" t="s">
        <v>138</v>
      </c>
      <c r="AU440" s="143" t="s">
        <v>90</v>
      </c>
      <c r="AY440" s="17" t="s">
        <v>136</v>
      </c>
      <c r="BE440" s="144">
        <f t="shared" si="4"/>
        <v>0</v>
      </c>
      <c r="BF440" s="144">
        <f t="shared" si="5"/>
        <v>0</v>
      </c>
      <c r="BG440" s="144">
        <f t="shared" si="6"/>
        <v>0</v>
      </c>
      <c r="BH440" s="144">
        <f t="shared" si="7"/>
        <v>0</v>
      </c>
      <c r="BI440" s="144">
        <f t="shared" si="8"/>
        <v>0</v>
      </c>
      <c r="BJ440" s="17" t="s">
        <v>87</v>
      </c>
      <c r="BK440" s="144">
        <f t="shared" si="9"/>
        <v>0</v>
      </c>
      <c r="BL440" s="17" t="s">
        <v>143</v>
      </c>
      <c r="BM440" s="143" t="s">
        <v>584</v>
      </c>
    </row>
    <row r="441" spans="2:65" s="1" customFormat="1" ht="66.75" customHeight="1">
      <c r="B441" s="32"/>
      <c r="C441" s="173" t="s">
        <v>585</v>
      </c>
      <c r="D441" s="173" t="s">
        <v>320</v>
      </c>
      <c r="E441" s="174" t="s">
        <v>586</v>
      </c>
      <c r="F441" s="175" t="s">
        <v>587</v>
      </c>
      <c r="G441" s="176" t="s">
        <v>187</v>
      </c>
      <c r="H441" s="177">
        <v>2</v>
      </c>
      <c r="I441" s="178"/>
      <c r="J441" s="179">
        <f t="shared" si="0"/>
        <v>0</v>
      </c>
      <c r="K441" s="175" t="s">
        <v>1</v>
      </c>
      <c r="L441" s="180"/>
      <c r="M441" s="181" t="s">
        <v>1</v>
      </c>
      <c r="N441" s="182" t="s">
        <v>44</v>
      </c>
      <c r="P441" s="141">
        <f t="shared" si="1"/>
        <v>0</v>
      </c>
      <c r="Q441" s="141">
        <v>1.78E-2</v>
      </c>
      <c r="R441" s="141">
        <f t="shared" si="2"/>
        <v>3.56E-2</v>
      </c>
      <c r="S441" s="141">
        <v>0</v>
      </c>
      <c r="T441" s="142">
        <f t="shared" si="3"/>
        <v>0</v>
      </c>
      <c r="AR441" s="143" t="s">
        <v>179</v>
      </c>
      <c r="AT441" s="143" t="s">
        <v>320</v>
      </c>
      <c r="AU441" s="143" t="s">
        <v>90</v>
      </c>
      <c r="AY441" s="17" t="s">
        <v>136</v>
      </c>
      <c r="BE441" s="144">
        <f t="shared" si="4"/>
        <v>0</v>
      </c>
      <c r="BF441" s="144">
        <f t="shared" si="5"/>
        <v>0</v>
      </c>
      <c r="BG441" s="144">
        <f t="shared" si="6"/>
        <v>0</v>
      </c>
      <c r="BH441" s="144">
        <f t="shared" si="7"/>
        <v>0</v>
      </c>
      <c r="BI441" s="144">
        <f t="shared" si="8"/>
        <v>0</v>
      </c>
      <c r="BJ441" s="17" t="s">
        <v>87</v>
      </c>
      <c r="BK441" s="144">
        <f t="shared" si="9"/>
        <v>0</v>
      </c>
      <c r="BL441" s="17" t="s">
        <v>143</v>
      </c>
      <c r="BM441" s="143" t="s">
        <v>588</v>
      </c>
    </row>
    <row r="442" spans="2:65" s="1" customFormat="1" ht="24.2" customHeight="1">
      <c r="B442" s="32"/>
      <c r="C442" s="132" t="s">
        <v>589</v>
      </c>
      <c r="D442" s="132" t="s">
        <v>138</v>
      </c>
      <c r="E442" s="133" t="s">
        <v>527</v>
      </c>
      <c r="F442" s="134" t="s">
        <v>528</v>
      </c>
      <c r="G442" s="135" t="s">
        <v>187</v>
      </c>
      <c r="H442" s="136">
        <v>1</v>
      </c>
      <c r="I442" s="137"/>
      <c r="J442" s="138">
        <f t="shared" si="0"/>
        <v>0</v>
      </c>
      <c r="K442" s="134" t="s">
        <v>142</v>
      </c>
      <c r="L442" s="32"/>
      <c r="M442" s="139" t="s">
        <v>1</v>
      </c>
      <c r="N442" s="140" t="s">
        <v>44</v>
      </c>
      <c r="P442" s="141">
        <f t="shared" si="1"/>
        <v>0</v>
      </c>
      <c r="Q442" s="141">
        <v>1E-4</v>
      </c>
      <c r="R442" s="141">
        <f t="shared" si="2"/>
        <v>1E-4</v>
      </c>
      <c r="S442" s="141">
        <v>0</v>
      </c>
      <c r="T442" s="142">
        <f t="shared" si="3"/>
        <v>0</v>
      </c>
      <c r="AR442" s="143" t="s">
        <v>143</v>
      </c>
      <c r="AT442" s="143" t="s">
        <v>138</v>
      </c>
      <c r="AU442" s="143" t="s">
        <v>90</v>
      </c>
      <c r="AY442" s="17" t="s">
        <v>136</v>
      </c>
      <c r="BE442" s="144">
        <f t="shared" si="4"/>
        <v>0</v>
      </c>
      <c r="BF442" s="144">
        <f t="shared" si="5"/>
        <v>0</v>
      </c>
      <c r="BG442" s="144">
        <f t="shared" si="6"/>
        <v>0</v>
      </c>
      <c r="BH442" s="144">
        <f t="shared" si="7"/>
        <v>0</v>
      </c>
      <c r="BI442" s="144">
        <f t="shared" si="8"/>
        <v>0</v>
      </c>
      <c r="BJ442" s="17" t="s">
        <v>87</v>
      </c>
      <c r="BK442" s="144">
        <f t="shared" si="9"/>
        <v>0</v>
      </c>
      <c r="BL442" s="17" t="s">
        <v>143</v>
      </c>
      <c r="BM442" s="143" t="s">
        <v>590</v>
      </c>
    </row>
    <row r="443" spans="2:65" s="1" customFormat="1" ht="66.75" customHeight="1">
      <c r="B443" s="32"/>
      <c r="C443" s="173" t="s">
        <v>591</v>
      </c>
      <c r="D443" s="173" t="s">
        <v>320</v>
      </c>
      <c r="E443" s="174" t="s">
        <v>592</v>
      </c>
      <c r="F443" s="175" t="s">
        <v>593</v>
      </c>
      <c r="G443" s="176" t="s">
        <v>187</v>
      </c>
      <c r="H443" s="177">
        <v>1</v>
      </c>
      <c r="I443" s="178"/>
      <c r="J443" s="179">
        <f t="shared" si="0"/>
        <v>0</v>
      </c>
      <c r="K443" s="175" t="s">
        <v>1</v>
      </c>
      <c r="L443" s="180"/>
      <c r="M443" s="181" t="s">
        <v>1</v>
      </c>
      <c r="N443" s="182" t="s">
        <v>44</v>
      </c>
      <c r="P443" s="141">
        <f t="shared" si="1"/>
        <v>0</v>
      </c>
      <c r="Q443" s="141">
        <v>1.0999999999999999E-2</v>
      </c>
      <c r="R443" s="141">
        <f t="shared" si="2"/>
        <v>1.0999999999999999E-2</v>
      </c>
      <c r="S443" s="141">
        <v>0</v>
      </c>
      <c r="T443" s="142">
        <f t="shared" si="3"/>
        <v>0</v>
      </c>
      <c r="AR443" s="143" t="s">
        <v>179</v>
      </c>
      <c r="AT443" s="143" t="s">
        <v>320</v>
      </c>
      <c r="AU443" s="143" t="s">
        <v>90</v>
      </c>
      <c r="AY443" s="17" t="s">
        <v>136</v>
      </c>
      <c r="BE443" s="144">
        <f t="shared" si="4"/>
        <v>0</v>
      </c>
      <c r="BF443" s="144">
        <f t="shared" si="5"/>
        <v>0</v>
      </c>
      <c r="BG443" s="144">
        <f t="shared" si="6"/>
        <v>0</v>
      </c>
      <c r="BH443" s="144">
        <f t="shared" si="7"/>
        <v>0</v>
      </c>
      <c r="BI443" s="144">
        <f t="shared" si="8"/>
        <v>0</v>
      </c>
      <c r="BJ443" s="17" t="s">
        <v>87</v>
      </c>
      <c r="BK443" s="144">
        <f t="shared" si="9"/>
        <v>0</v>
      </c>
      <c r="BL443" s="17" t="s">
        <v>143</v>
      </c>
      <c r="BM443" s="143" t="s">
        <v>594</v>
      </c>
    </row>
    <row r="444" spans="2:65" s="1" customFormat="1" ht="24.2" customHeight="1">
      <c r="B444" s="32"/>
      <c r="C444" s="132" t="s">
        <v>595</v>
      </c>
      <c r="D444" s="132" t="s">
        <v>138</v>
      </c>
      <c r="E444" s="133" t="s">
        <v>596</v>
      </c>
      <c r="F444" s="134" t="s">
        <v>597</v>
      </c>
      <c r="G444" s="135" t="s">
        <v>187</v>
      </c>
      <c r="H444" s="136">
        <v>2</v>
      </c>
      <c r="I444" s="137"/>
      <c r="J444" s="138">
        <f t="shared" si="0"/>
        <v>0</v>
      </c>
      <c r="K444" s="134" t="s">
        <v>142</v>
      </c>
      <c r="L444" s="32"/>
      <c r="M444" s="139" t="s">
        <v>1</v>
      </c>
      <c r="N444" s="140" t="s">
        <v>44</v>
      </c>
      <c r="P444" s="141">
        <f t="shared" si="1"/>
        <v>0</v>
      </c>
      <c r="Q444" s="141">
        <v>2.82E-3</v>
      </c>
      <c r="R444" s="141">
        <f t="shared" si="2"/>
        <v>5.64E-3</v>
      </c>
      <c r="S444" s="141">
        <v>0</v>
      </c>
      <c r="T444" s="142">
        <f t="shared" si="3"/>
        <v>0</v>
      </c>
      <c r="AR444" s="143" t="s">
        <v>143</v>
      </c>
      <c r="AT444" s="143" t="s">
        <v>138</v>
      </c>
      <c r="AU444" s="143" t="s">
        <v>90</v>
      </c>
      <c r="AY444" s="17" t="s">
        <v>136</v>
      </c>
      <c r="BE444" s="144">
        <f t="shared" si="4"/>
        <v>0</v>
      </c>
      <c r="BF444" s="144">
        <f t="shared" si="5"/>
        <v>0</v>
      </c>
      <c r="BG444" s="144">
        <f t="shared" si="6"/>
        <v>0</v>
      </c>
      <c r="BH444" s="144">
        <f t="shared" si="7"/>
        <v>0</v>
      </c>
      <c r="BI444" s="144">
        <f t="shared" si="8"/>
        <v>0</v>
      </c>
      <c r="BJ444" s="17" t="s">
        <v>87</v>
      </c>
      <c r="BK444" s="144">
        <f t="shared" si="9"/>
        <v>0</v>
      </c>
      <c r="BL444" s="17" t="s">
        <v>143</v>
      </c>
      <c r="BM444" s="143" t="s">
        <v>598</v>
      </c>
    </row>
    <row r="445" spans="2:65" s="12" customFormat="1">
      <c r="B445" s="145"/>
      <c r="D445" s="146" t="s">
        <v>145</v>
      </c>
      <c r="E445" s="147" t="s">
        <v>1</v>
      </c>
      <c r="F445" s="148" t="s">
        <v>599</v>
      </c>
      <c r="H445" s="149">
        <v>1</v>
      </c>
      <c r="I445" s="150"/>
      <c r="L445" s="145"/>
      <c r="M445" s="151"/>
      <c r="T445" s="152"/>
      <c r="AT445" s="147" t="s">
        <v>145</v>
      </c>
      <c r="AU445" s="147" t="s">
        <v>90</v>
      </c>
      <c r="AV445" s="12" t="s">
        <v>90</v>
      </c>
      <c r="AW445" s="12" t="s">
        <v>34</v>
      </c>
      <c r="AX445" s="12" t="s">
        <v>79</v>
      </c>
      <c r="AY445" s="147" t="s">
        <v>136</v>
      </c>
    </row>
    <row r="446" spans="2:65" s="14" customFormat="1" ht="33.75">
      <c r="B446" s="160"/>
      <c r="D446" s="146" t="s">
        <v>145</v>
      </c>
      <c r="E446" s="161" t="s">
        <v>1</v>
      </c>
      <c r="F446" s="162" t="s">
        <v>532</v>
      </c>
      <c r="H446" s="161" t="s">
        <v>1</v>
      </c>
      <c r="I446" s="163"/>
      <c r="L446" s="160"/>
      <c r="M446" s="164"/>
      <c r="T446" s="165"/>
      <c r="AT446" s="161" t="s">
        <v>145</v>
      </c>
      <c r="AU446" s="161" t="s">
        <v>90</v>
      </c>
      <c r="AV446" s="14" t="s">
        <v>87</v>
      </c>
      <c r="AW446" s="14" t="s">
        <v>34</v>
      </c>
      <c r="AX446" s="14" t="s">
        <v>79</v>
      </c>
      <c r="AY446" s="161" t="s">
        <v>136</v>
      </c>
    </row>
    <row r="447" spans="2:65" s="12" customFormat="1">
      <c r="B447" s="145"/>
      <c r="D447" s="146" t="s">
        <v>145</v>
      </c>
      <c r="E447" s="147" t="s">
        <v>1</v>
      </c>
      <c r="F447" s="148" t="s">
        <v>87</v>
      </c>
      <c r="H447" s="149">
        <v>1</v>
      </c>
      <c r="I447" s="150"/>
      <c r="L447" s="145"/>
      <c r="M447" s="151"/>
      <c r="T447" s="152"/>
      <c r="AT447" s="147" t="s">
        <v>145</v>
      </c>
      <c r="AU447" s="147" t="s">
        <v>90</v>
      </c>
      <c r="AV447" s="12" t="s">
        <v>90</v>
      </c>
      <c r="AW447" s="12" t="s">
        <v>34</v>
      </c>
      <c r="AX447" s="12" t="s">
        <v>79</v>
      </c>
      <c r="AY447" s="147" t="s">
        <v>136</v>
      </c>
    </row>
    <row r="448" spans="2:65" s="13" customFormat="1">
      <c r="B448" s="153"/>
      <c r="D448" s="146" t="s">
        <v>145</v>
      </c>
      <c r="E448" s="154" t="s">
        <v>1</v>
      </c>
      <c r="F448" s="155" t="s">
        <v>168</v>
      </c>
      <c r="H448" s="156">
        <v>2</v>
      </c>
      <c r="I448" s="157"/>
      <c r="L448" s="153"/>
      <c r="M448" s="158"/>
      <c r="T448" s="159"/>
      <c r="AT448" s="154" t="s">
        <v>145</v>
      </c>
      <c r="AU448" s="154" t="s">
        <v>90</v>
      </c>
      <c r="AV448" s="13" t="s">
        <v>143</v>
      </c>
      <c r="AW448" s="13" t="s">
        <v>34</v>
      </c>
      <c r="AX448" s="13" t="s">
        <v>87</v>
      </c>
      <c r="AY448" s="154" t="s">
        <v>136</v>
      </c>
    </row>
    <row r="449" spans="2:65" s="1" customFormat="1" ht="62.65" customHeight="1">
      <c r="B449" s="32"/>
      <c r="C449" s="173" t="s">
        <v>600</v>
      </c>
      <c r="D449" s="173" t="s">
        <v>320</v>
      </c>
      <c r="E449" s="174" t="s">
        <v>601</v>
      </c>
      <c r="F449" s="175" t="s">
        <v>602</v>
      </c>
      <c r="G449" s="176" t="s">
        <v>187</v>
      </c>
      <c r="H449" s="177">
        <v>1</v>
      </c>
      <c r="I449" s="178"/>
      <c r="J449" s="179">
        <f>ROUND(I449*H449,2)</f>
        <v>0</v>
      </c>
      <c r="K449" s="175" t="s">
        <v>1</v>
      </c>
      <c r="L449" s="180"/>
      <c r="M449" s="181" t="s">
        <v>1</v>
      </c>
      <c r="N449" s="182" t="s">
        <v>44</v>
      </c>
      <c r="P449" s="141">
        <f>O449*H449</f>
        <v>0</v>
      </c>
      <c r="Q449" s="141">
        <v>1.0500000000000001E-2</v>
      </c>
      <c r="R449" s="141">
        <f>Q449*H449</f>
        <v>1.0500000000000001E-2</v>
      </c>
      <c r="S449" s="141">
        <v>0</v>
      </c>
      <c r="T449" s="142">
        <f>S449*H449</f>
        <v>0</v>
      </c>
      <c r="AR449" s="143" t="s">
        <v>179</v>
      </c>
      <c r="AT449" s="143" t="s">
        <v>320</v>
      </c>
      <c r="AU449" s="143" t="s">
        <v>90</v>
      </c>
      <c r="AY449" s="17" t="s">
        <v>136</v>
      </c>
      <c r="BE449" s="144">
        <f>IF(N449="základní",J449,0)</f>
        <v>0</v>
      </c>
      <c r="BF449" s="144">
        <f>IF(N449="snížená",J449,0)</f>
        <v>0</v>
      </c>
      <c r="BG449" s="144">
        <f>IF(N449="zákl. přenesená",J449,0)</f>
        <v>0</v>
      </c>
      <c r="BH449" s="144">
        <f>IF(N449="sníž. přenesená",J449,0)</f>
        <v>0</v>
      </c>
      <c r="BI449" s="144">
        <f>IF(N449="nulová",J449,0)</f>
        <v>0</v>
      </c>
      <c r="BJ449" s="17" t="s">
        <v>87</v>
      </c>
      <c r="BK449" s="144">
        <f>ROUND(I449*H449,2)</f>
        <v>0</v>
      </c>
      <c r="BL449" s="17" t="s">
        <v>143</v>
      </c>
      <c r="BM449" s="143" t="s">
        <v>603</v>
      </c>
    </row>
    <row r="450" spans="2:65" s="12" customFormat="1">
      <c r="B450" s="145"/>
      <c r="D450" s="146" t="s">
        <v>145</v>
      </c>
      <c r="E450" s="147" t="s">
        <v>1</v>
      </c>
      <c r="F450" s="148" t="s">
        <v>599</v>
      </c>
      <c r="H450" s="149">
        <v>1</v>
      </c>
      <c r="I450" s="150"/>
      <c r="L450" s="145"/>
      <c r="M450" s="151"/>
      <c r="T450" s="152"/>
      <c r="AT450" s="147" t="s">
        <v>145</v>
      </c>
      <c r="AU450" s="147" t="s">
        <v>90</v>
      </c>
      <c r="AV450" s="12" t="s">
        <v>90</v>
      </c>
      <c r="AW450" s="12" t="s">
        <v>34</v>
      </c>
      <c r="AX450" s="12" t="s">
        <v>87</v>
      </c>
      <c r="AY450" s="147" t="s">
        <v>136</v>
      </c>
    </row>
    <row r="451" spans="2:65" s="1" customFormat="1" ht="24.2" customHeight="1">
      <c r="B451" s="32"/>
      <c r="C451" s="132" t="s">
        <v>604</v>
      </c>
      <c r="D451" s="132" t="s">
        <v>138</v>
      </c>
      <c r="E451" s="133" t="s">
        <v>605</v>
      </c>
      <c r="F451" s="134" t="s">
        <v>606</v>
      </c>
      <c r="G451" s="135" t="s">
        <v>187</v>
      </c>
      <c r="H451" s="136">
        <v>1</v>
      </c>
      <c r="I451" s="137"/>
      <c r="J451" s="138">
        <f>ROUND(I451*H451,2)</f>
        <v>0</v>
      </c>
      <c r="K451" s="134" t="s">
        <v>142</v>
      </c>
      <c r="L451" s="32"/>
      <c r="M451" s="139" t="s">
        <v>1</v>
      </c>
      <c r="N451" s="140" t="s">
        <v>44</v>
      </c>
      <c r="P451" s="141">
        <f>O451*H451</f>
        <v>0</v>
      </c>
      <c r="Q451" s="141">
        <v>2.8700000000000002E-3</v>
      </c>
      <c r="R451" s="141">
        <f>Q451*H451</f>
        <v>2.8700000000000002E-3</v>
      </c>
      <c r="S451" s="141">
        <v>0</v>
      </c>
      <c r="T451" s="142">
        <f>S451*H451</f>
        <v>0</v>
      </c>
      <c r="AR451" s="143" t="s">
        <v>143</v>
      </c>
      <c r="AT451" s="143" t="s">
        <v>138</v>
      </c>
      <c r="AU451" s="143" t="s">
        <v>90</v>
      </c>
      <c r="AY451" s="17" t="s">
        <v>136</v>
      </c>
      <c r="BE451" s="144">
        <f>IF(N451="základní",J451,0)</f>
        <v>0</v>
      </c>
      <c r="BF451" s="144">
        <f>IF(N451="snížená",J451,0)</f>
        <v>0</v>
      </c>
      <c r="BG451" s="144">
        <f>IF(N451="zákl. přenesená",J451,0)</f>
        <v>0</v>
      </c>
      <c r="BH451" s="144">
        <f>IF(N451="sníž. přenesená",J451,0)</f>
        <v>0</v>
      </c>
      <c r="BI451" s="144">
        <f>IF(N451="nulová",J451,0)</f>
        <v>0</v>
      </c>
      <c r="BJ451" s="17" t="s">
        <v>87</v>
      </c>
      <c r="BK451" s="144">
        <f>ROUND(I451*H451,2)</f>
        <v>0</v>
      </c>
      <c r="BL451" s="17" t="s">
        <v>143</v>
      </c>
      <c r="BM451" s="143" t="s">
        <v>607</v>
      </c>
    </row>
    <row r="452" spans="2:65" s="12" customFormat="1">
      <c r="B452" s="145"/>
      <c r="D452" s="146" t="s">
        <v>145</v>
      </c>
      <c r="E452" s="147" t="s">
        <v>1</v>
      </c>
      <c r="F452" s="148" t="s">
        <v>608</v>
      </c>
      <c r="H452" s="149">
        <v>1</v>
      </c>
      <c r="I452" s="150"/>
      <c r="L452" s="145"/>
      <c r="M452" s="151"/>
      <c r="T452" s="152"/>
      <c r="AT452" s="147" t="s">
        <v>145</v>
      </c>
      <c r="AU452" s="147" t="s">
        <v>90</v>
      </c>
      <c r="AV452" s="12" t="s">
        <v>90</v>
      </c>
      <c r="AW452" s="12" t="s">
        <v>34</v>
      </c>
      <c r="AX452" s="12" t="s">
        <v>87</v>
      </c>
      <c r="AY452" s="147" t="s">
        <v>136</v>
      </c>
    </row>
    <row r="453" spans="2:65" s="1" customFormat="1" ht="24.2" customHeight="1">
      <c r="B453" s="32"/>
      <c r="C453" s="173" t="s">
        <v>609</v>
      </c>
      <c r="D453" s="173" t="s">
        <v>320</v>
      </c>
      <c r="E453" s="174" t="s">
        <v>610</v>
      </c>
      <c r="F453" s="175" t="s">
        <v>611</v>
      </c>
      <c r="G453" s="176" t="s">
        <v>187</v>
      </c>
      <c r="H453" s="177">
        <v>1</v>
      </c>
      <c r="I453" s="178"/>
      <c r="J453" s="179">
        <f>ROUND(I453*H453,2)</f>
        <v>0</v>
      </c>
      <c r="K453" s="175" t="s">
        <v>142</v>
      </c>
      <c r="L453" s="180"/>
      <c r="M453" s="181" t="s">
        <v>1</v>
      </c>
      <c r="N453" s="182" t="s">
        <v>44</v>
      </c>
      <c r="P453" s="141">
        <f>O453*H453</f>
        <v>0</v>
      </c>
      <c r="Q453" s="141">
        <v>1.8499999999999999E-2</v>
      </c>
      <c r="R453" s="141">
        <f>Q453*H453</f>
        <v>1.8499999999999999E-2</v>
      </c>
      <c r="S453" s="141">
        <v>0</v>
      </c>
      <c r="T453" s="142">
        <f>S453*H453</f>
        <v>0</v>
      </c>
      <c r="AR453" s="143" t="s">
        <v>179</v>
      </c>
      <c r="AT453" s="143" t="s">
        <v>320</v>
      </c>
      <c r="AU453" s="143" t="s">
        <v>90</v>
      </c>
      <c r="AY453" s="17" t="s">
        <v>136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7" t="s">
        <v>87</v>
      </c>
      <c r="BK453" s="144">
        <f>ROUND(I453*H453,2)</f>
        <v>0</v>
      </c>
      <c r="BL453" s="17" t="s">
        <v>143</v>
      </c>
      <c r="BM453" s="143" t="s">
        <v>612</v>
      </c>
    </row>
    <row r="454" spans="2:65" s="1" customFormat="1" ht="24.2" customHeight="1">
      <c r="B454" s="32"/>
      <c r="C454" s="132" t="s">
        <v>613</v>
      </c>
      <c r="D454" s="132" t="s">
        <v>138</v>
      </c>
      <c r="E454" s="133" t="s">
        <v>574</v>
      </c>
      <c r="F454" s="134" t="s">
        <v>575</v>
      </c>
      <c r="G454" s="135" t="s">
        <v>187</v>
      </c>
      <c r="H454" s="136">
        <v>1</v>
      </c>
      <c r="I454" s="137"/>
      <c r="J454" s="138">
        <f>ROUND(I454*H454,2)</f>
        <v>0</v>
      </c>
      <c r="K454" s="134" t="s">
        <v>142</v>
      </c>
      <c r="L454" s="32"/>
      <c r="M454" s="139" t="s">
        <v>1</v>
      </c>
      <c r="N454" s="140" t="s">
        <v>44</v>
      </c>
      <c r="P454" s="141">
        <f>O454*H454</f>
        <v>0</v>
      </c>
      <c r="Q454" s="141">
        <v>1.67E-3</v>
      </c>
      <c r="R454" s="141">
        <f>Q454*H454</f>
        <v>1.67E-3</v>
      </c>
      <c r="S454" s="141">
        <v>0</v>
      </c>
      <c r="T454" s="142">
        <f>S454*H454</f>
        <v>0</v>
      </c>
      <c r="AR454" s="143" t="s">
        <v>143</v>
      </c>
      <c r="AT454" s="143" t="s">
        <v>138</v>
      </c>
      <c r="AU454" s="143" t="s">
        <v>90</v>
      </c>
      <c r="AY454" s="17" t="s">
        <v>136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87</v>
      </c>
      <c r="BK454" s="144">
        <f>ROUND(I454*H454,2)</f>
        <v>0</v>
      </c>
      <c r="BL454" s="17" t="s">
        <v>143</v>
      </c>
      <c r="BM454" s="143" t="s">
        <v>614</v>
      </c>
    </row>
    <row r="455" spans="2:65" s="12" customFormat="1">
      <c r="B455" s="145"/>
      <c r="D455" s="146" t="s">
        <v>145</v>
      </c>
      <c r="E455" s="147" t="s">
        <v>1</v>
      </c>
      <c r="F455" s="148" t="s">
        <v>608</v>
      </c>
      <c r="H455" s="149">
        <v>1</v>
      </c>
      <c r="I455" s="150"/>
      <c r="L455" s="145"/>
      <c r="M455" s="151"/>
      <c r="T455" s="152"/>
      <c r="AT455" s="147" t="s">
        <v>145</v>
      </c>
      <c r="AU455" s="147" t="s">
        <v>90</v>
      </c>
      <c r="AV455" s="12" t="s">
        <v>90</v>
      </c>
      <c r="AW455" s="12" t="s">
        <v>34</v>
      </c>
      <c r="AX455" s="12" t="s">
        <v>87</v>
      </c>
      <c r="AY455" s="147" t="s">
        <v>136</v>
      </c>
    </row>
    <row r="456" spans="2:65" s="1" customFormat="1" ht="24.2" customHeight="1">
      <c r="B456" s="32"/>
      <c r="C456" s="173" t="s">
        <v>615</v>
      </c>
      <c r="D456" s="173" t="s">
        <v>320</v>
      </c>
      <c r="E456" s="174" t="s">
        <v>616</v>
      </c>
      <c r="F456" s="175" t="s">
        <v>617</v>
      </c>
      <c r="G456" s="176" t="s">
        <v>187</v>
      </c>
      <c r="H456" s="177">
        <v>1</v>
      </c>
      <c r="I456" s="178"/>
      <c r="J456" s="179">
        <f>ROUND(I456*H456,2)</f>
        <v>0</v>
      </c>
      <c r="K456" s="175" t="s">
        <v>142</v>
      </c>
      <c r="L456" s="180"/>
      <c r="M456" s="181" t="s">
        <v>1</v>
      </c>
      <c r="N456" s="182" t="s">
        <v>44</v>
      </c>
      <c r="P456" s="141">
        <f>O456*H456</f>
        <v>0</v>
      </c>
      <c r="Q456" s="141">
        <v>5.0000000000000001E-3</v>
      </c>
      <c r="R456" s="141">
        <f>Q456*H456</f>
        <v>5.0000000000000001E-3</v>
      </c>
      <c r="S456" s="141">
        <v>0</v>
      </c>
      <c r="T456" s="142">
        <f>S456*H456</f>
        <v>0</v>
      </c>
      <c r="AR456" s="143" t="s">
        <v>179</v>
      </c>
      <c r="AT456" s="143" t="s">
        <v>320</v>
      </c>
      <c r="AU456" s="143" t="s">
        <v>90</v>
      </c>
      <c r="AY456" s="17" t="s">
        <v>136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7" t="s">
        <v>87</v>
      </c>
      <c r="BK456" s="144">
        <f>ROUND(I456*H456,2)</f>
        <v>0</v>
      </c>
      <c r="BL456" s="17" t="s">
        <v>143</v>
      </c>
      <c r="BM456" s="143" t="s">
        <v>618</v>
      </c>
    </row>
    <row r="457" spans="2:65" s="1" customFormat="1" ht="24.2" customHeight="1">
      <c r="B457" s="32"/>
      <c r="C457" s="132" t="s">
        <v>619</v>
      </c>
      <c r="D457" s="132" t="s">
        <v>138</v>
      </c>
      <c r="E457" s="133" t="s">
        <v>543</v>
      </c>
      <c r="F457" s="134" t="s">
        <v>544</v>
      </c>
      <c r="G457" s="135" t="s">
        <v>187</v>
      </c>
      <c r="H457" s="136">
        <v>5</v>
      </c>
      <c r="I457" s="137"/>
      <c r="J457" s="138">
        <f>ROUND(I457*H457,2)</f>
        <v>0</v>
      </c>
      <c r="K457" s="134" t="s">
        <v>142</v>
      </c>
      <c r="L457" s="32"/>
      <c r="M457" s="139" t="s">
        <v>1</v>
      </c>
      <c r="N457" s="140" t="s">
        <v>44</v>
      </c>
      <c r="P457" s="141">
        <f>O457*H457</f>
        <v>0</v>
      </c>
      <c r="Q457" s="141">
        <v>1.67E-3</v>
      </c>
      <c r="R457" s="141">
        <f>Q457*H457</f>
        <v>8.3499999999999998E-3</v>
      </c>
      <c r="S457" s="141">
        <v>0</v>
      </c>
      <c r="T457" s="142">
        <f>S457*H457</f>
        <v>0</v>
      </c>
      <c r="AR457" s="143" t="s">
        <v>143</v>
      </c>
      <c r="AT457" s="143" t="s">
        <v>138</v>
      </c>
      <c r="AU457" s="143" t="s">
        <v>90</v>
      </c>
      <c r="AY457" s="17" t="s">
        <v>136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87</v>
      </c>
      <c r="BK457" s="144">
        <f>ROUND(I457*H457,2)</f>
        <v>0</v>
      </c>
      <c r="BL457" s="17" t="s">
        <v>143</v>
      </c>
      <c r="BM457" s="143" t="s">
        <v>620</v>
      </c>
    </row>
    <row r="458" spans="2:65" s="12" customFormat="1" ht="22.5">
      <c r="B458" s="145"/>
      <c r="D458" s="146" t="s">
        <v>145</v>
      </c>
      <c r="E458" s="147" t="s">
        <v>1</v>
      </c>
      <c r="F458" s="148" t="s">
        <v>621</v>
      </c>
      <c r="H458" s="149">
        <v>5</v>
      </c>
      <c r="I458" s="150"/>
      <c r="L458" s="145"/>
      <c r="M458" s="151"/>
      <c r="T458" s="152"/>
      <c r="AT458" s="147" t="s">
        <v>145</v>
      </c>
      <c r="AU458" s="147" t="s">
        <v>90</v>
      </c>
      <c r="AV458" s="12" t="s">
        <v>90</v>
      </c>
      <c r="AW458" s="12" t="s">
        <v>34</v>
      </c>
      <c r="AX458" s="12" t="s">
        <v>87</v>
      </c>
      <c r="AY458" s="147" t="s">
        <v>136</v>
      </c>
    </row>
    <row r="459" spans="2:65" s="1" customFormat="1" ht="24.2" customHeight="1">
      <c r="B459" s="32"/>
      <c r="C459" s="173" t="s">
        <v>622</v>
      </c>
      <c r="D459" s="173" t="s">
        <v>320</v>
      </c>
      <c r="E459" s="174" t="s">
        <v>623</v>
      </c>
      <c r="F459" s="175" t="s">
        <v>624</v>
      </c>
      <c r="G459" s="176" t="s">
        <v>187</v>
      </c>
      <c r="H459" s="177">
        <v>1</v>
      </c>
      <c r="I459" s="178"/>
      <c r="J459" s="179">
        <f>ROUND(I459*H459,2)</f>
        <v>0</v>
      </c>
      <c r="K459" s="175" t="s">
        <v>1</v>
      </c>
      <c r="L459" s="180"/>
      <c r="M459" s="181" t="s">
        <v>1</v>
      </c>
      <c r="N459" s="182" t="s">
        <v>44</v>
      </c>
      <c r="P459" s="141">
        <f>O459*H459</f>
        <v>0</v>
      </c>
      <c r="Q459" s="141">
        <v>5.0000000000000001E-3</v>
      </c>
      <c r="R459" s="141">
        <f>Q459*H459</f>
        <v>5.0000000000000001E-3</v>
      </c>
      <c r="S459" s="141">
        <v>0</v>
      </c>
      <c r="T459" s="142">
        <f>S459*H459</f>
        <v>0</v>
      </c>
      <c r="AR459" s="143" t="s">
        <v>179</v>
      </c>
      <c r="AT459" s="143" t="s">
        <v>320</v>
      </c>
      <c r="AU459" s="143" t="s">
        <v>90</v>
      </c>
      <c r="AY459" s="17" t="s">
        <v>136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7" t="s">
        <v>87</v>
      </c>
      <c r="BK459" s="144">
        <f>ROUND(I459*H459,2)</f>
        <v>0</v>
      </c>
      <c r="BL459" s="17" t="s">
        <v>143</v>
      </c>
      <c r="BM459" s="143" t="s">
        <v>625</v>
      </c>
    </row>
    <row r="460" spans="2:65" s="1" customFormat="1" ht="24.2" customHeight="1">
      <c r="B460" s="32"/>
      <c r="C460" s="173" t="s">
        <v>626</v>
      </c>
      <c r="D460" s="173" t="s">
        <v>320</v>
      </c>
      <c r="E460" s="174" t="s">
        <v>627</v>
      </c>
      <c r="F460" s="175" t="s">
        <v>628</v>
      </c>
      <c r="G460" s="176" t="s">
        <v>187</v>
      </c>
      <c r="H460" s="177">
        <v>1</v>
      </c>
      <c r="I460" s="178"/>
      <c r="J460" s="179">
        <f>ROUND(I460*H460,2)</f>
        <v>0</v>
      </c>
      <c r="K460" s="175" t="s">
        <v>142</v>
      </c>
      <c r="L460" s="180"/>
      <c r="M460" s="181" t="s">
        <v>1</v>
      </c>
      <c r="N460" s="182" t="s">
        <v>44</v>
      </c>
      <c r="P460" s="141">
        <f>O460*H460</f>
        <v>0</v>
      </c>
      <c r="Q460" s="141">
        <v>3.8E-3</v>
      </c>
      <c r="R460" s="141">
        <f>Q460*H460</f>
        <v>3.8E-3</v>
      </c>
      <c r="S460" s="141">
        <v>0</v>
      </c>
      <c r="T460" s="142">
        <f>S460*H460</f>
        <v>0</v>
      </c>
      <c r="AR460" s="143" t="s">
        <v>179</v>
      </c>
      <c r="AT460" s="143" t="s">
        <v>320</v>
      </c>
      <c r="AU460" s="143" t="s">
        <v>90</v>
      </c>
      <c r="AY460" s="17" t="s">
        <v>136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7" t="s">
        <v>87</v>
      </c>
      <c r="BK460" s="144">
        <f>ROUND(I460*H460,2)</f>
        <v>0</v>
      </c>
      <c r="BL460" s="17" t="s">
        <v>143</v>
      </c>
      <c r="BM460" s="143" t="s">
        <v>629</v>
      </c>
    </row>
    <row r="461" spans="2:65" s="1" customFormat="1" ht="24.2" customHeight="1">
      <c r="B461" s="32"/>
      <c r="C461" s="173" t="s">
        <v>630</v>
      </c>
      <c r="D461" s="173" t="s">
        <v>320</v>
      </c>
      <c r="E461" s="174" t="s">
        <v>631</v>
      </c>
      <c r="F461" s="175" t="s">
        <v>632</v>
      </c>
      <c r="G461" s="176" t="s">
        <v>187</v>
      </c>
      <c r="H461" s="177">
        <v>1</v>
      </c>
      <c r="I461" s="178"/>
      <c r="J461" s="179">
        <f>ROUND(I461*H461,2)</f>
        <v>0</v>
      </c>
      <c r="K461" s="175" t="s">
        <v>142</v>
      </c>
      <c r="L461" s="180"/>
      <c r="M461" s="181" t="s">
        <v>1</v>
      </c>
      <c r="N461" s="182" t="s">
        <v>44</v>
      </c>
      <c r="P461" s="141">
        <f>O461*H461</f>
        <v>0</v>
      </c>
      <c r="Q461" s="141">
        <v>2.5999999999999999E-3</v>
      </c>
      <c r="R461" s="141">
        <f>Q461*H461</f>
        <v>2.5999999999999999E-3</v>
      </c>
      <c r="S461" s="141">
        <v>0</v>
      </c>
      <c r="T461" s="142">
        <f>S461*H461</f>
        <v>0</v>
      </c>
      <c r="AR461" s="143" t="s">
        <v>179</v>
      </c>
      <c r="AT461" s="143" t="s">
        <v>320</v>
      </c>
      <c r="AU461" s="143" t="s">
        <v>90</v>
      </c>
      <c r="AY461" s="17" t="s">
        <v>136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7" t="s">
        <v>87</v>
      </c>
      <c r="BK461" s="144">
        <f>ROUND(I461*H461,2)</f>
        <v>0</v>
      </c>
      <c r="BL461" s="17" t="s">
        <v>143</v>
      </c>
      <c r="BM461" s="143" t="s">
        <v>633</v>
      </c>
    </row>
    <row r="462" spans="2:65" s="1" customFormat="1" ht="24.2" customHeight="1">
      <c r="B462" s="32"/>
      <c r="C462" s="173" t="s">
        <v>634</v>
      </c>
      <c r="D462" s="173" t="s">
        <v>320</v>
      </c>
      <c r="E462" s="174" t="s">
        <v>635</v>
      </c>
      <c r="F462" s="175" t="s">
        <v>636</v>
      </c>
      <c r="G462" s="176" t="s">
        <v>187</v>
      </c>
      <c r="H462" s="177">
        <v>2</v>
      </c>
      <c r="I462" s="178"/>
      <c r="J462" s="179">
        <f>ROUND(I462*H462,2)</f>
        <v>0</v>
      </c>
      <c r="K462" s="175" t="s">
        <v>1</v>
      </c>
      <c r="L462" s="180"/>
      <c r="M462" s="181" t="s">
        <v>1</v>
      </c>
      <c r="N462" s="182" t="s">
        <v>44</v>
      </c>
      <c r="P462" s="141">
        <f>O462*H462</f>
        <v>0</v>
      </c>
      <c r="Q462" s="141">
        <v>1.5800000000000002E-2</v>
      </c>
      <c r="R462" s="141">
        <f>Q462*H462</f>
        <v>3.1600000000000003E-2</v>
      </c>
      <c r="S462" s="141">
        <v>0</v>
      </c>
      <c r="T462" s="142">
        <f>S462*H462</f>
        <v>0</v>
      </c>
      <c r="AR462" s="143" t="s">
        <v>179</v>
      </c>
      <c r="AT462" s="143" t="s">
        <v>320</v>
      </c>
      <c r="AU462" s="143" t="s">
        <v>90</v>
      </c>
      <c r="AY462" s="17" t="s">
        <v>136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7" t="s">
        <v>87</v>
      </c>
      <c r="BK462" s="144">
        <f>ROUND(I462*H462,2)</f>
        <v>0</v>
      </c>
      <c r="BL462" s="17" t="s">
        <v>143</v>
      </c>
      <c r="BM462" s="143" t="s">
        <v>637</v>
      </c>
    </row>
    <row r="463" spans="2:65" s="12" customFormat="1">
      <c r="B463" s="145"/>
      <c r="D463" s="146" t="s">
        <v>145</v>
      </c>
      <c r="E463" s="147" t="s">
        <v>1</v>
      </c>
      <c r="F463" s="148" t="s">
        <v>638</v>
      </c>
      <c r="H463" s="149">
        <v>2</v>
      </c>
      <c r="I463" s="150"/>
      <c r="L463" s="145"/>
      <c r="M463" s="151"/>
      <c r="T463" s="152"/>
      <c r="AT463" s="147" t="s">
        <v>145</v>
      </c>
      <c r="AU463" s="147" t="s">
        <v>90</v>
      </c>
      <c r="AV463" s="12" t="s">
        <v>90</v>
      </c>
      <c r="AW463" s="12" t="s">
        <v>34</v>
      </c>
      <c r="AX463" s="12" t="s">
        <v>87</v>
      </c>
      <c r="AY463" s="147" t="s">
        <v>136</v>
      </c>
    </row>
    <row r="464" spans="2:65" s="1" customFormat="1" ht="24.2" customHeight="1">
      <c r="B464" s="32"/>
      <c r="C464" s="132" t="s">
        <v>639</v>
      </c>
      <c r="D464" s="132" t="s">
        <v>138</v>
      </c>
      <c r="E464" s="133" t="s">
        <v>640</v>
      </c>
      <c r="F464" s="134" t="s">
        <v>641</v>
      </c>
      <c r="G464" s="135" t="s">
        <v>187</v>
      </c>
      <c r="H464" s="136">
        <v>6</v>
      </c>
      <c r="I464" s="137"/>
      <c r="J464" s="138">
        <f>ROUND(I464*H464,2)</f>
        <v>0</v>
      </c>
      <c r="K464" s="134" t="s">
        <v>142</v>
      </c>
      <c r="L464" s="32"/>
      <c r="M464" s="139" t="s">
        <v>1</v>
      </c>
      <c r="N464" s="140" t="s">
        <v>44</v>
      </c>
      <c r="P464" s="141">
        <f>O464*H464</f>
        <v>0</v>
      </c>
      <c r="Q464" s="141">
        <v>4.2900000000000004E-3</v>
      </c>
      <c r="R464" s="141">
        <f>Q464*H464</f>
        <v>2.5740000000000002E-2</v>
      </c>
      <c r="S464" s="141">
        <v>0</v>
      </c>
      <c r="T464" s="142">
        <f>S464*H464</f>
        <v>0</v>
      </c>
      <c r="AR464" s="143" t="s">
        <v>143</v>
      </c>
      <c r="AT464" s="143" t="s">
        <v>138</v>
      </c>
      <c r="AU464" s="143" t="s">
        <v>90</v>
      </c>
      <c r="AY464" s="17" t="s">
        <v>136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87</v>
      </c>
      <c r="BK464" s="144">
        <f>ROUND(I464*H464,2)</f>
        <v>0</v>
      </c>
      <c r="BL464" s="17" t="s">
        <v>143</v>
      </c>
      <c r="BM464" s="143" t="s">
        <v>642</v>
      </c>
    </row>
    <row r="465" spans="2:65" s="14" customFormat="1">
      <c r="B465" s="160"/>
      <c r="D465" s="146" t="s">
        <v>145</v>
      </c>
      <c r="E465" s="161" t="s">
        <v>1</v>
      </c>
      <c r="F465" s="162" t="s">
        <v>643</v>
      </c>
      <c r="H465" s="161" t="s">
        <v>1</v>
      </c>
      <c r="I465" s="163"/>
      <c r="L465" s="160"/>
      <c r="M465" s="164"/>
      <c r="T465" s="165"/>
      <c r="AT465" s="161" t="s">
        <v>145</v>
      </c>
      <c r="AU465" s="161" t="s">
        <v>90</v>
      </c>
      <c r="AV465" s="14" t="s">
        <v>87</v>
      </c>
      <c r="AW465" s="14" t="s">
        <v>34</v>
      </c>
      <c r="AX465" s="14" t="s">
        <v>79</v>
      </c>
      <c r="AY465" s="161" t="s">
        <v>136</v>
      </c>
    </row>
    <row r="466" spans="2:65" s="12" customFormat="1">
      <c r="B466" s="145"/>
      <c r="D466" s="146" t="s">
        <v>145</v>
      </c>
      <c r="E466" s="147" t="s">
        <v>1</v>
      </c>
      <c r="F466" s="148" t="s">
        <v>644</v>
      </c>
      <c r="H466" s="149">
        <v>4</v>
      </c>
      <c r="I466" s="150"/>
      <c r="L466" s="145"/>
      <c r="M466" s="151"/>
      <c r="T466" s="152"/>
      <c r="AT466" s="147" t="s">
        <v>145</v>
      </c>
      <c r="AU466" s="147" t="s">
        <v>90</v>
      </c>
      <c r="AV466" s="12" t="s">
        <v>90</v>
      </c>
      <c r="AW466" s="12" t="s">
        <v>34</v>
      </c>
      <c r="AX466" s="12" t="s">
        <v>79</v>
      </c>
      <c r="AY466" s="147" t="s">
        <v>136</v>
      </c>
    </row>
    <row r="467" spans="2:65" s="14" customFormat="1" ht="33.75">
      <c r="B467" s="160"/>
      <c r="D467" s="146" t="s">
        <v>145</v>
      </c>
      <c r="E467" s="161" t="s">
        <v>1</v>
      </c>
      <c r="F467" s="162" t="s">
        <v>532</v>
      </c>
      <c r="H467" s="161" t="s">
        <v>1</v>
      </c>
      <c r="I467" s="163"/>
      <c r="L467" s="160"/>
      <c r="M467" s="164"/>
      <c r="T467" s="165"/>
      <c r="AT467" s="161" t="s">
        <v>145</v>
      </c>
      <c r="AU467" s="161" t="s">
        <v>90</v>
      </c>
      <c r="AV467" s="14" t="s">
        <v>87</v>
      </c>
      <c r="AW467" s="14" t="s">
        <v>34</v>
      </c>
      <c r="AX467" s="14" t="s">
        <v>79</v>
      </c>
      <c r="AY467" s="161" t="s">
        <v>136</v>
      </c>
    </row>
    <row r="468" spans="2:65" s="12" customFormat="1">
      <c r="B468" s="145"/>
      <c r="D468" s="146" t="s">
        <v>145</v>
      </c>
      <c r="E468" s="147" t="s">
        <v>1</v>
      </c>
      <c r="F468" s="148" t="s">
        <v>645</v>
      </c>
      <c r="H468" s="149">
        <v>2</v>
      </c>
      <c r="I468" s="150"/>
      <c r="L468" s="145"/>
      <c r="M468" s="151"/>
      <c r="T468" s="152"/>
      <c r="AT468" s="147" t="s">
        <v>145</v>
      </c>
      <c r="AU468" s="147" t="s">
        <v>90</v>
      </c>
      <c r="AV468" s="12" t="s">
        <v>90</v>
      </c>
      <c r="AW468" s="12" t="s">
        <v>34</v>
      </c>
      <c r="AX468" s="12" t="s">
        <v>79</v>
      </c>
      <c r="AY468" s="147" t="s">
        <v>136</v>
      </c>
    </row>
    <row r="469" spans="2:65" s="13" customFormat="1">
      <c r="B469" s="153"/>
      <c r="D469" s="146" t="s">
        <v>145</v>
      </c>
      <c r="E469" s="154" t="s">
        <v>1</v>
      </c>
      <c r="F469" s="155" t="s">
        <v>168</v>
      </c>
      <c r="H469" s="156">
        <v>6</v>
      </c>
      <c r="I469" s="157"/>
      <c r="L469" s="153"/>
      <c r="M469" s="158"/>
      <c r="T469" s="159"/>
      <c r="AT469" s="154" t="s">
        <v>145</v>
      </c>
      <c r="AU469" s="154" t="s">
        <v>90</v>
      </c>
      <c r="AV469" s="13" t="s">
        <v>143</v>
      </c>
      <c r="AW469" s="13" t="s">
        <v>34</v>
      </c>
      <c r="AX469" s="13" t="s">
        <v>87</v>
      </c>
      <c r="AY469" s="154" t="s">
        <v>136</v>
      </c>
    </row>
    <row r="470" spans="2:65" s="1" customFormat="1" ht="66.75" customHeight="1">
      <c r="B470" s="32"/>
      <c r="C470" s="173" t="s">
        <v>646</v>
      </c>
      <c r="D470" s="173" t="s">
        <v>320</v>
      </c>
      <c r="E470" s="174" t="s">
        <v>647</v>
      </c>
      <c r="F470" s="175" t="s">
        <v>648</v>
      </c>
      <c r="G470" s="176" t="s">
        <v>187</v>
      </c>
      <c r="H470" s="177">
        <v>1</v>
      </c>
      <c r="I470" s="178"/>
      <c r="J470" s="179">
        <f>ROUND(I470*H470,2)</f>
        <v>0</v>
      </c>
      <c r="K470" s="175" t="s">
        <v>1</v>
      </c>
      <c r="L470" s="180"/>
      <c r="M470" s="181" t="s">
        <v>1</v>
      </c>
      <c r="N470" s="182" t="s">
        <v>44</v>
      </c>
      <c r="P470" s="141">
        <f>O470*H470</f>
        <v>0</v>
      </c>
      <c r="Q470" s="141">
        <v>4.2000000000000003E-2</v>
      </c>
      <c r="R470" s="141">
        <f>Q470*H470</f>
        <v>4.2000000000000003E-2</v>
      </c>
      <c r="S470" s="141">
        <v>0</v>
      </c>
      <c r="T470" s="142">
        <f>S470*H470</f>
        <v>0</v>
      </c>
      <c r="AR470" s="143" t="s">
        <v>179</v>
      </c>
      <c r="AT470" s="143" t="s">
        <v>320</v>
      </c>
      <c r="AU470" s="143" t="s">
        <v>90</v>
      </c>
      <c r="AY470" s="17" t="s">
        <v>136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7" t="s">
        <v>87</v>
      </c>
      <c r="BK470" s="144">
        <f>ROUND(I470*H470,2)</f>
        <v>0</v>
      </c>
      <c r="BL470" s="17" t="s">
        <v>143</v>
      </c>
      <c r="BM470" s="143" t="s">
        <v>649</v>
      </c>
    </row>
    <row r="471" spans="2:65" s="1" customFormat="1" ht="66.75" customHeight="1">
      <c r="B471" s="32"/>
      <c r="C471" s="173" t="s">
        <v>650</v>
      </c>
      <c r="D471" s="173" t="s">
        <v>320</v>
      </c>
      <c r="E471" s="174" t="s">
        <v>651</v>
      </c>
      <c r="F471" s="175" t="s">
        <v>652</v>
      </c>
      <c r="G471" s="176" t="s">
        <v>187</v>
      </c>
      <c r="H471" s="177">
        <v>1</v>
      </c>
      <c r="I471" s="178"/>
      <c r="J471" s="179">
        <f>ROUND(I471*H471,2)</f>
        <v>0</v>
      </c>
      <c r="K471" s="175" t="s">
        <v>1</v>
      </c>
      <c r="L471" s="180"/>
      <c r="M471" s="181" t="s">
        <v>1</v>
      </c>
      <c r="N471" s="182" t="s">
        <v>44</v>
      </c>
      <c r="P471" s="141">
        <f>O471*H471</f>
        <v>0</v>
      </c>
      <c r="Q471" s="141">
        <v>4.2999999999999997E-2</v>
      </c>
      <c r="R471" s="141">
        <f>Q471*H471</f>
        <v>4.2999999999999997E-2</v>
      </c>
      <c r="S471" s="141">
        <v>0</v>
      </c>
      <c r="T471" s="142">
        <f>S471*H471</f>
        <v>0</v>
      </c>
      <c r="AR471" s="143" t="s">
        <v>179</v>
      </c>
      <c r="AT471" s="143" t="s">
        <v>320</v>
      </c>
      <c r="AU471" s="143" t="s">
        <v>90</v>
      </c>
      <c r="AY471" s="17" t="s">
        <v>136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7" t="s">
        <v>87</v>
      </c>
      <c r="BK471" s="144">
        <f>ROUND(I471*H471,2)</f>
        <v>0</v>
      </c>
      <c r="BL471" s="17" t="s">
        <v>143</v>
      </c>
      <c r="BM471" s="143" t="s">
        <v>653</v>
      </c>
    </row>
    <row r="472" spans="2:65" s="1" customFormat="1" ht="76.349999999999994" customHeight="1">
      <c r="B472" s="32"/>
      <c r="C472" s="173" t="s">
        <v>654</v>
      </c>
      <c r="D472" s="173" t="s">
        <v>320</v>
      </c>
      <c r="E472" s="174" t="s">
        <v>655</v>
      </c>
      <c r="F472" s="175" t="s">
        <v>656</v>
      </c>
      <c r="G472" s="176" t="s">
        <v>187</v>
      </c>
      <c r="H472" s="177">
        <v>2</v>
      </c>
      <c r="I472" s="178"/>
      <c r="J472" s="179">
        <f>ROUND(I472*H472,2)</f>
        <v>0</v>
      </c>
      <c r="K472" s="175" t="s">
        <v>1</v>
      </c>
      <c r="L472" s="180"/>
      <c r="M472" s="181" t="s">
        <v>1</v>
      </c>
      <c r="N472" s="182" t="s">
        <v>44</v>
      </c>
      <c r="P472" s="141">
        <f>O472*H472</f>
        <v>0</v>
      </c>
      <c r="Q472" s="141">
        <v>0.05</v>
      </c>
      <c r="R472" s="141">
        <f>Q472*H472</f>
        <v>0.1</v>
      </c>
      <c r="S472" s="141">
        <v>0</v>
      </c>
      <c r="T472" s="142">
        <f>S472*H472</f>
        <v>0</v>
      </c>
      <c r="AR472" s="143" t="s">
        <v>179</v>
      </c>
      <c r="AT472" s="143" t="s">
        <v>320</v>
      </c>
      <c r="AU472" s="143" t="s">
        <v>90</v>
      </c>
      <c r="AY472" s="17" t="s">
        <v>136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87</v>
      </c>
      <c r="BK472" s="144">
        <f>ROUND(I472*H472,2)</f>
        <v>0</v>
      </c>
      <c r="BL472" s="17" t="s">
        <v>143</v>
      </c>
      <c r="BM472" s="143" t="s">
        <v>657</v>
      </c>
    </row>
    <row r="473" spans="2:65" s="1" customFormat="1" ht="24.2" customHeight="1">
      <c r="B473" s="32"/>
      <c r="C473" s="132" t="s">
        <v>658</v>
      </c>
      <c r="D473" s="132" t="s">
        <v>138</v>
      </c>
      <c r="E473" s="133" t="s">
        <v>659</v>
      </c>
      <c r="F473" s="134" t="s">
        <v>660</v>
      </c>
      <c r="G473" s="135" t="s">
        <v>159</v>
      </c>
      <c r="H473" s="136">
        <v>9.8000000000000007</v>
      </c>
      <c r="I473" s="137"/>
      <c r="J473" s="138">
        <f>ROUND(I473*H473,2)</f>
        <v>0</v>
      </c>
      <c r="K473" s="134" t="s">
        <v>142</v>
      </c>
      <c r="L473" s="32"/>
      <c r="M473" s="139" t="s">
        <v>1</v>
      </c>
      <c r="N473" s="140" t="s">
        <v>44</v>
      </c>
      <c r="P473" s="141">
        <f>O473*H473</f>
        <v>0</v>
      </c>
      <c r="Q473" s="141">
        <v>0</v>
      </c>
      <c r="R473" s="141">
        <f>Q473*H473</f>
        <v>0</v>
      </c>
      <c r="S473" s="141">
        <v>0</v>
      </c>
      <c r="T473" s="142">
        <f>S473*H473</f>
        <v>0</v>
      </c>
      <c r="AR473" s="143" t="s">
        <v>143</v>
      </c>
      <c r="AT473" s="143" t="s">
        <v>138</v>
      </c>
      <c r="AU473" s="143" t="s">
        <v>90</v>
      </c>
      <c r="AY473" s="17" t="s">
        <v>136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87</v>
      </c>
      <c r="BK473" s="144">
        <f>ROUND(I473*H473,2)</f>
        <v>0</v>
      </c>
      <c r="BL473" s="17" t="s">
        <v>143</v>
      </c>
      <c r="BM473" s="143" t="s">
        <v>661</v>
      </c>
    </row>
    <row r="474" spans="2:65" s="12" customFormat="1">
      <c r="B474" s="145"/>
      <c r="D474" s="146" t="s">
        <v>145</v>
      </c>
      <c r="E474" s="147" t="s">
        <v>1</v>
      </c>
      <c r="F474" s="148" t="s">
        <v>662</v>
      </c>
      <c r="H474" s="149">
        <v>9.8000000000000007</v>
      </c>
      <c r="I474" s="150"/>
      <c r="L474" s="145"/>
      <c r="M474" s="151"/>
      <c r="T474" s="152"/>
      <c r="AT474" s="147" t="s">
        <v>145</v>
      </c>
      <c r="AU474" s="147" t="s">
        <v>90</v>
      </c>
      <c r="AV474" s="12" t="s">
        <v>90</v>
      </c>
      <c r="AW474" s="12" t="s">
        <v>34</v>
      </c>
      <c r="AX474" s="12" t="s">
        <v>87</v>
      </c>
      <c r="AY474" s="147" t="s">
        <v>136</v>
      </c>
    </row>
    <row r="475" spans="2:65" s="1" customFormat="1" ht="24.2" customHeight="1">
      <c r="B475" s="32"/>
      <c r="C475" s="173" t="s">
        <v>663</v>
      </c>
      <c r="D475" s="173" t="s">
        <v>320</v>
      </c>
      <c r="E475" s="174" t="s">
        <v>664</v>
      </c>
      <c r="F475" s="175" t="s">
        <v>665</v>
      </c>
      <c r="G475" s="176" t="s">
        <v>159</v>
      </c>
      <c r="H475" s="177">
        <v>9.9469999999999992</v>
      </c>
      <c r="I475" s="178"/>
      <c r="J475" s="179">
        <f>ROUND(I475*H475,2)</f>
        <v>0</v>
      </c>
      <c r="K475" s="175" t="s">
        <v>142</v>
      </c>
      <c r="L475" s="180"/>
      <c r="M475" s="181" t="s">
        <v>1</v>
      </c>
      <c r="N475" s="182" t="s">
        <v>44</v>
      </c>
      <c r="P475" s="141">
        <f>O475*H475</f>
        <v>0</v>
      </c>
      <c r="Q475" s="141">
        <v>2.7999999999999998E-4</v>
      </c>
      <c r="R475" s="141">
        <f>Q475*H475</f>
        <v>2.7851599999999996E-3</v>
      </c>
      <c r="S475" s="141">
        <v>0</v>
      </c>
      <c r="T475" s="142">
        <f>S475*H475</f>
        <v>0</v>
      </c>
      <c r="AR475" s="143" t="s">
        <v>179</v>
      </c>
      <c r="AT475" s="143" t="s">
        <v>320</v>
      </c>
      <c r="AU475" s="143" t="s">
        <v>90</v>
      </c>
      <c r="AY475" s="17" t="s">
        <v>136</v>
      </c>
      <c r="BE475" s="144">
        <f>IF(N475="základní",J475,0)</f>
        <v>0</v>
      </c>
      <c r="BF475" s="144">
        <f>IF(N475="snížená",J475,0)</f>
        <v>0</v>
      </c>
      <c r="BG475" s="144">
        <f>IF(N475="zákl. přenesená",J475,0)</f>
        <v>0</v>
      </c>
      <c r="BH475" s="144">
        <f>IF(N475="sníž. přenesená",J475,0)</f>
        <v>0</v>
      </c>
      <c r="BI475" s="144">
        <f>IF(N475="nulová",J475,0)</f>
        <v>0</v>
      </c>
      <c r="BJ475" s="17" t="s">
        <v>87</v>
      </c>
      <c r="BK475" s="144">
        <f>ROUND(I475*H475,2)</f>
        <v>0</v>
      </c>
      <c r="BL475" s="17" t="s">
        <v>143</v>
      </c>
      <c r="BM475" s="143" t="s">
        <v>666</v>
      </c>
    </row>
    <row r="476" spans="2:65" s="12" customFormat="1">
      <c r="B476" s="145"/>
      <c r="D476" s="146" t="s">
        <v>145</v>
      </c>
      <c r="F476" s="148" t="s">
        <v>667</v>
      </c>
      <c r="H476" s="149">
        <v>9.9469999999999992</v>
      </c>
      <c r="I476" s="150"/>
      <c r="L476" s="145"/>
      <c r="M476" s="151"/>
      <c r="T476" s="152"/>
      <c r="AT476" s="147" t="s">
        <v>145</v>
      </c>
      <c r="AU476" s="147" t="s">
        <v>90</v>
      </c>
      <c r="AV476" s="12" t="s">
        <v>90</v>
      </c>
      <c r="AW476" s="12" t="s">
        <v>4</v>
      </c>
      <c r="AX476" s="12" t="s">
        <v>87</v>
      </c>
      <c r="AY476" s="147" t="s">
        <v>136</v>
      </c>
    </row>
    <row r="477" spans="2:65" s="1" customFormat="1" ht="24.2" customHeight="1">
      <c r="B477" s="32"/>
      <c r="C477" s="132" t="s">
        <v>668</v>
      </c>
      <c r="D477" s="132" t="s">
        <v>138</v>
      </c>
      <c r="E477" s="133" t="s">
        <v>669</v>
      </c>
      <c r="F477" s="134" t="s">
        <v>670</v>
      </c>
      <c r="G477" s="135" t="s">
        <v>159</v>
      </c>
      <c r="H477" s="136">
        <v>91</v>
      </c>
      <c r="I477" s="137"/>
      <c r="J477" s="138">
        <f>ROUND(I477*H477,2)</f>
        <v>0</v>
      </c>
      <c r="K477" s="134" t="s">
        <v>142</v>
      </c>
      <c r="L477" s="32"/>
      <c r="M477" s="139" t="s">
        <v>1</v>
      </c>
      <c r="N477" s="140" t="s">
        <v>44</v>
      </c>
      <c r="P477" s="141">
        <f>O477*H477</f>
        <v>0</v>
      </c>
      <c r="Q477" s="141">
        <v>0</v>
      </c>
      <c r="R477" s="141">
        <f>Q477*H477</f>
        <v>0</v>
      </c>
      <c r="S477" s="141">
        <v>0</v>
      </c>
      <c r="T477" s="142">
        <f>S477*H477</f>
        <v>0</v>
      </c>
      <c r="AR477" s="143" t="s">
        <v>143</v>
      </c>
      <c r="AT477" s="143" t="s">
        <v>138</v>
      </c>
      <c r="AU477" s="143" t="s">
        <v>90</v>
      </c>
      <c r="AY477" s="17" t="s">
        <v>136</v>
      </c>
      <c r="BE477" s="144">
        <f>IF(N477="základní",J477,0)</f>
        <v>0</v>
      </c>
      <c r="BF477" s="144">
        <f>IF(N477="snížená",J477,0)</f>
        <v>0</v>
      </c>
      <c r="BG477" s="144">
        <f>IF(N477="zákl. přenesená",J477,0)</f>
        <v>0</v>
      </c>
      <c r="BH477" s="144">
        <f>IF(N477="sníž. přenesená",J477,0)</f>
        <v>0</v>
      </c>
      <c r="BI477" s="144">
        <f>IF(N477="nulová",J477,0)</f>
        <v>0</v>
      </c>
      <c r="BJ477" s="17" t="s">
        <v>87</v>
      </c>
      <c r="BK477" s="144">
        <f>ROUND(I477*H477,2)</f>
        <v>0</v>
      </c>
      <c r="BL477" s="17" t="s">
        <v>143</v>
      </c>
      <c r="BM477" s="143" t="s">
        <v>671</v>
      </c>
    </row>
    <row r="478" spans="2:65" s="12" customFormat="1">
      <c r="B478" s="145"/>
      <c r="D478" s="146" t="s">
        <v>145</v>
      </c>
      <c r="E478" s="147" t="s">
        <v>1</v>
      </c>
      <c r="F478" s="148" t="s">
        <v>672</v>
      </c>
      <c r="H478" s="149">
        <v>91</v>
      </c>
      <c r="I478" s="150"/>
      <c r="L478" s="145"/>
      <c r="M478" s="151"/>
      <c r="T478" s="152"/>
      <c r="AT478" s="147" t="s">
        <v>145</v>
      </c>
      <c r="AU478" s="147" t="s">
        <v>90</v>
      </c>
      <c r="AV478" s="12" t="s">
        <v>90</v>
      </c>
      <c r="AW478" s="12" t="s">
        <v>34</v>
      </c>
      <c r="AX478" s="12" t="s">
        <v>87</v>
      </c>
      <c r="AY478" s="147" t="s">
        <v>136</v>
      </c>
    </row>
    <row r="479" spans="2:65" s="1" customFormat="1" ht="62.65" customHeight="1">
      <c r="B479" s="32"/>
      <c r="C479" s="173" t="s">
        <v>673</v>
      </c>
      <c r="D479" s="173" t="s">
        <v>320</v>
      </c>
      <c r="E479" s="174" t="s">
        <v>674</v>
      </c>
      <c r="F479" s="175" t="s">
        <v>675</v>
      </c>
      <c r="G479" s="176" t="s">
        <v>159</v>
      </c>
      <c r="H479" s="177">
        <v>92.364999999999995</v>
      </c>
      <c r="I479" s="178"/>
      <c r="J479" s="179">
        <f>ROUND(I479*H479,2)</f>
        <v>0</v>
      </c>
      <c r="K479" s="175" t="s">
        <v>1</v>
      </c>
      <c r="L479" s="180"/>
      <c r="M479" s="181" t="s">
        <v>1</v>
      </c>
      <c r="N479" s="182" t="s">
        <v>44</v>
      </c>
      <c r="P479" s="141">
        <f>O479*H479</f>
        <v>0</v>
      </c>
      <c r="Q479" s="141">
        <v>1.0499999999999999E-3</v>
      </c>
      <c r="R479" s="141">
        <f>Q479*H479</f>
        <v>9.6983249999999993E-2</v>
      </c>
      <c r="S479" s="141">
        <v>0</v>
      </c>
      <c r="T479" s="142">
        <f>S479*H479</f>
        <v>0</v>
      </c>
      <c r="AR479" s="143" t="s">
        <v>179</v>
      </c>
      <c r="AT479" s="143" t="s">
        <v>320</v>
      </c>
      <c r="AU479" s="143" t="s">
        <v>90</v>
      </c>
      <c r="AY479" s="17" t="s">
        <v>136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87</v>
      </c>
      <c r="BK479" s="144">
        <f>ROUND(I479*H479,2)</f>
        <v>0</v>
      </c>
      <c r="BL479" s="17" t="s">
        <v>143</v>
      </c>
      <c r="BM479" s="143" t="s">
        <v>676</v>
      </c>
    </row>
    <row r="480" spans="2:65" s="12" customFormat="1">
      <c r="B480" s="145"/>
      <c r="D480" s="146" t="s">
        <v>145</v>
      </c>
      <c r="F480" s="148" t="s">
        <v>677</v>
      </c>
      <c r="H480" s="149">
        <v>92.364999999999995</v>
      </c>
      <c r="I480" s="150"/>
      <c r="L480" s="145"/>
      <c r="M480" s="151"/>
      <c r="T480" s="152"/>
      <c r="AT480" s="147" t="s">
        <v>145</v>
      </c>
      <c r="AU480" s="147" t="s">
        <v>90</v>
      </c>
      <c r="AV480" s="12" t="s">
        <v>90</v>
      </c>
      <c r="AW480" s="12" t="s">
        <v>4</v>
      </c>
      <c r="AX480" s="12" t="s">
        <v>87</v>
      </c>
      <c r="AY480" s="147" t="s">
        <v>136</v>
      </c>
    </row>
    <row r="481" spans="2:65" s="1" customFormat="1" ht="21.75" customHeight="1">
      <c r="B481" s="32"/>
      <c r="C481" s="132" t="s">
        <v>678</v>
      </c>
      <c r="D481" s="132" t="s">
        <v>138</v>
      </c>
      <c r="E481" s="133" t="s">
        <v>679</v>
      </c>
      <c r="F481" s="134" t="s">
        <v>680</v>
      </c>
      <c r="G481" s="135" t="s">
        <v>159</v>
      </c>
      <c r="H481" s="136">
        <v>9.8000000000000007</v>
      </c>
      <c r="I481" s="137"/>
      <c r="J481" s="138">
        <f>ROUND(I481*H481,2)</f>
        <v>0</v>
      </c>
      <c r="K481" s="134" t="s">
        <v>142</v>
      </c>
      <c r="L481" s="32"/>
      <c r="M481" s="139" t="s">
        <v>1</v>
      </c>
      <c r="N481" s="140" t="s">
        <v>44</v>
      </c>
      <c r="P481" s="141">
        <f>O481*H481</f>
        <v>0</v>
      </c>
      <c r="Q481" s="141">
        <v>0</v>
      </c>
      <c r="R481" s="141">
        <f>Q481*H481</f>
        <v>0</v>
      </c>
      <c r="S481" s="141">
        <v>6.9999999999999999E-4</v>
      </c>
      <c r="T481" s="142">
        <f>S481*H481</f>
        <v>6.8600000000000006E-3</v>
      </c>
      <c r="AR481" s="143" t="s">
        <v>143</v>
      </c>
      <c r="AT481" s="143" t="s">
        <v>138</v>
      </c>
      <c r="AU481" s="143" t="s">
        <v>90</v>
      </c>
      <c r="AY481" s="17" t="s">
        <v>136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7" t="s">
        <v>87</v>
      </c>
      <c r="BK481" s="144">
        <f>ROUND(I481*H481,2)</f>
        <v>0</v>
      </c>
      <c r="BL481" s="17" t="s">
        <v>143</v>
      </c>
      <c r="BM481" s="143" t="s">
        <v>681</v>
      </c>
    </row>
    <row r="482" spans="2:65" s="12" customFormat="1">
      <c r="B482" s="145"/>
      <c r="D482" s="146" t="s">
        <v>145</v>
      </c>
      <c r="E482" s="147" t="s">
        <v>1</v>
      </c>
      <c r="F482" s="148" t="s">
        <v>682</v>
      </c>
      <c r="H482" s="149">
        <v>9.8000000000000007</v>
      </c>
      <c r="I482" s="150"/>
      <c r="L482" s="145"/>
      <c r="M482" s="151"/>
      <c r="T482" s="152"/>
      <c r="AT482" s="147" t="s">
        <v>145</v>
      </c>
      <c r="AU482" s="147" t="s">
        <v>90</v>
      </c>
      <c r="AV482" s="12" t="s">
        <v>90</v>
      </c>
      <c r="AW482" s="12" t="s">
        <v>34</v>
      </c>
      <c r="AX482" s="12" t="s">
        <v>87</v>
      </c>
      <c r="AY482" s="147" t="s">
        <v>136</v>
      </c>
    </row>
    <row r="483" spans="2:65" s="1" customFormat="1" ht="24.2" customHeight="1">
      <c r="B483" s="32"/>
      <c r="C483" s="132" t="s">
        <v>683</v>
      </c>
      <c r="D483" s="132" t="s">
        <v>138</v>
      </c>
      <c r="E483" s="133" t="s">
        <v>684</v>
      </c>
      <c r="F483" s="134" t="s">
        <v>685</v>
      </c>
      <c r="G483" s="135" t="s">
        <v>159</v>
      </c>
      <c r="H483" s="136">
        <v>91</v>
      </c>
      <c r="I483" s="137"/>
      <c r="J483" s="138">
        <f>ROUND(I483*H483,2)</f>
        <v>0</v>
      </c>
      <c r="K483" s="134" t="s">
        <v>142</v>
      </c>
      <c r="L483" s="32"/>
      <c r="M483" s="139" t="s">
        <v>1</v>
      </c>
      <c r="N483" s="140" t="s">
        <v>44</v>
      </c>
      <c r="P483" s="141">
        <f>O483*H483</f>
        <v>0</v>
      </c>
      <c r="Q483" s="141">
        <v>0</v>
      </c>
      <c r="R483" s="141">
        <f>Q483*H483</f>
        <v>0</v>
      </c>
      <c r="S483" s="141">
        <v>2.5000000000000001E-3</v>
      </c>
      <c r="T483" s="142">
        <f>S483*H483</f>
        <v>0.22750000000000001</v>
      </c>
      <c r="AR483" s="143" t="s">
        <v>143</v>
      </c>
      <c r="AT483" s="143" t="s">
        <v>138</v>
      </c>
      <c r="AU483" s="143" t="s">
        <v>90</v>
      </c>
      <c r="AY483" s="17" t="s">
        <v>136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87</v>
      </c>
      <c r="BK483" s="144">
        <f>ROUND(I483*H483,2)</f>
        <v>0</v>
      </c>
      <c r="BL483" s="17" t="s">
        <v>143</v>
      </c>
      <c r="BM483" s="143" t="s">
        <v>686</v>
      </c>
    </row>
    <row r="484" spans="2:65" s="12" customFormat="1">
      <c r="B484" s="145"/>
      <c r="D484" s="146" t="s">
        <v>145</v>
      </c>
      <c r="E484" s="147" t="s">
        <v>1</v>
      </c>
      <c r="F484" s="148" t="s">
        <v>687</v>
      </c>
      <c r="H484" s="149">
        <v>91</v>
      </c>
      <c r="I484" s="150"/>
      <c r="L484" s="145"/>
      <c r="M484" s="151"/>
      <c r="T484" s="152"/>
      <c r="AT484" s="147" t="s">
        <v>145</v>
      </c>
      <c r="AU484" s="147" t="s">
        <v>90</v>
      </c>
      <c r="AV484" s="12" t="s">
        <v>90</v>
      </c>
      <c r="AW484" s="12" t="s">
        <v>34</v>
      </c>
      <c r="AX484" s="12" t="s">
        <v>87</v>
      </c>
      <c r="AY484" s="147" t="s">
        <v>136</v>
      </c>
    </row>
    <row r="485" spans="2:65" s="1" customFormat="1" ht="24.2" customHeight="1">
      <c r="B485" s="32"/>
      <c r="C485" s="132" t="s">
        <v>688</v>
      </c>
      <c r="D485" s="132" t="s">
        <v>138</v>
      </c>
      <c r="E485" s="133" t="s">
        <v>689</v>
      </c>
      <c r="F485" s="134" t="s">
        <v>690</v>
      </c>
      <c r="G485" s="135" t="s">
        <v>159</v>
      </c>
      <c r="H485" s="136">
        <v>6.4</v>
      </c>
      <c r="I485" s="137"/>
      <c r="J485" s="138">
        <f>ROUND(I485*H485,2)</f>
        <v>0</v>
      </c>
      <c r="K485" s="134" t="s">
        <v>142</v>
      </c>
      <c r="L485" s="32"/>
      <c r="M485" s="139" t="s">
        <v>1</v>
      </c>
      <c r="N485" s="140" t="s">
        <v>44</v>
      </c>
      <c r="P485" s="141">
        <f>O485*H485</f>
        <v>0</v>
      </c>
      <c r="Q485" s="141">
        <v>0</v>
      </c>
      <c r="R485" s="141">
        <f>Q485*H485</f>
        <v>0</v>
      </c>
      <c r="S485" s="141">
        <v>0</v>
      </c>
      <c r="T485" s="142">
        <f>S485*H485</f>
        <v>0</v>
      </c>
      <c r="AR485" s="143" t="s">
        <v>143</v>
      </c>
      <c r="AT485" s="143" t="s">
        <v>138</v>
      </c>
      <c r="AU485" s="143" t="s">
        <v>90</v>
      </c>
      <c r="AY485" s="17" t="s">
        <v>136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7" t="s">
        <v>87</v>
      </c>
      <c r="BK485" s="144">
        <f>ROUND(I485*H485,2)</f>
        <v>0</v>
      </c>
      <c r="BL485" s="17" t="s">
        <v>143</v>
      </c>
      <c r="BM485" s="143" t="s">
        <v>691</v>
      </c>
    </row>
    <row r="486" spans="2:65" s="12" customFormat="1" ht="22.5">
      <c r="B486" s="145"/>
      <c r="D486" s="146" t="s">
        <v>145</v>
      </c>
      <c r="E486" s="147" t="s">
        <v>1</v>
      </c>
      <c r="F486" s="148" t="s">
        <v>692</v>
      </c>
      <c r="H486" s="149">
        <v>6.4</v>
      </c>
      <c r="I486" s="150"/>
      <c r="L486" s="145"/>
      <c r="M486" s="151"/>
      <c r="T486" s="152"/>
      <c r="AT486" s="147" t="s">
        <v>145</v>
      </c>
      <c r="AU486" s="147" t="s">
        <v>90</v>
      </c>
      <c r="AV486" s="12" t="s">
        <v>90</v>
      </c>
      <c r="AW486" s="12" t="s">
        <v>34</v>
      </c>
      <c r="AX486" s="12" t="s">
        <v>87</v>
      </c>
      <c r="AY486" s="147" t="s">
        <v>136</v>
      </c>
    </row>
    <row r="487" spans="2:65" s="1" customFormat="1" ht="21.75" customHeight="1">
      <c r="B487" s="32"/>
      <c r="C487" s="173" t="s">
        <v>693</v>
      </c>
      <c r="D487" s="173" t="s">
        <v>320</v>
      </c>
      <c r="E487" s="174" t="s">
        <v>694</v>
      </c>
      <c r="F487" s="175" t="s">
        <v>695</v>
      </c>
      <c r="G487" s="176" t="s">
        <v>159</v>
      </c>
      <c r="H487" s="177">
        <v>6.4960000000000004</v>
      </c>
      <c r="I487" s="178"/>
      <c r="J487" s="179">
        <f>ROUND(I487*H487,2)</f>
        <v>0</v>
      </c>
      <c r="K487" s="175" t="s">
        <v>142</v>
      </c>
      <c r="L487" s="180"/>
      <c r="M487" s="181" t="s">
        <v>1</v>
      </c>
      <c r="N487" s="182" t="s">
        <v>44</v>
      </c>
      <c r="P487" s="141">
        <f>O487*H487</f>
        <v>0</v>
      </c>
      <c r="Q487" s="141">
        <v>7.0499999999999998E-3</v>
      </c>
      <c r="R487" s="141">
        <f>Q487*H487</f>
        <v>4.5796799999999999E-2</v>
      </c>
      <c r="S487" s="141">
        <v>0</v>
      </c>
      <c r="T487" s="142">
        <f>S487*H487</f>
        <v>0</v>
      </c>
      <c r="AR487" s="143" t="s">
        <v>179</v>
      </c>
      <c r="AT487" s="143" t="s">
        <v>320</v>
      </c>
      <c r="AU487" s="143" t="s">
        <v>90</v>
      </c>
      <c r="AY487" s="17" t="s">
        <v>136</v>
      </c>
      <c r="BE487" s="144">
        <f>IF(N487="základní",J487,0)</f>
        <v>0</v>
      </c>
      <c r="BF487" s="144">
        <f>IF(N487="snížená",J487,0)</f>
        <v>0</v>
      </c>
      <c r="BG487" s="144">
        <f>IF(N487="zákl. přenesená",J487,0)</f>
        <v>0</v>
      </c>
      <c r="BH487" s="144">
        <f>IF(N487="sníž. přenesená",J487,0)</f>
        <v>0</v>
      </c>
      <c r="BI487" s="144">
        <f>IF(N487="nulová",J487,0)</f>
        <v>0</v>
      </c>
      <c r="BJ487" s="17" t="s">
        <v>87</v>
      </c>
      <c r="BK487" s="144">
        <f>ROUND(I487*H487,2)</f>
        <v>0</v>
      </c>
      <c r="BL487" s="17" t="s">
        <v>143</v>
      </c>
      <c r="BM487" s="143" t="s">
        <v>696</v>
      </c>
    </row>
    <row r="488" spans="2:65" s="12" customFormat="1">
      <c r="B488" s="145"/>
      <c r="D488" s="146" t="s">
        <v>145</v>
      </c>
      <c r="F488" s="148" t="s">
        <v>697</v>
      </c>
      <c r="H488" s="149">
        <v>6.4960000000000004</v>
      </c>
      <c r="I488" s="150"/>
      <c r="L488" s="145"/>
      <c r="M488" s="151"/>
      <c r="T488" s="152"/>
      <c r="AT488" s="147" t="s">
        <v>145</v>
      </c>
      <c r="AU488" s="147" t="s">
        <v>90</v>
      </c>
      <c r="AV488" s="12" t="s">
        <v>90</v>
      </c>
      <c r="AW488" s="12" t="s">
        <v>4</v>
      </c>
      <c r="AX488" s="12" t="s">
        <v>87</v>
      </c>
      <c r="AY488" s="147" t="s">
        <v>136</v>
      </c>
    </row>
    <row r="489" spans="2:65" s="1" customFormat="1" ht="37.9" customHeight="1">
      <c r="B489" s="32"/>
      <c r="C489" s="132" t="s">
        <v>698</v>
      </c>
      <c r="D489" s="132" t="s">
        <v>138</v>
      </c>
      <c r="E489" s="133" t="s">
        <v>699</v>
      </c>
      <c r="F489" s="134" t="s">
        <v>700</v>
      </c>
      <c r="G489" s="135" t="s">
        <v>187</v>
      </c>
      <c r="H489" s="136">
        <v>2</v>
      </c>
      <c r="I489" s="137"/>
      <c r="J489" s="138">
        <f>ROUND(I489*H489,2)</f>
        <v>0</v>
      </c>
      <c r="K489" s="134" t="s">
        <v>142</v>
      </c>
      <c r="L489" s="32"/>
      <c r="M489" s="139" t="s">
        <v>1</v>
      </c>
      <c r="N489" s="140" t="s">
        <v>44</v>
      </c>
      <c r="P489" s="141">
        <f>O489*H489</f>
        <v>0</v>
      </c>
      <c r="Q489" s="141">
        <v>0</v>
      </c>
      <c r="R489" s="141">
        <f>Q489*H489</f>
        <v>0</v>
      </c>
      <c r="S489" s="141">
        <v>0</v>
      </c>
      <c r="T489" s="142">
        <f>S489*H489</f>
        <v>0</v>
      </c>
      <c r="AR489" s="143" t="s">
        <v>143</v>
      </c>
      <c r="AT489" s="143" t="s">
        <v>138</v>
      </c>
      <c r="AU489" s="143" t="s">
        <v>90</v>
      </c>
      <c r="AY489" s="17" t="s">
        <v>136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7" t="s">
        <v>87</v>
      </c>
      <c r="BK489" s="144">
        <f>ROUND(I489*H489,2)</f>
        <v>0</v>
      </c>
      <c r="BL489" s="17" t="s">
        <v>143</v>
      </c>
      <c r="BM489" s="143" t="s">
        <v>701</v>
      </c>
    </row>
    <row r="490" spans="2:65" s="12" customFormat="1">
      <c r="B490" s="145"/>
      <c r="D490" s="146" t="s">
        <v>145</v>
      </c>
      <c r="E490" s="147" t="s">
        <v>1</v>
      </c>
      <c r="F490" s="148" t="s">
        <v>702</v>
      </c>
      <c r="H490" s="149">
        <v>2</v>
      </c>
      <c r="I490" s="150"/>
      <c r="L490" s="145"/>
      <c r="M490" s="151"/>
      <c r="T490" s="152"/>
      <c r="AT490" s="147" t="s">
        <v>145</v>
      </c>
      <c r="AU490" s="147" t="s">
        <v>90</v>
      </c>
      <c r="AV490" s="12" t="s">
        <v>90</v>
      </c>
      <c r="AW490" s="12" t="s">
        <v>34</v>
      </c>
      <c r="AX490" s="12" t="s">
        <v>87</v>
      </c>
      <c r="AY490" s="147" t="s">
        <v>136</v>
      </c>
    </row>
    <row r="491" spans="2:65" s="1" customFormat="1" ht="37.9" customHeight="1">
      <c r="B491" s="32"/>
      <c r="C491" s="173" t="s">
        <v>703</v>
      </c>
      <c r="D491" s="173" t="s">
        <v>320</v>
      </c>
      <c r="E491" s="174" t="s">
        <v>704</v>
      </c>
      <c r="F491" s="175" t="s">
        <v>705</v>
      </c>
      <c r="G491" s="176" t="s">
        <v>187</v>
      </c>
      <c r="H491" s="177">
        <v>2</v>
      </c>
      <c r="I491" s="178"/>
      <c r="J491" s="179">
        <f>ROUND(I491*H491,2)</f>
        <v>0</v>
      </c>
      <c r="K491" s="175" t="s">
        <v>142</v>
      </c>
      <c r="L491" s="180"/>
      <c r="M491" s="181" t="s">
        <v>1</v>
      </c>
      <c r="N491" s="182" t="s">
        <v>44</v>
      </c>
      <c r="P491" s="141">
        <f>O491*H491</f>
        <v>0</v>
      </c>
      <c r="Q491" s="141">
        <v>4.0000000000000002E-4</v>
      </c>
      <c r="R491" s="141">
        <f>Q491*H491</f>
        <v>8.0000000000000004E-4</v>
      </c>
      <c r="S491" s="141">
        <v>0</v>
      </c>
      <c r="T491" s="142">
        <f>S491*H491</f>
        <v>0</v>
      </c>
      <c r="AR491" s="143" t="s">
        <v>179</v>
      </c>
      <c r="AT491" s="143" t="s">
        <v>320</v>
      </c>
      <c r="AU491" s="143" t="s">
        <v>90</v>
      </c>
      <c r="AY491" s="17" t="s">
        <v>136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7" t="s">
        <v>87</v>
      </c>
      <c r="BK491" s="144">
        <f>ROUND(I491*H491,2)</f>
        <v>0</v>
      </c>
      <c r="BL491" s="17" t="s">
        <v>143</v>
      </c>
      <c r="BM491" s="143" t="s">
        <v>706</v>
      </c>
    </row>
    <row r="492" spans="2:65" s="1" customFormat="1" ht="24.2" customHeight="1">
      <c r="B492" s="32"/>
      <c r="C492" s="132" t="s">
        <v>707</v>
      </c>
      <c r="D492" s="132" t="s">
        <v>138</v>
      </c>
      <c r="E492" s="133" t="s">
        <v>708</v>
      </c>
      <c r="F492" s="134" t="s">
        <v>709</v>
      </c>
      <c r="G492" s="135" t="s">
        <v>187</v>
      </c>
      <c r="H492" s="136">
        <v>4</v>
      </c>
      <c r="I492" s="137"/>
      <c r="J492" s="138">
        <f>ROUND(I492*H492,2)</f>
        <v>0</v>
      </c>
      <c r="K492" s="134" t="s">
        <v>142</v>
      </c>
      <c r="L492" s="32"/>
      <c r="M492" s="139" t="s">
        <v>1</v>
      </c>
      <c r="N492" s="140" t="s">
        <v>44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143</v>
      </c>
      <c r="AT492" s="143" t="s">
        <v>138</v>
      </c>
      <c r="AU492" s="143" t="s">
        <v>90</v>
      </c>
      <c r="AY492" s="17" t="s">
        <v>136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7" t="s">
        <v>87</v>
      </c>
      <c r="BK492" s="144">
        <f>ROUND(I492*H492,2)</f>
        <v>0</v>
      </c>
      <c r="BL492" s="17" t="s">
        <v>143</v>
      </c>
      <c r="BM492" s="143" t="s">
        <v>710</v>
      </c>
    </row>
    <row r="493" spans="2:65" s="12" customFormat="1">
      <c r="B493" s="145"/>
      <c r="D493" s="146" t="s">
        <v>145</v>
      </c>
      <c r="E493" s="147" t="s">
        <v>1</v>
      </c>
      <c r="F493" s="148" t="s">
        <v>711</v>
      </c>
      <c r="H493" s="149">
        <v>4</v>
      </c>
      <c r="I493" s="150"/>
      <c r="L493" s="145"/>
      <c r="M493" s="151"/>
      <c r="T493" s="152"/>
      <c r="AT493" s="147" t="s">
        <v>145</v>
      </c>
      <c r="AU493" s="147" t="s">
        <v>90</v>
      </c>
      <c r="AV493" s="12" t="s">
        <v>90</v>
      </c>
      <c r="AW493" s="12" t="s">
        <v>34</v>
      </c>
      <c r="AX493" s="12" t="s">
        <v>87</v>
      </c>
      <c r="AY493" s="147" t="s">
        <v>136</v>
      </c>
    </row>
    <row r="494" spans="2:65" s="1" customFormat="1" ht="16.5" customHeight="1">
      <c r="B494" s="32"/>
      <c r="C494" s="173" t="s">
        <v>712</v>
      </c>
      <c r="D494" s="173" t="s">
        <v>320</v>
      </c>
      <c r="E494" s="174" t="s">
        <v>713</v>
      </c>
      <c r="F494" s="175" t="s">
        <v>714</v>
      </c>
      <c r="G494" s="176" t="s">
        <v>187</v>
      </c>
      <c r="H494" s="177">
        <v>2</v>
      </c>
      <c r="I494" s="178"/>
      <c r="J494" s="179">
        <f>ROUND(I494*H494,2)</f>
        <v>0</v>
      </c>
      <c r="K494" s="175" t="s">
        <v>142</v>
      </c>
      <c r="L494" s="180"/>
      <c r="M494" s="181" t="s">
        <v>1</v>
      </c>
      <c r="N494" s="182" t="s">
        <v>44</v>
      </c>
      <c r="P494" s="141">
        <f>O494*H494</f>
        <v>0</v>
      </c>
      <c r="Q494" s="141">
        <v>2.2000000000000001E-4</v>
      </c>
      <c r="R494" s="141">
        <f>Q494*H494</f>
        <v>4.4000000000000002E-4</v>
      </c>
      <c r="S494" s="141">
        <v>0</v>
      </c>
      <c r="T494" s="142">
        <f>S494*H494</f>
        <v>0</v>
      </c>
      <c r="AR494" s="143" t="s">
        <v>179</v>
      </c>
      <c r="AT494" s="143" t="s">
        <v>320</v>
      </c>
      <c r="AU494" s="143" t="s">
        <v>90</v>
      </c>
      <c r="AY494" s="17" t="s">
        <v>136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87</v>
      </c>
      <c r="BK494" s="144">
        <f>ROUND(I494*H494,2)</f>
        <v>0</v>
      </c>
      <c r="BL494" s="17" t="s">
        <v>143</v>
      </c>
      <c r="BM494" s="143" t="s">
        <v>715</v>
      </c>
    </row>
    <row r="495" spans="2:65" s="1" customFormat="1" ht="24.2" customHeight="1">
      <c r="B495" s="32"/>
      <c r="C495" s="173" t="s">
        <v>716</v>
      </c>
      <c r="D495" s="173" t="s">
        <v>320</v>
      </c>
      <c r="E495" s="174" t="s">
        <v>717</v>
      </c>
      <c r="F495" s="175" t="s">
        <v>718</v>
      </c>
      <c r="G495" s="176" t="s">
        <v>187</v>
      </c>
      <c r="H495" s="177">
        <v>2</v>
      </c>
      <c r="I495" s="178"/>
      <c r="J495" s="179">
        <f>ROUND(I495*H495,2)</f>
        <v>0</v>
      </c>
      <c r="K495" s="175" t="s">
        <v>142</v>
      </c>
      <c r="L495" s="180"/>
      <c r="M495" s="181" t="s">
        <v>1</v>
      </c>
      <c r="N495" s="182" t="s">
        <v>44</v>
      </c>
      <c r="P495" s="141">
        <f>O495*H495</f>
        <v>0</v>
      </c>
      <c r="Q495" s="141">
        <v>4.4000000000000002E-4</v>
      </c>
      <c r="R495" s="141">
        <f>Q495*H495</f>
        <v>8.8000000000000003E-4</v>
      </c>
      <c r="S495" s="141">
        <v>0</v>
      </c>
      <c r="T495" s="142">
        <f>S495*H495</f>
        <v>0</v>
      </c>
      <c r="AR495" s="143" t="s">
        <v>179</v>
      </c>
      <c r="AT495" s="143" t="s">
        <v>320</v>
      </c>
      <c r="AU495" s="143" t="s">
        <v>90</v>
      </c>
      <c r="AY495" s="17" t="s">
        <v>136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7" t="s">
        <v>87</v>
      </c>
      <c r="BK495" s="144">
        <f>ROUND(I495*H495,2)</f>
        <v>0</v>
      </c>
      <c r="BL495" s="17" t="s">
        <v>143</v>
      </c>
      <c r="BM495" s="143" t="s">
        <v>719</v>
      </c>
    </row>
    <row r="496" spans="2:65" s="1" customFormat="1" ht="24.2" customHeight="1">
      <c r="B496" s="32"/>
      <c r="C496" s="132" t="s">
        <v>720</v>
      </c>
      <c r="D496" s="132" t="s">
        <v>138</v>
      </c>
      <c r="E496" s="133" t="s">
        <v>721</v>
      </c>
      <c r="F496" s="134" t="s">
        <v>722</v>
      </c>
      <c r="G496" s="135" t="s">
        <v>187</v>
      </c>
      <c r="H496" s="136">
        <v>5</v>
      </c>
      <c r="I496" s="137"/>
      <c r="J496" s="138">
        <f>ROUND(I496*H496,2)</f>
        <v>0</v>
      </c>
      <c r="K496" s="134" t="s">
        <v>142</v>
      </c>
      <c r="L496" s="32"/>
      <c r="M496" s="139" t="s">
        <v>1</v>
      </c>
      <c r="N496" s="140" t="s">
        <v>44</v>
      </c>
      <c r="P496" s="141">
        <f>O496*H496</f>
        <v>0</v>
      </c>
      <c r="Q496" s="141">
        <v>0</v>
      </c>
      <c r="R496" s="141">
        <f>Q496*H496</f>
        <v>0</v>
      </c>
      <c r="S496" s="141">
        <v>0</v>
      </c>
      <c r="T496" s="142">
        <f>S496*H496</f>
        <v>0</v>
      </c>
      <c r="AR496" s="143" t="s">
        <v>143</v>
      </c>
      <c r="AT496" s="143" t="s">
        <v>138</v>
      </c>
      <c r="AU496" s="143" t="s">
        <v>90</v>
      </c>
      <c r="AY496" s="17" t="s">
        <v>136</v>
      </c>
      <c r="BE496" s="144">
        <f>IF(N496="základní",J496,0)</f>
        <v>0</v>
      </c>
      <c r="BF496" s="144">
        <f>IF(N496="snížená",J496,0)</f>
        <v>0</v>
      </c>
      <c r="BG496" s="144">
        <f>IF(N496="zákl. přenesená",J496,0)</f>
        <v>0</v>
      </c>
      <c r="BH496" s="144">
        <f>IF(N496="sníž. přenesená",J496,0)</f>
        <v>0</v>
      </c>
      <c r="BI496" s="144">
        <f>IF(N496="nulová",J496,0)</f>
        <v>0</v>
      </c>
      <c r="BJ496" s="17" t="s">
        <v>87</v>
      </c>
      <c r="BK496" s="144">
        <f>ROUND(I496*H496,2)</f>
        <v>0</v>
      </c>
      <c r="BL496" s="17" t="s">
        <v>143</v>
      </c>
      <c r="BM496" s="143" t="s">
        <v>723</v>
      </c>
    </row>
    <row r="497" spans="2:65" s="12" customFormat="1">
      <c r="B497" s="145"/>
      <c r="D497" s="146" t="s">
        <v>145</v>
      </c>
      <c r="E497" s="147" t="s">
        <v>1</v>
      </c>
      <c r="F497" s="148" t="s">
        <v>724</v>
      </c>
      <c r="H497" s="149">
        <v>5</v>
      </c>
      <c r="I497" s="150"/>
      <c r="L497" s="145"/>
      <c r="M497" s="151"/>
      <c r="T497" s="152"/>
      <c r="AT497" s="147" t="s">
        <v>145</v>
      </c>
      <c r="AU497" s="147" t="s">
        <v>90</v>
      </c>
      <c r="AV497" s="12" t="s">
        <v>90</v>
      </c>
      <c r="AW497" s="12" t="s">
        <v>34</v>
      </c>
      <c r="AX497" s="12" t="s">
        <v>87</v>
      </c>
      <c r="AY497" s="147" t="s">
        <v>136</v>
      </c>
    </row>
    <row r="498" spans="2:65" s="1" customFormat="1" ht="21.75" customHeight="1">
      <c r="B498" s="32"/>
      <c r="C498" s="173" t="s">
        <v>725</v>
      </c>
      <c r="D498" s="173" t="s">
        <v>320</v>
      </c>
      <c r="E498" s="174" t="s">
        <v>726</v>
      </c>
      <c r="F498" s="175" t="s">
        <v>727</v>
      </c>
      <c r="G498" s="176" t="s">
        <v>187</v>
      </c>
      <c r="H498" s="177">
        <v>5</v>
      </c>
      <c r="I498" s="178"/>
      <c r="J498" s="179">
        <f>ROUND(I498*H498,2)</f>
        <v>0</v>
      </c>
      <c r="K498" s="175" t="s">
        <v>142</v>
      </c>
      <c r="L498" s="180"/>
      <c r="M498" s="181" t="s">
        <v>1</v>
      </c>
      <c r="N498" s="182" t="s">
        <v>44</v>
      </c>
      <c r="P498" s="141">
        <f>O498*H498</f>
        <v>0</v>
      </c>
      <c r="Q498" s="141">
        <v>8.0999999999999996E-4</v>
      </c>
      <c r="R498" s="141">
        <f>Q498*H498</f>
        <v>4.0499999999999998E-3</v>
      </c>
      <c r="S498" s="141">
        <v>0</v>
      </c>
      <c r="T498" s="142">
        <f>S498*H498</f>
        <v>0</v>
      </c>
      <c r="AR498" s="143" t="s">
        <v>179</v>
      </c>
      <c r="AT498" s="143" t="s">
        <v>320</v>
      </c>
      <c r="AU498" s="143" t="s">
        <v>90</v>
      </c>
      <c r="AY498" s="17" t="s">
        <v>136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87</v>
      </c>
      <c r="BK498" s="144">
        <f>ROUND(I498*H498,2)</f>
        <v>0</v>
      </c>
      <c r="BL498" s="17" t="s">
        <v>143</v>
      </c>
      <c r="BM498" s="143" t="s">
        <v>728</v>
      </c>
    </row>
    <row r="499" spans="2:65" s="11" customFormat="1" ht="22.9" customHeight="1">
      <c r="B499" s="120"/>
      <c r="D499" s="121" t="s">
        <v>78</v>
      </c>
      <c r="E499" s="130" t="s">
        <v>646</v>
      </c>
      <c r="F499" s="130" t="s">
        <v>729</v>
      </c>
      <c r="I499" s="123"/>
      <c r="J499" s="131">
        <f>BK499</f>
        <v>0</v>
      </c>
      <c r="L499" s="120"/>
      <c r="M499" s="125"/>
      <c r="P499" s="126">
        <f>SUM(P500:P584)</f>
        <v>0</v>
      </c>
      <c r="R499" s="126">
        <f>SUM(R500:R584)</f>
        <v>6.1985500000000009</v>
      </c>
      <c r="T499" s="127">
        <f>SUM(T500:T584)</f>
        <v>0.51463999999999999</v>
      </c>
      <c r="AR499" s="121" t="s">
        <v>87</v>
      </c>
      <c r="AT499" s="128" t="s">
        <v>78</v>
      </c>
      <c r="AU499" s="128" t="s">
        <v>87</v>
      </c>
      <c r="AY499" s="121" t="s">
        <v>136</v>
      </c>
      <c r="BK499" s="129">
        <f>SUM(BK500:BK584)</f>
        <v>0</v>
      </c>
    </row>
    <row r="500" spans="2:65" s="1" customFormat="1" ht="16.5" customHeight="1">
      <c r="B500" s="32"/>
      <c r="C500" s="132" t="s">
        <v>730</v>
      </c>
      <c r="D500" s="132" t="s">
        <v>138</v>
      </c>
      <c r="E500" s="133" t="s">
        <v>731</v>
      </c>
      <c r="F500" s="134" t="s">
        <v>732</v>
      </c>
      <c r="G500" s="135" t="s">
        <v>187</v>
      </c>
      <c r="H500" s="136">
        <v>4</v>
      </c>
      <c r="I500" s="137"/>
      <c r="J500" s="138">
        <f>ROUND(I500*H500,2)</f>
        <v>0</v>
      </c>
      <c r="K500" s="134" t="s">
        <v>142</v>
      </c>
      <c r="L500" s="32"/>
      <c r="M500" s="139" t="s">
        <v>1</v>
      </c>
      <c r="N500" s="140" t="s">
        <v>44</v>
      </c>
      <c r="P500" s="141">
        <f>O500*H500</f>
        <v>0</v>
      </c>
      <c r="Q500" s="141">
        <v>1.3600000000000001E-3</v>
      </c>
      <c r="R500" s="141">
        <f>Q500*H500</f>
        <v>5.4400000000000004E-3</v>
      </c>
      <c r="S500" s="141">
        <v>0</v>
      </c>
      <c r="T500" s="142">
        <f>S500*H500</f>
        <v>0</v>
      </c>
      <c r="AR500" s="143" t="s">
        <v>143</v>
      </c>
      <c r="AT500" s="143" t="s">
        <v>138</v>
      </c>
      <c r="AU500" s="143" t="s">
        <v>90</v>
      </c>
      <c r="AY500" s="17" t="s">
        <v>136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7" t="s">
        <v>87</v>
      </c>
      <c r="BK500" s="144">
        <f>ROUND(I500*H500,2)</f>
        <v>0</v>
      </c>
      <c r="BL500" s="17" t="s">
        <v>143</v>
      </c>
      <c r="BM500" s="143" t="s">
        <v>733</v>
      </c>
    </row>
    <row r="501" spans="2:65" s="12" customFormat="1">
      <c r="B501" s="145"/>
      <c r="D501" s="146" t="s">
        <v>145</v>
      </c>
      <c r="E501" s="147" t="s">
        <v>1</v>
      </c>
      <c r="F501" s="148" t="s">
        <v>734</v>
      </c>
      <c r="H501" s="149">
        <v>4</v>
      </c>
      <c r="I501" s="150"/>
      <c r="L501" s="145"/>
      <c r="M501" s="151"/>
      <c r="T501" s="152"/>
      <c r="AT501" s="147" t="s">
        <v>145</v>
      </c>
      <c r="AU501" s="147" t="s">
        <v>90</v>
      </c>
      <c r="AV501" s="12" t="s">
        <v>90</v>
      </c>
      <c r="AW501" s="12" t="s">
        <v>34</v>
      </c>
      <c r="AX501" s="12" t="s">
        <v>87</v>
      </c>
      <c r="AY501" s="147" t="s">
        <v>136</v>
      </c>
    </row>
    <row r="502" spans="2:65" s="1" customFormat="1" ht="24.2" customHeight="1">
      <c r="B502" s="32"/>
      <c r="C502" s="173" t="s">
        <v>735</v>
      </c>
      <c r="D502" s="173" t="s">
        <v>320</v>
      </c>
      <c r="E502" s="174" t="s">
        <v>736</v>
      </c>
      <c r="F502" s="175" t="s">
        <v>737</v>
      </c>
      <c r="G502" s="176" t="s">
        <v>187</v>
      </c>
      <c r="H502" s="177">
        <v>3</v>
      </c>
      <c r="I502" s="178"/>
      <c r="J502" s="179">
        <f>ROUND(I502*H502,2)</f>
        <v>0</v>
      </c>
      <c r="K502" s="175" t="s">
        <v>142</v>
      </c>
      <c r="L502" s="180"/>
      <c r="M502" s="181" t="s">
        <v>1</v>
      </c>
      <c r="N502" s="182" t="s">
        <v>44</v>
      </c>
      <c r="P502" s="141">
        <f>O502*H502</f>
        <v>0</v>
      </c>
      <c r="Q502" s="141">
        <v>4.8000000000000001E-2</v>
      </c>
      <c r="R502" s="141">
        <f>Q502*H502</f>
        <v>0.14400000000000002</v>
      </c>
      <c r="S502" s="141">
        <v>0</v>
      </c>
      <c r="T502" s="142">
        <f>S502*H502</f>
        <v>0</v>
      </c>
      <c r="AR502" s="143" t="s">
        <v>179</v>
      </c>
      <c r="AT502" s="143" t="s">
        <v>320</v>
      </c>
      <c r="AU502" s="143" t="s">
        <v>90</v>
      </c>
      <c r="AY502" s="17" t="s">
        <v>136</v>
      </c>
      <c r="BE502" s="144">
        <f>IF(N502="základní",J502,0)</f>
        <v>0</v>
      </c>
      <c r="BF502" s="144">
        <f>IF(N502="snížená",J502,0)</f>
        <v>0</v>
      </c>
      <c r="BG502" s="144">
        <f>IF(N502="zákl. přenesená",J502,0)</f>
        <v>0</v>
      </c>
      <c r="BH502" s="144">
        <f>IF(N502="sníž. přenesená",J502,0)</f>
        <v>0</v>
      </c>
      <c r="BI502" s="144">
        <f>IF(N502="nulová",J502,0)</f>
        <v>0</v>
      </c>
      <c r="BJ502" s="17" t="s">
        <v>87</v>
      </c>
      <c r="BK502" s="144">
        <f>ROUND(I502*H502,2)</f>
        <v>0</v>
      </c>
      <c r="BL502" s="17" t="s">
        <v>143</v>
      </c>
      <c r="BM502" s="143" t="s">
        <v>738</v>
      </c>
    </row>
    <row r="503" spans="2:65" s="12" customFormat="1">
      <c r="B503" s="145"/>
      <c r="D503" s="146" t="s">
        <v>145</v>
      </c>
      <c r="E503" s="147" t="s">
        <v>1</v>
      </c>
      <c r="F503" s="148" t="s">
        <v>739</v>
      </c>
      <c r="H503" s="149">
        <v>3</v>
      </c>
      <c r="I503" s="150"/>
      <c r="L503" s="145"/>
      <c r="M503" s="151"/>
      <c r="T503" s="152"/>
      <c r="AT503" s="147" t="s">
        <v>145</v>
      </c>
      <c r="AU503" s="147" t="s">
        <v>90</v>
      </c>
      <c r="AV503" s="12" t="s">
        <v>90</v>
      </c>
      <c r="AW503" s="12" t="s">
        <v>34</v>
      </c>
      <c r="AX503" s="12" t="s">
        <v>87</v>
      </c>
      <c r="AY503" s="147" t="s">
        <v>136</v>
      </c>
    </row>
    <row r="504" spans="2:65" s="1" customFormat="1" ht="24.2" customHeight="1">
      <c r="B504" s="32"/>
      <c r="C504" s="173" t="s">
        <v>740</v>
      </c>
      <c r="D504" s="173" t="s">
        <v>320</v>
      </c>
      <c r="E504" s="174" t="s">
        <v>741</v>
      </c>
      <c r="F504" s="175" t="s">
        <v>742</v>
      </c>
      <c r="G504" s="176" t="s">
        <v>187</v>
      </c>
      <c r="H504" s="177">
        <v>1</v>
      </c>
      <c r="I504" s="178"/>
      <c r="J504" s="179">
        <f>ROUND(I504*H504,2)</f>
        <v>0</v>
      </c>
      <c r="K504" s="175" t="s">
        <v>142</v>
      </c>
      <c r="L504" s="180"/>
      <c r="M504" s="181" t="s">
        <v>1</v>
      </c>
      <c r="N504" s="182" t="s">
        <v>44</v>
      </c>
      <c r="P504" s="141">
        <f>O504*H504</f>
        <v>0</v>
      </c>
      <c r="Q504" s="141">
        <v>4.2999999999999997E-2</v>
      </c>
      <c r="R504" s="141">
        <f>Q504*H504</f>
        <v>4.2999999999999997E-2</v>
      </c>
      <c r="S504" s="141">
        <v>0</v>
      </c>
      <c r="T504" s="142">
        <f>S504*H504</f>
        <v>0</v>
      </c>
      <c r="AR504" s="143" t="s">
        <v>179</v>
      </c>
      <c r="AT504" s="143" t="s">
        <v>320</v>
      </c>
      <c r="AU504" s="143" t="s">
        <v>90</v>
      </c>
      <c r="AY504" s="17" t="s">
        <v>136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87</v>
      </c>
      <c r="BK504" s="144">
        <f>ROUND(I504*H504,2)</f>
        <v>0</v>
      </c>
      <c r="BL504" s="17" t="s">
        <v>143</v>
      </c>
      <c r="BM504" s="143" t="s">
        <v>743</v>
      </c>
    </row>
    <row r="505" spans="2:65" s="12" customFormat="1">
      <c r="B505" s="145"/>
      <c r="D505" s="146" t="s">
        <v>145</v>
      </c>
      <c r="E505" s="147" t="s">
        <v>1</v>
      </c>
      <c r="F505" s="148" t="s">
        <v>744</v>
      </c>
      <c r="H505" s="149">
        <v>1</v>
      </c>
      <c r="I505" s="150"/>
      <c r="L505" s="145"/>
      <c r="M505" s="151"/>
      <c r="T505" s="152"/>
      <c r="AT505" s="147" t="s">
        <v>145</v>
      </c>
      <c r="AU505" s="147" t="s">
        <v>90</v>
      </c>
      <c r="AV505" s="12" t="s">
        <v>90</v>
      </c>
      <c r="AW505" s="12" t="s">
        <v>34</v>
      </c>
      <c r="AX505" s="12" t="s">
        <v>87</v>
      </c>
      <c r="AY505" s="147" t="s">
        <v>136</v>
      </c>
    </row>
    <row r="506" spans="2:65" s="1" customFormat="1" ht="24.2" customHeight="1">
      <c r="B506" s="32"/>
      <c r="C506" s="132" t="s">
        <v>745</v>
      </c>
      <c r="D506" s="132" t="s">
        <v>138</v>
      </c>
      <c r="E506" s="133" t="s">
        <v>746</v>
      </c>
      <c r="F506" s="134" t="s">
        <v>747</v>
      </c>
      <c r="G506" s="135" t="s">
        <v>141</v>
      </c>
      <c r="H506" s="136">
        <v>1</v>
      </c>
      <c r="I506" s="137"/>
      <c r="J506" s="138">
        <f>ROUND(I506*H506,2)</f>
        <v>0</v>
      </c>
      <c r="K506" s="134" t="s">
        <v>1</v>
      </c>
      <c r="L506" s="32"/>
      <c r="M506" s="139" t="s">
        <v>1</v>
      </c>
      <c r="N506" s="140" t="s">
        <v>44</v>
      </c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143" t="s">
        <v>143</v>
      </c>
      <c r="AT506" s="143" t="s">
        <v>138</v>
      </c>
      <c r="AU506" s="143" t="s">
        <v>90</v>
      </c>
      <c r="AY506" s="17" t="s">
        <v>136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87</v>
      </c>
      <c r="BK506" s="144">
        <f>ROUND(I506*H506,2)</f>
        <v>0</v>
      </c>
      <c r="BL506" s="17" t="s">
        <v>143</v>
      </c>
      <c r="BM506" s="143" t="s">
        <v>748</v>
      </c>
    </row>
    <row r="507" spans="2:65" s="12" customFormat="1">
      <c r="B507" s="145"/>
      <c r="D507" s="146" t="s">
        <v>145</v>
      </c>
      <c r="E507" s="147" t="s">
        <v>1</v>
      </c>
      <c r="F507" s="148" t="s">
        <v>749</v>
      </c>
      <c r="H507" s="149">
        <v>1</v>
      </c>
      <c r="I507" s="150"/>
      <c r="L507" s="145"/>
      <c r="M507" s="151"/>
      <c r="T507" s="152"/>
      <c r="AT507" s="147" t="s">
        <v>145</v>
      </c>
      <c r="AU507" s="147" t="s">
        <v>90</v>
      </c>
      <c r="AV507" s="12" t="s">
        <v>90</v>
      </c>
      <c r="AW507" s="12" t="s">
        <v>34</v>
      </c>
      <c r="AX507" s="12" t="s">
        <v>87</v>
      </c>
      <c r="AY507" s="147" t="s">
        <v>136</v>
      </c>
    </row>
    <row r="508" spans="2:65" s="1" customFormat="1" ht="16.5" customHeight="1">
      <c r="B508" s="32"/>
      <c r="C508" s="132" t="s">
        <v>750</v>
      </c>
      <c r="D508" s="132" t="s">
        <v>138</v>
      </c>
      <c r="E508" s="133" t="s">
        <v>751</v>
      </c>
      <c r="F508" s="134" t="s">
        <v>752</v>
      </c>
      <c r="G508" s="135" t="s">
        <v>187</v>
      </c>
      <c r="H508" s="136">
        <v>4</v>
      </c>
      <c r="I508" s="137"/>
      <c r="J508" s="138">
        <f>ROUND(I508*H508,2)</f>
        <v>0</v>
      </c>
      <c r="K508" s="134" t="s">
        <v>142</v>
      </c>
      <c r="L508" s="32"/>
      <c r="M508" s="139" t="s">
        <v>1</v>
      </c>
      <c r="N508" s="140" t="s">
        <v>44</v>
      </c>
      <c r="P508" s="141">
        <f>O508*H508</f>
        <v>0</v>
      </c>
      <c r="Q508" s="141">
        <v>0.32906000000000002</v>
      </c>
      <c r="R508" s="141">
        <f>Q508*H508</f>
        <v>1.3162400000000001</v>
      </c>
      <c r="S508" s="141">
        <v>0</v>
      </c>
      <c r="T508" s="142">
        <f>S508*H508</f>
        <v>0</v>
      </c>
      <c r="AR508" s="143" t="s">
        <v>143</v>
      </c>
      <c r="AT508" s="143" t="s">
        <v>138</v>
      </c>
      <c r="AU508" s="143" t="s">
        <v>90</v>
      </c>
      <c r="AY508" s="17" t="s">
        <v>136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7" t="s">
        <v>87</v>
      </c>
      <c r="BK508" s="144">
        <f>ROUND(I508*H508,2)</f>
        <v>0</v>
      </c>
      <c r="BL508" s="17" t="s">
        <v>143</v>
      </c>
      <c r="BM508" s="143" t="s">
        <v>753</v>
      </c>
    </row>
    <row r="509" spans="2:65" s="1" customFormat="1" ht="21.75" customHeight="1">
      <c r="B509" s="32"/>
      <c r="C509" s="173" t="s">
        <v>754</v>
      </c>
      <c r="D509" s="173" t="s">
        <v>320</v>
      </c>
      <c r="E509" s="174" t="s">
        <v>755</v>
      </c>
      <c r="F509" s="175" t="s">
        <v>756</v>
      </c>
      <c r="G509" s="176" t="s">
        <v>187</v>
      </c>
      <c r="H509" s="177">
        <v>4</v>
      </c>
      <c r="I509" s="178"/>
      <c r="J509" s="179">
        <f>ROUND(I509*H509,2)</f>
        <v>0</v>
      </c>
      <c r="K509" s="175" t="s">
        <v>142</v>
      </c>
      <c r="L509" s="180"/>
      <c r="M509" s="181" t="s">
        <v>1</v>
      </c>
      <c r="N509" s="182" t="s">
        <v>44</v>
      </c>
      <c r="P509" s="141">
        <f>O509*H509</f>
        <v>0</v>
      </c>
      <c r="Q509" s="141">
        <v>1.4E-2</v>
      </c>
      <c r="R509" s="141">
        <f>Q509*H509</f>
        <v>5.6000000000000001E-2</v>
      </c>
      <c r="S509" s="141">
        <v>0</v>
      </c>
      <c r="T509" s="142">
        <f>S509*H509</f>
        <v>0</v>
      </c>
      <c r="AR509" s="143" t="s">
        <v>179</v>
      </c>
      <c r="AT509" s="143" t="s">
        <v>320</v>
      </c>
      <c r="AU509" s="143" t="s">
        <v>90</v>
      </c>
      <c r="AY509" s="17" t="s">
        <v>136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7" t="s">
        <v>87</v>
      </c>
      <c r="BK509" s="144">
        <f>ROUND(I509*H509,2)</f>
        <v>0</v>
      </c>
      <c r="BL509" s="17" t="s">
        <v>143</v>
      </c>
      <c r="BM509" s="143" t="s">
        <v>757</v>
      </c>
    </row>
    <row r="510" spans="2:65" s="1" customFormat="1" ht="21.75" customHeight="1">
      <c r="B510" s="32"/>
      <c r="C510" s="132" t="s">
        <v>758</v>
      </c>
      <c r="D510" s="132" t="s">
        <v>138</v>
      </c>
      <c r="E510" s="133" t="s">
        <v>759</v>
      </c>
      <c r="F510" s="134" t="s">
        <v>760</v>
      </c>
      <c r="G510" s="135" t="s">
        <v>187</v>
      </c>
      <c r="H510" s="136">
        <v>4</v>
      </c>
      <c r="I510" s="137"/>
      <c r="J510" s="138">
        <f>ROUND(I510*H510,2)</f>
        <v>0</v>
      </c>
      <c r="K510" s="134" t="s">
        <v>142</v>
      </c>
      <c r="L510" s="32"/>
      <c r="M510" s="139" t="s">
        <v>1</v>
      </c>
      <c r="N510" s="140" t="s">
        <v>44</v>
      </c>
      <c r="P510" s="141">
        <f>O510*H510</f>
        <v>0</v>
      </c>
      <c r="Q510" s="141">
        <v>0</v>
      </c>
      <c r="R510" s="141">
        <f>Q510*H510</f>
        <v>0</v>
      </c>
      <c r="S510" s="141">
        <v>1.7299999999999999E-2</v>
      </c>
      <c r="T510" s="142">
        <f>S510*H510</f>
        <v>6.9199999999999998E-2</v>
      </c>
      <c r="AR510" s="143" t="s">
        <v>143</v>
      </c>
      <c r="AT510" s="143" t="s">
        <v>138</v>
      </c>
      <c r="AU510" s="143" t="s">
        <v>90</v>
      </c>
      <c r="AY510" s="17" t="s">
        <v>136</v>
      </c>
      <c r="BE510" s="144">
        <f>IF(N510="základní",J510,0)</f>
        <v>0</v>
      </c>
      <c r="BF510" s="144">
        <f>IF(N510="snížená",J510,0)</f>
        <v>0</v>
      </c>
      <c r="BG510" s="144">
        <f>IF(N510="zákl. přenesená",J510,0)</f>
        <v>0</v>
      </c>
      <c r="BH510" s="144">
        <f>IF(N510="sníž. přenesená",J510,0)</f>
        <v>0</v>
      </c>
      <c r="BI510" s="144">
        <f>IF(N510="nulová",J510,0)</f>
        <v>0</v>
      </c>
      <c r="BJ510" s="17" t="s">
        <v>87</v>
      </c>
      <c r="BK510" s="144">
        <f>ROUND(I510*H510,2)</f>
        <v>0</v>
      </c>
      <c r="BL510" s="17" t="s">
        <v>143</v>
      </c>
      <c r="BM510" s="143" t="s">
        <v>761</v>
      </c>
    </row>
    <row r="511" spans="2:65" s="12" customFormat="1">
      <c r="B511" s="145"/>
      <c r="D511" s="146" t="s">
        <v>145</v>
      </c>
      <c r="E511" s="147" t="s">
        <v>1</v>
      </c>
      <c r="F511" s="148" t="s">
        <v>762</v>
      </c>
      <c r="H511" s="149">
        <v>1</v>
      </c>
      <c r="I511" s="150"/>
      <c r="L511" s="145"/>
      <c r="M511" s="151"/>
      <c r="T511" s="152"/>
      <c r="AT511" s="147" t="s">
        <v>145</v>
      </c>
      <c r="AU511" s="147" t="s">
        <v>90</v>
      </c>
      <c r="AV511" s="12" t="s">
        <v>90</v>
      </c>
      <c r="AW511" s="12" t="s">
        <v>34</v>
      </c>
      <c r="AX511" s="12" t="s">
        <v>79</v>
      </c>
      <c r="AY511" s="147" t="s">
        <v>136</v>
      </c>
    </row>
    <row r="512" spans="2:65" s="12" customFormat="1">
      <c r="B512" s="145"/>
      <c r="D512" s="146" t="s">
        <v>145</v>
      </c>
      <c r="E512" s="147" t="s">
        <v>1</v>
      </c>
      <c r="F512" s="148" t="s">
        <v>763</v>
      </c>
      <c r="H512" s="149">
        <v>1</v>
      </c>
      <c r="I512" s="150"/>
      <c r="L512" s="145"/>
      <c r="M512" s="151"/>
      <c r="T512" s="152"/>
      <c r="AT512" s="147" t="s">
        <v>145</v>
      </c>
      <c r="AU512" s="147" t="s">
        <v>90</v>
      </c>
      <c r="AV512" s="12" t="s">
        <v>90</v>
      </c>
      <c r="AW512" s="12" t="s">
        <v>34</v>
      </c>
      <c r="AX512" s="12" t="s">
        <v>79</v>
      </c>
      <c r="AY512" s="147" t="s">
        <v>136</v>
      </c>
    </row>
    <row r="513" spans="2:65" s="12" customFormat="1">
      <c r="B513" s="145"/>
      <c r="D513" s="146" t="s">
        <v>145</v>
      </c>
      <c r="E513" s="147" t="s">
        <v>1</v>
      </c>
      <c r="F513" s="148" t="s">
        <v>764</v>
      </c>
      <c r="H513" s="149">
        <v>1</v>
      </c>
      <c r="I513" s="150"/>
      <c r="L513" s="145"/>
      <c r="M513" s="151"/>
      <c r="T513" s="152"/>
      <c r="AT513" s="147" t="s">
        <v>145</v>
      </c>
      <c r="AU513" s="147" t="s">
        <v>90</v>
      </c>
      <c r="AV513" s="12" t="s">
        <v>90</v>
      </c>
      <c r="AW513" s="12" t="s">
        <v>34</v>
      </c>
      <c r="AX513" s="12" t="s">
        <v>79</v>
      </c>
      <c r="AY513" s="147" t="s">
        <v>136</v>
      </c>
    </row>
    <row r="514" spans="2:65" s="12" customFormat="1">
      <c r="B514" s="145"/>
      <c r="D514" s="146" t="s">
        <v>145</v>
      </c>
      <c r="E514" s="147" t="s">
        <v>1</v>
      </c>
      <c r="F514" s="148" t="s">
        <v>765</v>
      </c>
      <c r="H514" s="149">
        <v>1</v>
      </c>
      <c r="I514" s="150"/>
      <c r="L514" s="145"/>
      <c r="M514" s="151"/>
      <c r="T514" s="152"/>
      <c r="AT514" s="147" t="s">
        <v>145</v>
      </c>
      <c r="AU514" s="147" t="s">
        <v>90</v>
      </c>
      <c r="AV514" s="12" t="s">
        <v>90</v>
      </c>
      <c r="AW514" s="12" t="s">
        <v>34</v>
      </c>
      <c r="AX514" s="12" t="s">
        <v>79</v>
      </c>
      <c r="AY514" s="147" t="s">
        <v>136</v>
      </c>
    </row>
    <row r="515" spans="2:65" s="13" customFormat="1">
      <c r="B515" s="153"/>
      <c r="D515" s="146" t="s">
        <v>145</v>
      </c>
      <c r="E515" s="154" t="s">
        <v>1</v>
      </c>
      <c r="F515" s="155" t="s">
        <v>168</v>
      </c>
      <c r="H515" s="156">
        <v>4</v>
      </c>
      <c r="I515" s="157"/>
      <c r="L515" s="153"/>
      <c r="M515" s="158"/>
      <c r="T515" s="159"/>
      <c r="AT515" s="154" t="s">
        <v>145</v>
      </c>
      <c r="AU515" s="154" t="s">
        <v>90</v>
      </c>
      <c r="AV515" s="13" t="s">
        <v>143</v>
      </c>
      <c r="AW515" s="13" t="s">
        <v>34</v>
      </c>
      <c r="AX515" s="13" t="s">
        <v>87</v>
      </c>
      <c r="AY515" s="154" t="s">
        <v>136</v>
      </c>
    </row>
    <row r="516" spans="2:65" s="1" customFormat="1" ht="24.2" customHeight="1">
      <c r="B516" s="32"/>
      <c r="C516" s="132" t="s">
        <v>766</v>
      </c>
      <c r="D516" s="132" t="s">
        <v>138</v>
      </c>
      <c r="E516" s="133" t="s">
        <v>767</v>
      </c>
      <c r="F516" s="134" t="s">
        <v>768</v>
      </c>
      <c r="G516" s="135" t="s">
        <v>187</v>
      </c>
      <c r="H516" s="136">
        <v>1</v>
      </c>
      <c r="I516" s="137"/>
      <c r="J516" s="138">
        <f>ROUND(I516*H516,2)</f>
        <v>0</v>
      </c>
      <c r="K516" s="134" t="s">
        <v>142</v>
      </c>
      <c r="L516" s="32"/>
      <c r="M516" s="139" t="s">
        <v>1</v>
      </c>
      <c r="N516" s="140" t="s">
        <v>44</v>
      </c>
      <c r="P516" s="141">
        <f>O516*H516</f>
        <v>0</v>
      </c>
      <c r="Q516" s="141">
        <v>0</v>
      </c>
      <c r="R516" s="141">
        <f>Q516*H516</f>
        <v>0</v>
      </c>
      <c r="S516" s="141">
        <v>2.2599999999999999E-2</v>
      </c>
      <c r="T516" s="142">
        <f>S516*H516</f>
        <v>2.2599999999999999E-2</v>
      </c>
      <c r="AR516" s="143" t="s">
        <v>143</v>
      </c>
      <c r="AT516" s="143" t="s">
        <v>138</v>
      </c>
      <c r="AU516" s="143" t="s">
        <v>90</v>
      </c>
      <c r="AY516" s="17" t="s">
        <v>136</v>
      </c>
      <c r="BE516" s="144">
        <f>IF(N516="základní",J516,0)</f>
        <v>0</v>
      </c>
      <c r="BF516" s="144">
        <f>IF(N516="snížená",J516,0)</f>
        <v>0</v>
      </c>
      <c r="BG516" s="144">
        <f>IF(N516="zákl. přenesená",J516,0)</f>
        <v>0</v>
      </c>
      <c r="BH516" s="144">
        <f>IF(N516="sníž. přenesená",J516,0)</f>
        <v>0</v>
      </c>
      <c r="BI516" s="144">
        <f>IF(N516="nulová",J516,0)</f>
        <v>0</v>
      </c>
      <c r="BJ516" s="17" t="s">
        <v>87</v>
      </c>
      <c r="BK516" s="144">
        <f>ROUND(I516*H516,2)</f>
        <v>0</v>
      </c>
      <c r="BL516" s="17" t="s">
        <v>143</v>
      </c>
      <c r="BM516" s="143" t="s">
        <v>769</v>
      </c>
    </row>
    <row r="517" spans="2:65" s="12" customFormat="1">
      <c r="B517" s="145"/>
      <c r="D517" s="146" t="s">
        <v>145</v>
      </c>
      <c r="E517" s="147" t="s">
        <v>1</v>
      </c>
      <c r="F517" s="148" t="s">
        <v>770</v>
      </c>
      <c r="H517" s="149">
        <v>1</v>
      </c>
      <c r="I517" s="150"/>
      <c r="L517" s="145"/>
      <c r="M517" s="151"/>
      <c r="T517" s="152"/>
      <c r="AT517" s="147" t="s">
        <v>145</v>
      </c>
      <c r="AU517" s="147" t="s">
        <v>90</v>
      </c>
      <c r="AV517" s="12" t="s">
        <v>90</v>
      </c>
      <c r="AW517" s="12" t="s">
        <v>34</v>
      </c>
      <c r="AX517" s="12" t="s">
        <v>87</v>
      </c>
      <c r="AY517" s="147" t="s">
        <v>136</v>
      </c>
    </row>
    <row r="518" spans="2:65" s="1" customFormat="1" ht="24.2" customHeight="1">
      <c r="B518" s="32"/>
      <c r="C518" s="132" t="s">
        <v>771</v>
      </c>
      <c r="D518" s="132" t="s">
        <v>138</v>
      </c>
      <c r="E518" s="133" t="s">
        <v>772</v>
      </c>
      <c r="F518" s="134" t="s">
        <v>773</v>
      </c>
      <c r="G518" s="135" t="s">
        <v>187</v>
      </c>
      <c r="H518" s="136">
        <v>2</v>
      </c>
      <c r="I518" s="137"/>
      <c r="J518" s="138">
        <f>ROUND(I518*H518,2)</f>
        <v>0</v>
      </c>
      <c r="K518" s="134" t="s">
        <v>142</v>
      </c>
      <c r="L518" s="32"/>
      <c r="M518" s="139" t="s">
        <v>1</v>
      </c>
      <c r="N518" s="140" t="s">
        <v>44</v>
      </c>
      <c r="P518" s="141">
        <f>O518*H518</f>
        <v>0</v>
      </c>
      <c r="Q518" s="141">
        <v>0</v>
      </c>
      <c r="R518" s="141">
        <f>Q518*H518</f>
        <v>0</v>
      </c>
      <c r="S518" s="141">
        <v>3.1230000000000001E-2</v>
      </c>
      <c r="T518" s="142">
        <f>S518*H518</f>
        <v>6.2460000000000002E-2</v>
      </c>
      <c r="AR518" s="143" t="s">
        <v>143</v>
      </c>
      <c r="AT518" s="143" t="s">
        <v>138</v>
      </c>
      <c r="AU518" s="143" t="s">
        <v>90</v>
      </c>
      <c r="AY518" s="17" t="s">
        <v>136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7" t="s">
        <v>87</v>
      </c>
      <c r="BK518" s="144">
        <f>ROUND(I518*H518,2)</f>
        <v>0</v>
      </c>
      <c r="BL518" s="17" t="s">
        <v>143</v>
      </c>
      <c r="BM518" s="143" t="s">
        <v>774</v>
      </c>
    </row>
    <row r="519" spans="2:65" s="12" customFormat="1">
      <c r="B519" s="145"/>
      <c r="D519" s="146" t="s">
        <v>145</v>
      </c>
      <c r="E519" s="147" t="s">
        <v>1</v>
      </c>
      <c r="F519" s="148" t="s">
        <v>775</v>
      </c>
      <c r="H519" s="149">
        <v>2</v>
      </c>
      <c r="I519" s="150"/>
      <c r="L519" s="145"/>
      <c r="M519" s="151"/>
      <c r="T519" s="152"/>
      <c r="AT519" s="147" t="s">
        <v>145</v>
      </c>
      <c r="AU519" s="147" t="s">
        <v>90</v>
      </c>
      <c r="AV519" s="12" t="s">
        <v>90</v>
      </c>
      <c r="AW519" s="12" t="s">
        <v>34</v>
      </c>
      <c r="AX519" s="12" t="s">
        <v>87</v>
      </c>
      <c r="AY519" s="147" t="s">
        <v>136</v>
      </c>
    </row>
    <row r="520" spans="2:65" s="1" customFormat="1" ht="24.2" customHeight="1">
      <c r="B520" s="32"/>
      <c r="C520" s="132" t="s">
        <v>776</v>
      </c>
      <c r="D520" s="132" t="s">
        <v>138</v>
      </c>
      <c r="E520" s="133" t="s">
        <v>777</v>
      </c>
      <c r="F520" s="134" t="s">
        <v>778</v>
      </c>
      <c r="G520" s="135" t="s">
        <v>187</v>
      </c>
      <c r="H520" s="136">
        <v>4</v>
      </c>
      <c r="I520" s="137"/>
      <c r="J520" s="138">
        <f>ROUND(I520*H520,2)</f>
        <v>0</v>
      </c>
      <c r="K520" s="134" t="s">
        <v>142</v>
      </c>
      <c r="L520" s="32"/>
      <c r="M520" s="139" t="s">
        <v>1</v>
      </c>
      <c r="N520" s="140" t="s">
        <v>44</v>
      </c>
      <c r="P520" s="141">
        <f>O520*H520</f>
        <v>0</v>
      </c>
      <c r="Q520" s="141">
        <v>0</v>
      </c>
      <c r="R520" s="141">
        <f>Q520*H520</f>
        <v>0</v>
      </c>
      <c r="S520" s="141">
        <v>6.3869999999999996E-2</v>
      </c>
      <c r="T520" s="142">
        <f>S520*H520</f>
        <v>0.25547999999999998</v>
      </c>
      <c r="AR520" s="143" t="s">
        <v>143</v>
      </c>
      <c r="AT520" s="143" t="s">
        <v>138</v>
      </c>
      <c r="AU520" s="143" t="s">
        <v>90</v>
      </c>
      <c r="AY520" s="17" t="s">
        <v>136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87</v>
      </c>
      <c r="BK520" s="144">
        <f>ROUND(I520*H520,2)</f>
        <v>0</v>
      </c>
      <c r="BL520" s="17" t="s">
        <v>143</v>
      </c>
      <c r="BM520" s="143" t="s">
        <v>779</v>
      </c>
    </row>
    <row r="521" spans="2:65" s="12" customFormat="1">
      <c r="B521" s="145"/>
      <c r="D521" s="146" t="s">
        <v>145</v>
      </c>
      <c r="E521" s="147" t="s">
        <v>1</v>
      </c>
      <c r="F521" s="148" t="s">
        <v>780</v>
      </c>
      <c r="H521" s="149">
        <v>3</v>
      </c>
      <c r="I521" s="150"/>
      <c r="L521" s="145"/>
      <c r="M521" s="151"/>
      <c r="T521" s="152"/>
      <c r="AT521" s="147" t="s">
        <v>145</v>
      </c>
      <c r="AU521" s="147" t="s">
        <v>90</v>
      </c>
      <c r="AV521" s="12" t="s">
        <v>90</v>
      </c>
      <c r="AW521" s="12" t="s">
        <v>34</v>
      </c>
      <c r="AX521" s="12" t="s">
        <v>79</v>
      </c>
      <c r="AY521" s="147" t="s">
        <v>136</v>
      </c>
    </row>
    <row r="522" spans="2:65" s="12" customFormat="1">
      <c r="B522" s="145"/>
      <c r="D522" s="146" t="s">
        <v>145</v>
      </c>
      <c r="E522" s="147" t="s">
        <v>1</v>
      </c>
      <c r="F522" s="148" t="s">
        <v>770</v>
      </c>
      <c r="H522" s="149">
        <v>1</v>
      </c>
      <c r="I522" s="150"/>
      <c r="L522" s="145"/>
      <c r="M522" s="151"/>
      <c r="T522" s="152"/>
      <c r="AT522" s="147" t="s">
        <v>145</v>
      </c>
      <c r="AU522" s="147" t="s">
        <v>90</v>
      </c>
      <c r="AV522" s="12" t="s">
        <v>90</v>
      </c>
      <c r="AW522" s="12" t="s">
        <v>34</v>
      </c>
      <c r="AX522" s="12" t="s">
        <v>79</v>
      </c>
      <c r="AY522" s="147" t="s">
        <v>136</v>
      </c>
    </row>
    <row r="523" spans="2:65" s="13" customFormat="1">
      <c r="B523" s="153"/>
      <c r="D523" s="146" t="s">
        <v>145</v>
      </c>
      <c r="E523" s="154" t="s">
        <v>1</v>
      </c>
      <c r="F523" s="155" t="s">
        <v>168</v>
      </c>
      <c r="H523" s="156">
        <v>4</v>
      </c>
      <c r="I523" s="157"/>
      <c r="L523" s="153"/>
      <c r="M523" s="158"/>
      <c r="T523" s="159"/>
      <c r="AT523" s="154" t="s">
        <v>145</v>
      </c>
      <c r="AU523" s="154" t="s">
        <v>90</v>
      </c>
      <c r="AV523" s="13" t="s">
        <v>143</v>
      </c>
      <c r="AW523" s="13" t="s">
        <v>34</v>
      </c>
      <c r="AX523" s="13" t="s">
        <v>87</v>
      </c>
      <c r="AY523" s="154" t="s">
        <v>136</v>
      </c>
    </row>
    <row r="524" spans="2:65" s="1" customFormat="1" ht="24.2" customHeight="1">
      <c r="B524" s="32"/>
      <c r="C524" s="132" t="s">
        <v>781</v>
      </c>
      <c r="D524" s="132" t="s">
        <v>138</v>
      </c>
      <c r="E524" s="133" t="s">
        <v>782</v>
      </c>
      <c r="F524" s="134" t="s">
        <v>783</v>
      </c>
      <c r="G524" s="135" t="s">
        <v>187</v>
      </c>
      <c r="H524" s="136">
        <v>1</v>
      </c>
      <c r="I524" s="137"/>
      <c r="J524" s="138">
        <f>ROUND(I524*H524,2)</f>
        <v>0</v>
      </c>
      <c r="K524" s="134" t="s">
        <v>142</v>
      </c>
      <c r="L524" s="32"/>
      <c r="M524" s="139" t="s">
        <v>1</v>
      </c>
      <c r="N524" s="140" t="s">
        <v>44</v>
      </c>
      <c r="P524" s="141">
        <f>O524*H524</f>
        <v>0</v>
      </c>
      <c r="Q524" s="141">
        <v>0</v>
      </c>
      <c r="R524" s="141">
        <f>Q524*H524</f>
        <v>0</v>
      </c>
      <c r="S524" s="141">
        <v>0.10489999999999999</v>
      </c>
      <c r="T524" s="142">
        <f>S524*H524</f>
        <v>0.10489999999999999</v>
      </c>
      <c r="AR524" s="143" t="s">
        <v>143</v>
      </c>
      <c r="AT524" s="143" t="s">
        <v>138</v>
      </c>
      <c r="AU524" s="143" t="s">
        <v>90</v>
      </c>
      <c r="AY524" s="17" t="s">
        <v>136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87</v>
      </c>
      <c r="BK524" s="144">
        <f>ROUND(I524*H524,2)</f>
        <v>0</v>
      </c>
      <c r="BL524" s="17" t="s">
        <v>143</v>
      </c>
      <c r="BM524" s="143" t="s">
        <v>784</v>
      </c>
    </row>
    <row r="525" spans="2:65" s="12" customFormat="1">
      <c r="B525" s="145"/>
      <c r="D525" s="146" t="s">
        <v>145</v>
      </c>
      <c r="E525" s="147" t="s">
        <v>1</v>
      </c>
      <c r="F525" s="148" t="s">
        <v>785</v>
      </c>
      <c r="H525" s="149">
        <v>1</v>
      </c>
      <c r="I525" s="150"/>
      <c r="L525" s="145"/>
      <c r="M525" s="151"/>
      <c r="T525" s="152"/>
      <c r="AT525" s="147" t="s">
        <v>145</v>
      </c>
      <c r="AU525" s="147" t="s">
        <v>90</v>
      </c>
      <c r="AV525" s="12" t="s">
        <v>90</v>
      </c>
      <c r="AW525" s="12" t="s">
        <v>34</v>
      </c>
      <c r="AX525" s="12" t="s">
        <v>87</v>
      </c>
      <c r="AY525" s="147" t="s">
        <v>136</v>
      </c>
    </row>
    <row r="526" spans="2:65" s="1" customFormat="1" ht="24.2" customHeight="1">
      <c r="B526" s="32"/>
      <c r="C526" s="132" t="s">
        <v>786</v>
      </c>
      <c r="D526" s="132" t="s">
        <v>138</v>
      </c>
      <c r="E526" s="133" t="s">
        <v>787</v>
      </c>
      <c r="F526" s="134" t="s">
        <v>788</v>
      </c>
      <c r="G526" s="135" t="s">
        <v>187</v>
      </c>
      <c r="H526" s="136">
        <v>4</v>
      </c>
      <c r="I526" s="137"/>
      <c r="J526" s="138">
        <f>ROUND(I526*H526,2)</f>
        <v>0</v>
      </c>
      <c r="K526" s="134" t="s">
        <v>1</v>
      </c>
      <c r="L526" s="32"/>
      <c r="M526" s="139" t="s">
        <v>1</v>
      </c>
      <c r="N526" s="140" t="s">
        <v>44</v>
      </c>
      <c r="P526" s="141">
        <f>O526*H526</f>
        <v>0</v>
      </c>
      <c r="Q526" s="141">
        <v>6.3869999999999996E-2</v>
      </c>
      <c r="R526" s="141">
        <f>Q526*H526</f>
        <v>0.25547999999999998</v>
      </c>
      <c r="S526" s="141">
        <v>0</v>
      </c>
      <c r="T526" s="142">
        <f>S526*H526</f>
        <v>0</v>
      </c>
      <c r="AR526" s="143" t="s">
        <v>143</v>
      </c>
      <c r="AT526" s="143" t="s">
        <v>138</v>
      </c>
      <c r="AU526" s="143" t="s">
        <v>90</v>
      </c>
      <c r="AY526" s="17" t="s">
        <v>136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87</v>
      </c>
      <c r="BK526" s="144">
        <f>ROUND(I526*H526,2)</f>
        <v>0</v>
      </c>
      <c r="BL526" s="17" t="s">
        <v>143</v>
      </c>
      <c r="BM526" s="143" t="s">
        <v>789</v>
      </c>
    </row>
    <row r="527" spans="2:65" s="12" customFormat="1" ht="22.5">
      <c r="B527" s="145"/>
      <c r="D527" s="146" t="s">
        <v>145</v>
      </c>
      <c r="E527" s="147" t="s">
        <v>1</v>
      </c>
      <c r="F527" s="148" t="s">
        <v>790</v>
      </c>
      <c r="H527" s="149">
        <v>4</v>
      </c>
      <c r="I527" s="150"/>
      <c r="L527" s="145"/>
      <c r="M527" s="151"/>
      <c r="T527" s="152"/>
      <c r="AT527" s="147" t="s">
        <v>145</v>
      </c>
      <c r="AU527" s="147" t="s">
        <v>90</v>
      </c>
      <c r="AV527" s="12" t="s">
        <v>90</v>
      </c>
      <c r="AW527" s="12" t="s">
        <v>34</v>
      </c>
      <c r="AX527" s="12" t="s">
        <v>87</v>
      </c>
      <c r="AY527" s="147" t="s">
        <v>136</v>
      </c>
    </row>
    <row r="528" spans="2:65" s="1" customFormat="1" ht="24.2" customHeight="1">
      <c r="B528" s="32"/>
      <c r="C528" s="132" t="s">
        <v>791</v>
      </c>
      <c r="D528" s="132" t="s">
        <v>138</v>
      </c>
      <c r="E528" s="133" t="s">
        <v>792</v>
      </c>
      <c r="F528" s="134" t="s">
        <v>793</v>
      </c>
      <c r="G528" s="135" t="s">
        <v>187</v>
      </c>
      <c r="H528" s="136">
        <v>5</v>
      </c>
      <c r="I528" s="137"/>
      <c r="J528" s="138">
        <f>ROUND(I528*H528,2)</f>
        <v>0</v>
      </c>
      <c r="K528" s="134" t="s">
        <v>142</v>
      </c>
      <c r="L528" s="32"/>
      <c r="M528" s="139" t="s">
        <v>1</v>
      </c>
      <c r="N528" s="140" t="s">
        <v>44</v>
      </c>
      <c r="P528" s="141">
        <f>O528*H528</f>
        <v>0</v>
      </c>
      <c r="Q528" s="141">
        <v>0</v>
      </c>
      <c r="R528" s="141">
        <f>Q528*H528</f>
        <v>0</v>
      </c>
      <c r="S528" s="141">
        <v>0</v>
      </c>
      <c r="T528" s="142">
        <f>S528*H528</f>
        <v>0</v>
      </c>
      <c r="AR528" s="143" t="s">
        <v>143</v>
      </c>
      <c r="AT528" s="143" t="s">
        <v>138</v>
      </c>
      <c r="AU528" s="143" t="s">
        <v>90</v>
      </c>
      <c r="AY528" s="17" t="s">
        <v>136</v>
      </c>
      <c r="BE528" s="144">
        <f>IF(N528="základní",J528,0)</f>
        <v>0</v>
      </c>
      <c r="BF528" s="144">
        <f>IF(N528="snížená",J528,0)</f>
        <v>0</v>
      </c>
      <c r="BG528" s="144">
        <f>IF(N528="zákl. přenesená",J528,0)</f>
        <v>0</v>
      </c>
      <c r="BH528" s="144">
        <f>IF(N528="sníž. přenesená",J528,0)</f>
        <v>0</v>
      </c>
      <c r="BI528" s="144">
        <f>IF(N528="nulová",J528,0)</f>
        <v>0</v>
      </c>
      <c r="BJ528" s="17" t="s">
        <v>87</v>
      </c>
      <c r="BK528" s="144">
        <f>ROUND(I528*H528,2)</f>
        <v>0</v>
      </c>
      <c r="BL528" s="17" t="s">
        <v>143</v>
      </c>
      <c r="BM528" s="143" t="s">
        <v>794</v>
      </c>
    </row>
    <row r="529" spans="2:65" s="12" customFormat="1" ht="22.5">
      <c r="B529" s="145"/>
      <c r="D529" s="146" t="s">
        <v>145</v>
      </c>
      <c r="E529" s="147" t="s">
        <v>1</v>
      </c>
      <c r="F529" s="148" t="s">
        <v>795</v>
      </c>
      <c r="H529" s="149">
        <v>5</v>
      </c>
      <c r="I529" s="150"/>
      <c r="L529" s="145"/>
      <c r="M529" s="151"/>
      <c r="T529" s="152"/>
      <c r="AT529" s="147" t="s">
        <v>145</v>
      </c>
      <c r="AU529" s="147" t="s">
        <v>90</v>
      </c>
      <c r="AV529" s="12" t="s">
        <v>90</v>
      </c>
      <c r="AW529" s="12" t="s">
        <v>34</v>
      </c>
      <c r="AX529" s="12" t="s">
        <v>87</v>
      </c>
      <c r="AY529" s="147" t="s">
        <v>136</v>
      </c>
    </row>
    <row r="530" spans="2:65" s="1" customFormat="1" ht="24.2" customHeight="1">
      <c r="B530" s="32"/>
      <c r="C530" s="173" t="s">
        <v>796</v>
      </c>
      <c r="D530" s="173" t="s">
        <v>320</v>
      </c>
      <c r="E530" s="174" t="s">
        <v>797</v>
      </c>
      <c r="F530" s="175" t="s">
        <v>798</v>
      </c>
      <c r="G530" s="176" t="s">
        <v>187</v>
      </c>
      <c r="H530" s="177">
        <v>5</v>
      </c>
      <c r="I530" s="178"/>
      <c r="J530" s="179">
        <f>ROUND(I530*H530,2)</f>
        <v>0</v>
      </c>
      <c r="K530" s="175" t="s">
        <v>142</v>
      </c>
      <c r="L530" s="180"/>
      <c r="M530" s="181" t="s">
        <v>1</v>
      </c>
      <c r="N530" s="182" t="s">
        <v>44</v>
      </c>
      <c r="P530" s="141">
        <f>O530*H530</f>
        <v>0</v>
      </c>
      <c r="Q530" s="141">
        <v>1.8600000000000001E-3</v>
      </c>
      <c r="R530" s="141">
        <f>Q530*H530</f>
        <v>9.300000000000001E-3</v>
      </c>
      <c r="S530" s="141">
        <v>0</v>
      </c>
      <c r="T530" s="142">
        <f>S530*H530</f>
        <v>0</v>
      </c>
      <c r="AR530" s="143" t="s">
        <v>179</v>
      </c>
      <c r="AT530" s="143" t="s">
        <v>320</v>
      </c>
      <c r="AU530" s="143" t="s">
        <v>90</v>
      </c>
      <c r="AY530" s="17" t="s">
        <v>136</v>
      </c>
      <c r="BE530" s="144">
        <f>IF(N530="základní",J530,0)</f>
        <v>0</v>
      </c>
      <c r="BF530" s="144">
        <f>IF(N530="snížená",J530,0)</f>
        <v>0</v>
      </c>
      <c r="BG530" s="144">
        <f>IF(N530="zákl. přenesená",J530,0)</f>
        <v>0</v>
      </c>
      <c r="BH530" s="144">
        <f>IF(N530="sníž. přenesená",J530,0)</f>
        <v>0</v>
      </c>
      <c r="BI530" s="144">
        <f>IF(N530="nulová",J530,0)</f>
        <v>0</v>
      </c>
      <c r="BJ530" s="17" t="s">
        <v>87</v>
      </c>
      <c r="BK530" s="144">
        <f>ROUND(I530*H530,2)</f>
        <v>0</v>
      </c>
      <c r="BL530" s="17" t="s">
        <v>143</v>
      </c>
      <c r="BM530" s="143" t="s">
        <v>799</v>
      </c>
    </row>
    <row r="531" spans="2:65" s="1" customFormat="1" ht="24.2" customHeight="1">
      <c r="B531" s="32"/>
      <c r="C531" s="132" t="s">
        <v>800</v>
      </c>
      <c r="D531" s="132" t="s">
        <v>138</v>
      </c>
      <c r="E531" s="133" t="s">
        <v>801</v>
      </c>
      <c r="F531" s="134" t="s">
        <v>802</v>
      </c>
      <c r="G531" s="135" t="s">
        <v>187</v>
      </c>
      <c r="H531" s="136">
        <v>2</v>
      </c>
      <c r="I531" s="137"/>
      <c r="J531" s="138">
        <f>ROUND(I531*H531,2)</f>
        <v>0</v>
      </c>
      <c r="K531" s="134" t="s">
        <v>142</v>
      </c>
      <c r="L531" s="32"/>
      <c r="M531" s="139" t="s">
        <v>1</v>
      </c>
      <c r="N531" s="140" t="s">
        <v>44</v>
      </c>
      <c r="P531" s="141">
        <f>O531*H531</f>
        <v>0</v>
      </c>
      <c r="Q531" s="141">
        <v>0</v>
      </c>
      <c r="R531" s="141">
        <f>Q531*H531</f>
        <v>0</v>
      </c>
      <c r="S531" s="141">
        <v>0</v>
      </c>
      <c r="T531" s="142">
        <f>S531*H531</f>
        <v>0</v>
      </c>
      <c r="AR531" s="143" t="s">
        <v>143</v>
      </c>
      <c r="AT531" s="143" t="s">
        <v>138</v>
      </c>
      <c r="AU531" s="143" t="s">
        <v>90</v>
      </c>
      <c r="AY531" s="17" t="s">
        <v>136</v>
      </c>
      <c r="BE531" s="144">
        <f>IF(N531="základní",J531,0)</f>
        <v>0</v>
      </c>
      <c r="BF531" s="144">
        <f>IF(N531="snížená",J531,0)</f>
        <v>0</v>
      </c>
      <c r="BG531" s="144">
        <f>IF(N531="zákl. přenesená",J531,0)</f>
        <v>0</v>
      </c>
      <c r="BH531" s="144">
        <f>IF(N531="sníž. přenesená",J531,0)</f>
        <v>0</v>
      </c>
      <c r="BI531" s="144">
        <f>IF(N531="nulová",J531,0)</f>
        <v>0</v>
      </c>
      <c r="BJ531" s="17" t="s">
        <v>87</v>
      </c>
      <c r="BK531" s="144">
        <f>ROUND(I531*H531,2)</f>
        <v>0</v>
      </c>
      <c r="BL531" s="17" t="s">
        <v>143</v>
      </c>
      <c r="BM531" s="143" t="s">
        <v>803</v>
      </c>
    </row>
    <row r="532" spans="2:65" s="12" customFormat="1">
      <c r="B532" s="145"/>
      <c r="D532" s="146" t="s">
        <v>145</v>
      </c>
      <c r="E532" s="147" t="s">
        <v>1</v>
      </c>
      <c r="F532" s="148" t="s">
        <v>702</v>
      </c>
      <c r="H532" s="149">
        <v>2</v>
      </c>
      <c r="I532" s="150"/>
      <c r="L532" s="145"/>
      <c r="M532" s="151"/>
      <c r="T532" s="152"/>
      <c r="AT532" s="147" t="s">
        <v>145</v>
      </c>
      <c r="AU532" s="147" t="s">
        <v>90</v>
      </c>
      <c r="AV532" s="12" t="s">
        <v>90</v>
      </c>
      <c r="AW532" s="12" t="s">
        <v>34</v>
      </c>
      <c r="AX532" s="12" t="s">
        <v>87</v>
      </c>
      <c r="AY532" s="147" t="s">
        <v>136</v>
      </c>
    </row>
    <row r="533" spans="2:65" s="1" customFormat="1" ht="24.2" customHeight="1">
      <c r="B533" s="32"/>
      <c r="C533" s="173" t="s">
        <v>804</v>
      </c>
      <c r="D533" s="173" t="s">
        <v>320</v>
      </c>
      <c r="E533" s="174" t="s">
        <v>805</v>
      </c>
      <c r="F533" s="175" t="s">
        <v>806</v>
      </c>
      <c r="G533" s="176" t="s">
        <v>187</v>
      </c>
      <c r="H533" s="177">
        <v>2</v>
      </c>
      <c r="I533" s="178"/>
      <c r="J533" s="179">
        <f>ROUND(I533*H533,2)</f>
        <v>0</v>
      </c>
      <c r="K533" s="175" t="s">
        <v>142</v>
      </c>
      <c r="L533" s="180"/>
      <c r="M533" s="181" t="s">
        <v>1</v>
      </c>
      <c r="N533" s="182" t="s">
        <v>44</v>
      </c>
      <c r="P533" s="141">
        <f>O533*H533</f>
        <v>0</v>
      </c>
      <c r="Q533" s="141">
        <v>2.2000000000000001E-3</v>
      </c>
      <c r="R533" s="141">
        <f>Q533*H533</f>
        <v>4.4000000000000003E-3</v>
      </c>
      <c r="S533" s="141">
        <v>0</v>
      </c>
      <c r="T533" s="142">
        <f>S533*H533</f>
        <v>0</v>
      </c>
      <c r="AR533" s="143" t="s">
        <v>179</v>
      </c>
      <c r="AT533" s="143" t="s">
        <v>320</v>
      </c>
      <c r="AU533" s="143" t="s">
        <v>90</v>
      </c>
      <c r="AY533" s="17" t="s">
        <v>136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7" t="s">
        <v>87</v>
      </c>
      <c r="BK533" s="144">
        <f>ROUND(I533*H533,2)</f>
        <v>0</v>
      </c>
      <c r="BL533" s="17" t="s">
        <v>143</v>
      </c>
      <c r="BM533" s="143" t="s">
        <v>807</v>
      </c>
    </row>
    <row r="534" spans="2:65" s="1" customFormat="1" ht="24.2" customHeight="1">
      <c r="B534" s="32"/>
      <c r="C534" s="132" t="s">
        <v>808</v>
      </c>
      <c r="D534" s="132" t="s">
        <v>138</v>
      </c>
      <c r="E534" s="133" t="s">
        <v>809</v>
      </c>
      <c r="F534" s="134" t="s">
        <v>810</v>
      </c>
      <c r="G534" s="135" t="s">
        <v>187</v>
      </c>
      <c r="H534" s="136">
        <v>2</v>
      </c>
      <c r="I534" s="137"/>
      <c r="J534" s="138">
        <f>ROUND(I534*H534,2)</f>
        <v>0</v>
      </c>
      <c r="K534" s="134" t="s">
        <v>142</v>
      </c>
      <c r="L534" s="32"/>
      <c r="M534" s="139" t="s">
        <v>1</v>
      </c>
      <c r="N534" s="140" t="s">
        <v>44</v>
      </c>
      <c r="P534" s="141">
        <f>O534*H534</f>
        <v>0</v>
      </c>
      <c r="Q534" s="141">
        <v>1.6000000000000001E-4</v>
      </c>
      <c r="R534" s="141">
        <f>Q534*H534</f>
        <v>3.2000000000000003E-4</v>
      </c>
      <c r="S534" s="141">
        <v>0</v>
      </c>
      <c r="T534" s="142">
        <f>S534*H534</f>
        <v>0</v>
      </c>
      <c r="AR534" s="143" t="s">
        <v>143</v>
      </c>
      <c r="AT534" s="143" t="s">
        <v>138</v>
      </c>
      <c r="AU534" s="143" t="s">
        <v>90</v>
      </c>
      <c r="AY534" s="17" t="s">
        <v>136</v>
      </c>
      <c r="BE534" s="144">
        <f>IF(N534="základní",J534,0)</f>
        <v>0</v>
      </c>
      <c r="BF534" s="144">
        <f>IF(N534="snížená",J534,0)</f>
        <v>0</v>
      </c>
      <c r="BG534" s="144">
        <f>IF(N534="zákl. přenesená",J534,0)</f>
        <v>0</v>
      </c>
      <c r="BH534" s="144">
        <f>IF(N534="sníž. přenesená",J534,0)</f>
        <v>0</v>
      </c>
      <c r="BI534" s="144">
        <f>IF(N534="nulová",J534,0)</f>
        <v>0</v>
      </c>
      <c r="BJ534" s="17" t="s">
        <v>87</v>
      </c>
      <c r="BK534" s="144">
        <f>ROUND(I534*H534,2)</f>
        <v>0</v>
      </c>
      <c r="BL534" s="17" t="s">
        <v>143</v>
      </c>
      <c r="BM534" s="143" t="s">
        <v>811</v>
      </c>
    </row>
    <row r="535" spans="2:65" s="12" customFormat="1">
      <c r="B535" s="145"/>
      <c r="D535" s="146" t="s">
        <v>145</v>
      </c>
      <c r="E535" s="147" t="s">
        <v>1</v>
      </c>
      <c r="F535" s="148" t="s">
        <v>702</v>
      </c>
      <c r="H535" s="149">
        <v>2</v>
      </c>
      <c r="I535" s="150"/>
      <c r="L535" s="145"/>
      <c r="M535" s="151"/>
      <c r="T535" s="152"/>
      <c r="AT535" s="147" t="s">
        <v>145</v>
      </c>
      <c r="AU535" s="147" t="s">
        <v>90</v>
      </c>
      <c r="AV535" s="12" t="s">
        <v>90</v>
      </c>
      <c r="AW535" s="12" t="s">
        <v>34</v>
      </c>
      <c r="AX535" s="12" t="s">
        <v>87</v>
      </c>
      <c r="AY535" s="147" t="s">
        <v>136</v>
      </c>
    </row>
    <row r="536" spans="2:65" s="1" customFormat="1" ht="24.2" customHeight="1">
      <c r="B536" s="32"/>
      <c r="C536" s="173" t="s">
        <v>812</v>
      </c>
      <c r="D536" s="173" t="s">
        <v>320</v>
      </c>
      <c r="E536" s="174" t="s">
        <v>813</v>
      </c>
      <c r="F536" s="175" t="s">
        <v>814</v>
      </c>
      <c r="G536" s="176" t="s">
        <v>187</v>
      </c>
      <c r="H536" s="177">
        <v>2</v>
      </c>
      <c r="I536" s="178"/>
      <c r="J536" s="179">
        <f>ROUND(I536*H536,2)</f>
        <v>0</v>
      </c>
      <c r="K536" s="175" t="s">
        <v>142</v>
      </c>
      <c r="L536" s="180"/>
      <c r="M536" s="181" t="s">
        <v>1</v>
      </c>
      <c r="N536" s="182" t="s">
        <v>44</v>
      </c>
      <c r="P536" s="141">
        <f>O536*H536</f>
        <v>0</v>
      </c>
      <c r="Q536" s="141">
        <v>4.6999999999999999E-4</v>
      </c>
      <c r="R536" s="141">
        <f>Q536*H536</f>
        <v>9.3999999999999997E-4</v>
      </c>
      <c r="S536" s="141">
        <v>0</v>
      </c>
      <c r="T536" s="142">
        <f>S536*H536</f>
        <v>0</v>
      </c>
      <c r="AR536" s="143" t="s">
        <v>179</v>
      </c>
      <c r="AT536" s="143" t="s">
        <v>320</v>
      </c>
      <c r="AU536" s="143" t="s">
        <v>90</v>
      </c>
      <c r="AY536" s="17" t="s">
        <v>136</v>
      </c>
      <c r="BE536" s="144">
        <f>IF(N536="základní",J536,0)</f>
        <v>0</v>
      </c>
      <c r="BF536" s="144">
        <f>IF(N536="snížená",J536,0)</f>
        <v>0</v>
      </c>
      <c r="BG536" s="144">
        <f>IF(N536="zákl. přenesená",J536,0)</f>
        <v>0</v>
      </c>
      <c r="BH536" s="144">
        <f>IF(N536="sníž. přenesená",J536,0)</f>
        <v>0</v>
      </c>
      <c r="BI536" s="144">
        <f>IF(N536="nulová",J536,0)</f>
        <v>0</v>
      </c>
      <c r="BJ536" s="17" t="s">
        <v>87</v>
      </c>
      <c r="BK536" s="144">
        <f>ROUND(I536*H536,2)</f>
        <v>0</v>
      </c>
      <c r="BL536" s="17" t="s">
        <v>143</v>
      </c>
      <c r="BM536" s="143" t="s">
        <v>815</v>
      </c>
    </row>
    <row r="537" spans="2:65" s="1" customFormat="1" ht="24.2" customHeight="1">
      <c r="B537" s="32"/>
      <c r="C537" s="132" t="s">
        <v>816</v>
      </c>
      <c r="D537" s="132" t="s">
        <v>138</v>
      </c>
      <c r="E537" s="133" t="s">
        <v>817</v>
      </c>
      <c r="F537" s="134" t="s">
        <v>818</v>
      </c>
      <c r="G537" s="135" t="s">
        <v>187</v>
      </c>
      <c r="H537" s="136">
        <v>5</v>
      </c>
      <c r="I537" s="137"/>
      <c r="J537" s="138">
        <f>ROUND(I537*H537,2)</f>
        <v>0</v>
      </c>
      <c r="K537" s="134" t="s">
        <v>142</v>
      </c>
      <c r="L537" s="32"/>
      <c r="M537" s="139" t="s">
        <v>1</v>
      </c>
      <c r="N537" s="140" t="s">
        <v>44</v>
      </c>
      <c r="P537" s="141">
        <f>O537*H537</f>
        <v>0</v>
      </c>
      <c r="Q537" s="141">
        <v>2.4000000000000001E-4</v>
      </c>
      <c r="R537" s="141">
        <f>Q537*H537</f>
        <v>1.2000000000000001E-3</v>
      </c>
      <c r="S537" s="141">
        <v>0</v>
      </c>
      <c r="T537" s="142">
        <f>S537*H537</f>
        <v>0</v>
      </c>
      <c r="AR537" s="143" t="s">
        <v>143</v>
      </c>
      <c r="AT537" s="143" t="s">
        <v>138</v>
      </c>
      <c r="AU537" s="143" t="s">
        <v>90</v>
      </c>
      <c r="AY537" s="17" t="s">
        <v>136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87</v>
      </c>
      <c r="BK537" s="144">
        <f>ROUND(I537*H537,2)</f>
        <v>0</v>
      </c>
      <c r="BL537" s="17" t="s">
        <v>143</v>
      </c>
      <c r="BM537" s="143" t="s">
        <v>819</v>
      </c>
    </row>
    <row r="538" spans="2:65" s="12" customFormat="1" ht="22.5">
      <c r="B538" s="145"/>
      <c r="D538" s="146" t="s">
        <v>145</v>
      </c>
      <c r="E538" s="147" t="s">
        <v>1</v>
      </c>
      <c r="F538" s="148" t="s">
        <v>795</v>
      </c>
      <c r="H538" s="149">
        <v>5</v>
      </c>
      <c r="I538" s="150"/>
      <c r="L538" s="145"/>
      <c r="M538" s="151"/>
      <c r="T538" s="152"/>
      <c r="AT538" s="147" t="s">
        <v>145</v>
      </c>
      <c r="AU538" s="147" t="s">
        <v>90</v>
      </c>
      <c r="AV538" s="12" t="s">
        <v>90</v>
      </c>
      <c r="AW538" s="12" t="s">
        <v>34</v>
      </c>
      <c r="AX538" s="12" t="s">
        <v>87</v>
      </c>
      <c r="AY538" s="147" t="s">
        <v>136</v>
      </c>
    </row>
    <row r="539" spans="2:65" s="1" customFormat="1" ht="24.2" customHeight="1">
      <c r="B539" s="32"/>
      <c r="C539" s="173" t="s">
        <v>820</v>
      </c>
      <c r="D539" s="173" t="s">
        <v>320</v>
      </c>
      <c r="E539" s="174" t="s">
        <v>821</v>
      </c>
      <c r="F539" s="175" t="s">
        <v>822</v>
      </c>
      <c r="G539" s="176" t="s">
        <v>187</v>
      </c>
      <c r="H539" s="177">
        <v>5</v>
      </c>
      <c r="I539" s="178"/>
      <c r="J539" s="179">
        <f>ROUND(I539*H539,2)</f>
        <v>0</v>
      </c>
      <c r="K539" s="175" t="s">
        <v>1</v>
      </c>
      <c r="L539" s="180"/>
      <c r="M539" s="181" t="s">
        <v>1</v>
      </c>
      <c r="N539" s="182" t="s">
        <v>44</v>
      </c>
      <c r="P539" s="141">
        <f>O539*H539</f>
        <v>0</v>
      </c>
      <c r="Q539" s="141">
        <v>4.6000000000000001E-4</v>
      </c>
      <c r="R539" s="141">
        <f>Q539*H539</f>
        <v>2.3E-3</v>
      </c>
      <c r="S539" s="141">
        <v>0</v>
      </c>
      <c r="T539" s="142">
        <f>S539*H539</f>
        <v>0</v>
      </c>
      <c r="AR539" s="143" t="s">
        <v>179</v>
      </c>
      <c r="AT539" s="143" t="s">
        <v>320</v>
      </c>
      <c r="AU539" s="143" t="s">
        <v>90</v>
      </c>
      <c r="AY539" s="17" t="s">
        <v>136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87</v>
      </c>
      <c r="BK539" s="144">
        <f>ROUND(I539*H539,2)</f>
        <v>0</v>
      </c>
      <c r="BL539" s="17" t="s">
        <v>143</v>
      </c>
      <c r="BM539" s="143" t="s">
        <v>823</v>
      </c>
    </row>
    <row r="540" spans="2:65" s="1" customFormat="1" ht="24.2" customHeight="1">
      <c r="B540" s="32"/>
      <c r="C540" s="132" t="s">
        <v>824</v>
      </c>
      <c r="D540" s="132" t="s">
        <v>138</v>
      </c>
      <c r="E540" s="133" t="s">
        <v>825</v>
      </c>
      <c r="F540" s="134" t="s">
        <v>826</v>
      </c>
      <c r="G540" s="135" t="s">
        <v>187</v>
      </c>
      <c r="H540" s="136">
        <v>20</v>
      </c>
      <c r="I540" s="137"/>
      <c r="J540" s="138">
        <f>ROUND(I540*H540,2)</f>
        <v>0</v>
      </c>
      <c r="K540" s="134" t="s">
        <v>142</v>
      </c>
      <c r="L540" s="32"/>
      <c r="M540" s="139" t="s">
        <v>1</v>
      </c>
      <c r="N540" s="140" t="s">
        <v>44</v>
      </c>
      <c r="P540" s="141">
        <f>O540*H540</f>
        <v>0</v>
      </c>
      <c r="Q540" s="141">
        <v>0</v>
      </c>
      <c r="R540" s="141">
        <f>Q540*H540</f>
        <v>0</v>
      </c>
      <c r="S540" s="141">
        <v>0</v>
      </c>
      <c r="T540" s="142">
        <f>S540*H540</f>
        <v>0</v>
      </c>
      <c r="AR540" s="143" t="s">
        <v>143</v>
      </c>
      <c r="AT540" s="143" t="s">
        <v>138</v>
      </c>
      <c r="AU540" s="143" t="s">
        <v>90</v>
      </c>
      <c r="AY540" s="17" t="s">
        <v>136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7" t="s">
        <v>87</v>
      </c>
      <c r="BK540" s="144">
        <f>ROUND(I540*H540,2)</f>
        <v>0</v>
      </c>
      <c r="BL540" s="17" t="s">
        <v>143</v>
      </c>
      <c r="BM540" s="143" t="s">
        <v>827</v>
      </c>
    </row>
    <row r="541" spans="2:65" s="12" customFormat="1" ht="22.5">
      <c r="B541" s="145"/>
      <c r="D541" s="146" t="s">
        <v>145</v>
      </c>
      <c r="E541" s="147" t="s">
        <v>1</v>
      </c>
      <c r="F541" s="148" t="s">
        <v>828</v>
      </c>
      <c r="H541" s="149">
        <v>20</v>
      </c>
      <c r="I541" s="150"/>
      <c r="L541" s="145"/>
      <c r="M541" s="151"/>
      <c r="T541" s="152"/>
      <c r="AT541" s="147" t="s">
        <v>145</v>
      </c>
      <c r="AU541" s="147" t="s">
        <v>90</v>
      </c>
      <c r="AV541" s="12" t="s">
        <v>90</v>
      </c>
      <c r="AW541" s="12" t="s">
        <v>34</v>
      </c>
      <c r="AX541" s="12" t="s">
        <v>87</v>
      </c>
      <c r="AY541" s="147" t="s">
        <v>136</v>
      </c>
    </row>
    <row r="542" spans="2:65" s="1" customFormat="1" ht="16.5" customHeight="1">
      <c r="B542" s="32"/>
      <c r="C542" s="173" t="s">
        <v>829</v>
      </c>
      <c r="D542" s="173" t="s">
        <v>320</v>
      </c>
      <c r="E542" s="174" t="s">
        <v>830</v>
      </c>
      <c r="F542" s="175" t="s">
        <v>831</v>
      </c>
      <c r="G542" s="176" t="s">
        <v>187</v>
      </c>
      <c r="H542" s="177">
        <v>10</v>
      </c>
      <c r="I542" s="178"/>
      <c r="J542" s="179">
        <f t="shared" ref="J542:J554" si="10">ROUND(I542*H542,2)</f>
        <v>0</v>
      </c>
      <c r="K542" s="175" t="s">
        <v>142</v>
      </c>
      <c r="L542" s="180"/>
      <c r="M542" s="181" t="s">
        <v>1</v>
      </c>
      <c r="N542" s="182" t="s">
        <v>44</v>
      </c>
      <c r="P542" s="141">
        <f t="shared" ref="P542:P554" si="11">O542*H542</f>
        <v>0</v>
      </c>
      <c r="Q542" s="141">
        <v>1.6000000000000001E-4</v>
      </c>
      <c r="R542" s="141">
        <f t="shared" ref="R542:R554" si="12">Q542*H542</f>
        <v>1.6000000000000001E-3</v>
      </c>
      <c r="S542" s="141">
        <v>0</v>
      </c>
      <c r="T542" s="142">
        <f t="shared" ref="T542:T554" si="13">S542*H542</f>
        <v>0</v>
      </c>
      <c r="AR542" s="143" t="s">
        <v>179</v>
      </c>
      <c r="AT542" s="143" t="s">
        <v>320</v>
      </c>
      <c r="AU542" s="143" t="s">
        <v>90</v>
      </c>
      <c r="AY542" s="17" t="s">
        <v>136</v>
      </c>
      <c r="BE542" s="144">
        <f t="shared" ref="BE542:BE554" si="14">IF(N542="základní",J542,0)</f>
        <v>0</v>
      </c>
      <c r="BF542" s="144">
        <f t="shared" ref="BF542:BF554" si="15">IF(N542="snížená",J542,0)</f>
        <v>0</v>
      </c>
      <c r="BG542" s="144">
        <f t="shared" ref="BG542:BG554" si="16">IF(N542="zákl. přenesená",J542,0)</f>
        <v>0</v>
      </c>
      <c r="BH542" s="144">
        <f t="shared" ref="BH542:BH554" si="17">IF(N542="sníž. přenesená",J542,0)</f>
        <v>0</v>
      </c>
      <c r="BI542" s="144">
        <f t="shared" ref="BI542:BI554" si="18">IF(N542="nulová",J542,0)</f>
        <v>0</v>
      </c>
      <c r="BJ542" s="17" t="s">
        <v>87</v>
      </c>
      <c r="BK542" s="144">
        <f t="shared" ref="BK542:BK554" si="19">ROUND(I542*H542,2)</f>
        <v>0</v>
      </c>
      <c r="BL542" s="17" t="s">
        <v>143</v>
      </c>
      <c r="BM542" s="143" t="s">
        <v>832</v>
      </c>
    </row>
    <row r="543" spans="2:65" s="1" customFormat="1" ht="16.5" customHeight="1">
      <c r="B543" s="32"/>
      <c r="C543" s="173" t="s">
        <v>833</v>
      </c>
      <c r="D543" s="173" t="s">
        <v>320</v>
      </c>
      <c r="E543" s="174" t="s">
        <v>834</v>
      </c>
      <c r="F543" s="175" t="s">
        <v>835</v>
      </c>
      <c r="G543" s="176" t="s">
        <v>187</v>
      </c>
      <c r="H543" s="177">
        <v>5</v>
      </c>
      <c r="I543" s="178"/>
      <c r="J543" s="179">
        <f t="shared" si="10"/>
        <v>0</v>
      </c>
      <c r="K543" s="175" t="s">
        <v>142</v>
      </c>
      <c r="L543" s="180"/>
      <c r="M543" s="181" t="s">
        <v>1</v>
      </c>
      <c r="N543" s="182" t="s">
        <v>44</v>
      </c>
      <c r="P543" s="141">
        <f t="shared" si="11"/>
        <v>0</v>
      </c>
      <c r="Q543" s="141">
        <v>1.4999999999999999E-4</v>
      </c>
      <c r="R543" s="141">
        <f t="shared" si="12"/>
        <v>7.4999999999999991E-4</v>
      </c>
      <c r="S543" s="141">
        <v>0</v>
      </c>
      <c r="T543" s="142">
        <f t="shared" si="13"/>
        <v>0</v>
      </c>
      <c r="AR543" s="143" t="s">
        <v>179</v>
      </c>
      <c r="AT543" s="143" t="s">
        <v>320</v>
      </c>
      <c r="AU543" s="143" t="s">
        <v>90</v>
      </c>
      <c r="AY543" s="17" t="s">
        <v>136</v>
      </c>
      <c r="BE543" s="144">
        <f t="shared" si="14"/>
        <v>0</v>
      </c>
      <c r="BF543" s="144">
        <f t="shared" si="15"/>
        <v>0</v>
      </c>
      <c r="BG543" s="144">
        <f t="shared" si="16"/>
        <v>0</v>
      </c>
      <c r="BH543" s="144">
        <f t="shared" si="17"/>
        <v>0</v>
      </c>
      <c r="BI543" s="144">
        <f t="shared" si="18"/>
        <v>0</v>
      </c>
      <c r="BJ543" s="17" t="s">
        <v>87</v>
      </c>
      <c r="BK543" s="144">
        <f t="shared" si="19"/>
        <v>0</v>
      </c>
      <c r="BL543" s="17" t="s">
        <v>143</v>
      </c>
      <c r="BM543" s="143" t="s">
        <v>836</v>
      </c>
    </row>
    <row r="544" spans="2:65" s="1" customFormat="1" ht="16.5" customHeight="1">
      <c r="B544" s="32"/>
      <c r="C544" s="173" t="s">
        <v>837</v>
      </c>
      <c r="D544" s="173" t="s">
        <v>320</v>
      </c>
      <c r="E544" s="174" t="s">
        <v>838</v>
      </c>
      <c r="F544" s="175" t="s">
        <v>839</v>
      </c>
      <c r="G544" s="176" t="s">
        <v>187</v>
      </c>
      <c r="H544" s="177">
        <v>5</v>
      </c>
      <c r="I544" s="178"/>
      <c r="J544" s="179">
        <f t="shared" si="10"/>
        <v>0</v>
      </c>
      <c r="K544" s="175" t="s">
        <v>142</v>
      </c>
      <c r="L544" s="180"/>
      <c r="M544" s="181" t="s">
        <v>1</v>
      </c>
      <c r="N544" s="182" t="s">
        <v>44</v>
      </c>
      <c r="P544" s="141">
        <f t="shared" si="11"/>
        <v>0</v>
      </c>
      <c r="Q544" s="141">
        <v>8.0000000000000007E-5</v>
      </c>
      <c r="R544" s="141">
        <f t="shared" si="12"/>
        <v>4.0000000000000002E-4</v>
      </c>
      <c r="S544" s="141">
        <v>0</v>
      </c>
      <c r="T544" s="142">
        <f t="shared" si="13"/>
        <v>0</v>
      </c>
      <c r="AR544" s="143" t="s">
        <v>179</v>
      </c>
      <c r="AT544" s="143" t="s">
        <v>320</v>
      </c>
      <c r="AU544" s="143" t="s">
        <v>90</v>
      </c>
      <c r="AY544" s="17" t="s">
        <v>136</v>
      </c>
      <c r="BE544" s="144">
        <f t="shared" si="14"/>
        <v>0</v>
      </c>
      <c r="BF544" s="144">
        <f t="shared" si="15"/>
        <v>0</v>
      </c>
      <c r="BG544" s="144">
        <f t="shared" si="16"/>
        <v>0</v>
      </c>
      <c r="BH544" s="144">
        <f t="shared" si="17"/>
        <v>0</v>
      </c>
      <c r="BI544" s="144">
        <f t="shared" si="18"/>
        <v>0</v>
      </c>
      <c r="BJ544" s="17" t="s">
        <v>87</v>
      </c>
      <c r="BK544" s="144">
        <f t="shared" si="19"/>
        <v>0</v>
      </c>
      <c r="BL544" s="17" t="s">
        <v>143</v>
      </c>
      <c r="BM544" s="143" t="s">
        <v>840</v>
      </c>
    </row>
    <row r="545" spans="2:65" s="1" customFormat="1" ht="49.15" customHeight="1">
      <c r="B545" s="32"/>
      <c r="C545" s="132" t="s">
        <v>841</v>
      </c>
      <c r="D545" s="132" t="s">
        <v>138</v>
      </c>
      <c r="E545" s="133" t="s">
        <v>842</v>
      </c>
      <c r="F545" s="134" t="s">
        <v>843</v>
      </c>
      <c r="G545" s="135" t="s">
        <v>187</v>
      </c>
      <c r="H545" s="136">
        <v>2</v>
      </c>
      <c r="I545" s="137"/>
      <c r="J545" s="138">
        <f t="shared" si="10"/>
        <v>0</v>
      </c>
      <c r="K545" s="134" t="s">
        <v>142</v>
      </c>
      <c r="L545" s="32"/>
      <c r="M545" s="139" t="s">
        <v>1</v>
      </c>
      <c r="N545" s="140" t="s">
        <v>44</v>
      </c>
      <c r="P545" s="141">
        <f t="shared" si="11"/>
        <v>0</v>
      </c>
      <c r="Q545" s="141">
        <v>1.65E-3</v>
      </c>
      <c r="R545" s="141">
        <f t="shared" si="12"/>
        <v>3.3E-3</v>
      </c>
      <c r="S545" s="141">
        <v>0</v>
      </c>
      <c r="T545" s="142">
        <f t="shared" si="13"/>
        <v>0</v>
      </c>
      <c r="AR545" s="143" t="s">
        <v>143</v>
      </c>
      <c r="AT545" s="143" t="s">
        <v>138</v>
      </c>
      <c r="AU545" s="143" t="s">
        <v>90</v>
      </c>
      <c r="AY545" s="17" t="s">
        <v>136</v>
      </c>
      <c r="BE545" s="144">
        <f t="shared" si="14"/>
        <v>0</v>
      </c>
      <c r="BF545" s="144">
        <f t="shared" si="15"/>
        <v>0</v>
      </c>
      <c r="BG545" s="144">
        <f t="shared" si="16"/>
        <v>0</v>
      </c>
      <c r="BH545" s="144">
        <f t="shared" si="17"/>
        <v>0</v>
      </c>
      <c r="BI545" s="144">
        <f t="shared" si="18"/>
        <v>0</v>
      </c>
      <c r="BJ545" s="17" t="s">
        <v>87</v>
      </c>
      <c r="BK545" s="144">
        <f t="shared" si="19"/>
        <v>0</v>
      </c>
      <c r="BL545" s="17" t="s">
        <v>143</v>
      </c>
      <c r="BM545" s="143" t="s">
        <v>844</v>
      </c>
    </row>
    <row r="546" spans="2:65" s="1" customFormat="1" ht="66.75" customHeight="1">
      <c r="B546" s="32"/>
      <c r="C546" s="173" t="s">
        <v>845</v>
      </c>
      <c r="D546" s="173" t="s">
        <v>320</v>
      </c>
      <c r="E546" s="174" t="s">
        <v>846</v>
      </c>
      <c r="F546" s="175" t="s">
        <v>847</v>
      </c>
      <c r="G546" s="176" t="s">
        <v>187</v>
      </c>
      <c r="H546" s="177">
        <v>2</v>
      </c>
      <c r="I546" s="178"/>
      <c r="J546" s="179">
        <f t="shared" si="10"/>
        <v>0</v>
      </c>
      <c r="K546" s="175" t="s">
        <v>142</v>
      </c>
      <c r="L546" s="180"/>
      <c r="M546" s="181" t="s">
        <v>1</v>
      </c>
      <c r="N546" s="182" t="s">
        <v>44</v>
      </c>
      <c r="P546" s="141">
        <f t="shared" si="11"/>
        <v>0</v>
      </c>
      <c r="Q546" s="141">
        <v>2.4500000000000001E-2</v>
      </c>
      <c r="R546" s="141">
        <f t="shared" si="12"/>
        <v>4.9000000000000002E-2</v>
      </c>
      <c r="S546" s="141">
        <v>0</v>
      </c>
      <c r="T546" s="142">
        <f t="shared" si="13"/>
        <v>0</v>
      </c>
      <c r="AR546" s="143" t="s">
        <v>179</v>
      </c>
      <c r="AT546" s="143" t="s">
        <v>320</v>
      </c>
      <c r="AU546" s="143" t="s">
        <v>90</v>
      </c>
      <c r="AY546" s="17" t="s">
        <v>136</v>
      </c>
      <c r="BE546" s="144">
        <f t="shared" si="14"/>
        <v>0</v>
      </c>
      <c r="BF546" s="144">
        <f t="shared" si="15"/>
        <v>0</v>
      </c>
      <c r="BG546" s="144">
        <f t="shared" si="16"/>
        <v>0</v>
      </c>
      <c r="BH546" s="144">
        <f t="shared" si="17"/>
        <v>0</v>
      </c>
      <c r="BI546" s="144">
        <f t="shared" si="18"/>
        <v>0</v>
      </c>
      <c r="BJ546" s="17" t="s">
        <v>87</v>
      </c>
      <c r="BK546" s="144">
        <f t="shared" si="19"/>
        <v>0</v>
      </c>
      <c r="BL546" s="17" t="s">
        <v>143</v>
      </c>
      <c r="BM546" s="143" t="s">
        <v>848</v>
      </c>
    </row>
    <row r="547" spans="2:65" s="1" customFormat="1" ht="24.2" customHeight="1">
      <c r="B547" s="32"/>
      <c r="C547" s="173" t="s">
        <v>849</v>
      </c>
      <c r="D547" s="173" t="s">
        <v>320</v>
      </c>
      <c r="E547" s="174" t="s">
        <v>850</v>
      </c>
      <c r="F547" s="175" t="s">
        <v>851</v>
      </c>
      <c r="G547" s="176" t="s">
        <v>187</v>
      </c>
      <c r="H547" s="177">
        <v>2</v>
      </c>
      <c r="I547" s="178"/>
      <c r="J547" s="179">
        <f t="shared" si="10"/>
        <v>0</v>
      </c>
      <c r="K547" s="175" t="s">
        <v>1</v>
      </c>
      <c r="L547" s="180"/>
      <c r="M547" s="181" t="s">
        <v>1</v>
      </c>
      <c r="N547" s="182" t="s">
        <v>44</v>
      </c>
      <c r="P547" s="141">
        <f t="shared" si="11"/>
        <v>0</v>
      </c>
      <c r="Q547" s="141">
        <v>4.0000000000000001E-3</v>
      </c>
      <c r="R547" s="141">
        <f t="shared" si="12"/>
        <v>8.0000000000000002E-3</v>
      </c>
      <c r="S547" s="141">
        <v>0</v>
      </c>
      <c r="T547" s="142">
        <f t="shared" si="13"/>
        <v>0</v>
      </c>
      <c r="AR547" s="143" t="s">
        <v>179</v>
      </c>
      <c r="AT547" s="143" t="s">
        <v>320</v>
      </c>
      <c r="AU547" s="143" t="s">
        <v>90</v>
      </c>
      <c r="AY547" s="17" t="s">
        <v>136</v>
      </c>
      <c r="BE547" s="144">
        <f t="shared" si="14"/>
        <v>0</v>
      </c>
      <c r="BF547" s="144">
        <f t="shared" si="15"/>
        <v>0</v>
      </c>
      <c r="BG547" s="144">
        <f t="shared" si="16"/>
        <v>0</v>
      </c>
      <c r="BH547" s="144">
        <f t="shared" si="17"/>
        <v>0</v>
      </c>
      <c r="BI547" s="144">
        <f t="shared" si="18"/>
        <v>0</v>
      </c>
      <c r="BJ547" s="17" t="s">
        <v>87</v>
      </c>
      <c r="BK547" s="144">
        <f t="shared" si="19"/>
        <v>0</v>
      </c>
      <c r="BL547" s="17" t="s">
        <v>143</v>
      </c>
      <c r="BM547" s="143" t="s">
        <v>852</v>
      </c>
    </row>
    <row r="548" spans="2:65" s="1" customFormat="1" ht="49.15" customHeight="1">
      <c r="B548" s="32"/>
      <c r="C548" s="132" t="s">
        <v>853</v>
      </c>
      <c r="D548" s="132" t="s">
        <v>138</v>
      </c>
      <c r="E548" s="133" t="s">
        <v>854</v>
      </c>
      <c r="F548" s="134" t="s">
        <v>855</v>
      </c>
      <c r="G548" s="135" t="s">
        <v>187</v>
      </c>
      <c r="H548" s="136">
        <v>1</v>
      </c>
      <c r="I548" s="137"/>
      <c r="J548" s="138">
        <f t="shared" si="10"/>
        <v>0</v>
      </c>
      <c r="K548" s="134" t="s">
        <v>142</v>
      </c>
      <c r="L548" s="32"/>
      <c r="M548" s="139" t="s">
        <v>1</v>
      </c>
      <c r="N548" s="140" t="s">
        <v>44</v>
      </c>
      <c r="P548" s="141">
        <f t="shared" si="11"/>
        <v>0</v>
      </c>
      <c r="Q548" s="141">
        <v>1.6999999999999999E-3</v>
      </c>
      <c r="R548" s="141">
        <f t="shared" si="12"/>
        <v>1.6999999999999999E-3</v>
      </c>
      <c r="S548" s="141">
        <v>0</v>
      </c>
      <c r="T548" s="142">
        <f t="shared" si="13"/>
        <v>0</v>
      </c>
      <c r="AR548" s="143" t="s">
        <v>143</v>
      </c>
      <c r="AT548" s="143" t="s">
        <v>138</v>
      </c>
      <c r="AU548" s="143" t="s">
        <v>90</v>
      </c>
      <c r="AY548" s="17" t="s">
        <v>136</v>
      </c>
      <c r="BE548" s="144">
        <f t="shared" si="14"/>
        <v>0</v>
      </c>
      <c r="BF548" s="144">
        <f t="shared" si="15"/>
        <v>0</v>
      </c>
      <c r="BG548" s="144">
        <f t="shared" si="16"/>
        <v>0</v>
      </c>
      <c r="BH548" s="144">
        <f t="shared" si="17"/>
        <v>0</v>
      </c>
      <c r="BI548" s="144">
        <f t="shared" si="18"/>
        <v>0</v>
      </c>
      <c r="BJ548" s="17" t="s">
        <v>87</v>
      </c>
      <c r="BK548" s="144">
        <f t="shared" si="19"/>
        <v>0</v>
      </c>
      <c r="BL548" s="17" t="s">
        <v>143</v>
      </c>
      <c r="BM548" s="143" t="s">
        <v>856</v>
      </c>
    </row>
    <row r="549" spans="2:65" s="1" customFormat="1" ht="66.75" customHeight="1">
      <c r="B549" s="32"/>
      <c r="C549" s="173" t="s">
        <v>857</v>
      </c>
      <c r="D549" s="173" t="s">
        <v>320</v>
      </c>
      <c r="E549" s="174" t="s">
        <v>858</v>
      </c>
      <c r="F549" s="175" t="s">
        <v>859</v>
      </c>
      <c r="G549" s="176" t="s">
        <v>187</v>
      </c>
      <c r="H549" s="177">
        <v>1</v>
      </c>
      <c r="I549" s="178"/>
      <c r="J549" s="179">
        <f t="shared" si="10"/>
        <v>0</v>
      </c>
      <c r="K549" s="175" t="s">
        <v>142</v>
      </c>
      <c r="L549" s="180"/>
      <c r="M549" s="181" t="s">
        <v>1</v>
      </c>
      <c r="N549" s="182" t="s">
        <v>44</v>
      </c>
      <c r="P549" s="141">
        <f t="shared" si="11"/>
        <v>0</v>
      </c>
      <c r="Q549" s="141">
        <v>3.5000000000000003E-2</v>
      </c>
      <c r="R549" s="141">
        <f t="shared" si="12"/>
        <v>3.5000000000000003E-2</v>
      </c>
      <c r="S549" s="141">
        <v>0</v>
      </c>
      <c r="T549" s="142">
        <f t="shared" si="13"/>
        <v>0</v>
      </c>
      <c r="AR549" s="143" t="s">
        <v>179</v>
      </c>
      <c r="AT549" s="143" t="s">
        <v>320</v>
      </c>
      <c r="AU549" s="143" t="s">
        <v>90</v>
      </c>
      <c r="AY549" s="17" t="s">
        <v>136</v>
      </c>
      <c r="BE549" s="144">
        <f t="shared" si="14"/>
        <v>0</v>
      </c>
      <c r="BF549" s="144">
        <f t="shared" si="15"/>
        <v>0</v>
      </c>
      <c r="BG549" s="144">
        <f t="shared" si="16"/>
        <v>0</v>
      </c>
      <c r="BH549" s="144">
        <f t="shared" si="17"/>
        <v>0</v>
      </c>
      <c r="BI549" s="144">
        <f t="shared" si="18"/>
        <v>0</v>
      </c>
      <c r="BJ549" s="17" t="s">
        <v>87</v>
      </c>
      <c r="BK549" s="144">
        <f t="shared" si="19"/>
        <v>0</v>
      </c>
      <c r="BL549" s="17" t="s">
        <v>143</v>
      </c>
      <c r="BM549" s="143" t="s">
        <v>860</v>
      </c>
    </row>
    <row r="550" spans="2:65" s="1" customFormat="1" ht="24.2" customHeight="1">
      <c r="B550" s="32"/>
      <c r="C550" s="173" t="s">
        <v>861</v>
      </c>
      <c r="D550" s="173" t="s">
        <v>320</v>
      </c>
      <c r="E550" s="174" t="s">
        <v>862</v>
      </c>
      <c r="F550" s="175" t="s">
        <v>863</v>
      </c>
      <c r="G550" s="176" t="s">
        <v>187</v>
      </c>
      <c r="H550" s="177">
        <v>1</v>
      </c>
      <c r="I550" s="178"/>
      <c r="J550" s="179">
        <f t="shared" si="10"/>
        <v>0</v>
      </c>
      <c r="K550" s="175" t="s">
        <v>1</v>
      </c>
      <c r="L550" s="180"/>
      <c r="M550" s="181" t="s">
        <v>1</v>
      </c>
      <c r="N550" s="182" t="s">
        <v>44</v>
      </c>
      <c r="P550" s="141">
        <f t="shared" si="11"/>
        <v>0</v>
      </c>
      <c r="Q550" s="141">
        <v>4.0000000000000001E-3</v>
      </c>
      <c r="R550" s="141">
        <f t="shared" si="12"/>
        <v>4.0000000000000001E-3</v>
      </c>
      <c r="S550" s="141">
        <v>0</v>
      </c>
      <c r="T550" s="142">
        <f t="shared" si="13"/>
        <v>0</v>
      </c>
      <c r="AR550" s="143" t="s">
        <v>179</v>
      </c>
      <c r="AT550" s="143" t="s">
        <v>320</v>
      </c>
      <c r="AU550" s="143" t="s">
        <v>90</v>
      </c>
      <c r="AY550" s="17" t="s">
        <v>136</v>
      </c>
      <c r="BE550" s="144">
        <f t="shared" si="14"/>
        <v>0</v>
      </c>
      <c r="BF550" s="144">
        <f t="shared" si="15"/>
        <v>0</v>
      </c>
      <c r="BG550" s="144">
        <f t="shared" si="16"/>
        <v>0</v>
      </c>
      <c r="BH550" s="144">
        <f t="shared" si="17"/>
        <v>0</v>
      </c>
      <c r="BI550" s="144">
        <f t="shared" si="18"/>
        <v>0</v>
      </c>
      <c r="BJ550" s="17" t="s">
        <v>87</v>
      </c>
      <c r="BK550" s="144">
        <f t="shared" si="19"/>
        <v>0</v>
      </c>
      <c r="BL550" s="17" t="s">
        <v>143</v>
      </c>
      <c r="BM550" s="143" t="s">
        <v>864</v>
      </c>
    </row>
    <row r="551" spans="2:65" s="1" customFormat="1" ht="49.15" customHeight="1">
      <c r="B551" s="32"/>
      <c r="C551" s="132" t="s">
        <v>865</v>
      </c>
      <c r="D551" s="132" t="s">
        <v>138</v>
      </c>
      <c r="E551" s="133" t="s">
        <v>866</v>
      </c>
      <c r="F551" s="134" t="s">
        <v>867</v>
      </c>
      <c r="G551" s="135" t="s">
        <v>187</v>
      </c>
      <c r="H551" s="136">
        <v>1</v>
      </c>
      <c r="I551" s="137"/>
      <c r="J551" s="138">
        <f t="shared" si="10"/>
        <v>0</v>
      </c>
      <c r="K551" s="134" t="s">
        <v>142</v>
      </c>
      <c r="L551" s="32"/>
      <c r="M551" s="139" t="s">
        <v>1</v>
      </c>
      <c r="N551" s="140" t="s">
        <v>44</v>
      </c>
      <c r="P551" s="141">
        <f t="shared" si="11"/>
        <v>0</v>
      </c>
      <c r="Q551" s="141">
        <v>2.81E-3</v>
      </c>
      <c r="R551" s="141">
        <f t="shared" si="12"/>
        <v>2.81E-3</v>
      </c>
      <c r="S551" s="141">
        <v>0</v>
      </c>
      <c r="T551" s="142">
        <f t="shared" si="13"/>
        <v>0</v>
      </c>
      <c r="AR551" s="143" t="s">
        <v>143</v>
      </c>
      <c r="AT551" s="143" t="s">
        <v>138</v>
      </c>
      <c r="AU551" s="143" t="s">
        <v>90</v>
      </c>
      <c r="AY551" s="17" t="s">
        <v>136</v>
      </c>
      <c r="BE551" s="144">
        <f t="shared" si="14"/>
        <v>0</v>
      </c>
      <c r="BF551" s="144">
        <f t="shared" si="15"/>
        <v>0</v>
      </c>
      <c r="BG551" s="144">
        <f t="shared" si="16"/>
        <v>0</v>
      </c>
      <c r="BH551" s="144">
        <f t="shared" si="17"/>
        <v>0</v>
      </c>
      <c r="BI551" s="144">
        <f t="shared" si="18"/>
        <v>0</v>
      </c>
      <c r="BJ551" s="17" t="s">
        <v>87</v>
      </c>
      <c r="BK551" s="144">
        <f t="shared" si="19"/>
        <v>0</v>
      </c>
      <c r="BL551" s="17" t="s">
        <v>143</v>
      </c>
      <c r="BM551" s="143" t="s">
        <v>868</v>
      </c>
    </row>
    <row r="552" spans="2:65" s="1" customFormat="1" ht="66.75" customHeight="1">
      <c r="B552" s="32"/>
      <c r="C552" s="173" t="s">
        <v>869</v>
      </c>
      <c r="D552" s="173" t="s">
        <v>320</v>
      </c>
      <c r="E552" s="174" t="s">
        <v>870</v>
      </c>
      <c r="F552" s="175" t="s">
        <v>871</v>
      </c>
      <c r="G552" s="176" t="s">
        <v>187</v>
      </c>
      <c r="H552" s="177">
        <v>1</v>
      </c>
      <c r="I552" s="178"/>
      <c r="J552" s="179">
        <f t="shared" si="10"/>
        <v>0</v>
      </c>
      <c r="K552" s="175" t="s">
        <v>142</v>
      </c>
      <c r="L552" s="180"/>
      <c r="M552" s="181" t="s">
        <v>1</v>
      </c>
      <c r="N552" s="182" t="s">
        <v>44</v>
      </c>
      <c r="P552" s="141">
        <f t="shared" si="11"/>
        <v>0</v>
      </c>
      <c r="Q552" s="141">
        <v>4.0500000000000001E-2</v>
      </c>
      <c r="R552" s="141">
        <f t="shared" si="12"/>
        <v>4.0500000000000001E-2</v>
      </c>
      <c r="S552" s="141">
        <v>0</v>
      </c>
      <c r="T552" s="142">
        <f t="shared" si="13"/>
        <v>0</v>
      </c>
      <c r="AR552" s="143" t="s">
        <v>179</v>
      </c>
      <c r="AT552" s="143" t="s">
        <v>320</v>
      </c>
      <c r="AU552" s="143" t="s">
        <v>90</v>
      </c>
      <c r="AY552" s="17" t="s">
        <v>136</v>
      </c>
      <c r="BE552" s="144">
        <f t="shared" si="14"/>
        <v>0</v>
      </c>
      <c r="BF552" s="144">
        <f t="shared" si="15"/>
        <v>0</v>
      </c>
      <c r="BG552" s="144">
        <f t="shared" si="16"/>
        <v>0</v>
      </c>
      <c r="BH552" s="144">
        <f t="shared" si="17"/>
        <v>0</v>
      </c>
      <c r="BI552" s="144">
        <f t="shared" si="18"/>
        <v>0</v>
      </c>
      <c r="BJ552" s="17" t="s">
        <v>87</v>
      </c>
      <c r="BK552" s="144">
        <f t="shared" si="19"/>
        <v>0</v>
      </c>
      <c r="BL552" s="17" t="s">
        <v>143</v>
      </c>
      <c r="BM552" s="143" t="s">
        <v>872</v>
      </c>
    </row>
    <row r="553" spans="2:65" s="1" customFormat="1" ht="24.2" customHeight="1">
      <c r="B553" s="32"/>
      <c r="C553" s="173" t="s">
        <v>873</v>
      </c>
      <c r="D553" s="173" t="s">
        <v>320</v>
      </c>
      <c r="E553" s="174" t="s">
        <v>874</v>
      </c>
      <c r="F553" s="175" t="s">
        <v>875</v>
      </c>
      <c r="G553" s="176" t="s">
        <v>187</v>
      </c>
      <c r="H553" s="177">
        <v>1</v>
      </c>
      <c r="I553" s="178"/>
      <c r="J553" s="179">
        <f t="shared" si="10"/>
        <v>0</v>
      </c>
      <c r="K553" s="175" t="s">
        <v>1</v>
      </c>
      <c r="L553" s="180"/>
      <c r="M553" s="181" t="s">
        <v>1</v>
      </c>
      <c r="N553" s="182" t="s">
        <v>44</v>
      </c>
      <c r="P553" s="141">
        <f t="shared" si="11"/>
        <v>0</v>
      </c>
      <c r="Q553" s="141">
        <v>4.0000000000000001E-3</v>
      </c>
      <c r="R553" s="141">
        <f t="shared" si="12"/>
        <v>4.0000000000000001E-3</v>
      </c>
      <c r="S553" s="141">
        <v>0</v>
      </c>
      <c r="T553" s="142">
        <f t="shared" si="13"/>
        <v>0</v>
      </c>
      <c r="AR553" s="143" t="s">
        <v>179</v>
      </c>
      <c r="AT553" s="143" t="s">
        <v>320</v>
      </c>
      <c r="AU553" s="143" t="s">
        <v>90</v>
      </c>
      <c r="AY553" s="17" t="s">
        <v>136</v>
      </c>
      <c r="BE553" s="144">
        <f t="shared" si="14"/>
        <v>0</v>
      </c>
      <c r="BF553" s="144">
        <f t="shared" si="15"/>
        <v>0</v>
      </c>
      <c r="BG553" s="144">
        <f t="shared" si="16"/>
        <v>0</v>
      </c>
      <c r="BH553" s="144">
        <f t="shared" si="17"/>
        <v>0</v>
      </c>
      <c r="BI553" s="144">
        <f t="shared" si="18"/>
        <v>0</v>
      </c>
      <c r="BJ553" s="17" t="s">
        <v>87</v>
      </c>
      <c r="BK553" s="144">
        <f t="shared" si="19"/>
        <v>0</v>
      </c>
      <c r="BL553" s="17" t="s">
        <v>143</v>
      </c>
      <c r="BM553" s="143" t="s">
        <v>876</v>
      </c>
    </row>
    <row r="554" spans="2:65" s="1" customFormat="1" ht="49.15" customHeight="1">
      <c r="B554" s="32"/>
      <c r="C554" s="132" t="s">
        <v>877</v>
      </c>
      <c r="D554" s="132" t="s">
        <v>138</v>
      </c>
      <c r="E554" s="133" t="s">
        <v>878</v>
      </c>
      <c r="F554" s="134" t="s">
        <v>879</v>
      </c>
      <c r="G554" s="135" t="s">
        <v>187</v>
      </c>
      <c r="H554" s="136">
        <v>8</v>
      </c>
      <c r="I554" s="137"/>
      <c r="J554" s="138">
        <f t="shared" si="10"/>
        <v>0</v>
      </c>
      <c r="K554" s="134" t="s">
        <v>142</v>
      </c>
      <c r="L554" s="32"/>
      <c r="M554" s="139" t="s">
        <v>1</v>
      </c>
      <c r="N554" s="140" t="s">
        <v>44</v>
      </c>
      <c r="P554" s="141">
        <f t="shared" si="11"/>
        <v>0</v>
      </c>
      <c r="Q554" s="141">
        <v>2.8600000000000001E-3</v>
      </c>
      <c r="R554" s="141">
        <f t="shared" si="12"/>
        <v>2.2880000000000001E-2</v>
      </c>
      <c r="S554" s="141">
        <v>0</v>
      </c>
      <c r="T554" s="142">
        <f t="shared" si="13"/>
        <v>0</v>
      </c>
      <c r="AR554" s="143" t="s">
        <v>143</v>
      </c>
      <c r="AT554" s="143" t="s">
        <v>138</v>
      </c>
      <c r="AU554" s="143" t="s">
        <v>90</v>
      </c>
      <c r="AY554" s="17" t="s">
        <v>136</v>
      </c>
      <c r="BE554" s="144">
        <f t="shared" si="14"/>
        <v>0</v>
      </c>
      <c r="BF554" s="144">
        <f t="shared" si="15"/>
        <v>0</v>
      </c>
      <c r="BG554" s="144">
        <f t="shared" si="16"/>
        <v>0</v>
      </c>
      <c r="BH554" s="144">
        <f t="shared" si="17"/>
        <v>0</v>
      </c>
      <c r="BI554" s="144">
        <f t="shared" si="18"/>
        <v>0</v>
      </c>
      <c r="BJ554" s="17" t="s">
        <v>87</v>
      </c>
      <c r="BK554" s="144">
        <f t="shared" si="19"/>
        <v>0</v>
      </c>
      <c r="BL554" s="17" t="s">
        <v>143</v>
      </c>
      <c r="BM554" s="143" t="s">
        <v>880</v>
      </c>
    </row>
    <row r="555" spans="2:65" s="12" customFormat="1">
      <c r="B555" s="145"/>
      <c r="D555" s="146" t="s">
        <v>145</v>
      </c>
      <c r="E555" s="147" t="s">
        <v>1</v>
      </c>
      <c r="F555" s="148" t="s">
        <v>881</v>
      </c>
      <c r="H555" s="149">
        <v>4</v>
      </c>
      <c r="I555" s="150"/>
      <c r="L555" s="145"/>
      <c r="M555" s="151"/>
      <c r="T555" s="152"/>
      <c r="AT555" s="147" t="s">
        <v>145</v>
      </c>
      <c r="AU555" s="147" t="s">
        <v>90</v>
      </c>
      <c r="AV555" s="12" t="s">
        <v>90</v>
      </c>
      <c r="AW555" s="12" t="s">
        <v>34</v>
      </c>
      <c r="AX555" s="12" t="s">
        <v>79</v>
      </c>
      <c r="AY555" s="147" t="s">
        <v>136</v>
      </c>
    </row>
    <row r="556" spans="2:65" s="14" customFormat="1" ht="33.75">
      <c r="B556" s="160"/>
      <c r="D556" s="146" t="s">
        <v>145</v>
      </c>
      <c r="E556" s="161" t="s">
        <v>1</v>
      </c>
      <c r="F556" s="162" t="s">
        <v>532</v>
      </c>
      <c r="H556" s="161" t="s">
        <v>1</v>
      </c>
      <c r="I556" s="163"/>
      <c r="L556" s="160"/>
      <c r="M556" s="164"/>
      <c r="T556" s="165"/>
      <c r="AT556" s="161" t="s">
        <v>145</v>
      </c>
      <c r="AU556" s="161" t="s">
        <v>90</v>
      </c>
      <c r="AV556" s="14" t="s">
        <v>87</v>
      </c>
      <c r="AW556" s="14" t="s">
        <v>34</v>
      </c>
      <c r="AX556" s="14" t="s">
        <v>79</v>
      </c>
      <c r="AY556" s="161" t="s">
        <v>136</v>
      </c>
    </row>
    <row r="557" spans="2:65" s="12" customFormat="1">
      <c r="B557" s="145"/>
      <c r="D557" s="146" t="s">
        <v>145</v>
      </c>
      <c r="E557" s="147" t="s">
        <v>1</v>
      </c>
      <c r="F557" s="148" t="s">
        <v>734</v>
      </c>
      <c r="H557" s="149">
        <v>4</v>
      </c>
      <c r="I557" s="150"/>
      <c r="L557" s="145"/>
      <c r="M557" s="151"/>
      <c r="T557" s="152"/>
      <c r="AT557" s="147" t="s">
        <v>145</v>
      </c>
      <c r="AU557" s="147" t="s">
        <v>90</v>
      </c>
      <c r="AV557" s="12" t="s">
        <v>90</v>
      </c>
      <c r="AW557" s="12" t="s">
        <v>34</v>
      </c>
      <c r="AX557" s="12" t="s">
        <v>79</v>
      </c>
      <c r="AY557" s="147" t="s">
        <v>136</v>
      </c>
    </row>
    <row r="558" spans="2:65" s="13" customFormat="1">
      <c r="B558" s="153"/>
      <c r="D558" s="146" t="s">
        <v>145</v>
      </c>
      <c r="E558" s="154" t="s">
        <v>1</v>
      </c>
      <c r="F558" s="155" t="s">
        <v>168</v>
      </c>
      <c r="H558" s="156">
        <v>8</v>
      </c>
      <c r="I558" s="157"/>
      <c r="L558" s="153"/>
      <c r="M558" s="158"/>
      <c r="T558" s="159"/>
      <c r="AT558" s="154" t="s">
        <v>145</v>
      </c>
      <c r="AU558" s="154" t="s">
        <v>90</v>
      </c>
      <c r="AV558" s="13" t="s">
        <v>143</v>
      </c>
      <c r="AW558" s="13" t="s">
        <v>34</v>
      </c>
      <c r="AX558" s="13" t="s">
        <v>87</v>
      </c>
      <c r="AY558" s="154" t="s">
        <v>136</v>
      </c>
    </row>
    <row r="559" spans="2:65" s="1" customFormat="1" ht="66.75" customHeight="1">
      <c r="B559" s="32"/>
      <c r="C559" s="173" t="s">
        <v>882</v>
      </c>
      <c r="D559" s="173" t="s">
        <v>320</v>
      </c>
      <c r="E559" s="174" t="s">
        <v>883</v>
      </c>
      <c r="F559" s="175" t="s">
        <v>884</v>
      </c>
      <c r="G559" s="176" t="s">
        <v>187</v>
      </c>
      <c r="H559" s="177">
        <v>4</v>
      </c>
      <c r="I559" s="178"/>
      <c r="J559" s="179">
        <f>ROUND(I559*H559,2)</f>
        <v>0</v>
      </c>
      <c r="K559" s="175" t="s">
        <v>1</v>
      </c>
      <c r="L559" s="180"/>
      <c r="M559" s="181" t="s">
        <v>1</v>
      </c>
      <c r="N559" s="182" t="s">
        <v>44</v>
      </c>
      <c r="P559" s="141">
        <f>O559*H559</f>
        <v>0</v>
      </c>
      <c r="Q559" s="141">
        <v>6.4000000000000001E-2</v>
      </c>
      <c r="R559" s="141">
        <f>Q559*H559</f>
        <v>0.25600000000000001</v>
      </c>
      <c r="S559" s="141">
        <v>0</v>
      </c>
      <c r="T559" s="142">
        <f>S559*H559</f>
        <v>0</v>
      </c>
      <c r="AR559" s="143" t="s">
        <v>179</v>
      </c>
      <c r="AT559" s="143" t="s">
        <v>320</v>
      </c>
      <c r="AU559" s="143" t="s">
        <v>90</v>
      </c>
      <c r="AY559" s="17" t="s">
        <v>136</v>
      </c>
      <c r="BE559" s="144">
        <f>IF(N559="základní",J559,0)</f>
        <v>0</v>
      </c>
      <c r="BF559" s="144">
        <f>IF(N559="snížená",J559,0)</f>
        <v>0</v>
      </c>
      <c r="BG559" s="144">
        <f>IF(N559="zákl. přenesená",J559,0)</f>
        <v>0</v>
      </c>
      <c r="BH559" s="144">
        <f>IF(N559="sníž. přenesená",J559,0)</f>
        <v>0</v>
      </c>
      <c r="BI559" s="144">
        <f>IF(N559="nulová",J559,0)</f>
        <v>0</v>
      </c>
      <c r="BJ559" s="17" t="s">
        <v>87</v>
      </c>
      <c r="BK559" s="144">
        <f>ROUND(I559*H559,2)</f>
        <v>0</v>
      </c>
      <c r="BL559" s="17" t="s">
        <v>143</v>
      </c>
      <c r="BM559" s="143" t="s">
        <v>885</v>
      </c>
    </row>
    <row r="560" spans="2:65" s="12" customFormat="1">
      <c r="B560" s="145"/>
      <c r="D560" s="146" t="s">
        <v>145</v>
      </c>
      <c r="E560" s="147" t="s">
        <v>1</v>
      </c>
      <c r="F560" s="148" t="s">
        <v>881</v>
      </c>
      <c r="H560" s="149">
        <v>4</v>
      </c>
      <c r="I560" s="150"/>
      <c r="L560" s="145"/>
      <c r="M560" s="151"/>
      <c r="T560" s="152"/>
      <c r="AT560" s="147" t="s">
        <v>145</v>
      </c>
      <c r="AU560" s="147" t="s">
        <v>90</v>
      </c>
      <c r="AV560" s="12" t="s">
        <v>90</v>
      </c>
      <c r="AW560" s="12" t="s">
        <v>34</v>
      </c>
      <c r="AX560" s="12" t="s">
        <v>87</v>
      </c>
      <c r="AY560" s="147" t="s">
        <v>136</v>
      </c>
    </row>
    <row r="561" spans="2:65" s="1" customFormat="1" ht="24.2" customHeight="1">
      <c r="B561" s="32"/>
      <c r="C561" s="173" t="s">
        <v>886</v>
      </c>
      <c r="D561" s="173" t="s">
        <v>320</v>
      </c>
      <c r="E561" s="174" t="s">
        <v>887</v>
      </c>
      <c r="F561" s="175" t="s">
        <v>888</v>
      </c>
      <c r="G561" s="176" t="s">
        <v>187</v>
      </c>
      <c r="H561" s="177">
        <v>4</v>
      </c>
      <c r="I561" s="178"/>
      <c r="J561" s="179">
        <f>ROUND(I561*H561,2)</f>
        <v>0</v>
      </c>
      <c r="K561" s="175" t="s">
        <v>1</v>
      </c>
      <c r="L561" s="180"/>
      <c r="M561" s="181" t="s">
        <v>1</v>
      </c>
      <c r="N561" s="182" t="s">
        <v>44</v>
      </c>
      <c r="P561" s="141">
        <f>O561*H561</f>
        <v>0</v>
      </c>
      <c r="Q561" s="141">
        <v>4.4999999999999997E-3</v>
      </c>
      <c r="R561" s="141">
        <f>Q561*H561</f>
        <v>1.7999999999999999E-2</v>
      </c>
      <c r="S561" s="141">
        <v>0</v>
      </c>
      <c r="T561" s="142">
        <f>S561*H561</f>
        <v>0</v>
      </c>
      <c r="AR561" s="143" t="s">
        <v>179</v>
      </c>
      <c r="AT561" s="143" t="s">
        <v>320</v>
      </c>
      <c r="AU561" s="143" t="s">
        <v>90</v>
      </c>
      <c r="AY561" s="17" t="s">
        <v>136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7" t="s">
        <v>87</v>
      </c>
      <c r="BK561" s="144">
        <f>ROUND(I561*H561,2)</f>
        <v>0</v>
      </c>
      <c r="BL561" s="17" t="s">
        <v>143</v>
      </c>
      <c r="BM561" s="143" t="s">
        <v>889</v>
      </c>
    </row>
    <row r="562" spans="2:65" s="1" customFormat="1" ht="16.5" customHeight="1">
      <c r="B562" s="32"/>
      <c r="C562" s="132" t="s">
        <v>890</v>
      </c>
      <c r="D562" s="132" t="s">
        <v>138</v>
      </c>
      <c r="E562" s="133" t="s">
        <v>891</v>
      </c>
      <c r="F562" s="134" t="s">
        <v>892</v>
      </c>
      <c r="G562" s="135" t="s">
        <v>187</v>
      </c>
      <c r="H562" s="136">
        <v>12</v>
      </c>
      <c r="I562" s="137"/>
      <c r="J562" s="138">
        <f>ROUND(I562*H562,2)</f>
        <v>0</v>
      </c>
      <c r="K562" s="134" t="s">
        <v>142</v>
      </c>
      <c r="L562" s="32"/>
      <c r="M562" s="139" t="s">
        <v>1</v>
      </c>
      <c r="N562" s="140" t="s">
        <v>44</v>
      </c>
      <c r="P562" s="141">
        <f>O562*H562</f>
        <v>0</v>
      </c>
      <c r="Q562" s="141">
        <v>0.12303</v>
      </c>
      <c r="R562" s="141">
        <f>Q562*H562</f>
        <v>1.4763600000000001</v>
      </c>
      <c r="S562" s="141">
        <v>0</v>
      </c>
      <c r="T562" s="142">
        <f>S562*H562</f>
        <v>0</v>
      </c>
      <c r="AR562" s="143" t="s">
        <v>143</v>
      </c>
      <c r="AT562" s="143" t="s">
        <v>138</v>
      </c>
      <c r="AU562" s="143" t="s">
        <v>90</v>
      </c>
      <c r="AY562" s="17" t="s">
        <v>136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7" t="s">
        <v>87</v>
      </c>
      <c r="BK562" s="144">
        <f>ROUND(I562*H562,2)</f>
        <v>0</v>
      </c>
      <c r="BL562" s="17" t="s">
        <v>143</v>
      </c>
      <c r="BM562" s="143" t="s">
        <v>893</v>
      </c>
    </row>
    <row r="563" spans="2:65" s="14" customFormat="1">
      <c r="B563" s="160"/>
      <c r="D563" s="146" t="s">
        <v>145</v>
      </c>
      <c r="E563" s="161" t="s">
        <v>1</v>
      </c>
      <c r="F563" s="162" t="s">
        <v>530</v>
      </c>
      <c r="H563" s="161" t="s">
        <v>1</v>
      </c>
      <c r="I563" s="163"/>
      <c r="L563" s="160"/>
      <c r="M563" s="164"/>
      <c r="T563" s="165"/>
      <c r="AT563" s="161" t="s">
        <v>145</v>
      </c>
      <c r="AU563" s="161" t="s">
        <v>90</v>
      </c>
      <c r="AV563" s="14" t="s">
        <v>87</v>
      </c>
      <c r="AW563" s="14" t="s">
        <v>34</v>
      </c>
      <c r="AX563" s="14" t="s">
        <v>79</v>
      </c>
      <c r="AY563" s="161" t="s">
        <v>136</v>
      </c>
    </row>
    <row r="564" spans="2:65" s="12" customFormat="1">
      <c r="B564" s="145"/>
      <c r="D564" s="146" t="s">
        <v>145</v>
      </c>
      <c r="E564" s="147" t="s">
        <v>1</v>
      </c>
      <c r="F564" s="148" t="s">
        <v>894</v>
      </c>
      <c r="H564" s="149">
        <v>8</v>
      </c>
      <c r="I564" s="150"/>
      <c r="L564" s="145"/>
      <c r="M564" s="151"/>
      <c r="T564" s="152"/>
      <c r="AT564" s="147" t="s">
        <v>145</v>
      </c>
      <c r="AU564" s="147" t="s">
        <v>90</v>
      </c>
      <c r="AV564" s="12" t="s">
        <v>90</v>
      </c>
      <c r="AW564" s="12" t="s">
        <v>34</v>
      </c>
      <c r="AX564" s="12" t="s">
        <v>79</v>
      </c>
      <c r="AY564" s="147" t="s">
        <v>136</v>
      </c>
    </row>
    <row r="565" spans="2:65" s="14" customFormat="1" ht="33.75">
      <c r="B565" s="160"/>
      <c r="D565" s="146" t="s">
        <v>145</v>
      </c>
      <c r="E565" s="161" t="s">
        <v>1</v>
      </c>
      <c r="F565" s="162" t="s">
        <v>532</v>
      </c>
      <c r="H565" s="161" t="s">
        <v>1</v>
      </c>
      <c r="I565" s="163"/>
      <c r="L565" s="160"/>
      <c r="M565" s="164"/>
      <c r="T565" s="165"/>
      <c r="AT565" s="161" t="s">
        <v>145</v>
      </c>
      <c r="AU565" s="161" t="s">
        <v>90</v>
      </c>
      <c r="AV565" s="14" t="s">
        <v>87</v>
      </c>
      <c r="AW565" s="14" t="s">
        <v>34</v>
      </c>
      <c r="AX565" s="14" t="s">
        <v>79</v>
      </c>
      <c r="AY565" s="161" t="s">
        <v>136</v>
      </c>
    </row>
    <row r="566" spans="2:65" s="12" customFormat="1">
      <c r="B566" s="145"/>
      <c r="D566" s="146" t="s">
        <v>145</v>
      </c>
      <c r="E566" s="147" t="s">
        <v>1</v>
      </c>
      <c r="F566" s="148" t="s">
        <v>734</v>
      </c>
      <c r="H566" s="149">
        <v>4</v>
      </c>
      <c r="I566" s="150"/>
      <c r="L566" s="145"/>
      <c r="M566" s="151"/>
      <c r="T566" s="152"/>
      <c r="AT566" s="147" t="s">
        <v>145</v>
      </c>
      <c r="AU566" s="147" t="s">
        <v>90</v>
      </c>
      <c r="AV566" s="12" t="s">
        <v>90</v>
      </c>
      <c r="AW566" s="12" t="s">
        <v>34</v>
      </c>
      <c r="AX566" s="12" t="s">
        <v>79</v>
      </c>
      <c r="AY566" s="147" t="s">
        <v>136</v>
      </c>
    </row>
    <row r="567" spans="2:65" s="13" customFormat="1">
      <c r="B567" s="153"/>
      <c r="D567" s="146" t="s">
        <v>145</v>
      </c>
      <c r="E567" s="154" t="s">
        <v>1</v>
      </c>
      <c r="F567" s="155" t="s">
        <v>168</v>
      </c>
      <c r="H567" s="156">
        <v>12</v>
      </c>
      <c r="I567" s="157"/>
      <c r="L567" s="153"/>
      <c r="M567" s="158"/>
      <c r="T567" s="159"/>
      <c r="AT567" s="154" t="s">
        <v>145</v>
      </c>
      <c r="AU567" s="154" t="s">
        <v>90</v>
      </c>
      <c r="AV567" s="13" t="s">
        <v>143</v>
      </c>
      <c r="AW567" s="13" t="s">
        <v>34</v>
      </c>
      <c r="AX567" s="13" t="s">
        <v>87</v>
      </c>
      <c r="AY567" s="154" t="s">
        <v>136</v>
      </c>
    </row>
    <row r="568" spans="2:65" s="1" customFormat="1" ht="24.2" customHeight="1">
      <c r="B568" s="32"/>
      <c r="C568" s="173" t="s">
        <v>895</v>
      </c>
      <c r="D568" s="173" t="s">
        <v>320</v>
      </c>
      <c r="E568" s="174" t="s">
        <v>896</v>
      </c>
      <c r="F568" s="175" t="s">
        <v>897</v>
      </c>
      <c r="G568" s="176" t="s">
        <v>187</v>
      </c>
      <c r="H568" s="177">
        <v>4</v>
      </c>
      <c r="I568" s="178"/>
      <c r="J568" s="179">
        <f t="shared" ref="J568:J576" si="20">ROUND(I568*H568,2)</f>
        <v>0</v>
      </c>
      <c r="K568" s="175" t="s">
        <v>142</v>
      </c>
      <c r="L568" s="180"/>
      <c r="M568" s="181" t="s">
        <v>1</v>
      </c>
      <c r="N568" s="182" t="s">
        <v>44</v>
      </c>
      <c r="P568" s="141">
        <f t="shared" ref="P568:P576" si="21">O568*H568</f>
        <v>0</v>
      </c>
      <c r="Q568" s="141">
        <v>1.3299999999999999E-2</v>
      </c>
      <c r="R568" s="141">
        <f t="shared" ref="R568:R576" si="22">Q568*H568</f>
        <v>5.3199999999999997E-2</v>
      </c>
      <c r="S568" s="141">
        <v>0</v>
      </c>
      <c r="T568" s="142">
        <f t="shared" ref="T568:T576" si="23">S568*H568</f>
        <v>0</v>
      </c>
      <c r="AR568" s="143" t="s">
        <v>179</v>
      </c>
      <c r="AT568" s="143" t="s">
        <v>320</v>
      </c>
      <c r="AU568" s="143" t="s">
        <v>90</v>
      </c>
      <c r="AY568" s="17" t="s">
        <v>136</v>
      </c>
      <c r="BE568" s="144">
        <f t="shared" ref="BE568:BE576" si="24">IF(N568="základní",J568,0)</f>
        <v>0</v>
      </c>
      <c r="BF568" s="144">
        <f t="shared" ref="BF568:BF576" si="25">IF(N568="snížená",J568,0)</f>
        <v>0</v>
      </c>
      <c r="BG568" s="144">
        <f t="shared" ref="BG568:BG576" si="26">IF(N568="zákl. přenesená",J568,0)</f>
        <v>0</v>
      </c>
      <c r="BH568" s="144">
        <f t="shared" ref="BH568:BH576" si="27">IF(N568="sníž. přenesená",J568,0)</f>
        <v>0</v>
      </c>
      <c r="BI568" s="144">
        <f t="shared" ref="BI568:BI576" si="28">IF(N568="nulová",J568,0)</f>
        <v>0</v>
      </c>
      <c r="BJ568" s="17" t="s">
        <v>87</v>
      </c>
      <c r="BK568" s="144">
        <f t="shared" ref="BK568:BK576" si="29">ROUND(I568*H568,2)</f>
        <v>0</v>
      </c>
      <c r="BL568" s="17" t="s">
        <v>143</v>
      </c>
      <c r="BM568" s="143" t="s">
        <v>898</v>
      </c>
    </row>
    <row r="569" spans="2:65" s="1" customFormat="1" ht="24.2" customHeight="1">
      <c r="B569" s="32"/>
      <c r="C569" s="173" t="s">
        <v>899</v>
      </c>
      <c r="D569" s="173" t="s">
        <v>320</v>
      </c>
      <c r="E569" s="174" t="s">
        <v>900</v>
      </c>
      <c r="F569" s="175" t="s">
        <v>901</v>
      </c>
      <c r="G569" s="176" t="s">
        <v>187</v>
      </c>
      <c r="H569" s="177">
        <v>4</v>
      </c>
      <c r="I569" s="178"/>
      <c r="J569" s="179">
        <f t="shared" si="20"/>
        <v>0</v>
      </c>
      <c r="K569" s="175" t="s">
        <v>1</v>
      </c>
      <c r="L569" s="180"/>
      <c r="M569" s="181" t="s">
        <v>1</v>
      </c>
      <c r="N569" s="182" t="s">
        <v>44</v>
      </c>
      <c r="P569" s="141">
        <f t="shared" si="21"/>
        <v>0</v>
      </c>
      <c r="Q569" s="141">
        <v>7.9000000000000008E-3</v>
      </c>
      <c r="R569" s="141">
        <f t="shared" si="22"/>
        <v>3.1600000000000003E-2</v>
      </c>
      <c r="S569" s="141">
        <v>0</v>
      </c>
      <c r="T569" s="142">
        <f t="shared" si="23"/>
        <v>0</v>
      </c>
      <c r="AR569" s="143" t="s">
        <v>179</v>
      </c>
      <c r="AT569" s="143" t="s">
        <v>320</v>
      </c>
      <c r="AU569" s="143" t="s">
        <v>90</v>
      </c>
      <c r="AY569" s="17" t="s">
        <v>136</v>
      </c>
      <c r="BE569" s="144">
        <f t="shared" si="24"/>
        <v>0</v>
      </c>
      <c r="BF569" s="144">
        <f t="shared" si="25"/>
        <v>0</v>
      </c>
      <c r="BG569" s="144">
        <f t="shared" si="26"/>
        <v>0</v>
      </c>
      <c r="BH569" s="144">
        <f t="shared" si="27"/>
        <v>0</v>
      </c>
      <c r="BI569" s="144">
        <f t="shared" si="28"/>
        <v>0</v>
      </c>
      <c r="BJ569" s="17" t="s">
        <v>87</v>
      </c>
      <c r="BK569" s="144">
        <f t="shared" si="29"/>
        <v>0</v>
      </c>
      <c r="BL569" s="17" t="s">
        <v>143</v>
      </c>
      <c r="BM569" s="143" t="s">
        <v>902</v>
      </c>
    </row>
    <row r="570" spans="2:65" s="1" customFormat="1" ht="24.2" customHeight="1">
      <c r="B570" s="32"/>
      <c r="C570" s="173" t="s">
        <v>903</v>
      </c>
      <c r="D570" s="173" t="s">
        <v>320</v>
      </c>
      <c r="E570" s="174" t="s">
        <v>904</v>
      </c>
      <c r="F570" s="175" t="s">
        <v>905</v>
      </c>
      <c r="G570" s="176" t="s">
        <v>187</v>
      </c>
      <c r="H570" s="177">
        <v>8</v>
      </c>
      <c r="I570" s="178"/>
      <c r="J570" s="179">
        <f t="shared" si="20"/>
        <v>0</v>
      </c>
      <c r="K570" s="175" t="s">
        <v>142</v>
      </c>
      <c r="L570" s="180"/>
      <c r="M570" s="181" t="s">
        <v>1</v>
      </c>
      <c r="N570" s="182" t="s">
        <v>44</v>
      </c>
      <c r="P570" s="141">
        <f t="shared" si="21"/>
        <v>0</v>
      </c>
      <c r="Q570" s="141">
        <v>2.9999999999999997E-4</v>
      </c>
      <c r="R570" s="141">
        <f t="shared" si="22"/>
        <v>2.3999999999999998E-3</v>
      </c>
      <c r="S570" s="141">
        <v>0</v>
      </c>
      <c r="T570" s="142">
        <f t="shared" si="23"/>
        <v>0</v>
      </c>
      <c r="AR570" s="143" t="s">
        <v>179</v>
      </c>
      <c r="AT570" s="143" t="s">
        <v>320</v>
      </c>
      <c r="AU570" s="143" t="s">
        <v>90</v>
      </c>
      <c r="AY570" s="17" t="s">
        <v>136</v>
      </c>
      <c r="BE570" s="144">
        <f t="shared" si="24"/>
        <v>0</v>
      </c>
      <c r="BF570" s="144">
        <f t="shared" si="25"/>
        <v>0</v>
      </c>
      <c r="BG570" s="144">
        <f t="shared" si="26"/>
        <v>0</v>
      </c>
      <c r="BH570" s="144">
        <f t="shared" si="27"/>
        <v>0</v>
      </c>
      <c r="BI570" s="144">
        <f t="shared" si="28"/>
        <v>0</v>
      </c>
      <c r="BJ570" s="17" t="s">
        <v>87</v>
      </c>
      <c r="BK570" s="144">
        <f t="shared" si="29"/>
        <v>0</v>
      </c>
      <c r="BL570" s="17" t="s">
        <v>143</v>
      </c>
      <c r="BM570" s="143" t="s">
        <v>906</v>
      </c>
    </row>
    <row r="571" spans="2:65" s="1" customFormat="1" ht="16.5" customHeight="1">
      <c r="B571" s="32"/>
      <c r="C571" s="132" t="s">
        <v>907</v>
      </c>
      <c r="D571" s="132" t="s">
        <v>138</v>
      </c>
      <c r="E571" s="133" t="s">
        <v>908</v>
      </c>
      <c r="F571" s="134" t="s">
        <v>909</v>
      </c>
      <c r="G571" s="135" t="s">
        <v>187</v>
      </c>
      <c r="H571" s="136">
        <v>6</v>
      </c>
      <c r="I571" s="137"/>
      <c r="J571" s="138">
        <f t="shared" si="20"/>
        <v>0</v>
      </c>
      <c r="K571" s="134" t="s">
        <v>142</v>
      </c>
      <c r="L571" s="32"/>
      <c r="M571" s="139" t="s">
        <v>1</v>
      </c>
      <c r="N571" s="140" t="s">
        <v>44</v>
      </c>
      <c r="P571" s="141">
        <f t="shared" si="21"/>
        <v>0</v>
      </c>
      <c r="Q571" s="141">
        <v>3.1E-4</v>
      </c>
      <c r="R571" s="141">
        <f t="shared" si="22"/>
        <v>1.8600000000000001E-3</v>
      </c>
      <c r="S571" s="141">
        <v>0</v>
      </c>
      <c r="T571" s="142">
        <f t="shared" si="23"/>
        <v>0</v>
      </c>
      <c r="AR571" s="143" t="s">
        <v>143</v>
      </c>
      <c r="AT571" s="143" t="s">
        <v>138</v>
      </c>
      <c r="AU571" s="143" t="s">
        <v>90</v>
      </c>
      <c r="AY571" s="17" t="s">
        <v>136</v>
      </c>
      <c r="BE571" s="144">
        <f t="shared" si="24"/>
        <v>0</v>
      </c>
      <c r="BF571" s="144">
        <f t="shared" si="25"/>
        <v>0</v>
      </c>
      <c r="BG571" s="144">
        <f t="shared" si="26"/>
        <v>0</v>
      </c>
      <c r="BH571" s="144">
        <f t="shared" si="27"/>
        <v>0</v>
      </c>
      <c r="BI571" s="144">
        <f t="shared" si="28"/>
        <v>0</v>
      </c>
      <c r="BJ571" s="17" t="s">
        <v>87</v>
      </c>
      <c r="BK571" s="144">
        <f t="shared" si="29"/>
        <v>0</v>
      </c>
      <c r="BL571" s="17" t="s">
        <v>143</v>
      </c>
      <c r="BM571" s="143" t="s">
        <v>910</v>
      </c>
    </row>
    <row r="572" spans="2:65" s="1" customFormat="1" ht="24.2" customHeight="1">
      <c r="B572" s="32"/>
      <c r="C572" s="132" t="s">
        <v>911</v>
      </c>
      <c r="D572" s="132" t="s">
        <v>138</v>
      </c>
      <c r="E572" s="133" t="s">
        <v>912</v>
      </c>
      <c r="F572" s="134" t="s">
        <v>913</v>
      </c>
      <c r="G572" s="135" t="s">
        <v>187</v>
      </c>
      <c r="H572" s="136">
        <v>2</v>
      </c>
      <c r="I572" s="137"/>
      <c r="J572" s="138">
        <f t="shared" si="20"/>
        <v>0</v>
      </c>
      <c r="K572" s="134" t="s">
        <v>142</v>
      </c>
      <c r="L572" s="32"/>
      <c r="M572" s="139" t="s">
        <v>1</v>
      </c>
      <c r="N572" s="140" t="s">
        <v>44</v>
      </c>
      <c r="P572" s="141">
        <f t="shared" si="21"/>
        <v>0</v>
      </c>
      <c r="Q572" s="141">
        <v>1.6000000000000001E-4</v>
      </c>
      <c r="R572" s="141">
        <f t="shared" si="22"/>
        <v>3.2000000000000003E-4</v>
      </c>
      <c r="S572" s="141">
        <v>0</v>
      </c>
      <c r="T572" s="142">
        <f t="shared" si="23"/>
        <v>0</v>
      </c>
      <c r="AR572" s="143" t="s">
        <v>143</v>
      </c>
      <c r="AT572" s="143" t="s">
        <v>138</v>
      </c>
      <c r="AU572" s="143" t="s">
        <v>90</v>
      </c>
      <c r="AY572" s="17" t="s">
        <v>136</v>
      </c>
      <c r="BE572" s="144">
        <f t="shared" si="24"/>
        <v>0</v>
      </c>
      <c r="BF572" s="144">
        <f t="shared" si="25"/>
        <v>0</v>
      </c>
      <c r="BG572" s="144">
        <f t="shared" si="26"/>
        <v>0</v>
      </c>
      <c r="BH572" s="144">
        <f t="shared" si="27"/>
        <v>0</v>
      </c>
      <c r="BI572" s="144">
        <f t="shared" si="28"/>
        <v>0</v>
      </c>
      <c r="BJ572" s="17" t="s">
        <v>87</v>
      </c>
      <c r="BK572" s="144">
        <f t="shared" si="29"/>
        <v>0</v>
      </c>
      <c r="BL572" s="17" t="s">
        <v>143</v>
      </c>
      <c r="BM572" s="143" t="s">
        <v>914</v>
      </c>
    </row>
    <row r="573" spans="2:65" s="1" customFormat="1" ht="16.5" customHeight="1">
      <c r="B573" s="32"/>
      <c r="C573" s="132" t="s">
        <v>915</v>
      </c>
      <c r="D573" s="132" t="s">
        <v>138</v>
      </c>
      <c r="E573" s="133" t="s">
        <v>916</v>
      </c>
      <c r="F573" s="134" t="s">
        <v>917</v>
      </c>
      <c r="G573" s="135" t="s">
        <v>159</v>
      </c>
      <c r="H573" s="136">
        <v>108</v>
      </c>
      <c r="I573" s="137"/>
      <c r="J573" s="138">
        <f t="shared" si="20"/>
        <v>0</v>
      </c>
      <c r="K573" s="134" t="s">
        <v>142</v>
      </c>
      <c r="L573" s="32"/>
      <c r="M573" s="139" t="s">
        <v>1</v>
      </c>
      <c r="N573" s="140" t="s">
        <v>44</v>
      </c>
      <c r="P573" s="141">
        <f t="shared" si="21"/>
        <v>0</v>
      </c>
      <c r="Q573" s="141">
        <v>1.9000000000000001E-4</v>
      </c>
      <c r="R573" s="141">
        <f t="shared" si="22"/>
        <v>2.052E-2</v>
      </c>
      <c r="S573" s="141">
        <v>0</v>
      </c>
      <c r="T573" s="142">
        <f t="shared" si="23"/>
        <v>0</v>
      </c>
      <c r="AR573" s="143" t="s">
        <v>143</v>
      </c>
      <c r="AT573" s="143" t="s">
        <v>138</v>
      </c>
      <c r="AU573" s="143" t="s">
        <v>90</v>
      </c>
      <c r="AY573" s="17" t="s">
        <v>136</v>
      </c>
      <c r="BE573" s="144">
        <f t="shared" si="24"/>
        <v>0</v>
      </c>
      <c r="BF573" s="144">
        <f t="shared" si="25"/>
        <v>0</v>
      </c>
      <c r="BG573" s="144">
        <f t="shared" si="26"/>
        <v>0</v>
      </c>
      <c r="BH573" s="144">
        <f t="shared" si="27"/>
        <v>0</v>
      </c>
      <c r="BI573" s="144">
        <f t="shared" si="28"/>
        <v>0</v>
      </c>
      <c r="BJ573" s="17" t="s">
        <v>87</v>
      </c>
      <c r="BK573" s="144">
        <f t="shared" si="29"/>
        <v>0</v>
      </c>
      <c r="BL573" s="17" t="s">
        <v>143</v>
      </c>
      <c r="BM573" s="143" t="s">
        <v>918</v>
      </c>
    </row>
    <row r="574" spans="2:65" s="1" customFormat="1" ht="16.5" customHeight="1">
      <c r="B574" s="32"/>
      <c r="C574" s="132" t="s">
        <v>919</v>
      </c>
      <c r="D574" s="132" t="s">
        <v>138</v>
      </c>
      <c r="E574" s="133" t="s">
        <v>920</v>
      </c>
      <c r="F574" s="134" t="s">
        <v>921</v>
      </c>
      <c r="G574" s="135" t="s">
        <v>159</v>
      </c>
      <c r="H574" s="136">
        <v>62</v>
      </c>
      <c r="I574" s="137"/>
      <c r="J574" s="138">
        <f t="shared" si="20"/>
        <v>0</v>
      </c>
      <c r="K574" s="134" t="s">
        <v>142</v>
      </c>
      <c r="L574" s="32"/>
      <c r="M574" s="139" t="s">
        <v>1</v>
      </c>
      <c r="N574" s="140" t="s">
        <v>44</v>
      </c>
      <c r="P574" s="141">
        <f t="shared" si="21"/>
        <v>0</v>
      </c>
      <c r="Q574" s="141">
        <v>2.0000000000000001E-4</v>
      </c>
      <c r="R574" s="141">
        <f t="shared" si="22"/>
        <v>1.2400000000000001E-2</v>
      </c>
      <c r="S574" s="141">
        <v>0</v>
      </c>
      <c r="T574" s="142">
        <f t="shared" si="23"/>
        <v>0</v>
      </c>
      <c r="AR574" s="143" t="s">
        <v>143</v>
      </c>
      <c r="AT574" s="143" t="s">
        <v>138</v>
      </c>
      <c r="AU574" s="143" t="s">
        <v>90</v>
      </c>
      <c r="AY574" s="17" t="s">
        <v>136</v>
      </c>
      <c r="BE574" s="144">
        <f t="shared" si="24"/>
        <v>0</v>
      </c>
      <c r="BF574" s="144">
        <f t="shared" si="25"/>
        <v>0</v>
      </c>
      <c r="BG574" s="144">
        <f t="shared" si="26"/>
        <v>0</v>
      </c>
      <c r="BH574" s="144">
        <f t="shared" si="27"/>
        <v>0</v>
      </c>
      <c r="BI574" s="144">
        <f t="shared" si="28"/>
        <v>0</v>
      </c>
      <c r="BJ574" s="17" t="s">
        <v>87</v>
      </c>
      <c r="BK574" s="144">
        <f t="shared" si="29"/>
        <v>0</v>
      </c>
      <c r="BL574" s="17" t="s">
        <v>143</v>
      </c>
      <c r="BM574" s="143" t="s">
        <v>922</v>
      </c>
    </row>
    <row r="575" spans="2:65" s="1" customFormat="1" ht="21.75" customHeight="1">
      <c r="B575" s="32"/>
      <c r="C575" s="132" t="s">
        <v>923</v>
      </c>
      <c r="D575" s="132" t="s">
        <v>138</v>
      </c>
      <c r="E575" s="133" t="s">
        <v>924</v>
      </c>
      <c r="F575" s="134" t="s">
        <v>925</v>
      </c>
      <c r="G575" s="135" t="s">
        <v>159</v>
      </c>
      <c r="H575" s="136">
        <v>140</v>
      </c>
      <c r="I575" s="137"/>
      <c r="J575" s="138">
        <f t="shared" si="20"/>
        <v>0</v>
      </c>
      <c r="K575" s="134" t="s">
        <v>142</v>
      </c>
      <c r="L575" s="32"/>
      <c r="M575" s="139" t="s">
        <v>1</v>
      </c>
      <c r="N575" s="140" t="s">
        <v>44</v>
      </c>
      <c r="P575" s="141">
        <f t="shared" si="21"/>
        <v>0</v>
      </c>
      <c r="Q575" s="141">
        <v>9.0000000000000006E-5</v>
      </c>
      <c r="R575" s="141">
        <f t="shared" si="22"/>
        <v>1.26E-2</v>
      </c>
      <c r="S575" s="141">
        <v>0</v>
      </c>
      <c r="T575" s="142">
        <f t="shared" si="23"/>
        <v>0</v>
      </c>
      <c r="AR575" s="143" t="s">
        <v>143</v>
      </c>
      <c r="AT575" s="143" t="s">
        <v>138</v>
      </c>
      <c r="AU575" s="143" t="s">
        <v>90</v>
      </c>
      <c r="AY575" s="17" t="s">
        <v>136</v>
      </c>
      <c r="BE575" s="144">
        <f t="shared" si="24"/>
        <v>0</v>
      </c>
      <c r="BF575" s="144">
        <f t="shared" si="25"/>
        <v>0</v>
      </c>
      <c r="BG575" s="144">
        <f t="shared" si="26"/>
        <v>0</v>
      </c>
      <c r="BH575" s="144">
        <f t="shared" si="27"/>
        <v>0</v>
      </c>
      <c r="BI575" s="144">
        <f t="shared" si="28"/>
        <v>0</v>
      </c>
      <c r="BJ575" s="17" t="s">
        <v>87</v>
      </c>
      <c r="BK575" s="144">
        <f t="shared" si="29"/>
        <v>0</v>
      </c>
      <c r="BL575" s="17" t="s">
        <v>143</v>
      </c>
      <c r="BM575" s="143" t="s">
        <v>926</v>
      </c>
    </row>
    <row r="576" spans="2:65" s="1" customFormat="1" ht="16.5" customHeight="1">
      <c r="B576" s="32"/>
      <c r="C576" s="132" t="s">
        <v>927</v>
      </c>
      <c r="D576" s="132" t="s">
        <v>138</v>
      </c>
      <c r="E576" s="133" t="s">
        <v>928</v>
      </c>
      <c r="F576" s="134" t="s">
        <v>929</v>
      </c>
      <c r="G576" s="135" t="s">
        <v>159</v>
      </c>
      <c r="H576" s="136">
        <v>94.5</v>
      </c>
      <c r="I576" s="137"/>
      <c r="J576" s="138">
        <f t="shared" si="20"/>
        <v>0</v>
      </c>
      <c r="K576" s="134" t="s">
        <v>142</v>
      </c>
      <c r="L576" s="32"/>
      <c r="M576" s="139" t="s">
        <v>1</v>
      </c>
      <c r="N576" s="140" t="s">
        <v>44</v>
      </c>
      <c r="P576" s="141">
        <f t="shared" si="21"/>
        <v>0</v>
      </c>
      <c r="Q576" s="141">
        <v>0</v>
      </c>
      <c r="R576" s="141">
        <f t="shared" si="22"/>
        <v>0</v>
      </c>
      <c r="S576" s="141">
        <v>0</v>
      </c>
      <c r="T576" s="142">
        <f t="shared" si="23"/>
        <v>0</v>
      </c>
      <c r="AR576" s="143" t="s">
        <v>143</v>
      </c>
      <c r="AT576" s="143" t="s">
        <v>138</v>
      </c>
      <c r="AU576" s="143" t="s">
        <v>90</v>
      </c>
      <c r="AY576" s="17" t="s">
        <v>136</v>
      </c>
      <c r="BE576" s="144">
        <f t="shared" si="24"/>
        <v>0</v>
      </c>
      <c r="BF576" s="144">
        <f t="shared" si="25"/>
        <v>0</v>
      </c>
      <c r="BG576" s="144">
        <f t="shared" si="26"/>
        <v>0</v>
      </c>
      <c r="BH576" s="144">
        <f t="shared" si="27"/>
        <v>0</v>
      </c>
      <c r="BI576" s="144">
        <f t="shared" si="28"/>
        <v>0</v>
      </c>
      <c r="BJ576" s="17" t="s">
        <v>87</v>
      </c>
      <c r="BK576" s="144">
        <f t="shared" si="29"/>
        <v>0</v>
      </c>
      <c r="BL576" s="17" t="s">
        <v>143</v>
      </c>
      <c r="BM576" s="143" t="s">
        <v>930</v>
      </c>
    </row>
    <row r="577" spans="2:65" s="12" customFormat="1">
      <c r="B577" s="145"/>
      <c r="D577" s="146" t="s">
        <v>145</v>
      </c>
      <c r="E577" s="147" t="s">
        <v>1</v>
      </c>
      <c r="F577" s="148" t="s">
        <v>931</v>
      </c>
      <c r="H577" s="149">
        <v>94.5</v>
      </c>
      <c r="I577" s="150"/>
      <c r="L577" s="145"/>
      <c r="M577" s="151"/>
      <c r="T577" s="152"/>
      <c r="AT577" s="147" t="s">
        <v>145</v>
      </c>
      <c r="AU577" s="147" t="s">
        <v>90</v>
      </c>
      <c r="AV577" s="12" t="s">
        <v>90</v>
      </c>
      <c r="AW577" s="12" t="s">
        <v>34</v>
      </c>
      <c r="AX577" s="12" t="s">
        <v>87</v>
      </c>
      <c r="AY577" s="147" t="s">
        <v>136</v>
      </c>
    </row>
    <row r="578" spans="2:65" s="1" customFormat="1" ht="21.75" customHeight="1">
      <c r="B578" s="32"/>
      <c r="C578" s="132" t="s">
        <v>932</v>
      </c>
      <c r="D578" s="132" t="s">
        <v>138</v>
      </c>
      <c r="E578" s="133" t="s">
        <v>933</v>
      </c>
      <c r="F578" s="134" t="s">
        <v>934</v>
      </c>
      <c r="G578" s="135" t="s">
        <v>159</v>
      </c>
      <c r="H578" s="136">
        <v>81.400000000000006</v>
      </c>
      <c r="I578" s="137"/>
      <c r="J578" s="138">
        <f>ROUND(I578*H578,2)</f>
        <v>0</v>
      </c>
      <c r="K578" s="134" t="s">
        <v>142</v>
      </c>
      <c r="L578" s="32"/>
      <c r="M578" s="139" t="s">
        <v>1</v>
      </c>
      <c r="N578" s="140" t="s">
        <v>44</v>
      </c>
      <c r="P578" s="141">
        <f>O578*H578</f>
        <v>0</v>
      </c>
      <c r="Q578" s="141">
        <v>0</v>
      </c>
      <c r="R578" s="141">
        <f>Q578*H578</f>
        <v>0</v>
      </c>
      <c r="S578" s="141">
        <v>0</v>
      </c>
      <c r="T578" s="142">
        <f>S578*H578</f>
        <v>0</v>
      </c>
      <c r="AR578" s="143" t="s">
        <v>143</v>
      </c>
      <c r="AT578" s="143" t="s">
        <v>138</v>
      </c>
      <c r="AU578" s="143" t="s">
        <v>90</v>
      </c>
      <c r="AY578" s="17" t="s">
        <v>136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7" t="s">
        <v>87</v>
      </c>
      <c r="BK578" s="144">
        <f>ROUND(I578*H578,2)</f>
        <v>0</v>
      </c>
      <c r="BL578" s="17" t="s">
        <v>143</v>
      </c>
      <c r="BM578" s="143" t="s">
        <v>935</v>
      </c>
    </row>
    <row r="579" spans="2:65" s="12" customFormat="1">
      <c r="B579" s="145"/>
      <c r="D579" s="146" t="s">
        <v>145</v>
      </c>
      <c r="E579" s="147" t="s">
        <v>1</v>
      </c>
      <c r="F579" s="148" t="s">
        <v>936</v>
      </c>
      <c r="H579" s="149">
        <v>81.400000000000006</v>
      </c>
      <c r="I579" s="150"/>
      <c r="L579" s="145"/>
      <c r="M579" s="151"/>
      <c r="T579" s="152"/>
      <c r="AT579" s="147" t="s">
        <v>145</v>
      </c>
      <c r="AU579" s="147" t="s">
        <v>90</v>
      </c>
      <c r="AV579" s="12" t="s">
        <v>90</v>
      </c>
      <c r="AW579" s="12" t="s">
        <v>34</v>
      </c>
      <c r="AX579" s="12" t="s">
        <v>87</v>
      </c>
      <c r="AY579" s="147" t="s">
        <v>136</v>
      </c>
    </row>
    <row r="580" spans="2:65" s="1" customFormat="1" ht="21.75" customHeight="1">
      <c r="B580" s="32"/>
      <c r="C580" s="132" t="s">
        <v>937</v>
      </c>
      <c r="D580" s="132" t="s">
        <v>138</v>
      </c>
      <c r="E580" s="133" t="s">
        <v>938</v>
      </c>
      <c r="F580" s="134" t="s">
        <v>939</v>
      </c>
      <c r="G580" s="135" t="s">
        <v>159</v>
      </c>
      <c r="H580" s="136">
        <v>51.7</v>
      </c>
      <c r="I580" s="137"/>
      <c r="J580" s="138">
        <f>ROUND(I580*H580,2)</f>
        <v>0</v>
      </c>
      <c r="K580" s="134" t="s">
        <v>142</v>
      </c>
      <c r="L580" s="32"/>
      <c r="M580" s="139" t="s">
        <v>1</v>
      </c>
      <c r="N580" s="140" t="s">
        <v>44</v>
      </c>
      <c r="P580" s="141">
        <f>O580*H580</f>
        <v>0</v>
      </c>
      <c r="Q580" s="141">
        <v>0</v>
      </c>
      <c r="R580" s="141">
        <f>Q580*H580</f>
        <v>0</v>
      </c>
      <c r="S580" s="141">
        <v>0</v>
      </c>
      <c r="T580" s="142">
        <f>S580*H580</f>
        <v>0</v>
      </c>
      <c r="AR580" s="143" t="s">
        <v>143</v>
      </c>
      <c r="AT580" s="143" t="s">
        <v>138</v>
      </c>
      <c r="AU580" s="143" t="s">
        <v>90</v>
      </c>
      <c r="AY580" s="17" t="s">
        <v>136</v>
      </c>
      <c r="BE580" s="144">
        <f>IF(N580="základní",J580,0)</f>
        <v>0</v>
      </c>
      <c r="BF580" s="144">
        <f>IF(N580="snížená",J580,0)</f>
        <v>0</v>
      </c>
      <c r="BG580" s="144">
        <f>IF(N580="zákl. přenesená",J580,0)</f>
        <v>0</v>
      </c>
      <c r="BH580" s="144">
        <f>IF(N580="sníž. přenesená",J580,0)</f>
        <v>0</v>
      </c>
      <c r="BI580" s="144">
        <f>IF(N580="nulová",J580,0)</f>
        <v>0</v>
      </c>
      <c r="BJ580" s="17" t="s">
        <v>87</v>
      </c>
      <c r="BK580" s="144">
        <f>ROUND(I580*H580,2)</f>
        <v>0</v>
      </c>
      <c r="BL580" s="17" t="s">
        <v>143</v>
      </c>
      <c r="BM580" s="143" t="s">
        <v>940</v>
      </c>
    </row>
    <row r="581" spans="2:65" s="1" customFormat="1" ht="24.2" customHeight="1">
      <c r="B581" s="32"/>
      <c r="C581" s="132" t="s">
        <v>941</v>
      </c>
      <c r="D581" s="132" t="s">
        <v>138</v>
      </c>
      <c r="E581" s="133" t="s">
        <v>942</v>
      </c>
      <c r="F581" s="134" t="s">
        <v>943</v>
      </c>
      <c r="G581" s="135" t="s">
        <v>187</v>
      </c>
      <c r="H581" s="136">
        <v>5</v>
      </c>
      <c r="I581" s="137"/>
      <c r="J581" s="138">
        <f>ROUND(I581*H581,2)</f>
        <v>0</v>
      </c>
      <c r="K581" s="134" t="s">
        <v>142</v>
      </c>
      <c r="L581" s="32"/>
      <c r="M581" s="139" t="s">
        <v>1</v>
      </c>
      <c r="N581" s="140" t="s">
        <v>44</v>
      </c>
      <c r="P581" s="141">
        <f>O581*H581</f>
        <v>0</v>
      </c>
      <c r="Q581" s="141">
        <v>0.45937</v>
      </c>
      <c r="R581" s="141">
        <f>Q581*H581</f>
        <v>2.2968500000000001</v>
      </c>
      <c r="S581" s="141">
        <v>0</v>
      </c>
      <c r="T581" s="142">
        <f>S581*H581</f>
        <v>0</v>
      </c>
      <c r="AR581" s="143" t="s">
        <v>143</v>
      </c>
      <c r="AT581" s="143" t="s">
        <v>138</v>
      </c>
      <c r="AU581" s="143" t="s">
        <v>90</v>
      </c>
      <c r="AY581" s="17" t="s">
        <v>136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7" t="s">
        <v>87</v>
      </c>
      <c r="BK581" s="144">
        <f>ROUND(I581*H581,2)</f>
        <v>0</v>
      </c>
      <c r="BL581" s="17" t="s">
        <v>143</v>
      </c>
      <c r="BM581" s="143" t="s">
        <v>944</v>
      </c>
    </row>
    <row r="582" spans="2:65" s="1" customFormat="1" ht="24.2" customHeight="1">
      <c r="B582" s="32"/>
      <c r="C582" s="132" t="s">
        <v>945</v>
      </c>
      <c r="D582" s="132" t="s">
        <v>138</v>
      </c>
      <c r="E582" s="133" t="s">
        <v>946</v>
      </c>
      <c r="F582" s="134" t="s">
        <v>947</v>
      </c>
      <c r="G582" s="135" t="s">
        <v>187</v>
      </c>
      <c r="H582" s="136">
        <v>4</v>
      </c>
      <c r="I582" s="137"/>
      <c r="J582" s="138">
        <f>ROUND(I582*H582,2)</f>
        <v>0</v>
      </c>
      <c r="K582" s="134" t="s">
        <v>142</v>
      </c>
      <c r="L582" s="32"/>
      <c r="M582" s="139" t="s">
        <v>1</v>
      </c>
      <c r="N582" s="140" t="s">
        <v>44</v>
      </c>
      <c r="P582" s="141">
        <f>O582*H582</f>
        <v>0</v>
      </c>
      <c r="Q582" s="141">
        <v>2.1000000000000001E-4</v>
      </c>
      <c r="R582" s="141">
        <f>Q582*H582</f>
        <v>8.4000000000000003E-4</v>
      </c>
      <c r="S582" s="141">
        <v>0</v>
      </c>
      <c r="T582" s="142">
        <f>S582*H582</f>
        <v>0</v>
      </c>
      <c r="AR582" s="143" t="s">
        <v>143</v>
      </c>
      <c r="AT582" s="143" t="s">
        <v>138</v>
      </c>
      <c r="AU582" s="143" t="s">
        <v>90</v>
      </c>
      <c r="AY582" s="17" t="s">
        <v>136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87</v>
      </c>
      <c r="BK582" s="144">
        <f>ROUND(I582*H582,2)</f>
        <v>0</v>
      </c>
      <c r="BL582" s="17" t="s">
        <v>143</v>
      </c>
      <c r="BM582" s="143" t="s">
        <v>948</v>
      </c>
    </row>
    <row r="583" spans="2:65" s="1" customFormat="1" ht="21.75" customHeight="1">
      <c r="B583" s="32"/>
      <c r="C583" s="132" t="s">
        <v>949</v>
      </c>
      <c r="D583" s="132" t="s">
        <v>138</v>
      </c>
      <c r="E583" s="133" t="s">
        <v>950</v>
      </c>
      <c r="F583" s="134" t="s">
        <v>951</v>
      </c>
      <c r="G583" s="135" t="s">
        <v>187</v>
      </c>
      <c r="H583" s="136">
        <v>4</v>
      </c>
      <c r="I583" s="137"/>
      <c r="J583" s="138">
        <f>ROUND(I583*H583,2)</f>
        <v>0</v>
      </c>
      <c r="K583" s="134" t="s">
        <v>142</v>
      </c>
      <c r="L583" s="32"/>
      <c r="M583" s="139" t="s">
        <v>1</v>
      </c>
      <c r="N583" s="140" t="s">
        <v>44</v>
      </c>
      <c r="P583" s="141">
        <f>O583*H583</f>
        <v>0</v>
      </c>
      <c r="Q583" s="141">
        <v>7.6000000000000004E-4</v>
      </c>
      <c r="R583" s="141">
        <f>Q583*H583</f>
        <v>3.0400000000000002E-3</v>
      </c>
      <c r="S583" s="141">
        <v>0</v>
      </c>
      <c r="T583" s="142">
        <f>S583*H583</f>
        <v>0</v>
      </c>
      <c r="AR583" s="143" t="s">
        <v>143</v>
      </c>
      <c r="AT583" s="143" t="s">
        <v>138</v>
      </c>
      <c r="AU583" s="143" t="s">
        <v>90</v>
      </c>
      <c r="AY583" s="17" t="s">
        <v>136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7" t="s">
        <v>87</v>
      </c>
      <c r="BK583" s="144">
        <f>ROUND(I583*H583,2)</f>
        <v>0</v>
      </c>
      <c r="BL583" s="17" t="s">
        <v>143</v>
      </c>
      <c r="BM583" s="143" t="s">
        <v>952</v>
      </c>
    </row>
    <row r="584" spans="2:65" s="1" customFormat="1" ht="66.75" customHeight="1">
      <c r="B584" s="32"/>
      <c r="C584" s="132" t="s">
        <v>953</v>
      </c>
      <c r="D584" s="132" t="s">
        <v>138</v>
      </c>
      <c r="E584" s="133" t="s">
        <v>954</v>
      </c>
      <c r="F584" s="134" t="s">
        <v>955</v>
      </c>
      <c r="G584" s="135" t="s">
        <v>956</v>
      </c>
      <c r="H584" s="136">
        <v>1</v>
      </c>
      <c r="I584" s="137"/>
      <c r="J584" s="138">
        <f>ROUND(I584*H584,2)</f>
        <v>0</v>
      </c>
      <c r="K584" s="134" t="s">
        <v>1</v>
      </c>
      <c r="L584" s="32"/>
      <c r="M584" s="139" t="s">
        <v>1</v>
      </c>
      <c r="N584" s="140" t="s">
        <v>44</v>
      </c>
      <c r="P584" s="141">
        <f>O584*H584</f>
        <v>0</v>
      </c>
      <c r="Q584" s="141">
        <v>0</v>
      </c>
      <c r="R584" s="141">
        <f>Q584*H584</f>
        <v>0</v>
      </c>
      <c r="S584" s="141">
        <v>0</v>
      </c>
      <c r="T584" s="142">
        <f>S584*H584</f>
        <v>0</v>
      </c>
      <c r="AR584" s="143" t="s">
        <v>143</v>
      </c>
      <c r="AT584" s="143" t="s">
        <v>138</v>
      </c>
      <c r="AU584" s="143" t="s">
        <v>90</v>
      </c>
      <c r="AY584" s="17" t="s">
        <v>136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7" t="s">
        <v>87</v>
      </c>
      <c r="BK584" s="144">
        <f>ROUND(I584*H584,2)</f>
        <v>0</v>
      </c>
      <c r="BL584" s="17" t="s">
        <v>143</v>
      </c>
      <c r="BM584" s="143" t="s">
        <v>957</v>
      </c>
    </row>
    <row r="585" spans="2:65" s="11" customFormat="1" ht="22.9" customHeight="1">
      <c r="B585" s="120"/>
      <c r="D585" s="121" t="s">
        <v>78</v>
      </c>
      <c r="E585" s="130" t="s">
        <v>184</v>
      </c>
      <c r="F585" s="130" t="s">
        <v>958</v>
      </c>
      <c r="I585" s="123"/>
      <c r="J585" s="131">
        <f>BK585</f>
        <v>0</v>
      </c>
      <c r="L585" s="120"/>
      <c r="M585" s="125"/>
      <c r="P585" s="126">
        <f>SUM(P586:P588)</f>
        <v>0</v>
      </c>
      <c r="R585" s="126">
        <f>SUM(R586:R588)</f>
        <v>0</v>
      </c>
      <c r="T585" s="127">
        <f>SUM(T586:T588)</f>
        <v>0</v>
      </c>
      <c r="AR585" s="121" t="s">
        <v>87</v>
      </c>
      <c r="AT585" s="128" t="s">
        <v>78</v>
      </c>
      <c r="AU585" s="128" t="s">
        <v>87</v>
      </c>
      <c r="AY585" s="121" t="s">
        <v>136</v>
      </c>
      <c r="BK585" s="129">
        <f>SUM(BK586:BK588)</f>
        <v>0</v>
      </c>
    </row>
    <row r="586" spans="2:65" s="1" customFormat="1" ht="16.5" customHeight="1">
      <c r="B586" s="32"/>
      <c r="C586" s="132" t="s">
        <v>959</v>
      </c>
      <c r="D586" s="132" t="s">
        <v>138</v>
      </c>
      <c r="E586" s="133" t="s">
        <v>960</v>
      </c>
      <c r="F586" s="134" t="s">
        <v>961</v>
      </c>
      <c r="G586" s="135" t="s">
        <v>141</v>
      </c>
      <c r="H586" s="136">
        <v>4</v>
      </c>
      <c r="I586" s="137"/>
      <c r="J586" s="138">
        <f>ROUND(I586*H586,2)</f>
        <v>0</v>
      </c>
      <c r="K586" s="134" t="s">
        <v>1</v>
      </c>
      <c r="L586" s="32"/>
      <c r="M586" s="139" t="s">
        <v>1</v>
      </c>
      <c r="N586" s="140" t="s">
        <v>44</v>
      </c>
      <c r="P586" s="141">
        <f>O586*H586</f>
        <v>0</v>
      </c>
      <c r="Q586" s="141">
        <v>0</v>
      </c>
      <c r="R586" s="141">
        <f>Q586*H586</f>
        <v>0</v>
      </c>
      <c r="S586" s="141">
        <v>0</v>
      </c>
      <c r="T586" s="142">
        <f>S586*H586</f>
        <v>0</v>
      </c>
      <c r="AR586" s="143" t="s">
        <v>143</v>
      </c>
      <c r="AT586" s="143" t="s">
        <v>138</v>
      </c>
      <c r="AU586" s="143" t="s">
        <v>90</v>
      </c>
      <c r="AY586" s="17" t="s">
        <v>136</v>
      </c>
      <c r="BE586" s="144">
        <f>IF(N586="základní",J586,0)</f>
        <v>0</v>
      </c>
      <c r="BF586" s="144">
        <f>IF(N586="snížená",J586,0)</f>
        <v>0</v>
      </c>
      <c r="BG586" s="144">
        <f>IF(N586="zákl. přenesená",J586,0)</f>
        <v>0</v>
      </c>
      <c r="BH586" s="144">
        <f>IF(N586="sníž. přenesená",J586,0)</f>
        <v>0</v>
      </c>
      <c r="BI586" s="144">
        <f>IF(N586="nulová",J586,0)</f>
        <v>0</v>
      </c>
      <c r="BJ586" s="17" t="s">
        <v>87</v>
      </c>
      <c r="BK586" s="144">
        <f>ROUND(I586*H586,2)</f>
        <v>0</v>
      </c>
      <c r="BL586" s="17" t="s">
        <v>143</v>
      </c>
      <c r="BM586" s="143" t="s">
        <v>962</v>
      </c>
    </row>
    <row r="587" spans="2:65" s="1" customFormat="1" ht="16.5" customHeight="1">
      <c r="B587" s="32"/>
      <c r="C587" s="132" t="s">
        <v>963</v>
      </c>
      <c r="D587" s="132" t="s">
        <v>138</v>
      </c>
      <c r="E587" s="133" t="s">
        <v>964</v>
      </c>
      <c r="F587" s="134" t="s">
        <v>965</v>
      </c>
      <c r="G587" s="135" t="s">
        <v>141</v>
      </c>
      <c r="H587" s="136">
        <v>1</v>
      </c>
      <c r="I587" s="137"/>
      <c r="J587" s="138">
        <f>ROUND(I587*H587,2)</f>
        <v>0</v>
      </c>
      <c r="K587" s="134" t="s">
        <v>1</v>
      </c>
      <c r="L587" s="32"/>
      <c r="M587" s="139" t="s">
        <v>1</v>
      </c>
      <c r="N587" s="140" t="s">
        <v>44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143</v>
      </c>
      <c r="AT587" s="143" t="s">
        <v>138</v>
      </c>
      <c r="AU587" s="143" t="s">
        <v>90</v>
      </c>
      <c r="AY587" s="17" t="s">
        <v>136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87</v>
      </c>
      <c r="BK587" s="144">
        <f>ROUND(I587*H587,2)</f>
        <v>0</v>
      </c>
      <c r="BL587" s="17" t="s">
        <v>143</v>
      </c>
      <c r="BM587" s="143" t="s">
        <v>966</v>
      </c>
    </row>
    <row r="588" spans="2:65" s="1" customFormat="1" ht="37.9" customHeight="1">
      <c r="B588" s="32"/>
      <c r="C588" s="132" t="s">
        <v>967</v>
      </c>
      <c r="D588" s="132" t="s">
        <v>138</v>
      </c>
      <c r="E588" s="133" t="s">
        <v>968</v>
      </c>
      <c r="F588" s="134" t="s">
        <v>969</v>
      </c>
      <c r="G588" s="135" t="s">
        <v>956</v>
      </c>
      <c r="H588" s="136">
        <v>1</v>
      </c>
      <c r="I588" s="137"/>
      <c r="J588" s="138">
        <f>ROUND(I588*H588,2)</f>
        <v>0</v>
      </c>
      <c r="K588" s="134" t="s">
        <v>1</v>
      </c>
      <c r="L588" s="32"/>
      <c r="M588" s="139" t="s">
        <v>1</v>
      </c>
      <c r="N588" s="140" t="s">
        <v>44</v>
      </c>
      <c r="P588" s="141">
        <f>O588*H588</f>
        <v>0</v>
      </c>
      <c r="Q588" s="141">
        <v>0</v>
      </c>
      <c r="R588" s="141">
        <f>Q588*H588</f>
        <v>0</v>
      </c>
      <c r="S588" s="141">
        <v>0</v>
      </c>
      <c r="T588" s="142">
        <f>S588*H588</f>
        <v>0</v>
      </c>
      <c r="AR588" s="143" t="s">
        <v>143</v>
      </c>
      <c r="AT588" s="143" t="s">
        <v>138</v>
      </c>
      <c r="AU588" s="143" t="s">
        <v>90</v>
      </c>
      <c r="AY588" s="17" t="s">
        <v>136</v>
      </c>
      <c r="BE588" s="144">
        <f>IF(N588="základní",J588,0)</f>
        <v>0</v>
      </c>
      <c r="BF588" s="144">
        <f>IF(N588="snížená",J588,0)</f>
        <v>0</v>
      </c>
      <c r="BG588" s="144">
        <f>IF(N588="zákl. přenesená",J588,0)</f>
        <v>0</v>
      </c>
      <c r="BH588" s="144">
        <f>IF(N588="sníž. přenesená",J588,0)</f>
        <v>0</v>
      </c>
      <c r="BI588" s="144">
        <f>IF(N588="nulová",J588,0)</f>
        <v>0</v>
      </c>
      <c r="BJ588" s="17" t="s">
        <v>87</v>
      </c>
      <c r="BK588" s="144">
        <f>ROUND(I588*H588,2)</f>
        <v>0</v>
      </c>
      <c r="BL588" s="17" t="s">
        <v>143</v>
      </c>
      <c r="BM588" s="143" t="s">
        <v>970</v>
      </c>
    </row>
    <row r="589" spans="2:65" s="11" customFormat="1" ht="22.9" customHeight="1">
      <c r="B589" s="120"/>
      <c r="D589" s="121" t="s">
        <v>78</v>
      </c>
      <c r="E589" s="130" t="s">
        <v>971</v>
      </c>
      <c r="F589" s="130" t="s">
        <v>972</v>
      </c>
      <c r="I589" s="123"/>
      <c r="J589" s="131">
        <f>BK589</f>
        <v>0</v>
      </c>
      <c r="L589" s="120"/>
      <c r="M589" s="125"/>
      <c r="P589" s="126">
        <f>SUM(P590:P594)</f>
        <v>0</v>
      </c>
      <c r="R589" s="126">
        <f>SUM(R590:R594)</f>
        <v>0</v>
      </c>
      <c r="T589" s="127">
        <f>SUM(T590:T594)</f>
        <v>0</v>
      </c>
      <c r="AR589" s="121" t="s">
        <v>87</v>
      </c>
      <c r="AT589" s="128" t="s">
        <v>78</v>
      </c>
      <c r="AU589" s="128" t="s">
        <v>87</v>
      </c>
      <c r="AY589" s="121" t="s">
        <v>136</v>
      </c>
      <c r="BK589" s="129">
        <f>SUM(BK590:BK594)</f>
        <v>0</v>
      </c>
    </row>
    <row r="590" spans="2:65" s="1" customFormat="1" ht="24.2" customHeight="1">
      <c r="B590" s="32"/>
      <c r="C590" s="132" t="s">
        <v>973</v>
      </c>
      <c r="D590" s="132" t="s">
        <v>138</v>
      </c>
      <c r="E590" s="133" t="s">
        <v>974</v>
      </c>
      <c r="F590" s="134" t="s">
        <v>975</v>
      </c>
      <c r="G590" s="135" t="s">
        <v>294</v>
      </c>
      <c r="H590" s="136">
        <v>29.346</v>
      </c>
      <c r="I590" s="137"/>
      <c r="J590" s="138">
        <f>ROUND(I590*H590,2)</f>
        <v>0</v>
      </c>
      <c r="K590" s="134" t="s">
        <v>142</v>
      </c>
      <c r="L590" s="32"/>
      <c r="M590" s="139" t="s">
        <v>1</v>
      </c>
      <c r="N590" s="140" t="s">
        <v>44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143</v>
      </c>
      <c r="AT590" s="143" t="s">
        <v>138</v>
      </c>
      <c r="AU590" s="143" t="s">
        <v>90</v>
      </c>
      <c r="AY590" s="17" t="s">
        <v>136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87</v>
      </c>
      <c r="BK590" s="144">
        <f>ROUND(I590*H590,2)</f>
        <v>0</v>
      </c>
      <c r="BL590" s="17" t="s">
        <v>143</v>
      </c>
      <c r="BM590" s="143" t="s">
        <v>976</v>
      </c>
    </row>
    <row r="591" spans="2:65" s="1" customFormat="1" ht="24.2" customHeight="1">
      <c r="B591" s="32"/>
      <c r="C591" s="132" t="s">
        <v>977</v>
      </c>
      <c r="D591" s="132" t="s">
        <v>138</v>
      </c>
      <c r="E591" s="133" t="s">
        <v>978</v>
      </c>
      <c r="F591" s="134" t="s">
        <v>979</v>
      </c>
      <c r="G591" s="135" t="s">
        <v>294</v>
      </c>
      <c r="H591" s="136">
        <v>29.346</v>
      </c>
      <c r="I591" s="137"/>
      <c r="J591" s="138">
        <f>ROUND(I591*H591,2)</f>
        <v>0</v>
      </c>
      <c r="K591" s="134" t="s">
        <v>142</v>
      </c>
      <c r="L591" s="32"/>
      <c r="M591" s="139" t="s">
        <v>1</v>
      </c>
      <c r="N591" s="140" t="s">
        <v>44</v>
      </c>
      <c r="P591" s="141">
        <f>O591*H591</f>
        <v>0</v>
      </c>
      <c r="Q591" s="141">
        <v>0</v>
      </c>
      <c r="R591" s="141">
        <f>Q591*H591</f>
        <v>0</v>
      </c>
      <c r="S591" s="141">
        <v>0</v>
      </c>
      <c r="T591" s="142">
        <f>S591*H591</f>
        <v>0</v>
      </c>
      <c r="AR591" s="143" t="s">
        <v>143</v>
      </c>
      <c r="AT591" s="143" t="s">
        <v>138</v>
      </c>
      <c r="AU591" s="143" t="s">
        <v>90</v>
      </c>
      <c r="AY591" s="17" t="s">
        <v>136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7" t="s">
        <v>87</v>
      </c>
      <c r="BK591" s="144">
        <f>ROUND(I591*H591,2)</f>
        <v>0</v>
      </c>
      <c r="BL591" s="17" t="s">
        <v>143</v>
      </c>
      <c r="BM591" s="143" t="s">
        <v>980</v>
      </c>
    </row>
    <row r="592" spans="2:65" s="1" customFormat="1" ht="24.2" customHeight="1">
      <c r="B592" s="32"/>
      <c r="C592" s="132" t="s">
        <v>981</v>
      </c>
      <c r="D592" s="132" t="s">
        <v>138</v>
      </c>
      <c r="E592" s="133" t="s">
        <v>982</v>
      </c>
      <c r="F592" s="134" t="s">
        <v>983</v>
      </c>
      <c r="G592" s="135" t="s">
        <v>294</v>
      </c>
      <c r="H592" s="136">
        <v>264.11399999999998</v>
      </c>
      <c r="I592" s="137"/>
      <c r="J592" s="138">
        <f>ROUND(I592*H592,2)</f>
        <v>0</v>
      </c>
      <c r="K592" s="134" t="s">
        <v>142</v>
      </c>
      <c r="L592" s="32"/>
      <c r="M592" s="139" t="s">
        <v>1</v>
      </c>
      <c r="N592" s="140" t="s">
        <v>44</v>
      </c>
      <c r="P592" s="141">
        <f>O592*H592</f>
        <v>0</v>
      </c>
      <c r="Q592" s="141">
        <v>0</v>
      </c>
      <c r="R592" s="141">
        <f>Q592*H592</f>
        <v>0</v>
      </c>
      <c r="S592" s="141">
        <v>0</v>
      </c>
      <c r="T592" s="142">
        <f>S592*H592</f>
        <v>0</v>
      </c>
      <c r="AR592" s="143" t="s">
        <v>143</v>
      </c>
      <c r="AT592" s="143" t="s">
        <v>138</v>
      </c>
      <c r="AU592" s="143" t="s">
        <v>90</v>
      </c>
      <c r="AY592" s="17" t="s">
        <v>136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7" t="s">
        <v>87</v>
      </c>
      <c r="BK592" s="144">
        <f>ROUND(I592*H592,2)</f>
        <v>0</v>
      </c>
      <c r="BL592" s="17" t="s">
        <v>143</v>
      </c>
      <c r="BM592" s="143" t="s">
        <v>984</v>
      </c>
    </row>
    <row r="593" spans="2:65" s="12" customFormat="1">
      <c r="B593" s="145"/>
      <c r="D593" s="146" t="s">
        <v>145</v>
      </c>
      <c r="F593" s="148" t="s">
        <v>985</v>
      </c>
      <c r="H593" s="149">
        <v>264.11399999999998</v>
      </c>
      <c r="I593" s="150"/>
      <c r="L593" s="145"/>
      <c r="M593" s="151"/>
      <c r="T593" s="152"/>
      <c r="AT593" s="147" t="s">
        <v>145</v>
      </c>
      <c r="AU593" s="147" t="s">
        <v>90</v>
      </c>
      <c r="AV593" s="12" t="s">
        <v>90</v>
      </c>
      <c r="AW593" s="12" t="s">
        <v>4</v>
      </c>
      <c r="AX593" s="12" t="s">
        <v>87</v>
      </c>
      <c r="AY593" s="147" t="s">
        <v>136</v>
      </c>
    </row>
    <row r="594" spans="2:65" s="1" customFormat="1" ht="33" customHeight="1">
      <c r="B594" s="32"/>
      <c r="C594" s="132" t="s">
        <v>986</v>
      </c>
      <c r="D594" s="132" t="s">
        <v>138</v>
      </c>
      <c r="E594" s="133" t="s">
        <v>987</v>
      </c>
      <c r="F594" s="134" t="s">
        <v>988</v>
      </c>
      <c r="G594" s="135" t="s">
        <v>294</v>
      </c>
      <c r="H594" s="136">
        <v>29.346</v>
      </c>
      <c r="I594" s="137"/>
      <c r="J594" s="138">
        <f>ROUND(I594*H594,2)</f>
        <v>0</v>
      </c>
      <c r="K594" s="134" t="s">
        <v>142</v>
      </c>
      <c r="L594" s="32"/>
      <c r="M594" s="139" t="s">
        <v>1</v>
      </c>
      <c r="N594" s="140" t="s">
        <v>44</v>
      </c>
      <c r="P594" s="141">
        <f>O594*H594</f>
        <v>0</v>
      </c>
      <c r="Q594" s="141">
        <v>0</v>
      </c>
      <c r="R594" s="141">
        <f>Q594*H594</f>
        <v>0</v>
      </c>
      <c r="S594" s="141">
        <v>0</v>
      </c>
      <c r="T594" s="142">
        <f>S594*H594</f>
        <v>0</v>
      </c>
      <c r="AR594" s="143" t="s">
        <v>143</v>
      </c>
      <c r="AT594" s="143" t="s">
        <v>138</v>
      </c>
      <c r="AU594" s="143" t="s">
        <v>90</v>
      </c>
      <c r="AY594" s="17" t="s">
        <v>136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7" t="s">
        <v>87</v>
      </c>
      <c r="BK594" s="144">
        <f>ROUND(I594*H594,2)</f>
        <v>0</v>
      </c>
      <c r="BL594" s="17" t="s">
        <v>143</v>
      </c>
      <c r="BM594" s="143" t="s">
        <v>989</v>
      </c>
    </row>
    <row r="595" spans="2:65" s="11" customFormat="1" ht="22.9" customHeight="1">
      <c r="B595" s="120"/>
      <c r="D595" s="121" t="s">
        <v>78</v>
      </c>
      <c r="E595" s="130" t="s">
        <v>990</v>
      </c>
      <c r="F595" s="130" t="s">
        <v>991</v>
      </c>
      <c r="I595" s="123"/>
      <c r="J595" s="131">
        <f>BK595</f>
        <v>0</v>
      </c>
      <c r="L595" s="120"/>
      <c r="M595" s="125"/>
      <c r="P595" s="126">
        <f>P596</f>
        <v>0</v>
      </c>
      <c r="R595" s="126">
        <f>R596</f>
        <v>0</v>
      </c>
      <c r="T595" s="127">
        <f>T596</f>
        <v>0</v>
      </c>
      <c r="AR595" s="121" t="s">
        <v>87</v>
      </c>
      <c r="AT595" s="128" t="s">
        <v>78</v>
      </c>
      <c r="AU595" s="128" t="s">
        <v>87</v>
      </c>
      <c r="AY595" s="121" t="s">
        <v>136</v>
      </c>
      <c r="BK595" s="129">
        <f>BK596</f>
        <v>0</v>
      </c>
    </row>
    <row r="596" spans="2:65" s="1" customFormat="1" ht="24.2" customHeight="1">
      <c r="B596" s="32"/>
      <c r="C596" s="132" t="s">
        <v>992</v>
      </c>
      <c r="D596" s="132" t="s">
        <v>138</v>
      </c>
      <c r="E596" s="133" t="s">
        <v>993</v>
      </c>
      <c r="F596" s="134" t="s">
        <v>994</v>
      </c>
      <c r="G596" s="135" t="s">
        <v>294</v>
      </c>
      <c r="H596" s="136">
        <v>145.715</v>
      </c>
      <c r="I596" s="137"/>
      <c r="J596" s="138">
        <f>ROUND(I596*H596,2)</f>
        <v>0</v>
      </c>
      <c r="K596" s="134" t="s">
        <v>142</v>
      </c>
      <c r="L596" s="32"/>
      <c r="M596" s="183" t="s">
        <v>1</v>
      </c>
      <c r="N596" s="184" t="s">
        <v>44</v>
      </c>
      <c r="O596" s="185"/>
      <c r="P596" s="186">
        <f>O596*H596</f>
        <v>0</v>
      </c>
      <c r="Q596" s="186">
        <v>0</v>
      </c>
      <c r="R596" s="186">
        <f>Q596*H596</f>
        <v>0</v>
      </c>
      <c r="S596" s="186">
        <v>0</v>
      </c>
      <c r="T596" s="187">
        <f>S596*H596</f>
        <v>0</v>
      </c>
      <c r="AR596" s="143" t="s">
        <v>143</v>
      </c>
      <c r="AT596" s="143" t="s">
        <v>138</v>
      </c>
      <c r="AU596" s="143" t="s">
        <v>90</v>
      </c>
      <c r="AY596" s="17" t="s">
        <v>136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7" t="s">
        <v>87</v>
      </c>
      <c r="BK596" s="144">
        <f>ROUND(I596*H596,2)</f>
        <v>0</v>
      </c>
      <c r="BL596" s="17" t="s">
        <v>143</v>
      </c>
      <c r="BM596" s="143" t="s">
        <v>995</v>
      </c>
    </row>
    <row r="597" spans="2:65" s="1" customFormat="1" ht="6.95" customHeight="1">
      <c r="B597" s="44"/>
      <c r="C597" s="45"/>
      <c r="D597" s="45"/>
      <c r="E597" s="45"/>
      <c r="F597" s="45"/>
      <c r="G597" s="45"/>
      <c r="H597" s="45"/>
      <c r="I597" s="45"/>
      <c r="J597" s="45"/>
      <c r="K597" s="45"/>
      <c r="L597" s="32"/>
    </row>
  </sheetData>
  <sheetProtection algorithmName="SHA-512" hashValue="xRPNdeE0LxOz+vApU9rWyzI5zuQpPfPwO28dCmc42oomJBDPyev9d8U1byaRF2pWkk4OPI6yHQ6bDfIXqE8pLg==" saltValue="o3Ank8JnPx9kr2FkNWkjttgo++XZCzEYT95u9Ofw7ONWkou3Ie4RNTIwNaA/T5sLBJTEbi6dFFWURKYxraJxNA==" spinCount="100000" sheet="1" objects="1" scenarios="1" formatColumns="0" formatRows="0" autoFilter="0"/>
  <autoFilter ref="C124:K596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8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Okružní křižovatka ulic ŠTEFÁNIKOVA, TŘ.DR.E.BENEŠE - Bohumín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10" t="s">
        <v>996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89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16. 5. 2023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24"/>
      <c r="G18" s="224"/>
      <c r="H18" s="22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36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28" t="s">
        <v>1</v>
      </c>
      <c r="F27" s="228"/>
      <c r="G27" s="228"/>
      <c r="H27" s="22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ROUND((SUM(BE125:BE382)),  2)</f>
        <v>0</v>
      </c>
      <c r="I33" s="92">
        <v>0.21</v>
      </c>
      <c r="J33" s="91">
        <f>ROUND(((SUM(BE125:BE382))*I33),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ROUND((SUM(BF125:BF382)),  2)</f>
        <v>0</v>
      </c>
      <c r="I34" s="92">
        <v>0.15</v>
      </c>
      <c r="J34" s="91">
        <f>ROUND(((SUM(BF125:BF382))*I34),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ROUND((SUM(BG125:BG382)),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ROUND((SUM(BH125:BH382)),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ROUND((SUM(BI125:BI382)),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Okružní křižovatka ulic ŠTEFÁNIKOVA, TŘ.DR.E.BENEŠE - Bohumín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10" t="str">
        <f>E9</f>
        <v>1602 - SO 302 Úprava vodovodních přípojek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Bohumín</v>
      </c>
      <c r="I89" s="27" t="s">
        <v>22</v>
      </c>
      <c r="J89" s="52" t="str">
        <f>IF(J12="","",J12)</f>
        <v>16. 5. 2023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Bohumín, Masarykova 158, Bohumín</v>
      </c>
      <c r="I91" s="27" t="s">
        <v>30</v>
      </c>
      <c r="J91" s="30" t="str">
        <f>E21</f>
        <v>Báňské Projekty Ostrava, a.s.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35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110</v>
      </c>
      <c r="J96" s="66">
        <f>J125</f>
        <v>0</v>
      </c>
      <c r="L96" s="32"/>
      <c r="AU96" s="17" t="s">
        <v>111</v>
      </c>
    </row>
    <row r="97" spans="2:12" s="8" customFormat="1" ht="24.95" customHeight="1">
      <c r="B97" s="104"/>
      <c r="D97" s="105" t="s">
        <v>112</v>
      </c>
      <c r="E97" s="106"/>
      <c r="F97" s="106"/>
      <c r="G97" s="106"/>
      <c r="H97" s="106"/>
      <c r="I97" s="106"/>
      <c r="J97" s="107">
        <f>J126</f>
        <v>0</v>
      </c>
      <c r="L97" s="104"/>
    </row>
    <row r="98" spans="2:12" s="9" customFormat="1" ht="19.899999999999999" customHeight="1">
      <c r="B98" s="108"/>
      <c r="D98" s="109" t="s">
        <v>113</v>
      </c>
      <c r="E98" s="110"/>
      <c r="F98" s="110"/>
      <c r="G98" s="110"/>
      <c r="H98" s="110"/>
      <c r="I98" s="110"/>
      <c r="J98" s="111">
        <f>J127</f>
        <v>0</v>
      </c>
      <c r="L98" s="108"/>
    </row>
    <row r="99" spans="2:12" s="9" customFormat="1" ht="19.899999999999999" customHeight="1">
      <c r="B99" s="108"/>
      <c r="D99" s="109" t="s">
        <v>114</v>
      </c>
      <c r="E99" s="110"/>
      <c r="F99" s="110"/>
      <c r="G99" s="110"/>
      <c r="H99" s="110"/>
      <c r="I99" s="110"/>
      <c r="J99" s="111">
        <f>J250</f>
        <v>0</v>
      </c>
      <c r="L99" s="108"/>
    </row>
    <row r="100" spans="2:12" s="9" customFormat="1" ht="19.899999999999999" customHeight="1">
      <c r="B100" s="108"/>
      <c r="D100" s="109" t="s">
        <v>115</v>
      </c>
      <c r="E100" s="110"/>
      <c r="F100" s="110"/>
      <c r="G100" s="110"/>
      <c r="H100" s="110"/>
      <c r="I100" s="110"/>
      <c r="J100" s="111">
        <f>J256</f>
        <v>0</v>
      </c>
      <c r="L100" s="108"/>
    </row>
    <row r="101" spans="2:12" s="9" customFormat="1" ht="19.899999999999999" customHeight="1">
      <c r="B101" s="108"/>
      <c r="D101" s="109" t="s">
        <v>116</v>
      </c>
      <c r="E101" s="110"/>
      <c r="F101" s="110"/>
      <c r="G101" s="110"/>
      <c r="H101" s="110"/>
      <c r="I101" s="110"/>
      <c r="J101" s="111">
        <f>J275</f>
        <v>0</v>
      </c>
      <c r="L101" s="108"/>
    </row>
    <row r="102" spans="2:12" s="9" customFormat="1" ht="19.899999999999999" customHeight="1">
      <c r="B102" s="108"/>
      <c r="D102" s="109" t="s">
        <v>117</v>
      </c>
      <c r="E102" s="110"/>
      <c r="F102" s="110"/>
      <c r="G102" s="110"/>
      <c r="H102" s="110"/>
      <c r="I102" s="110"/>
      <c r="J102" s="111">
        <f>J330</f>
        <v>0</v>
      </c>
      <c r="L102" s="108"/>
    </row>
    <row r="103" spans="2:12" s="9" customFormat="1" ht="19.899999999999999" customHeight="1">
      <c r="B103" s="108"/>
      <c r="D103" s="109" t="s">
        <v>118</v>
      </c>
      <c r="E103" s="110"/>
      <c r="F103" s="110"/>
      <c r="G103" s="110"/>
      <c r="H103" s="110"/>
      <c r="I103" s="110"/>
      <c r="J103" s="111">
        <f>J372</f>
        <v>0</v>
      </c>
      <c r="L103" s="108"/>
    </row>
    <row r="104" spans="2:12" s="9" customFormat="1" ht="19.899999999999999" customHeight="1">
      <c r="B104" s="108"/>
      <c r="D104" s="109" t="s">
        <v>119</v>
      </c>
      <c r="E104" s="110"/>
      <c r="F104" s="110"/>
      <c r="G104" s="110"/>
      <c r="H104" s="110"/>
      <c r="I104" s="110"/>
      <c r="J104" s="111">
        <f>J375</f>
        <v>0</v>
      </c>
      <c r="L104" s="108"/>
    </row>
    <row r="105" spans="2:12" s="9" customFormat="1" ht="19.899999999999999" customHeight="1">
      <c r="B105" s="108"/>
      <c r="D105" s="109" t="s">
        <v>120</v>
      </c>
      <c r="E105" s="110"/>
      <c r="F105" s="110"/>
      <c r="G105" s="110"/>
      <c r="H105" s="110"/>
      <c r="I105" s="110"/>
      <c r="J105" s="111">
        <f>J381</f>
        <v>0</v>
      </c>
      <c r="L105" s="108"/>
    </row>
    <row r="106" spans="2:12" s="1" customFormat="1" ht="21.75" customHeight="1">
      <c r="B106" s="32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2"/>
    </row>
    <row r="112" spans="2:12" s="1" customFormat="1" ht="24.95" customHeight="1">
      <c r="B112" s="32"/>
      <c r="C112" s="21" t="s">
        <v>121</v>
      </c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16</v>
      </c>
      <c r="L114" s="32"/>
    </row>
    <row r="115" spans="2:65" s="1" customFormat="1" ht="16.5" customHeight="1">
      <c r="B115" s="32"/>
      <c r="E115" s="230" t="str">
        <f>E7</f>
        <v>Okružní křižovatka ulic ŠTEFÁNIKOVA, TŘ.DR.E.BENEŠE - Bohumín</v>
      </c>
      <c r="F115" s="231"/>
      <c r="G115" s="231"/>
      <c r="H115" s="231"/>
      <c r="L115" s="32"/>
    </row>
    <row r="116" spans="2:65" s="1" customFormat="1" ht="12" customHeight="1">
      <c r="B116" s="32"/>
      <c r="C116" s="27" t="s">
        <v>105</v>
      </c>
      <c r="L116" s="32"/>
    </row>
    <row r="117" spans="2:65" s="1" customFormat="1" ht="16.5" customHeight="1">
      <c r="B117" s="32"/>
      <c r="E117" s="210" t="str">
        <f>E9</f>
        <v>1602 - SO 302 Úprava vodovodních přípojek</v>
      </c>
      <c r="F117" s="229"/>
      <c r="G117" s="229"/>
      <c r="H117" s="229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20</v>
      </c>
      <c r="F119" s="25" t="str">
        <f>F12</f>
        <v>Bohumín</v>
      </c>
      <c r="I119" s="27" t="s">
        <v>22</v>
      </c>
      <c r="J119" s="52" t="str">
        <f>IF(J12="","",J12)</f>
        <v>16. 5. 2023</v>
      </c>
      <c r="L119" s="32"/>
    </row>
    <row r="120" spans="2:65" s="1" customFormat="1" ht="6.95" customHeight="1">
      <c r="B120" s="32"/>
      <c r="L120" s="32"/>
    </row>
    <row r="121" spans="2:65" s="1" customFormat="1" ht="25.7" customHeight="1">
      <c r="B121" s="32"/>
      <c r="C121" s="27" t="s">
        <v>24</v>
      </c>
      <c r="F121" s="25" t="str">
        <f>E15</f>
        <v>Město Bohumín, Masarykova 158, Bohumín</v>
      </c>
      <c r="I121" s="27" t="s">
        <v>30</v>
      </c>
      <c r="J121" s="30" t="str">
        <f>E21</f>
        <v>Báňské Projekty Ostrava, a.s.</v>
      </c>
      <c r="L121" s="32"/>
    </row>
    <row r="122" spans="2:65" s="1" customFormat="1" ht="15.2" customHeight="1">
      <c r="B122" s="32"/>
      <c r="C122" s="27" t="s">
        <v>28</v>
      </c>
      <c r="F122" s="25" t="str">
        <f>IF(E18="","",E18)</f>
        <v>Vyplň údaj</v>
      </c>
      <c r="I122" s="27" t="s">
        <v>35</v>
      </c>
      <c r="J122" s="30" t="str">
        <f>E24</f>
        <v>Hořák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12"/>
      <c r="C124" s="113" t="s">
        <v>122</v>
      </c>
      <c r="D124" s="114" t="s">
        <v>64</v>
      </c>
      <c r="E124" s="114" t="s">
        <v>60</v>
      </c>
      <c r="F124" s="114" t="s">
        <v>61</v>
      </c>
      <c r="G124" s="114" t="s">
        <v>123</v>
      </c>
      <c r="H124" s="114" t="s">
        <v>124</v>
      </c>
      <c r="I124" s="114" t="s">
        <v>125</v>
      </c>
      <c r="J124" s="114" t="s">
        <v>109</v>
      </c>
      <c r="K124" s="115" t="s">
        <v>126</v>
      </c>
      <c r="L124" s="112"/>
      <c r="M124" s="59" t="s">
        <v>1</v>
      </c>
      <c r="N124" s="60" t="s">
        <v>43</v>
      </c>
      <c r="O124" s="60" t="s">
        <v>127</v>
      </c>
      <c r="P124" s="60" t="s">
        <v>128</v>
      </c>
      <c r="Q124" s="60" t="s">
        <v>129</v>
      </c>
      <c r="R124" s="60" t="s">
        <v>130</v>
      </c>
      <c r="S124" s="60" t="s">
        <v>131</v>
      </c>
      <c r="T124" s="61" t="s">
        <v>132</v>
      </c>
    </row>
    <row r="125" spans="2:65" s="1" customFormat="1" ht="22.9" customHeight="1">
      <c r="B125" s="32"/>
      <c r="C125" s="64" t="s">
        <v>133</v>
      </c>
      <c r="J125" s="116">
        <f>BK125</f>
        <v>0</v>
      </c>
      <c r="L125" s="32"/>
      <c r="M125" s="62"/>
      <c r="N125" s="53"/>
      <c r="O125" s="53"/>
      <c r="P125" s="117">
        <f>P126</f>
        <v>0</v>
      </c>
      <c r="Q125" s="53"/>
      <c r="R125" s="117">
        <f>R126</f>
        <v>35.04704383</v>
      </c>
      <c r="S125" s="53"/>
      <c r="T125" s="118">
        <f>T126</f>
        <v>12.572789999999999</v>
      </c>
      <c r="AT125" s="17" t="s">
        <v>78</v>
      </c>
      <c r="AU125" s="17" t="s">
        <v>111</v>
      </c>
      <c r="BK125" s="119">
        <f>BK126</f>
        <v>0</v>
      </c>
    </row>
    <row r="126" spans="2:65" s="11" customFormat="1" ht="25.9" customHeight="1">
      <c r="B126" s="120"/>
      <c r="D126" s="121" t="s">
        <v>78</v>
      </c>
      <c r="E126" s="122" t="s">
        <v>134</v>
      </c>
      <c r="F126" s="122" t="s">
        <v>135</v>
      </c>
      <c r="I126" s="123"/>
      <c r="J126" s="124">
        <f>BK126</f>
        <v>0</v>
      </c>
      <c r="L126" s="120"/>
      <c r="M126" s="125"/>
      <c r="P126" s="126">
        <f>P127+P250+P256+P275+P330+P372+P375+P381</f>
        <v>0</v>
      </c>
      <c r="R126" s="126">
        <f>R127+R250+R256+R275+R330+R372+R375+R381</f>
        <v>35.04704383</v>
      </c>
      <c r="T126" s="127">
        <f>T127+T250+T256+T275+T330+T372+T375+T381</f>
        <v>12.572789999999999</v>
      </c>
      <c r="AR126" s="121" t="s">
        <v>87</v>
      </c>
      <c r="AT126" s="128" t="s">
        <v>78</v>
      </c>
      <c r="AU126" s="128" t="s">
        <v>79</v>
      </c>
      <c r="AY126" s="121" t="s">
        <v>136</v>
      </c>
      <c r="BK126" s="129">
        <f>BK127+BK250+BK256+BK275+BK330+BK372+BK375+BK381</f>
        <v>0</v>
      </c>
    </row>
    <row r="127" spans="2:65" s="11" customFormat="1" ht="22.9" customHeight="1">
      <c r="B127" s="120"/>
      <c r="D127" s="121" t="s">
        <v>78</v>
      </c>
      <c r="E127" s="130" t="s">
        <v>87</v>
      </c>
      <c r="F127" s="130" t="s">
        <v>137</v>
      </c>
      <c r="I127" s="123"/>
      <c r="J127" s="131">
        <f>BK127</f>
        <v>0</v>
      </c>
      <c r="L127" s="120"/>
      <c r="M127" s="125"/>
      <c r="P127" s="126">
        <f>SUM(P128:P249)</f>
        <v>0</v>
      </c>
      <c r="R127" s="126">
        <f>SUM(R128:R249)</f>
        <v>23.336962720000002</v>
      </c>
      <c r="T127" s="127">
        <f>SUM(T128:T249)</f>
        <v>0</v>
      </c>
      <c r="AR127" s="121" t="s">
        <v>87</v>
      </c>
      <c r="AT127" s="128" t="s">
        <v>78</v>
      </c>
      <c r="AU127" s="128" t="s">
        <v>87</v>
      </c>
      <c r="AY127" s="121" t="s">
        <v>136</v>
      </c>
      <c r="BK127" s="129">
        <f>SUM(BK128:BK249)</f>
        <v>0</v>
      </c>
    </row>
    <row r="128" spans="2:65" s="1" customFormat="1" ht="16.5" customHeight="1">
      <c r="B128" s="32"/>
      <c r="C128" s="132" t="s">
        <v>87</v>
      </c>
      <c r="D128" s="132" t="s">
        <v>138</v>
      </c>
      <c r="E128" s="133" t="s">
        <v>139</v>
      </c>
      <c r="F128" s="134" t="s">
        <v>140</v>
      </c>
      <c r="G128" s="135" t="s">
        <v>141</v>
      </c>
      <c r="H128" s="136">
        <v>2</v>
      </c>
      <c r="I128" s="137"/>
      <c r="J128" s="138">
        <f>ROUND(I128*H128,2)</f>
        <v>0</v>
      </c>
      <c r="K128" s="134" t="s">
        <v>142</v>
      </c>
      <c r="L128" s="32"/>
      <c r="M128" s="139" t="s">
        <v>1</v>
      </c>
      <c r="N128" s="140" t="s">
        <v>44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143</v>
      </c>
      <c r="AT128" s="143" t="s">
        <v>138</v>
      </c>
      <c r="AU128" s="143" t="s">
        <v>90</v>
      </c>
      <c r="AY128" s="17" t="s">
        <v>136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87</v>
      </c>
      <c r="BK128" s="144">
        <f>ROUND(I128*H128,2)</f>
        <v>0</v>
      </c>
      <c r="BL128" s="17" t="s">
        <v>143</v>
      </c>
      <c r="BM128" s="143" t="s">
        <v>997</v>
      </c>
    </row>
    <row r="129" spans="2:65" s="12" customFormat="1">
      <c r="B129" s="145"/>
      <c r="D129" s="146" t="s">
        <v>145</v>
      </c>
      <c r="E129" s="147" t="s">
        <v>1</v>
      </c>
      <c r="F129" s="148" t="s">
        <v>998</v>
      </c>
      <c r="H129" s="149">
        <v>2</v>
      </c>
      <c r="I129" s="150"/>
      <c r="L129" s="145"/>
      <c r="M129" s="151"/>
      <c r="T129" s="152"/>
      <c r="AT129" s="147" t="s">
        <v>145</v>
      </c>
      <c r="AU129" s="147" t="s">
        <v>90</v>
      </c>
      <c r="AV129" s="12" t="s">
        <v>90</v>
      </c>
      <c r="AW129" s="12" t="s">
        <v>34</v>
      </c>
      <c r="AX129" s="12" t="s">
        <v>87</v>
      </c>
      <c r="AY129" s="147" t="s">
        <v>136</v>
      </c>
    </row>
    <row r="130" spans="2:65" s="1" customFormat="1" ht="24.2" customHeight="1">
      <c r="B130" s="32"/>
      <c r="C130" s="132" t="s">
        <v>90</v>
      </c>
      <c r="D130" s="132" t="s">
        <v>138</v>
      </c>
      <c r="E130" s="133" t="s">
        <v>147</v>
      </c>
      <c r="F130" s="134" t="s">
        <v>148</v>
      </c>
      <c r="G130" s="135" t="s">
        <v>149</v>
      </c>
      <c r="H130" s="136">
        <v>100</v>
      </c>
      <c r="I130" s="137"/>
      <c r="J130" s="138">
        <f>ROUND(I130*H130,2)</f>
        <v>0</v>
      </c>
      <c r="K130" s="134" t="s">
        <v>142</v>
      </c>
      <c r="L130" s="32"/>
      <c r="M130" s="139" t="s">
        <v>1</v>
      </c>
      <c r="N130" s="140" t="s">
        <v>44</v>
      </c>
      <c r="P130" s="141">
        <f>O130*H130</f>
        <v>0</v>
      </c>
      <c r="Q130" s="141">
        <v>3.0000000000000001E-5</v>
      </c>
      <c r="R130" s="141">
        <f>Q130*H130</f>
        <v>3.0000000000000001E-3</v>
      </c>
      <c r="S130" s="141">
        <v>0</v>
      </c>
      <c r="T130" s="142">
        <f>S130*H130</f>
        <v>0</v>
      </c>
      <c r="AR130" s="143" t="s">
        <v>143</v>
      </c>
      <c r="AT130" s="143" t="s">
        <v>138</v>
      </c>
      <c r="AU130" s="143" t="s">
        <v>90</v>
      </c>
      <c r="AY130" s="17" t="s">
        <v>136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87</v>
      </c>
      <c r="BK130" s="144">
        <f>ROUND(I130*H130,2)</f>
        <v>0</v>
      </c>
      <c r="BL130" s="17" t="s">
        <v>143</v>
      </c>
      <c r="BM130" s="143" t="s">
        <v>999</v>
      </c>
    </row>
    <row r="131" spans="2:65" s="1" customFormat="1" ht="24.2" customHeight="1">
      <c r="B131" s="32"/>
      <c r="C131" s="132" t="s">
        <v>152</v>
      </c>
      <c r="D131" s="132" t="s">
        <v>138</v>
      </c>
      <c r="E131" s="133" t="s">
        <v>153</v>
      </c>
      <c r="F131" s="134" t="s">
        <v>154</v>
      </c>
      <c r="G131" s="135" t="s">
        <v>155</v>
      </c>
      <c r="H131" s="136">
        <v>100</v>
      </c>
      <c r="I131" s="137"/>
      <c r="J131" s="138">
        <f>ROUND(I131*H131,2)</f>
        <v>0</v>
      </c>
      <c r="K131" s="134" t="s">
        <v>142</v>
      </c>
      <c r="L131" s="32"/>
      <c r="M131" s="139" t="s">
        <v>1</v>
      </c>
      <c r="N131" s="140" t="s">
        <v>44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143</v>
      </c>
      <c r="AT131" s="143" t="s">
        <v>138</v>
      </c>
      <c r="AU131" s="143" t="s">
        <v>90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87</v>
      </c>
      <c r="BK131" s="144">
        <f>ROUND(I131*H131,2)</f>
        <v>0</v>
      </c>
      <c r="BL131" s="17" t="s">
        <v>143</v>
      </c>
      <c r="BM131" s="143" t="s">
        <v>1000</v>
      </c>
    </row>
    <row r="132" spans="2:65" s="1" customFormat="1" ht="24.2" customHeight="1">
      <c r="B132" s="32"/>
      <c r="C132" s="132" t="s">
        <v>143</v>
      </c>
      <c r="D132" s="132" t="s">
        <v>138</v>
      </c>
      <c r="E132" s="133" t="s">
        <v>175</v>
      </c>
      <c r="F132" s="134" t="s">
        <v>176</v>
      </c>
      <c r="G132" s="135" t="s">
        <v>159</v>
      </c>
      <c r="H132" s="136">
        <v>12</v>
      </c>
      <c r="I132" s="137"/>
      <c r="J132" s="138">
        <f>ROUND(I132*H132,2)</f>
        <v>0</v>
      </c>
      <c r="K132" s="134" t="s">
        <v>142</v>
      </c>
      <c r="L132" s="32"/>
      <c r="M132" s="139" t="s">
        <v>1</v>
      </c>
      <c r="N132" s="140" t="s">
        <v>44</v>
      </c>
      <c r="P132" s="141">
        <f>O132*H132</f>
        <v>0</v>
      </c>
      <c r="Q132" s="141">
        <v>3.6900000000000002E-2</v>
      </c>
      <c r="R132" s="141">
        <f>Q132*H132</f>
        <v>0.44280000000000003</v>
      </c>
      <c r="S132" s="141">
        <v>0</v>
      </c>
      <c r="T132" s="142">
        <f>S132*H132</f>
        <v>0</v>
      </c>
      <c r="AR132" s="143" t="s">
        <v>143</v>
      </c>
      <c r="AT132" s="143" t="s">
        <v>138</v>
      </c>
      <c r="AU132" s="143" t="s">
        <v>90</v>
      </c>
      <c r="AY132" s="17" t="s">
        <v>136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87</v>
      </c>
      <c r="BK132" s="144">
        <f>ROUND(I132*H132,2)</f>
        <v>0</v>
      </c>
      <c r="BL132" s="17" t="s">
        <v>143</v>
      </c>
      <c r="BM132" s="143" t="s">
        <v>1001</v>
      </c>
    </row>
    <row r="133" spans="2:65" s="12" customFormat="1">
      <c r="B133" s="145"/>
      <c r="D133" s="146" t="s">
        <v>145</v>
      </c>
      <c r="E133" s="147" t="s">
        <v>1</v>
      </c>
      <c r="F133" s="148" t="s">
        <v>1002</v>
      </c>
      <c r="H133" s="149">
        <v>12</v>
      </c>
      <c r="I133" s="150"/>
      <c r="L133" s="145"/>
      <c r="M133" s="151"/>
      <c r="T133" s="152"/>
      <c r="AT133" s="147" t="s">
        <v>145</v>
      </c>
      <c r="AU133" s="147" t="s">
        <v>90</v>
      </c>
      <c r="AV133" s="12" t="s">
        <v>90</v>
      </c>
      <c r="AW133" s="12" t="s">
        <v>34</v>
      </c>
      <c r="AX133" s="12" t="s">
        <v>87</v>
      </c>
      <c r="AY133" s="147" t="s">
        <v>136</v>
      </c>
    </row>
    <row r="134" spans="2:65" s="1" customFormat="1" ht="24.2" customHeight="1">
      <c r="B134" s="32"/>
      <c r="C134" s="132" t="s">
        <v>162</v>
      </c>
      <c r="D134" s="132" t="s">
        <v>138</v>
      </c>
      <c r="E134" s="133" t="s">
        <v>180</v>
      </c>
      <c r="F134" s="134" t="s">
        <v>181</v>
      </c>
      <c r="G134" s="135" t="s">
        <v>159</v>
      </c>
      <c r="H134" s="136">
        <v>6</v>
      </c>
      <c r="I134" s="137"/>
      <c r="J134" s="138">
        <f>ROUND(I134*H134,2)</f>
        <v>0</v>
      </c>
      <c r="K134" s="134" t="s">
        <v>142</v>
      </c>
      <c r="L134" s="32"/>
      <c r="M134" s="139" t="s">
        <v>1</v>
      </c>
      <c r="N134" s="140" t="s">
        <v>44</v>
      </c>
      <c r="P134" s="141">
        <f>O134*H134</f>
        <v>0</v>
      </c>
      <c r="Q134" s="141">
        <v>0.10775</v>
      </c>
      <c r="R134" s="141">
        <f>Q134*H134</f>
        <v>0.64649999999999996</v>
      </c>
      <c r="S134" s="141">
        <v>0</v>
      </c>
      <c r="T134" s="142">
        <f>S134*H134</f>
        <v>0</v>
      </c>
      <c r="AR134" s="143" t="s">
        <v>143</v>
      </c>
      <c r="AT134" s="143" t="s">
        <v>138</v>
      </c>
      <c r="AU134" s="143" t="s">
        <v>90</v>
      </c>
      <c r="AY134" s="17" t="s">
        <v>136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87</v>
      </c>
      <c r="BK134" s="144">
        <f>ROUND(I134*H134,2)</f>
        <v>0</v>
      </c>
      <c r="BL134" s="17" t="s">
        <v>143</v>
      </c>
      <c r="BM134" s="143" t="s">
        <v>1003</v>
      </c>
    </row>
    <row r="135" spans="2:65" s="12" customFormat="1">
      <c r="B135" s="145"/>
      <c r="D135" s="146" t="s">
        <v>145</v>
      </c>
      <c r="E135" s="147" t="s">
        <v>1</v>
      </c>
      <c r="F135" s="148" t="s">
        <v>1004</v>
      </c>
      <c r="H135" s="149">
        <v>6</v>
      </c>
      <c r="I135" s="150"/>
      <c r="L135" s="145"/>
      <c r="M135" s="151"/>
      <c r="T135" s="152"/>
      <c r="AT135" s="147" t="s">
        <v>145</v>
      </c>
      <c r="AU135" s="147" t="s">
        <v>90</v>
      </c>
      <c r="AV135" s="12" t="s">
        <v>90</v>
      </c>
      <c r="AW135" s="12" t="s">
        <v>34</v>
      </c>
      <c r="AX135" s="12" t="s">
        <v>87</v>
      </c>
      <c r="AY135" s="147" t="s">
        <v>136</v>
      </c>
    </row>
    <row r="136" spans="2:65" s="1" customFormat="1" ht="24.2" customHeight="1">
      <c r="B136" s="32"/>
      <c r="C136" s="132" t="s">
        <v>169</v>
      </c>
      <c r="D136" s="132" t="s">
        <v>138</v>
      </c>
      <c r="E136" s="133" t="s">
        <v>185</v>
      </c>
      <c r="F136" s="134" t="s">
        <v>186</v>
      </c>
      <c r="G136" s="135" t="s">
        <v>187</v>
      </c>
      <c r="H136" s="136">
        <v>8</v>
      </c>
      <c r="I136" s="137"/>
      <c r="J136" s="138">
        <f>ROUND(I136*H136,2)</f>
        <v>0</v>
      </c>
      <c r="K136" s="134" t="s">
        <v>142</v>
      </c>
      <c r="L136" s="32"/>
      <c r="M136" s="139" t="s">
        <v>1</v>
      </c>
      <c r="N136" s="140" t="s">
        <v>44</v>
      </c>
      <c r="P136" s="141">
        <f>O136*H136</f>
        <v>0</v>
      </c>
      <c r="Q136" s="141">
        <v>6.4999999999999997E-4</v>
      </c>
      <c r="R136" s="141">
        <f>Q136*H136</f>
        <v>5.1999999999999998E-3</v>
      </c>
      <c r="S136" s="141">
        <v>0</v>
      </c>
      <c r="T136" s="142">
        <f>S136*H136</f>
        <v>0</v>
      </c>
      <c r="AR136" s="143" t="s">
        <v>143</v>
      </c>
      <c r="AT136" s="143" t="s">
        <v>138</v>
      </c>
      <c r="AU136" s="143" t="s">
        <v>90</v>
      </c>
      <c r="AY136" s="17" t="s">
        <v>136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87</v>
      </c>
      <c r="BK136" s="144">
        <f>ROUND(I136*H136,2)</f>
        <v>0</v>
      </c>
      <c r="BL136" s="17" t="s">
        <v>143</v>
      </c>
      <c r="BM136" s="143" t="s">
        <v>1005</v>
      </c>
    </row>
    <row r="137" spans="2:65" s="1" customFormat="1" ht="24.2" customHeight="1">
      <c r="B137" s="32"/>
      <c r="C137" s="132" t="s">
        <v>174</v>
      </c>
      <c r="D137" s="132" t="s">
        <v>138</v>
      </c>
      <c r="E137" s="133" t="s">
        <v>191</v>
      </c>
      <c r="F137" s="134" t="s">
        <v>192</v>
      </c>
      <c r="G137" s="135" t="s">
        <v>187</v>
      </c>
      <c r="H137" s="136">
        <v>8</v>
      </c>
      <c r="I137" s="137"/>
      <c r="J137" s="138">
        <f>ROUND(I137*H137,2)</f>
        <v>0</v>
      </c>
      <c r="K137" s="134" t="s">
        <v>142</v>
      </c>
      <c r="L137" s="32"/>
      <c r="M137" s="139" t="s">
        <v>1</v>
      </c>
      <c r="N137" s="140" t="s">
        <v>44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143</v>
      </c>
      <c r="AT137" s="143" t="s">
        <v>138</v>
      </c>
      <c r="AU137" s="143" t="s">
        <v>90</v>
      </c>
      <c r="AY137" s="17" t="s">
        <v>136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87</v>
      </c>
      <c r="BK137" s="144">
        <f>ROUND(I137*H137,2)</f>
        <v>0</v>
      </c>
      <c r="BL137" s="17" t="s">
        <v>143</v>
      </c>
      <c r="BM137" s="143" t="s">
        <v>1006</v>
      </c>
    </row>
    <row r="138" spans="2:65" s="1" customFormat="1" ht="37.9" customHeight="1">
      <c r="B138" s="32"/>
      <c r="C138" s="132" t="s">
        <v>179</v>
      </c>
      <c r="D138" s="132" t="s">
        <v>138</v>
      </c>
      <c r="E138" s="133" t="s">
        <v>1007</v>
      </c>
      <c r="F138" s="134" t="s">
        <v>1008</v>
      </c>
      <c r="G138" s="135" t="s">
        <v>207</v>
      </c>
      <c r="H138" s="136">
        <v>12.962</v>
      </c>
      <c r="I138" s="137"/>
      <c r="J138" s="138">
        <f>ROUND(I138*H138,2)</f>
        <v>0</v>
      </c>
      <c r="K138" s="134" t="s">
        <v>142</v>
      </c>
      <c r="L138" s="32"/>
      <c r="M138" s="139" t="s">
        <v>1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143</v>
      </c>
      <c r="AT138" s="143" t="s">
        <v>138</v>
      </c>
      <c r="AU138" s="143" t="s">
        <v>90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87</v>
      </c>
      <c r="BK138" s="144">
        <f>ROUND(I138*H138,2)</f>
        <v>0</v>
      </c>
      <c r="BL138" s="17" t="s">
        <v>143</v>
      </c>
      <c r="BM138" s="143" t="s">
        <v>1009</v>
      </c>
    </row>
    <row r="139" spans="2:65" s="14" customFormat="1" ht="22.5">
      <c r="B139" s="160"/>
      <c r="D139" s="146" t="s">
        <v>145</v>
      </c>
      <c r="E139" s="161" t="s">
        <v>1</v>
      </c>
      <c r="F139" s="162" t="s">
        <v>1010</v>
      </c>
      <c r="H139" s="161" t="s">
        <v>1</v>
      </c>
      <c r="I139" s="163"/>
      <c r="L139" s="160"/>
      <c r="M139" s="164"/>
      <c r="T139" s="165"/>
      <c r="AT139" s="161" t="s">
        <v>145</v>
      </c>
      <c r="AU139" s="161" t="s">
        <v>90</v>
      </c>
      <c r="AV139" s="14" t="s">
        <v>87</v>
      </c>
      <c r="AW139" s="14" t="s">
        <v>34</v>
      </c>
      <c r="AX139" s="14" t="s">
        <v>79</v>
      </c>
      <c r="AY139" s="161" t="s">
        <v>136</v>
      </c>
    </row>
    <row r="140" spans="2:65" s="12" customFormat="1">
      <c r="B140" s="145"/>
      <c r="D140" s="146" t="s">
        <v>145</v>
      </c>
      <c r="E140" s="147" t="s">
        <v>1</v>
      </c>
      <c r="F140" s="148" t="s">
        <v>1011</v>
      </c>
      <c r="H140" s="149">
        <v>1.88</v>
      </c>
      <c r="I140" s="150"/>
      <c r="L140" s="145"/>
      <c r="M140" s="151"/>
      <c r="T140" s="152"/>
      <c r="AT140" s="147" t="s">
        <v>145</v>
      </c>
      <c r="AU140" s="147" t="s">
        <v>90</v>
      </c>
      <c r="AV140" s="12" t="s">
        <v>90</v>
      </c>
      <c r="AW140" s="12" t="s">
        <v>34</v>
      </c>
      <c r="AX140" s="12" t="s">
        <v>79</v>
      </c>
      <c r="AY140" s="147" t="s">
        <v>136</v>
      </c>
    </row>
    <row r="141" spans="2:65" s="12" customFormat="1">
      <c r="B141" s="145"/>
      <c r="D141" s="146" t="s">
        <v>145</v>
      </c>
      <c r="E141" s="147" t="s">
        <v>1</v>
      </c>
      <c r="F141" s="148" t="s">
        <v>1012</v>
      </c>
      <c r="H141" s="149">
        <v>1.494</v>
      </c>
      <c r="I141" s="150"/>
      <c r="L141" s="145"/>
      <c r="M141" s="151"/>
      <c r="T141" s="152"/>
      <c r="AT141" s="147" t="s">
        <v>145</v>
      </c>
      <c r="AU141" s="147" t="s">
        <v>90</v>
      </c>
      <c r="AV141" s="12" t="s">
        <v>90</v>
      </c>
      <c r="AW141" s="12" t="s">
        <v>34</v>
      </c>
      <c r="AX141" s="12" t="s">
        <v>79</v>
      </c>
      <c r="AY141" s="147" t="s">
        <v>136</v>
      </c>
    </row>
    <row r="142" spans="2:65" s="12" customFormat="1">
      <c r="B142" s="145"/>
      <c r="D142" s="146" t="s">
        <v>145</v>
      </c>
      <c r="E142" s="147" t="s">
        <v>1</v>
      </c>
      <c r="F142" s="148" t="s">
        <v>1013</v>
      </c>
      <c r="H142" s="149">
        <v>9.5879999999999992</v>
      </c>
      <c r="I142" s="150"/>
      <c r="L142" s="145"/>
      <c r="M142" s="151"/>
      <c r="T142" s="152"/>
      <c r="AT142" s="147" t="s">
        <v>145</v>
      </c>
      <c r="AU142" s="147" t="s">
        <v>90</v>
      </c>
      <c r="AV142" s="12" t="s">
        <v>90</v>
      </c>
      <c r="AW142" s="12" t="s">
        <v>34</v>
      </c>
      <c r="AX142" s="12" t="s">
        <v>79</v>
      </c>
      <c r="AY142" s="147" t="s">
        <v>136</v>
      </c>
    </row>
    <row r="143" spans="2:65" s="13" customFormat="1">
      <c r="B143" s="153"/>
      <c r="D143" s="146" t="s">
        <v>145</v>
      </c>
      <c r="E143" s="154" t="s">
        <v>1</v>
      </c>
      <c r="F143" s="155" t="s">
        <v>168</v>
      </c>
      <c r="H143" s="156">
        <v>12.962</v>
      </c>
      <c r="I143" s="157"/>
      <c r="L143" s="153"/>
      <c r="M143" s="158"/>
      <c r="T143" s="159"/>
      <c r="AT143" s="154" t="s">
        <v>145</v>
      </c>
      <c r="AU143" s="154" t="s">
        <v>90</v>
      </c>
      <c r="AV143" s="13" t="s">
        <v>143</v>
      </c>
      <c r="AW143" s="13" t="s">
        <v>34</v>
      </c>
      <c r="AX143" s="13" t="s">
        <v>87</v>
      </c>
      <c r="AY143" s="154" t="s">
        <v>136</v>
      </c>
    </row>
    <row r="144" spans="2:65" s="1" customFormat="1" ht="44.25" customHeight="1">
      <c r="B144" s="32"/>
      <c r="C144" s="132" t="s">
        <v>184</v>
      </c>
      <c r="D144" s="132" t="s">
        <v>138</v>
      </c>
      <c r="E144" s="133" t="s">
        <v>1014</v>
      </c>
      <c r="F144" s="134" t="s">
        <v>1015</v>
      </c>
      <c r="G144" s="135" t="s">
        <v>207</v>
      </c>
      <c r="H144" s="136">
        <v>12.787000000000001</v>
      </c>
      <c r="I144" s="137"/>
      <c r="J144" s="138">
        <f>ROUND(I144*H144,2)</f>
        <v>0</v>
      </c>
      <c r="K144" s="134" t="s">
        <v>142</v>
      </c>
      <c r="L144" s="32"/>
      <c r="M144" s="139" t="s">
        <v>1</v>
      </c>
      <c r="N144" s="140" t="s">
        <v>44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143</v>
      </c>
      <c r="AT144" s="143" t="s">
        <v>138</v>
      </c>
      <c r="AU144" s="143" t="s">
        <v>90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87</v>
      </c>
      <c r="BK144" s="144">
        <f>ROUND(I144*H144,2)</f>
        <v>0</v>
      </c>
      <c r="BL144" s="17" t="s">
        <v>143</v>
      </c>
      <c r="BM144" s="143" t="s">
        <v>1016</v>
      </c>
    </row>
    <row r="145" spans="2:65" s="14" customFormat="1" ht="22.5">
      <c r="B145" s="160"/>
      <c r="D145" s="146" t="s">
        <v>145</v>
      </c>
      <c r="E145" s="161" t="s">
        <v>1</v>
      </c>
      <c r="F145" s="162" t="s">
        <v>1010</v>
      </c>
      <c r="H145" s="161" t="s">
        <v>1</v>
      </c>
      <c r="I145" s="163"/>
      <c r="L145" s="160"/>
      <c r="M145" s="164"/>
      <c r="T145" s="165"/>
      <c r="AT145" s="161" t="s">
        <v>145</v>
      </c>
      <c r="AU145" s="161" t="s">
        <v>90</v>
      </c>
      <c r="AV145" s="14" t="s">
        <v>87</v>
      </c>
      <c r="AW145" s="14" t="s">
        <v>34</v>
      </c>
      <c r="AX145" s="14" t="s">
        <v>79</v>
      </c>
      <c r="AY145" s="161" t="s">
        <v>136</v>
      </c>
    </row>
    <row r="146" spans="2:65" s="12" customFormat="1">
      <c r="B146" s="145"/>
      <c r="D146" s="146" t="s">
        <v>145</v>
      </c>
      <c r="E146" s="147" t="s">
        <v>1</v>
      </c>
      <c r="F146" s="148" t="s">
        <v>1017</v>
      </c>
      <c r="H146" s="149">
        <v>1.31</v>
      </c>
      <c r="I146" s="150"/>
      <c r="L146" s="145"/>
      <c r="M146" s="151"/>
      <c r="T146" s="152"/>
      <c r="AT146" s="147" t="s">
        <v>145</v>
      </c>
      <c r="AU146" s="147" t="s">
        <v>90</v>
      </c>
      <c r="AV146" s="12" t="s">
        <v>90</v>
      </c>
      <c r="AW146" s="12" t="s">
        <v>34</v>
      </c>
      <c r="AX146" s="12" t="s">
        <v>79</v>
      </c>
      <c r="AY146" s="147" t="s">
        <v>136</v>
      </c>
    </row>
    <row r="147" spans="2:65" s="12" customFormat="1">
      <c r="B147" s="145"/>
      <c r="D147" s="146" t="s">
        <v>145</v>
      </c>
      <c r="E147" s="147" t="s">
        <v>1</v>
      </c>
      <c r="F147" s="148" t="s">
        <v>1018</v>
      </c>
      <c r="H147" s="149">
        <v>1.806</v>
      </c>
      <c r="I147" s="150"/>
      <c r="L147" s="145"/>
      <c r="M147" s="151"/>
      <c r="T147" s="152"/>
      <c r="AT147" s="147" t="s">
        <v>145</v>
      </c>
      <c r="AU147" s="147" t="s">
        <v>90</v>
      </c>
      <c r="AV147" s="12" t="s">
        <v>90</v>
      </c>
      <c r="AW147" s="12" t="s">
        <v>34</v>
      </c>
      <c r="AX147" s="12" t="s">
        <v>79</v>
      </c>
      <c r="AY147" s="147" t="s">
        <v>136</v>
      </c>
    </row>
    <row r="148" spans="2:65" s="12" customFormat="1">
      <c r="B148" s="145"/>
      <c r="D148" s="146" t="s">
        <v>145</v>
      </c>
      <c r="E148" s="147" t="s">
        <v>1</v>
      </c>
      <c r="F148" s="148" t="s">
        <v>1019</v>
      </c>
      <c r="H148" s="149">
        <v>2.4550000000000001</v>
      </c>
      <c r="I148" s="150"/>
      <c r="L148" s="145"/>
      <c r="M148" s="151"/>
      <c r="T148" s="152"/>
      <c r="AT148" s="147" t="s">
        <v>145</v>
      </c>
      <c r="AU148" s="147" t="s">
        <v>90</v>
      </c>
      <c r="AV148" s="12" t="s">
        <v>90</v>
      </c>
      <c r="AW148" s="12" t="s">
        <v>34</v>
      </c>
      <c r="AX148" s="12" t="s">
        <v>79</v>
      </c>
      <c r="AY148" s="147" t="s">
        <v>136</v>
      </c>
    </row>
    <row r="149" spans="2:65" s="12" customFormat="1">
      <c r="B149" s="145"/>
      <c r="D149" s="146" t="s">
        <v>145</v>
      </c>
      <c r="E149" s="147" t="s">
        <v>1</v>
      </c>
      <c r="F149" s="148" t="s">
        <v>1020</v>
      </c>
      <c r="H149" s="149">
        <v>1.5169999999999999</v>
      </c>
      <c r="I149" s="150"/>
      <c r="L149" s="145"/>
      <c r="M149" s="151"/>
      <c r="T149" s="152"/>
      <c r="AT149" s="147" t="s">
        <v>145</v>
      </c>
      <c r="AU149" s="147" t="s">
        <v>90</v>
      </c>
      <c r="AV149" s="12" t="s">
        <v>90</v>
      </c>
      <c r="AW149" s="12" t="s">
        <v>34</v>
      </c>
      <c r="AX149" s="12" t="s">
        <v>79</v>
      </c>
      <c r="AY149" s="147" t="s">
        <v>136</v>
      </c>
    </row>
    <row r="150" spans="2:65" s="14" customFormat="1" ht="22.5">
      <c r="B150" s="160"/>
      <c r="D150" s="146" t="s">
        <v>145</v>
      </c>
      <c r="E150" s="161" t="s">
        <v>1</v>
      </c>
      <c r="F150" s="162" t="s">
        <v>1021</v>
      </c>
      <c r="H150" s="161" t="s">
        <v>1</v>
      </c>
      <c r="I150" s="163"/>
      <c r="L150" s="160"/>
      <c r="M150" s="164"/>
      <c r="T150" s="165"/>
      <c r="AT150" s="161" t="s">
        <v>145</v>
      </c>
      <c r="AU150" s="161" t="s">
        <v>90</v>
      </c>
      <c r="AV150" s="14" t="s">
        <v>87</v>
      </c>
      <c r="AW150" s="14" t="s">
        <v>34</v>
      </c>
      <c r="AX150" s="14" t="s">
        <v>79</v>
      </c>
      <c r="AY150" s="161" t="s">
        <v>136</v>
      </c>
    </row>
    <row r="151" spans="2:65" s="12" customFormat="1">
      <c r="B151" s="145"/>
      <c r="D151" s="146" t="s">
        <v>145</v>
      </c>
      <c r="E151" s="147" t="s">
        <v>1</v>
      </c>
      <c r="F151" s="148" t="s">
        <v>1022</v>
      </c>
      <c r="H151" s="149">
        <v>0.73499999999999999</v>
      </c>
      <c r="I151" s="150"/>
      <c r="L151" s="145"/>
      <c r="M151" s="151"/>
      <c r="T151" s="152"/>
      <c r="AT151" s="147" t="s">
        <v>145</v>
      </c>
      <c r="AU151" s="147" t="s">
        <v>90</v>
      </c>
      <c r="AV151" s="12" t="s">
        <v>90</v>
      </c>
      <c r="AW151" s="12" t="s">
        <v>34</v>
      </c>
      <c r="AX151" s="12" t="s">
        <v>79</v>
      </c>
      <c r="AY151" s="147" t="s">
        <v>136</v>
      </c>
    </row>
    <row r="152" spans="2:65" s="12" customFormat="1">
      <c r="B152" s="145"/>
      <c r="D152" s="146" t="s">
        <v>145</v>
      </c>
      <c r="E152" s="147" t="s">
        <v>1</v>
      </c>
      <c r="F152" s="148" t="s">
        <v>1023</v>
      </c>
      <c r="H152" s="149">
        <v>0.93</v>
      </c>
      <c r="I152" s="150"/>
      <c r="L152" s="145"/>
      <c r="M152" s="151"/>
      <c r="T152" s="152"/>
      <c r="AT152" s="147" t="s">
        <v>145</v>
      </c>
      <c r="AU152" s="147" t="s">
        <v>90</v>
      </c>
      <c r="AV152" s="12" t="s">
        <v>90</v>
      </c>
      <c r="AW152" s="12" t="s">
        <v>34</v>
      </c>
      <c r="AX152" s="12" t="s">
        <v>79</v>
      </c>
      <c r="AY152" s="147" t="s">
        <v>136</v>
      </c>
    </row>
    <row r="153" spans="2:65" s="12" customFormat="1">
      <c r="B153" s="145"/>
      <c r="D153" s="146" t="s">
        <v>145</v>
      </c>
      <c r="E153" s="147" t="s">
        <v>1</v>
      </c>
      <c r="F153" s="148" t="s">
        <v>1024</v>
      </c>
      <c r="H153" s="149">
        <v>2.1139999999999999</v>
      </c>
      <c r="I153" s="150"/>
      <c r="L153" s="145"/>
      <c r="M153" s="151"/>
      <c r="T153" s="152"/>
      <c r="AT153" s="147" t="s">
        <v>145</v>
      </c>
      <c r="AU153" s="147" t="s">
        <v>90</v>
      </c>
      <c r="AV153" s="12" t="s">
        <v>90</v>
      </c>
      <c r="AW153" s="12" t="s">
        <v>34</v>
      </c>
      <c r="AX153" s="12" t="s">
        <v>79</v>
      </c>
      <c r="AY153" s="147" t="s">
        <v>136</v>
      </c>
    </row>
    <row r="154" spans="2:65" s="12" customFormat="1">
      <c r="B154" s="145"/>
      <c r="D154" s="146" t="s">
        <v>145</v>
      </c>
      <c r="E154" s="147" t="s">
        <v>1</v>
      </c>
      <c r="F154" s="148" t="s">
        <v>1025</v>
      </c>
      <c r="H154" s="149">
        <v>1.92</v>
      </c>
      <c r="I154" s="150"/>
      <c r="L154" s="145"/>
      <c r="M154" s="151"/>
      <c r="T154" s="152"/>
      <c r="AT154" s="147" t="s">
        <v>145</v>
      </c>
      <c r="AU154" s="147" t="s">
        <v>90</v>
      </c>
      <c r="AV154" s="12" t="s">
        <v>90</v>
      </c>
      <c r="AW154" s="12" t="s">
        <v>34</v>
      </c>
      <c r="AX154" s="12" t="s">
        <v>79</v>
      </c>
      <c r="AY154" s="147" t="s">
        <v>136</v>
      </c>
    </row>
    <row r="155" spans="2:65" s="13" customFormat="1">
      <c r="B155" s="153"/>
      <c r="D155" s="146" t="s">
        <v>145</v>
      </c>
      <c r="E155" s="154" t="s">
        <v>1</v>
      </c>
      <c r="F155" s="155" t="s">
        <v>168</v>
      </c>
      <c r="H155" s="156">
        <v>12.787000000000001</v>
      </c>
      <c r="I155" s="157"/>
      <c r="L155" s="153"/>
      <c r="M155" s="158"/>
      <c r="T155" s="159"/>
      <c r="AT155" s="154" t="s">
        <v>145</v>
      </c>
      <c r="AU155" s="154" t="s">
        <v>90</v>
      </c>
      <c r="AV155" s="13" t="s">
        <v>143</v>
      </c>
      <c r="AW155" s="13" t="s">
        <v>34</v>
      </c>
      <c r="AX155" s="13" t="s">
        <v>87</v>
      </c>
      <c r="AY155" s="154" t="s">
        <v>136</v>
      </c>
    </row>
    <row r="156" spans="2:65" s="1" customFormat="1" ht="37.9" customHeight="1">
      <c r="B156" s="32"/>
      <c r="C156" s="132" t="s">
        <v>190</v>
      </c>
      <c r="D156" s="132" t="s">
        <v>138</v>
      </c>
      <c r="E156" s="133" t="s">
        <v>1026</v>
      </c>
      <c r="F156" s="134" t="s">
        <v>1027</v>
      </c>
      <c r="G156" s="135" t="s">
        <v>207</v>
      </c>
      <c r="H156" s="136">
        <v>16.178999999999998</v>
      </c>
      <c r="I156" s="137"/>
      <c r="J156" s="138">
        <f>ROUND(I156*H156,2)</f>
        <v>0</v>
      </c>
      <c r="K156" s="134" t="s">
        <v>142</v>
      </c>
      <c r="L156" s="32"/>
      <c r="M156" s="139" t="s">
        <v>1</v>
      </c>
      <c r="N156" s="140" t="s">
        <v>44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143</v>
      </c>
      <c r="AT156" s="143" t="s">
        <v>138</v>
      </c>
      <c r="AU156" s="143" t="s">
        <v>90</v>
      </c>
      <c r="AY156" s="17" t="s">
        <v>136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87</v>
      </c>
      <c r="BK156" s="144">
        <f>ROUND(I156*H156,2)</f>
        <v>0</v>
      </c>
      <c r="BL156" s="17" t="s">
        <v>143</v>
      </c>
      <c r="BM156" s="143" t="s">
        <v>1028</v>
      </c>
    </row>
    <row r="157" spans="2:65" s="14" customFormat="1" ht="22.5">
      <c r="B157" s="160"/>
      <c r="D157" s="146" t="s">
        <v>145</v>
      </c>
      <c r="E157" s="161" t="s">
        <v>1</v>
      </c>
      <c r="F157" s="162" t="s">
        <v>1029</v>
      </c>
      <c r="H157" s="161" t="s">
        <v>1</v>
      </c>
      <c r="I157" s="163"/>
      <c r="L157" s="160"/>
      <c r="M157" s="164"/>
      <c r="T157" s="165"/>
      <c r="AT157" s="161" t="s">
        <v>145</v>
      </c>
      <c r="AU157" s="161" t="s">
        <v>90</v>
      </c>
      <c r="AV157" s="14" t="s">
        <v>87</v>
      </c>
      <c r="AW157" s="14" t="s">
        <v>34</v>
      </c>
      <c r="AX157" s="14" t="s">
        <v>79</v>
      </c>
      <c r="AY157" s="161" t="s">
        <v>136</v>
      </c>
    </row>
    <row r="158" spans="2:65" s="12" customFormat="1">
      <c r="B158" s="145"/>
      <c r="D158" s="146" t="s">
        <v>145</v>
      </c>
      <c r="E158" s="147" t="s">
        <v>1</v>
      </c>
      <c r="F158" s="148" t="s">
        <v>1030</v>
      </c>
      <c r="H158" s="149">
        <v>6.5030000000000001</v>
      </c>
      <c r="I158" s="150"/>
      <c r="L158" s="145"/>
      <c r="M158" s="151"/>
      <c r="T158" s="152"/>
      <c r="AT158" s="147" t="s">
        <v>145</v>
      </c>
      <c r="AU158" s="147" t="s">
        <v>90</v>
      </c>
      <c r="AV158" s="12" t="s">
        <v>90</v>
      </c>
      <c r="AW158" s="12" t="s">
        <v>34</v>
      </c>
      <c r="AX158" s="12" t="s">
        <v>79</v>
      </c>
      <c r="AY158" s="147" t="s">
        <v>136</v>
      </c>
    </row>
    <row r="159" spans="2:65" s="12" customFormat="1">
      <c r="B159" s="145"/>
      <c r="D159" s="146" t="s">
        <v>145</v>
      </c>
      <c r="E159" s="147" t="s">
        <v>1</v>
      </c>
      <c r="F159" s="148" t="s">
        <v>1031</v>
      </c>
      <c r="H159" s="149">
        <v>6.5030000000000001</v>
      </c>
      <c r="I159" s="150"/>
      <c r="L159" s="145"/>
      <c r="M159" s="151"/>
      <c r="T159" s="152"/>
      <c r="AT159" s="147" t="s">
        <v>145</v>
      </c>
      <c r="AU159" s="147" t="s">
        <v>90</v>
      </c>
      <c r="AV159" s="12" t="s">
        <v>90</v>
      </c>
      <c r="AW159" s="12" t="s">
        <v>34</v>
      </c>
      <c r="AX159" s="12" t="s">
        <v>79</v>
      </c>
      <c r="AY159" s="147" t="s">
        <v>136</v>
      </c>
    </row>
    <row r="160" spans="2:65" s="12" customFormat="1">
      <c r="B160" s="145"/>
      <c r="D160" s="146" t="s">
        <v>145</v>
      </c>
      <c r="E160" s="147" t="s">
        <v>1</v>
      </c>
      <c r="F160" s="148" t="s">
        <v>1032</v>
      </c>
      <c r="H160" s="149">
        <v>3.173</v>
      </c>
      <c r="I160" s="150"/>
      <c r="L160" s="145"/>
      <c r="M160" s="151"/>
      <c r="T160" s="152"/>
      <c r="AT160" s="147" t="s">
        <v>145</v>
      </c>
      <c r="AU160" s="147" t="s">
        <v>90</v>
      </c>
      <c r="AV160" s="12" t="s">
        <v>90</v>
      </c>
      <c r="AW160" s="12" t="s">
        <v>34</v>
      </c>
      <c r="AX160" s="12" t="s">
        <v>79</v>
      </c>
      <c r="AY160" s="147" t="s">
        <v>136</v>
      </c>
    </row>
    <row r="161" spans="2:65" s="13" customFormat="1">
      <c r="B161" s="153"/>
      <c r="D161" s="146" t="s">
        <v>145</v>
      </c>
      <c r="E161" s="154" t="s">
        <v>1</v>
      </c>
      <c r="F161" s="155" t="s">
        <v>168</v>
      </c>
      <c r="H161" s="156">
        <v>16.179000000000002</v>
      </c>
      <c r="I161" s="157"/>
      <c r="L161" s="153"/>
      <c r="M161" s="158"/>
      <c r="T161" s="159"/>
      <c r="AT161" s="154" t="s">
        <v>145</v>
      </c>
      <c r="AU161" s="154" t="s">
        <v>90</v>
      </c>
      <c r="AV161" s="13" t="s">
        <v>143</v>
      </c>
      <c r="AW161" s="13" t="s">
        <v>34</v>
      </c>
      <c r="AX161" s="13" t="s">
        <v>87</v>
      </c>
      <c r="AY161" s="154" t="s">
        <v>136</v>
      </c>
    </row>
    <row r="162" spans="2:65" s="1" customFormat="1" ht="33" customHeight="1">
      <c r="B162" s="32"/>
      <c r="C162" s="132" t="s">
        <v>194</v>
      </c>
      <c r="D162" s="132" t="s">
        <v>138</v>
      </c>
      <c r="E162" s="133" t="s">
        <v>1033</v>
      </c>
      <c r="F162" s="134" t="s">
        <v>1034</v>
      </c>
      <c r="G162" s="135" t="s">
        <v>197</v>
      </c>
      <c r="H162" s="136">
        <v>25.922999999999998</v>
      </c>
      <c r="I162" s="137"/>
      <c r="J162" s="138">
        <f>ROUND(I162*H162,2)</f>
        <v>0</v>
      </c>
      <c r="K162" s="134" t="s">
        <v>142</v>
      </c>
      <c r="L162" s="32"/>
      <c r="M162" s="139" t="s">
        <v>1</v>
      </c>
      <c r="N162" s="140" t="s">
        <v>44</v>
      </c>
      <c r="P162" s="141">
        <f>O162*H162</f>
        <v>0</v>
      </c>
      <c r="Q162" s="141">
        <v>3.0000000000000001E-3</v>
      </c>
      <c r="R162" s="141">
        <f>Q162*H162</f>
        <v>7.7768999999999991E-2</v>
      </c>
      <c r="S162" s="141">
        <v>0</v>
      </c>
      <c r="T162" s="142">
        <f>S162*H162</f>
        <v>0</v>
      </c>
      <c r="AR162" s="143" t="s">
        <v>143</v>
      </c>
      <c r="AT162" s="143" t="s">
        <v>138</v>
      </c>
      <c r="AU162" s="143" t="s">
        <v>90</v>
      </c>
      <c r="AY162" s="17" t="s">
        <v>136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87</v>
      </c>
      <c r="BK162" s="144">
        <f>ROUND(I162*H162,2)</f>
        <v>0</v>
      </c>
      <c r="BL162" s="17" t="s">
        <v>143</v>
      </c>
      <c r="BM162" s="143" t="s">
        <v>1035</v>
      </c>
    </row>
    <row r="163" spans="2:65" s="14" customFormat="1" ht="22.5">
      <c r="B163" s="160"/>
      <c r="D163" s="146" t="s">
        <v>145</v>
      </c>
      <c r="E163" s="161" t="s">
        <v>1</v>
      </c>
      <c r="F163" s="162" t="s">
        <v>1010</v>
      </c>
      <c r="H163" s="161" t="s">
        <v>1</v>
      </c>
      <c r="I163" s="163"/>
      <c r="L163" s="160"/>
      <c r="M163" s="164"/>
      <c r="T163" s="165"/>
      <c r="AT163" s="161" t="s">
        <v>145</v>
      </c>
      <c r="AU163" s="161" t="s">
        <v>90</v>
      </c>
      <c r="AV163" s="14" t="s">
        <v>87</v>
      </c>
      <c r="AW163" s="14" t="s">
        <v>34</v>
      </c>
      <c r="AX163" s="14" t="s">
        <v>79</v>
      </c>
      <c r="AY163" s="161" t="s">
        <v>136</v>
      </c>
    </row>
    <row r="164" spans="2:65" s="12" customFormat="1">
      <c r="B164" s="145"/>
      <c r="D164" s="146" t="s">
        <v>145</v>
      </c>
      <c r="E164" s="147" t="s">
        <v>1</v>
      </c>
      <c r="F164" s="148" t="s">
        <v>1036</v>
      </c>
      <c r="H164" s="149">
        <v>2.1840000000000002</v>
      </c>
      <c r="I164" s="150"/>
      <c r="L164" s="145"/>
      <c r="M164" s="151"/>
      <c r="T164" s="152"/>
      <c r="AT164" s="147" t="s">
        <v>145</v>
      </c>
      <c r="AU164" s="147" t="s">
        <v>90</v>
      </c>
      <c r="AV164" s="12" t="s">
        <v>90</v>
      </c>
      <c r="AW164" s="12" t="s">
        <v>34</v>
      </c>
      <c r="AX164" s="12" t="s">
        <v>79</v>
      </c>
      <c r="AY164" s="147" t="s">
        <v>136</v>
      </c>
    </row>
    <row r="165" spans="2:65" s="12" customFormat="1">
      <c r="B165" s="145"/>
      <c r="D165" s="146" t="s">
        <v>145</v>
      </c>
      <c r="E165" s="147" t="s">
        <v>1</v>
      </c>
      <c r="F165" s="148" t="s">
        <v>1037</v>
      </c>
      <c r="H165" s="149">
        <v>3.0110000000000001</v>
      </c>
      <c r="I165" s="150"/>
      <c r="L165" s="145"/>
      <c r="M165" s="151"/>
      <c r="T165" s="152"/>
      <c r="AT165" s="147" t="s">
        <v>145</v>
      </c>
      <c r="AU165" s="147" t="s">
        <v>90</v>
      </c>
      <c r="AV165" s="12" t="s">
        <v>90</v>
      </c>
      <c r="AW165" s="12" t="s">
        <v>34</v>
      </c>
      <c r="AX165" s="12" t="s">
        <v>79</v>
      </c>
      <c r="AY165" s="147" t="s">
        <v>136</v>
      </c>
    </row>
    <row r="166" spans="2:65" s="12" customFormat="1">
      <c r="B166" s="145"/>
      <c r="D166" s="146" t="s">
        <v>145</v>
      </c>
      <c r="E166" s="147" t="s">
        <v>1</v>
      </c>
      <c r="F166" s="148" t="s">
        <v>1038</v>
      </c>
      <c r="H166" s="149">
        <v>5.4560000000000004</v>
      </c>
      <c r="I166" s="150"/>
      <c r="L166" s="145"/>
      <c r="M166" s="151"/>
      <c r="T166" s="152"/>
      <c r="AT166" s="147" t="s">
        <v>145</v>
      </c>
      <c r="AU166" s="147" t="s">
        <v>90</v>
      </c>
      <c r="AV166" s="12" t="s">
        <v>90</v>
      </c>
      <c r="AW166" s="12" t="s">
        <v>34</v>
      </c>
      <c r="AX166" s="12" t="s">
        <v>79</v>
      </c>
      <c r="AY166" s="147" t="s">
        <v>136</v>
      </c>
    </row>
    <row r="167" spans="2:65" s="12" customFormat="1">
      <c r="B167" s="145"/>
      <c r="D167" s="146" t="s">
        <v>145</v>
      </c>
      <c r="E167" s="147" t="s">
        <v>1</v>
      </c>
      <c r="F167" s="148" t="s">
        <v>1039</v>
      </c>
      <c r="H167" s="149">
        <v>2.5289999999999999</v>
      </c>
      <c r="I167" s="150"/>
      <c r="L167" s="145"/>
      <c r="M167" s="151"/>
      <c r="T167" s="152"/>
      <c r="AT167" s="147" t="s">
        <v>145</v>
      </c>
      <c r="AU167" s="147" t="s">
        <v>90</v>
      </c>
      <c r="AV167" s="12" t="s">
        <v>90</v>
      </c>
      <c r="AW167" s="12" t="s">
        <v>34</v>
      </c>
      <c r="AX167" s="12" t="s">
        <v>79</v>
      </c>
      <c r="AY167" s="147" t="s">
        <v>136</v>
      </c>
    </row>
    <row r="168" spans="2:65" s="14" customFormat="1" ht="22.5">
      <c r="B168" s="160"/>
      <c r="D168" s="146" t="s">
        <v>145</v>
      </c>
      <c r="E168" s="161" t="s">
        <v>1</v>
      </c>
      <c r="F168" s="162" t="s">
        <v>1021</v>
      </c>
      <c r="H168" s="161" t="s">
        <v>1</v>
      </c>
      <c r="I168" s="163"/>
      <c r="L168" s="160"/>
      <c r="M168" s="164"/>
      <c r="T168" s="165"/>
      <c r="AT168" s="161" t="s">
        <v>145</v>
      </c>
      <c r="AU168" s="161" t="s">
        <v>90</v>
      </c>
      <c r="AV168" s="14" t="s">
        <v>87</v>
      </c>
      <c r="AW168" s="14" t="s">
        <v>34</v>
      </c>
      <c r="AX168" s="14" t="s">
        <v>79</v>
      </c>
      <c r="AY168" s="161" t="s">
        <v>136</v>
      </c>
    </row>
    <row r="169" spans="2:65" s="12" customFormat="1">
      <c r="B169" s="145"/>
      <c r="D169" s="146" t="s">
        <v>145</v>
      </c>
      <c r="E169" s="147" t="s">
        <v>1</v>
      </c>
      <c r="F169" s="148" t="s">
        <v>1040</v>
      </c>
      <c r="H169" s="149">
        <v>2.94</v>
      </c>
      <c r="I169" s="150"/>
      <c r="L169" s="145"/>
      <c r="M169" s="151"/>
      <c r="T169" s="152"/>
      <c r="AT169" s="147" t="s">
        <v>145</v>
      </c>
      <c r="AU169" s="147" t="s">
        <v>90</v>
      </c>
      <c r="AV169" s="12" t="s">
        <v>90</v>
      </c>
      <c r="AW169" s="12" t="s">
        <v>34</v>
      </c>
      <c r="AX169" s="12" t="s">
        <v>79</v>
      </c>
      <c r="AY169" s="147" t="s">
        <v>136</v>
      </c>
    </row>
    <row r="170" spans="2:65" s="12" customFormat="1">
      <c r="B170" s="145"/>
      <c r="D170" s="146" t="s">
        <v>145</v>
      </c>
      <c r="E170" s="147" t="s">
        <v>1</v>
      </c>
      <c r="F170" s="148" t="s">
        <v>1041</v>
      </c>
      <c r="H170" s="149">
        <v>3.72</v>
      </c>
      <c r="I170" s="150"/>
      <c r="L170" s="145"/>
      <c r="M170" s="151"/>
      <c r="T170" s="152"/>
      <c r="AT170" s="147" t="s">
        <v>145</v>
      </c>
      <c r="AU170" s="147" t="s">
        <v>90</v>
      </c>
      <c r="AV170" s="12" t="s">
        <v>90</v>
      </c>
      <c r="AW170" s="12" t="s">
        <v>34</v>
      </c>
      <c r="AX170" s="12" t="s">
        <v>79</v>
      </c>
      <c r="AY170" s="147" t="s">
        <v>136</v>
      </c>
    </row>
    <row r="171" spans="2:65" s="12" customFormat="1">
      <c r="B171" s="145"/>
      <c r="D171" s="146" t="s">
        <v>145</v>
      </c>
      <c r="E171" s="147" t="s">
        <v>1</v>
      </c>
      <c r="F171" s="148" t="s">
        <v>1042</v>
      </c>
      <c r="H171" s="149">
        <v>3.5230000000000001</v>
      </c>
      <c r="I171" s="150"/>
      <c r="L171" s="145"/>
      <c r="M171" s="151"/>
      <c r="T171" s="152"/>
      <c r="AT171" s="147" t="s">
        <v>145</v>
      </c>
      <c r="AU171" s="147" t="s">
        <v>90</v>
      </c>
      <c r="AV171" s="12" t="s">
        <v>90</v>
      </c>
      <c r="AW171" s="12" t="s">
        <v>34</v>
      </c>
      <c r="AX171" s="12" t="s">
        <v>79</v>
      </c>
      <c r="AY171" s="147" t="s">
        <v>136</v>
      </c>
    </row>
    <row r="172" spans="2:65" s="12" customFormat="1">
      <c r="B172" s="145"/>
      <c r="D172" s="146" t="s">
        <v>145</v>
      </c>
      <c r="E172" s="147" t="s">
        <v>1</v>
      </c>
      <c r="F172" s="148" t="s">
        <v>1043</v>
      </c>
      <c r="H172" s="149">
        <v>2.56</v>
      </c>
      <c r="I172" s="150"/>
      <c r="L172" s="145"/>
      <c r="M172" s="151"/>
      <c r="T172" s="152"/>
      <c r="AT172" s="147" t="s">
        <v>145</v>
      </c>
      <c r="AU172" s="147" t="s">
        <v>90</v>
      </c>
      <c r="AV172" s="12" t="s">
        <v>90</v>
      </c>
      <c r="AW172" s="12" t="s">
        <v>34</v>
      </c>
      <c r="AX172" s="12" t="s">
        <v>79</v>
      </c>
      <c r="AY172" s="147" t="s">
        <v>136</v>
      </c>
    </row>
    <row r="173" spans="2:65" s="13" customFormat="1">
      <c r="B173" s="153"/>
      <c r="D173" s="146" t="s">
        <v>145</v>
      </c>
      <c r="E173" s="154" t="s">
        <v>1</v>
      </c>
      <c r="F173" s="155" t="s">
        <v>168</v>
      </c>
      <c r="H173" s="156">
        <v>25.922999999999998</v>
      </c>
      <c r="I173" s="157"/>
      <c r="L173" s="153"/>
      <c r="M173" s="158"/>
      <c r="T173" s="159"/>
      <c r="AT173" s="154" t="s">
        <v>145</v>
      </c>
      <c r="AU173" s="154" t="s">
        <v>90</v>
      </c>
      <c r="AV173" s="13" t="s">
        <v>143</v>
      </c>
      <c r="AW173" s="13" t="s">
        <v>34</v>
      </c>
      <c r="AX173" s="13" t="s">
        <v>87</v>
      </c>
      <c r="AY173" s="154" t="s">
        <v>136</v>
      </c>
    </row>
    <row r="174" spans="2:65" s="1" customFormat="1" ht="33" customHeight="1">
      <c r="B174" s="32"/>
      <c r="C174" s="132" t="s">
        <v>200</v>
      </c>
      <c r="D174" s="132" t="s">
        <v>138</v>
      </c>
      <c r="E174" s="133" t="s">
        <v>1044</v>
      </c>
      <c r="F174" s="134" t="s">
        <v>1045</v>
      </c>
      <c r="G174" s="135" t="s">
        <v>197</v>
      </c>
      <c r="H174" s="136">
        <v>25.922999999999998</v>
      </c>
      <c r="I174" s="137"/>
      <c r="J174" s="138">
        <f>ROUND(I174*H174,2)</f>
        <v>0</v>
      </c>
      <c r="K174" s="134" t="s">
        <v>142</v>
      </c>
      <c r="L174" s="32"/>
      <c r="M174" s="139" t="s">
        <v>1</v>
      </c>
      <c r="N174" s="140" t="s">
        <v>44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143</v>
      </c>
      <c r="AT174" s="143" t="s">
        <v>138</v>
      </c>
      <c r="AU174" s="143" t="s">
        <v>90</v>
      </c>
      <c r="AY174" s="17" t="s">
        <v>136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87</v>
      </c>
      <c r="BK174" s="144">
        <f>ROUND(I174*H174,2)</f>
        <v>0</v>
      </c>
      <c r="BL174" s="17" t="s">
        <v>143</v>
      </c>
      <c r="BM174" s="143" t="s">
        <v>1046</v>
      </c>
    </row>
    <row r="175" spans="2:65" s="1" customFormat="1" ht="24.2" customHeight="1">
      <c r="B175" s="32"/>
      <c r="C175" s="132" t="s">
        <v>204</v>
      </c>
      <c r="D175" s="132" t="s">
        <v>138</v>
      </c>
      <c r="E175" s="133" t="s">
        <v>1047</v>
      </c>
      <c r="F175" s="134" t="s">
        <v>1048</v>
      </c>
      <c r="G175" s="135" t="s">
        <v>197</v>
      </c>
      <c r="H175" s="136">
        <v>43.14</v>
      </c>
      <c r="I175" s="137"/>
      <c r="J175" s="138">
        <f>ROUND(I175*H175,2)</f>
        <v>0</v>
      </c>
      <c r="K175" s="134" t="s">
        <v>142</v>
      </c>
      <c r="L175" s="32"/>
      <c r="M175" s="139" t="s">
        <v>1</v>
      </c>
      <c r="N175" s="140" t="s">
        <v>44</v>
      </c>
      <c r="P175" s="141">
        <f>O175*H175</f>
        <v>0</v>
      </c>
      <c r="Q175" s="141">
        <v>2.2699999999999999E-3</v>
      </c>
      <c r="R175" s="141">
        <f>Q175*H175</f>
        <v>9.7927799999999995E-2</v>
      </c>
      <c r="S175" s="141">
        <v>0</v>
      </c>
      <c r="T175" s="142">
        <f>S175*H175</f>
        <v>0</v>
      </c>
      <c r="AR175" s="143" t="s">
        <v>143</v>
      </c>
      <c r="AT175" s="143" t="s">
        <v>138</v>
      </c>
      <c r="AU175" s="143" t="s">
        <v>90</v>
      </c>
      <c r="AY175" s="17" t="s">
        <v>136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87</v>
      </c>
      <c r="BK175" s="144">
        <f>ROUND(I175*H175,2)</f>
        <v>0</v>
      </c>
      <c r="BL175" s="17" t="s">
        <v>143</v>
      </c>
      <c r="BM175" s="143" t="s">
        <v>1049</v>
      </c>
    </row>
    <row r="176" spans="2:65" s="14" customFormat="1" ht="22.5">
      <c r="B176" s="160"/>
      <c r="D176" s="146" t="s">
        <v>145</v>
      </c>
      <c r="E176" s="161" t="s">
        <v>1</v>
      </c>
      <c r="F176" s="162" t="s">
        <v>1050</v>
      </c>
      <c r="H176" s="161" t="s">
        <v>1</v>
      </c>
      <c r="I176" s="163"/>
      <c r="L176" s="160"/>
      <c r="M176" s="164"/>
      <c r="T176" s="165"/>
      <c r="AT176" s="161" t="s">
        <v>145</v>
      </c>
      <c r="AU176" s="161" t="s">
        <v>90</v>
      </c>
      <c r="AV176" s="14" t="s">
        <v>87</v>
      </c>
      <c r="AW176" s="14" t="s">
        <v>34</v>
      </c>
      <c r="AX176" s="14" t="s">
        <v>79</v>
      </c>
      <c r="AY176" s="161" t="s">
        <v>136</v>
      </c>
    </row>
    <row r="177" spans="2:65" s="12" customFormat="1">
      <c r="B177" s="145"/>
      <c r="D177" s="146" t="s">
        <v>145</v>
      </c>
      <c r="E177" s="147" t="s">
        <v>1</v>
      </c>
      <c r="F177" s="148" t="s">
        <v>1051</v>
      </c>
      <c r="H177" s="149">
        <v>17.34</v>
      </c>
      <c r="I177" s="150"/>
      <c r="L177" s="145"/>
      <c r="M177" s="151"/>
      <c r="T177" s="152"/>
      <c r="AT177" s="147" t="s">
        <v>145</v>
      </c>
      <c r="AU177" s="147" t="s">
        <v>90</v>
      </c>
      <c r="AV177" s="12" t="s">
        <v>90</v>
      </c>
      <c r="AW177" s="12" t="s">
        <v>34</v>
      </c>
      <c r="AX177" s="12" t="s">
        <v>79</v>
      </c>
      <c r="AY177" s="147" t="s">
        <v>136</v>
      </c>
    </row>
    <row r="178" spans="2:65" s="12" customFormat="1">
      <c r="B178" s="145"/>
      <c r="D178" s="146" t="s">
        <v>145</v>
      </c>
      <c r="E178" s="147" t="s">
        <v>1</v>
      </c>
      <c r="F178" s="148" t="s">
        <v>1052</v>
      </c>
      <c r="H178" s="149">
        <v>17.34</v>
      </c>
      <c r="I178" s="150"/>
      <c r="L178" s="145"/>
      <c r="M178" s="151"/>
      <c r="T178" s="152"/>
      <c r="AT178" s="147" t="s">
        <v>145</v>
      </c>
      <c r="AU178" s="147" t="s">
        <v>90</v>
      </c>
      <c r="AV178" s="12" t="s">
        <v>90</v>
      </c>
      <c r="AW178" s="12" t="s">
        <v>34</v>
      </c>
      <c r="AX178" s="12" t="s">
        <v>79</v>
      </c>
      <c r="AY178" s="147" t="s">
        <v>136</v>
      </c>
    </row>
    <row r="179" spans="2:65" s="12" customFormat="1">
      <c r="B179" s="145"/>
      <c r="D179" s="146" t="s">
        <v>145</v>
      </c>
      <c r="E179" s="147" t="s">
        <v>1</v>
      </c>
      <c r="F179" s="148" t="s">
        <v>1053</v>
      </c>
      <c r="H179" s="149">
        <v>8.4600000000000009</v>
      </c>
      <c r="I179" s="150"/>
      <c r="L179" s="145"/>
      <c r="M179" s="151"/>
      <c r="T179" s="152"/>
      <c r="AT179" s="147" t="s">
        <v>145</v>
      </c>
      <c r="AU179" s="147" t="s">
        <v>90</v>
      </c>
      <c r="AV179" s="12" t="s">
        <v>90</v>
      </c>
      <c r="AW179" s="12" t="s">
        <v>34</v>
      </c>
      <c r="AX179" s="12" t="s">
        <v>79</v>
      </c>
      <c r="AY179" s="147" t="s">
        <v>136</v>
      </c>
    </row>
    <row r="180" spans="2:65" s="13" customFormat="1">
      <c r="B180" s="153"/>
      <c r="D180" s="146" t="s">
        <v>145</v>
      </c>
      <c r="E180" s="154" t="s">
        <v>1</v>
      </c>
      <c r="F180" s="155" t="s">
        <v>168</v>
      </c>
      <c r="H180" s="156">
        <v>43.14</v>
      </c>
      <c r="I180" s="157"/>
      <c r="L180" s="153"/>
      <c r="M180" s="158"/>
      <c r="T180" s="159"/>
      <c r="AT180" s="154" t="s">
        <v>145</v>
      </c>
      <c r="AU180" s="154" t="s">
        <v>90</v>
      </c>
      <c r="AV180" s="13" t="s">
        <v>143</v>
      </c>
      <c r="AW180" s="13" t="s">
        <v>34</v>
      </c>
      <c r="AX180" s="13" t="s">
        <v>87</v>
      </c>
      <c r="AY180" s="154" t="s">
        <v>136</v>
      </c>
    </row>
    <row r="181" spans="2:65" s="1" customFormat="1" ht="24.2" customHeight="1">
      <c r="B181" s="32"/>
      <c r="C181" s="132" t="s">
        <v>235</v>
      </c>
      <c r="D181" s="132" t="s">
        <v>138</v>
      </c>
      <c r="E181" s="133" t="s">
        <v>1054</v>
      </c>
      <c r="F181" s="134" t="s">
        <v>1055</v>
      </c>
      <c r="G181" s="135" t="s">
        <v>197</v>
      </c>
      <c r="H181" s="136">
        <v>43.14</v>
      </c>
      <c r="I181" s="137"/>
      <c r="J181" s="138">
        <f>ROUND(I181*H181,2)</f>
        <v>0</v>
      </c>
      <c r="K181" s="134" t="s">
        <v>142</v>
      </c>
      <c r="L181" s="32"/>
      <c r="M181" s="139" t="s">
        <v>1</v>
      </c>
      <c r="N181" s="140" t="s">
        <v>44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143</v>
      </c>
      <c r="AT181" s="143" t="s">
        <v>138</v>
      </c>
      <c r="AU181" s="143" t="s">
        <v>90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87</v>
      </c>
      <c r="BK181" s="144">
        <f>ROUND(I181*H181,2)</f>
        <v>0</v>
      </c>
      <c r="BL181" s="17" t="s">
        <v>143</v>
      </c>
      <c r="BM181" s="143" t="s">
        <v>1056</v>
      </c>
    </row>
    <row r="182" spans="2:65" s="1" customFormat="1" ht="33" customHeight="1">
      <c r="B182" s="32"/>
      <c r="C182" s="132" t="s">
        <v>8</v>
      </c>
      <c r="D182" s="132" t="s">
        <v>138</v>
      </c>
      <c r="E182" s="133" t="s">
        <v>1057</v>
      </c>
      <c r="F182" s="134" t="s">
        <v>1058</v>
      </c>
      <c r="G182" s="135" t="s">
        <v>207</v>
      </c>
      <c r="H182" s="136">
        <v>16.178999999999998</v>
      </c>
      <c r="I182" s="137"/>
      <c r="J182" s="138">
        <f>ROUND(I182*H182,2)</f>
        <v>0</v>
      </c>
      <c r="K182" s="134" t="s">
        <v>142</v>
      </c>
      <c r="L182" s="32"/>
      <c r="M182" s="139" t="s">
        <v>1</v>
      </c>
      <c r="N182" s="140" t="s">
        <v>44</v>
      </c>
      <c r="P182" s="141">
        <f>O182*H182</f>
        <v>0</v>
      </c>
      <c r="Q182" s="141">
        <v>4.8000000000000001E-4</v>
      </c>
      <c r="R182" s="141">
        <f>Q182*H182</f>
        <v>7.7659199999999991E-3</v>
      </c>
      <c r="S182" s="141">
        <v>0</v>
      </c>
      <c r="T182" s="142">
        <f>S182*H182</f>
        <v>0</v>
      </c>
      <c r="AR182" s="143" t="s">
        <v>143</v>
      </c>
      <c r="AT182" s="143" t="s">
        <v>138</v>
      </c>
      <c r="AU182" s="143" t="s">
        <v>90</v>
      </c>
      <c r="AY182" s="17" t="s">
        <v>136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87</v>
      </c>
      <c r="BK182" s="144">
        <f>ROUND(I182*H182,2)</f>
        <v>0</v>
      </c>
      <c r="BL182" s="17" t="s">
        <v>143</v>
      </c>
      <c r="BM182" s="143" t="s">
        <v>1059</v>
      </c>
    </row>
    <row r="183" spans="2:65" s="1" customFormat="1" ht="33" customHeight="1">
      <c r="B183" s="32"/>
      <c r="C183" s="132" t="s">
        <v>259</v>
      </c>
      <c r="D183" s="132" t="s">
        <v>138</v>
      </c>
      <c r="E183" s="133" t="s">
        <v>1060</v>
      </c>
      <c r="F183" s="134" t="s">
        <v>1061</v>
      </c>
      <c r="G183" s="135" t="s">
        <v>207</v>
      </c>
      <c r="H183" s="136">
        <v>16.178999999999998</v>
      </c>
      <c r="I183" s="137"/>
      <c r="J183" s="138">
        <f>ROUND(I183*H183,2)</f>
        <v>0</v>
      </c>
      <c r="K183" s="134" t="s">
        <v>142</v>
      </c>
      <c r="L183" s="32"/>
      <c r="M183" s="139" t="s">
        <v>1</v>
      </c>
      <c r="N183" s="140" t="s">
        <v>44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143</v>
      </c>
      <c r="AT183" s="143" t="s">
        <v>138</v>
      </c>
      <c r="AU183" s="143" t="s">
        <v>90</v>
      </c>
      <c r="AY183" s="17" t="s">
        <v>136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87</v>
      </c>
      <c r="BK183" s="144">
        <f>ROUND(I183*H183,2)</f>
        <v>0</v>
      </c>
      <c r="BL183" s="17" t="s">
        <v>143</v>
      </c>
      <c r="BM183" s="143" t="s">
        <v>1062</v>
      </c>
    </row>
    <row r="184" spans="2:65" s="1" customFormat="1" ht="37.9" customHeight="1">
      <c r="B184" s="32"/>
      <c r="C184" s="132" t="s">
        <v>267</v>
      </c>
      <c r="D184" s="132" t="s">
        <v>138</v>
      </c>
      <c r="E184" s="133" t="s">
        <v>276</v>
      </c>
      <c r="F184" s="134" t="s">
        <v>277</v>
      </c>
      <c r="G184" s="135" t="s">
        <v>207</v>
      </c>
      <c r="H184" s="136">
        <v>1.4359999999999999</v>
      </c>
      <c r="I184" s="137"/>
      <c r="J184" s="138">
        <f>ROUND(I184*H184,2)</f>
        <v>0</v>
      </c>
      <c r="K184" s="134" t="s">
        <v>142</v>
      </c>
      <c r="L184" s="32"/>
      <c r="M184" s="139" t="s">
        <v>1</v>
      </c>
      <c r="N184" s="140" t="s">
        <v>44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143</v>
      </c>
      <c r="AT184" s="143" t="s">
        <v>138</v>
      </c>
      <c r="AU184" s="143" t="s">
        <v>90</v>
      </c>
      <c r="AY184" s="17" t="s">
        <v>136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87</v>
      </c>
      <c r="BK184" s="144">
        <f>ROUND(I184*H184,2)</f>
        <v>0</v>
      </c>
      <c r="BL184" s="17" t="s">
        <v>143</v>
      </c>
      <c r="BM184" s="143" t="s">
        <v>1063</v>
      </c>
    </row>
    <row r="185" spans="2:65" s="12" customFormat="1">
      <c r="B185" s="145"/>
      <c r="D185" s="146" t="s">
        <v>145</v>
      </c>
      <c r="E185" s="147" t="s">
        <v>1</v>
      </c>
      <c r="F185" s="148" t="s">
        <v>1064</v>
      </c>
      <c r="H185" s="149">
        <v>0.71799999999999997</v>
      </c>
      <c r="I185" s="150"/>
      <c r="L185" s="145"/>
      <c r="M185" s="151"/>
      <c r="T185" s="152"/>
      <c r="AT185" s="147" t="s">
        <v>145</v>
      </c>
      <c r="AU185" s="147" t="s">
        <v>90</v>
      </c>
      <c r="AV185" s="12" t="s">
        <v>90</v>
      </c>
      <c r="AW185" s="12" t="s">
        <v>34</v>
      </c>
      <c r="AX185" s="12" t="s">
        <v>79</v>
      </c>
      <c r="AY185" s="147" t="s">
        <v>136</v>
      </c>
    </row>
    <row r="186" spans="2:65" s="12" customFormat="1">
      <c r="B186" s="145"/>
      <c r="D186" s="146" t="s">
        <v>145</v>
      </c>
      <c r="E186" s="147" t="s">
        <v>1</v>
      </c>
      <c r="F186" s="148" t="s">
        <v>1065</v>
      </c>
      <c r="H186" s="149">
        <v>0.71799999999999997</v>
      </c>
      <c r="I186" s="150"/>
      <c r="L186" s="145"/>
      <c r="M186" s="151"/>
      <c r="T186" s="152"/>
      <c r="AT186" s="147" t="s">
        <v>145</v>
      </c>
      <c r="AU186" s="147" t="s">
        <v>90</v>
      </c>
      <c r="AV186" s="12" t="s">
        <v>90</v>
      </c>
      <c r="AW186" s="12" t="s">
        <v>34</v>
      </c>
      <c r="AX186" s="12" t="s">
        <v>79</v>
      </c>
      <c r="AY186" s="147" t="s">
        <v>136</v>
      </c>
    </row>
    <row r="187" spans="2:65" s="13" customFormat="1">
      <c r="B187" s="153"/>
      <c r="D187" s="146" t="s">
        <v>145</v>
      </c>
      <c r="E187" s="154" t="s">
        <v>1</v>
      </c>
      <c r="F187" s="155" t="s">
        <v>168</v>
      </c>
      <c r="H187" s="156">
        <v>1.4359999999999999</v>
      </c>
      <c r="I187" s="157"/>
      <c r="L187" s="153"/>
      <c r="M187" s="158"/>
      <c r="T187" s="159"/>
      <c r="AT187" s="154" t="s">
        <v>145</v>
      </c>
      <c r="AU187" s="154" t="s">
        <v>90</v>
      </c>
      <c r="AV187" s="13" t="s">
        <v>143</v>
      </c>
      <c r="AW187" s="13" t="s">
        <v>34</v>
      </c>
      <c r="AX187" s="13" t="s">
        <v>87</v>
      </c>
      <c r="AY187" s="154" t="s">
        <v>136</v>
      </c>
    </row>
    <row r="188" spans="2:65" s="1" customFormat="1" ht="37.9" customHeight="1">
      <c r="B188" s="32"/>
      <c r="C188" s="132" t="s">
        <v>271</v>
      </c>
      <c r="D188" s="132" t="s">
        <v>138</v>
      </c>
      <c r="E188" s="133" t="s">
        <v>282</v>
      </c>
      <c r="F188" s="134" t="s">
        <v>283</v>
      </c>
      <c r="G188" s="135" t="s">
        <v>207</v>
      </c>
      <c r="H188" s="136">
        <v>41.21</v>
      </c>
      <c r="I188" s="137"/>
      <c r="J188" s="138">
        <f>ROUND(I188*H188,2)</f>
        <v>0</v>
      </c>
      <c r="K188" s="134" t="s">
        <v>142</v>
      </c>
      <c r="L188" s="32"/>
      <c r="M188" s="139" t="s">
        <v>1</v>
      </c>
      <c r="N188" s="140" t="s">
        <v>44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143</v>
      </c>
      <c r="AT188" s="143" t="s">
        <v>138</v>
      </c>
      <c r="AU188" s="143" t="s">
        <v>90</v>
      </c>
      <c r="AY188" s="17" t="s">
        <v>136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87</v>
      </c>
      <c r="BK188" s="144">
        <f>ROUND(I188*H188,2)</f>
        <v>0</v>
      </c>
      <c r="BL188" s="17" t="s">
        <v>143</v>
      </c>
      <c r="BM188" s="143" t="s">
        <v>1066</v>
      </c>
    </row>
    <row r="189" spans="2:65" s="14" customFormat="1">
      <c r="B189" s="160"/>
      <c r="D189" s="146" t="s">
        <v>145</v>
      </c>
      <c r="E189" s="161" t="s">
        <v>1</v>
      </c>
      <c r="F189" s="162" t="s">
        <v>285</v>
      </c>
      <c r="H189" s="161" t="s">
        <v>1</v>
      </c>
      <c r="I189" s="163"/>
      <c r="L189" s="160"/>
      <c r="M189" s="164"/>
      <c r="T189" s="165"/>
      <c r="AT189" s="161" t="s">
        <v>145</v>
      </c>
      <c r="AU189" s="161" t="s">
        <v>90</v>
      </c>
      <c r="AV189" s="14" t="s">
        <v>87</v>
      </c>
      <c r="AW189" s="14" t="s">
        <v>34</v>
      </c>
      <c r="AX189" s="14" t="s">
        <v>79</v>
      </c>
      <c r="AY189" s="161" t="s">
        <v>136</v>
      </c>
    </row>
    <row r="190" spans="2:65" s="12" customFormat="1">
      <c r="B190" s="145"/>
      <c r="D190" s="146" t="s">
        <v>145</v>
      </c>
      <c r="E190" s="147" t="s">
        <v>1</v>
      </c>
      <c r="F190" s="148" t="s">
        <v>1067</v>
      </c>
      <c r="H190" s="149">
        <v>41.21</v>
      </c>
      <c r="I190" s="150"/>
      <c r="L190" s="145"/>
      <c r="M190" s="151"/>
      <c r="T190" s="152"/>
      <c r="AT190" s="147" t="s">
        <v>145</v>
      </c>
      <c r="AU190" s="147" t="s">
        <v>90</v>
      </c>
      <c r="AV190" s="12" t="s">
        <v>90</v>
      </c>
      <c r="AW190" s="12" t="s">
        <v>34</v>
      </c>
      <c r="AX190" s="12" t="s">
        <v>87</v>
      </c>
      <c r="AY190" s="147" t="s">
        <v>136</v>
      </c>
    </row>
    <row r="191" spans="2:65" s="1" customFormat="1" ht="24.2" customHeight="1">
      <c r="B191" s="32"/>
      <c r="C191" s="132" t="s">
        <v>275</v>
      </c>
      <c r="D191" s="132" t="s">
        <v>138</v>
      </c>
      <c r="E191" s="133" t="s">
        <v>287</v>
      </c>
      <c r="F191" s="134" t="s">
        <v>288</v>
      </c>
      <c r="G191" s="135" t="s">
        <v>207</v>
      </c>
      <c r="H191" s="136">
        <v>0.71799999999999997</v>
      </c>
      <c r="I191" s="137"/>
      <c r="J191" s="138">
        <f>ROUND(I191*H191,2)</f>
        <v>0</v>
      </c>
      <c r="K191" s="134" t="s">
        <v>142</v>
      </c>
      <c r="L191" s="32"/>
      <c r="M191" s="139" t="s">
        <v>1</v>
      </c>
      <c r="N191" s="140" t="s">
        <v>44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143</v>
      </c>
      <c r="AT191" s="143" t="s">
        <v>138</v>
      </c>
      <c r="AU191" s="143" t="s">
        <v>90</v>
      </c>
      <c r="AY191" s="17" t="s">
        <v>136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143</v>
      </c>
      <c r="BM191" s="143" t="s">
        <v>1068</v>
      </c>
    </row>
    <row r="192" spans="2:65" s="12" customFormat="1">
      <c r="B192" s="145"/>
      <c r="D192" s="146" t="s">
        <v>145</v>
      </c>
      <c r="E192" s="147" t="s">
        <v>1</v>
      </c>
      <c r="F192" s="148" t="s">
        <v>1069</v>
      </c>
      <c r="H192" s="149">
        <v>0.71799999999999997</v>
      </c>
      <c r="I192" s="150"/>
      <c r="L192" s="145"/>
      <c r="M192" s="151"/>
      <c r="T192" s="152"/>
      <c r="AT192" s="147" t="s">
        <v>145</v>
      </c>
      <c r="AU192" s="147" t="s">
        <v>90</v>
      </c>
      <c r="AV192" s="12" t="s">
        <v>90</v>
      </c>
      <c r="AW192" s="12" t="s">
        <v>34</v>
      </c>
      <c r="AX192" s="12" t="s">
        <v>87</v>
      </c>
      <c r="AY192" s="147" t="s">
        <v>136</v>
      </c>
    </row>
    <row r="193" spans="2:65" s="1" customFormat="1" ht="33" customHeight="1">
      <c r="B193" s="32"/>
      <c r="C193" s="132" t="s">
        <v>281</v>
      </c>
      <c r="D193" s="132" t="s">
        <v>138</v>
      </c>
      <c r="E193" s="133" t="s">
        <v>292</v>
      </c>
      <c r="F193" s="134" t="s">
        <v>293</v>
      </c>
      <c r="G193" s="135" t="s">
        <v>294</v>
      </c>
      <c r="H193" s="136">
        <v>82.42</v>
      </c>
      <c r="I193" s="137"/>
      <c r="J193" s="138">
        <f>ROUND(I193*H193,2)</f>
        <v>0</v>
      </c>
      <c r="K193" s="134" t="s">
        <v>142</v>
      </c>
      <c r="L193" s="32"/>
      <c r="M193" s="139" t="s">
        <v>1</v>
      </c>
      <c r="N193" s="140" t="s">
        <v>44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143</v>
      </c>
      <c r="AT193" s="143" t="s">
        <v>138</v>
      </c>
      <c r="AU193" s="143" t="s">
        <v>90</v>
      </c>
      <c r="AY193" s="17" t="s">
        <v>136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7" t="s">
        <v>87</v>
      </c>
      <c r="BK193" s="144">
        <f>ROUND(I193*H193,2)</f>
        <v>0</v>
      </c>
      <c r="BL193" s="17" t="s">
        <v>143</v>
      </c>
      <c r="BM193" s="143" t="s">
        <v>1070</v>
      </c>
    </row>
    <row r="194" spans="2:65" s="14" customFormat="1">
      <c r="B194" s="160"/>
      <c r="D194" s="146" t="s">
        <v>145</v>
      </c>
      <c r="E194" s="161" t="s">
        <v>1</v>
      </c>
      <c r="F194" s="162" t="s">
        <v>296</v>
      </c>
      <c r="H194" s="161" t="s">
        <v>1</v>
      </c>
      <c r="I194" s="163"/>
      <c r="L194" s="160"/>
      <c r="M194" s="164"/>
      <c r="T194" s="165"/>
      <c r="AT194" s="161" t="s">
        <v>145</v>
      </c>
      <c r="AU194" s="161" t="s">
        <v>90</v>
      </c>
      <c r="AV194" s="14" t="s">
        <v>87</v>
      </c>
      <c r="AW194" s="14" t="s">
        <v>34</v>
      </c>
      <c r="AX194" s="14" t="s">
        <v>79</v>
      </c>
      <c r="AY194" s="161" t="s">
        <v>136</v>
      </c>
    </row>
    <row r="195" spans="2:65" s="12" customFormat="1">
      <c r="B195" s="145"/>
      <c r="D195" s="146" t="s">
        <v>145</v>
      </c>
      <c r="E195" s="147" t="s">
        <v>1</v>
      </c>
      <c r="F195" s="148" t="s">
        <v>1071</v>
      </c>
      <c r="H195" s="149">
        <v>82.42</v>
      </c>
      <c r="I195" s="150"/>
      <c r="L195" s="145"/>
      <c r="M195" s="151"/>
      <c r="T195" s="152"/>
      <c r="AT195" s="147" t="s">
        <v>145</v>
      </c>
      <c r="AU195" s="147" t="s">
        <v>90</v>
      </c>
      <c r="AV195" s="12" t="s">
        <v>90</v>
      </c>
      <c r="AW195" s="12" t="s">
        <v>34</v>
      </c>
      <c r="AX195" s="12" t="s">
        <v>87</v>
      </c>
      <c r="AY195" s="147" t="s">
        <v>136</v>
      </c>
    </row>
    <row r="196" spans="2:65" s="1" customFormat="1" ht="33" customHeight="1">
      <c r="B196" s="32"/>
      <c r="C196" s="132" t="s">
        <v>7</v>
      </c>
      <c r="D196" s="132" t="s">
        <v>138</v>
      </c>
      <c r="E196" s="133" t="s">
        <v>1072</v>
      </c>
      <c r="F196" s="134" t="s">
        <v>1073</v>
      </c>
      <c r="G196" s="135" t="s">
        <v>207</v>
      </c>
      <c r="H196" s="136">
        <v>0.71799999999999997</v>
      </c>
      <c r="I196" s="137"/>
      <c r="J196" s="138">
        <f>ROUND(I196*H196,2)</f>
        <v>0</v>
      </c>
      <c r="K196" s="134" t="s">
        <v>142</v>
      </c>
      <c r="L196" s="32"/>
      <c r="M196" s="139" t="s">
        <v>1</v>
      </c>
      <c r="N196" s="140" t="s">
        <v>44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143</v>
      </c>
      <c r="AT196" s="143" t="s">
        <v>138</v>
      </c>
      <c r="AU196" s="143" t="s">
        <v>90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87</v>
      </c>
      <c r="BK196" s="144">
        <f>ROUND(I196*H196,2)</f>
        <v>0</v>
      </c>
      <c r="BL196" s="17" t="s">
        <v>143</v>
      </c>
      <c r="BM196" s="143" t="s">
        <v>1074</v>
      </c>
    </row>
    <row r="197" spans="2:65" s="14" customFormat="1" ht="22.5">
      <c r="B197" s="160"/>
      <c r="D197" s="146" t="s">
        <v>145</v>
      </c>
      <c r="E197" s="161" t="s">
        <v>1</v>
      </c>
      <c r="F197" s="162" t="s">
        <v>1075</v>
      </c>
      <c r="H197" s="161" t="s">
        <v>1</v>
      </c>
      <c r="I197" s="163"/>
      <c r="L197" s="160"/>
      <c r="M197" s="164"/>
      <c r="T197" s="165"/>
      <c r="AT197" s="161" t="s">
        <v>145</v>
      </c>
      <c r="AU197" s="161" t="s">
        <v>90</v>
      </c>
      <c r="AV197" s="14" t="s">
        <v>87</v>
      </c>
      <c r="AW197" s="14" t="s">
        <v>34</v>
      </c>
      <c r="AX197" s="14" t="s">
        <v>79</v>
      </c>
      <c r="AY197" s="161" t="s">
        <v>136</v>
      </c>
    </row>
    <row r="198" spans="2:65" s="14" customFormat="1" ht="22.5">
      <c r="B198" s="160"/>
      <c r="D198" s="146" t="s">
        <v>145</v>
      </c>
      <c r="E198" s="161" t="s">
        <v>1</v>
      </c>
      <c r="F198" s="162" t="s">
        <v>1076</v>
      </c>
      <c r="H198" s="161" t="s">
        <v>1</v>
      </c>
      <c r="I198" s="163"/>
      <c r="L198" s="160"/>
      <c r="M198" s="164"/>
      <c r="T198" s="165"/>
      <c r="AT198" s="161" t="s">
        <v>145</v>
      </c>
      <c r="AU198" s="161" t="s">
        <v>90</v>
      </c>
      <c r="AV198" s="14" t="s">
        <v>87</v>
      </c>
      <c r="AW198" s="14" t="s">
        <v>34</v>
      </c>
      <c r="AX198" s="14" t="s">
        <v>79</v>
      </c>
      <c r="AY198" s="161" t="s">
        <v>136</v>
      </c>
    </row>
    <row r="199" spans="2:65" s="12" customFormat="1">
      <c r="B199" s="145"/>
      <c r="D199" s="146" t="s">
        <v>145</v>
      </c>
      <c r="E199" s="147" t="s">
        <v>1</v>
      </c>
      <c r="F199" s="148" t="s">
        <v>1077</v>
      </c>
      <c r="H199" s="149">
        <v>0.71799999999999997</v>
      </c>
      <c r="I199" s="150"/>
      <c r="L199" s="145"/>
      <c r="M199" s="151"/>
      <c r="T199" s="152"/>
      <c r="AT199" s="147" t="s">
        <v>145</v>
      </c>
      <c r="AU199" s="147" t="s">
        <v>90</v>
      </c>
      <c r="AV199" s="12" t="s">
        <v>90</v>
      </c>
      <c r="AW199" s="12" t="s">
        <v>34</v>
      </c>
      <c r="AX199" s="12" t="s">
        <v>87</v>
      </c>
      <c r="AY199" s="147" t="s">
        <v>136</v>
      </c>
    </row>
    <row r="200" spans="2:65" s="1" customFormat="1" ht="24.2" customHeight="1">
      <c r="B200" s="32"/>
      <c r="C200" s="132" t="s">
        <v>291</v>
      </c>
      <c r="D200" s="132" t="s">
        <v>138</v>
      </c>
      <c r="E200" s="133" t="s">
        <v>1078</v>
      </c>
      <c r="F200" s="134" t="s">
        <v>1079</v>
      </c>
      <c r="G200" s="135" t="s">
        <v>207</v>
      </c>
      <c r="H200" s="136">
        <v>27.055</v>
      </c>
      <c r="I200" s="137"/>
      <c r="J200" s="138">
        <f>ROUND(I200*H200,2)</f>
        <v>0</v>
      </c>
      <c r="K200" s="134" t="s">
        <v>142</v>
      </c>
      <c r="L200" s="32"/>
      <c r="M200" s="139" t="s">
        <v>1</v>
      </c>
      <c r="N200" s="140" t="s">
        <v>44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143</v>
      </c>
      <c r="AT200" s="143" t="s">
        <v>138</v>
      </c>
      <c r="AU200" s="143" t="s">
        <v>90</v>
      </c>
      <c r="AY200" s="17" t="s">
        <v>136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87</v>
      </c>
      <c r="BK200" s="144">
        <f>ROUND(I200*H200,2)</f>
        <v>0</v>
      </c>
      <c r="BL200" s="17" t="s">
        <v>143</v>
      </c>
      <c r="BM200" s="143" t="s">
        <v>1080</v>
      </c>
    </row>
    <row r="201" spans="2:65" s="14" customFormat="1">
      <c r="B201" s="160"/>
      <c r="D201" s="146" t="s">
        <v>145</v>
      </c>
      <c r="E201" s="161" t="s">
        <v>1</v>
      </c>
      <c r="F201" s="162" t="s">
        <v>311</v>
      </c>
      <c r="H201" s="161" t="s">
        <v>1</v>
      </c>
      <c r="I201" s="163"/>
      <c r="L201" s="160"/>
      <c r="M201" s="164"/>
      <c r="T201" s="165"/>
      <c r="AT201" s="161" t="s">
        <v>145</v>
      </c>
      <c r="AU201" s="161" t="s">
        <v>90</v>
      </c>
      <c r="AV201" s="14" t="s">
        <v>87</v>
      </c>
      <c r="AW201" s="14" t="s">
        <v>34</v>
      </c>
      <c r="AX201" s="14" t="s">
        <v>79</v>
      </c>
      <c r="AY201" s="161" t="s">
        <v>136</v>
      </c>
    </row>
    <row r="202" spans="2:65" s="14" customFormat="1" ht="22.5">
      <c r="B202" s="160"/>
      <c r="D202" s="146" t="s">
        <v>145</v>
      </c>
      <c r="E202" s="161" t="s">
        <v>1</v>
      </c>
      <c r="F202" s="162" t="s">
        <v>1081</v>
      </c>
      <c r="H202" s="161" t="s">
        <v>1</v>
      </c>
      <c r="I202" s="163"/>
      <c r="L202" s="160"/>
      <c r="M202" s="164"/>
      <c r="T202" s="165"/>
      <c r="AT202" s="161" t="s">
        <v>145</v>
      </c>
      <c r="AU202" s="161" t="s">
        <v>90</v>
      </c>
      <c r="AV202" s="14" t="s">
        <v>87</v>
      </c>
      <c r="AW202" s="14" t="s">
        <v>34</v>
      </c>
      <c r="AX202" s="14" t="s">
        <v>79</v>
      </c>
      <c r="AY202" s="161" t="s">
        <v>136</v>
      </c>
    </row>
    <row r="203" spans="2:65" s="14" customFormat="1">
      <c r="B203" s="160"/>
      <c r="D203" s="146" t="s">
        <v>145</v>
      </c>
      <c r="E203" s="161" t="s">
        <v>1</v>
      </c>
      <c r="F203" s="162" t="s">
        <v>313</v>
      </c>
      <c r="H203" s="161" t="s">
        <v>1</v>
      </c>
      <c r="I203" s="163"/>
      <c r="L203" s="160"/>
      <c r="M203" s="164"/>
      <c r="T203" s="165"/>
      <c r="AT203" s="161" t="s">
        <v>145</v>
      </c>
      <c r="AU203" s="161" t="s">
        <v>90</v>
      </c>
      <c r="AV203" s="14" t="s">
        <v>87</v>
      </c>
      <c r="AW203" s="14" t="s">
        <v>34</v>
      </c>
      <c r="AX203" s="14" t="s">
        <v>79</v>
      </c>
      <c r="AY203" s="161" t="s">
        <v>136</v>
      </c>
    </row>
    <row r="204" spans="2:65" s="12" customFormat="1">
      <c r="B204" s="145"/>
      <c r="D204" s="146" t="s">
        <v>145</v>
      </c>
      <c r="E204" s="147" t="s">
        <v>1</v>
      </c>
      <c r="F204" s="148" t="s">
        <v>1082</v>
      </c>
      <c r="H204" s="149">
        <v>41.927999999999997</v>
      </c>
      <c r="I204" s="150"/>
      <c r="L204" s="145"/>
      <c r="M204" s="151"/>
      <c r="T204" s="152"/>
      <c r="AT204" s="147" t="s">
        <v>145</v>
      </c>
      <c r="AU204" s="147" t="s">
        <v>90</v>
      </c>
      <c r="AV204" s="12" t="s">
        <v>90</v>
      </c>
      <c r="AW204" s="12" t="s">
        <v>34</v>
      </c>
      <c r="AX204" s="12" t="s">
        <v>79</v>
      </c>
      <c r="AY204" s="147" t="s">
        <v>136</v>
      </c>
    </row>
    <row r="205" spans="2:65" s="14" customFormat="1">
      <c r="B205" s="160"/>
      <c r="D205" s="146" t="s">
        <v>145</v>
      </c>
      <c r="E205" s="161" t="s">
        <v>1</v>
      </c>
      <c r="F205" s="162" t="s">
        <v>315</v>
      </c>
      <c r="H205" s="161" t="s">
        <v>1</v>
      </c>
      <c r="I205" s="163"/>
      <c r="L205" s="160"/>
      <c r="M205" s="164"/>
      <c r="T205" s="165"/>
      <c r="AT205" s="161" t="s">
        <v>145</v>
      </c>
      <c r="AU205" s="161" t="s">
        <v>90</v>
      </c>
      <c r="AV205" s="14" t="s">
        <v>87</v>
      </c>
      <c r="AW205" s="14" t="s">
        <v>34</v>
      </c>
      <c r="AX205" s="14" t="s">
        <v>79</v>
      </c>
      <c r="AY205" s="161" t="s">
        <v>136</v>
      </c>
    </row>
    <row r="206" spans="2:65" s="12" customFormat="1">
      <c r="B206" s="145"/>
      <c r="D206" s="146" t="s">
        <v>145</v>
      </c>
      <c r="E206" s="147" t="s">
        <v>1</v>
      </c>
      <c r="F206" s="148" t="s">
        <v>1083</v>
      </c>
      <c r="H206" s="149">
        <v>-14.154999999999999</v>
      </c>
      <c r="I206" s="150"/>
      <c r="L206" s="145"/>
      <c r="M206" s="151"/>
      <c r="T206" s="152"/>
      <c r="AT206" s="147" t="s">
        <v>145</v>
      </c>
      <c r="AU206" s="147" t="s">
        <v>90</v>
      </c>
      <c r="AV206" s="12" t="s">
        <v>90</v>
      </c>
      <c r="AW206" s="12" t="s">
        <v>34</v>
      </c>
      <c r="AX206" s="12" t="s">
        <v>79</v>
      </c>
      <c r="AY206" s="147" t="s">
        <v>136</v>
      </c>
    </row>
    <row r="207" spans="2:65" s="14" customFormat="1">
      <c r="B207" s="160"/>
      <c r="D207" s="146" t="s">
        <v>145</v>
      </c>
      <c r="E207" s="161" t="s">
        <v>1</v>
      </c>
      <c r="F207" s="162" t="s">
        <v>317</v>
      </c>
      <c r="H207" s="161" t="s">
        <v>1</v>
      </c>
      <c r="I207" s="163"/>
      <c r="L207" s="160"/>
      <c r="M207" s="164"/>
      <c r="T207" s="165"/>
      <c r="AT207" s="161" t="s">
        <v>145</v>
      </c>
      <c r="AU207" s="161" t="s">
        <v>90</v>
      </c>
      <c r="AV207" s="14" t="s">
        <v>87</v>
      </c>
      <c r="AW207" s="14" t="s">
        <v>34</v>
      </c>
      <c r="AX207" s="14" t="s">
        <v>79</v>
      </c>
      <c r="AY207" s="161" t="s">
        <v>136</v>
      </c>
    </row>
    <row r="208" spans="2:65" s="12" customFormat="1">
      <c r="B208" s="145"/>
      <c r="D208" s="146" t="s">
        <v>145</v>
      </c>
      <c r="E208" s="147" t="s">
        <v>1</v>
      </c>
      <c r="F208" s="148" t="s">
        <v>1084</v>
      </c>
      <c r="H208" s="149">
        <v>-0.71799999999999997</v>
      </c>
      <c r="I208" s="150"/>
      <c r="L208" s="145"/>
      <c r="M208" s="151"/>
      <c r="T208" s="152"/>
      <c r="AT208" s="147" t="s">
        <v>145</v>
      </c>
      <c r="AU208" s="147" t="s">
        <v>90</v>
      </c>
      <c r="AV208" s="12" t="s">
        <v>90</v>
      </c>
      <c r="AW208" s="12" t="s">
        <v>34</v>
      </c>
      <c r="AX208" s="12" t="s">
        <v>79</v>
      </c>
      <c r="AY208" s="147" t="s">
        <v>136</v>
      </c>
    </row>
    <row r="209" spans="2:65" s="13" customFormat="1">
      <c r="B209" s="153"/>
      <c r="D209" s="146" t="s">
        <v>145</v>
      </c>
      <c r="E209" s="154" t="s">
        <v>1</v>
      </c>
      <c r="F209" s="155" t="s">
        <v>168</v>
      </c>
      <c r="H209" s="156">
        <v>27.054999999999996</v>
      </c>
      <c r="I209" s="157"/>
      <c r="L209" s="153"/>
      <c r="M209" s="158"/>
      <c r="T209" s="159"/>
      <c r="AT209" s="154" t="s">
        <v>145</v>
      </c>
      <c r="AU209" s="154" t="s">
        <v>90</v>
      </c>
      <c r="AV209" s="13" t="s">
        <v>143</v>
      </c>
      <c r="AW209" s="13" t="s">
        <v>34</v>
      </c>
      <c r="AX209" s="13" t="s">
        <v>87</v>
      </c>
      <c r="AY209" s="154" t="s">
        <v>136</v>
      </c>
    </row>
    <row r="210" spans="2:65" s="1" customFormat="1" ht="16.5" customHeight="1">
      <c r="B210" s="32"/>
      <c r="C210" s="173" t="s">
        <v>298</v>
      </c>
      <c r="D210" s="173" t="s">
        <v>320</v>
      </c>
      <c r="E210" s="174" t="s">
        <v>321</v>
      </c>
      <c r="F210" s="175" t="s">
        <v>322</v>
      </c>
      <c r="G210" s="176" t="s">
        <v>294</v>
      </c>
      <c r="H210" s="177">
        <v>54.11</v>
      </c>
      <c r="I210" s="178"/>
      <c r="J210" s="179">
        <f>ROUND(I210*H210,2)</f>
        <v>0</v>
      </c>
      <c r="K210" s="175" t="s">
        <v>142</v>
      </c>
      <c r="L210" s="180"/>
      <c r="M210" s="181" t="s">
        <v>1</v>
      </c>
      <c r="N210" s="182" t="s">
        <v>44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179</v>
      </c>
      <c r="AT210" s="143" t="s">
        <v>320</v>
      </c>
      <c r="AU210" s="143" t="s">
        <v>90</v>
      </c>
      <c r="AY210" s="17" t="s">
        <v>136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87</v>
      </c>
      <c r="BK210" s="144">
        <f>ROUND(I210*H210,2)</f>
        <v>0</v>
      </c>
      <c r="BL210" s="17" t="s">
        <v>143</v>
      </c>
      <c r="BM210" s="143" t="s">
        <v>1085</v>
      </c>
    </row>
    <row r="211" spans="2:65" s="12" customFormat="1">
      <c r="B211" s="145"/>
      <c r="D211" s="146" t="s">
        <v>145</v>
      </c>
      <c r="E211" s="147" t="s">
        <v>1</v>
      </c>
      <c r="F211" s="148" t="s">
        <v>1086</v>
      </c>
      <c r="H211" s="149">
        <v>54.11</v>
      </c>
      <c r="I211" s="150"/>
      <c r="L211" s="145"/>
      <c r="M211" s="151"/>
      <c r="T211" s="152"/>
      <c r="AT211" s="147" t="s">
        <v>145</v>
      </c>
      <c r="AU211" s="147" t="s">
        <v>90</v>
      </c>
      <c r="AV211" s="12" t="s">
        <v>90</v>
      </c>
      <c r="AW211" s="12" t="s">
        <v>34</v>
      </c>
      <c r="AX211" s="12" t="s">
        <v>87</v>
      </c>
      <c r="AY211" s="147" t="s">
        <v>136</v>
      </c>
    </row>
    <row r="212" spans="2:65" s="1" customFormat="1" ht="24.2" customHeight="1">
      <c r="B212" s="32"/>
      <c r="C212" s="132" t="s">
        <v>309</v>
      </c>
      <c r="D212" s="132" t="s">
        <v>138</v>
      </c>
      <c r="E212" s="133" t="s">
        <v>1087</v>
      </c>
      <c r="F212" s="134" t="s">
        <v>1088</v>
      </c>
      <c r="G212" s="135" t="s">
        <v>207</v>
      </c>
      <c r="H212" s="136">
        <v>11.028</v>
      </c>
      <c r="I212" s="137"/>
      <c r="J212" s="138">
        <f>ROUND(I212*H212,2)</f>
        <v>0</v>
      </c>
      <c r="K212" s="134" t="s">
        <v>142</v>
      </c>
      <c r="L212" s="32"/>
      <c r="M212" s="139" t="s">
        <v>1</v>
      </c>
      <c r="N212" s="140" t="s">
        <v>44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143</v>
      </c>
      <c r="AT212" s="143" t="s">
        <v>138</v>
      </c>
      <c r="AU212" s="143" t="s">
        <v>90</v>
      </c>
      <c r="AY212" s="17" t="s">
        <v>136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87</v>
      </c>
      <c r="BK212" s="144">
        <f>ROUND(I212*H212,2)</f>
        <v>0</v>
      </c>
      <c r="BL212" s="17" t="s">
        <v>143</v>
      </c>
      <c r="BM212" s="143" t="s">
        <v>1089</v>
      </c>
    </row>
    <row r="213" spans="2:65" s="14" customFormat="1">
      <c r="B213" s="160"/>
      <c r="D213" s="146" t="s">
        <v>145</v>
      </c>
      <c r="E213" s="161" t="s">
        <v>1</v>
      </c>
      <c r="F213" s="162" t="s">
        <v>1090</v>
      </c>
      <c r="H213" s="161" t="s">
        <v>1</v>
      </c>
      <c r="I213" s="163"/>
      <c r="L213" s="160"/>
      <c r="M213" s="164"/>
      <c r="T213" s="165"/>
      <c r="AT213" s="161" t="s">
        <v>145</v>
      </c>
      <c r="AU213" s="161" t="s">
        <v>90</v>
      </c>
      <c r="AV213" s="14" t="s">
        <v>87</v>
      </c>
      <c r="AW213" s="14" t="s">
        <v>34</v>
      </c>
      <c r="AX213" s="14" t="s">
        <v>79</v>
      </c>
      <c r="AY213" s="161" t="s">
        <v>136</v>
      </c>
    </row>
    <row r="214" spans="2:65" s="12" customFormat="1">
      <c r="B214" s="145"/>
      <c r="D214" s="146" t="s">
        <v>145</v>
      </c>
      <c r="E214" s="147" t="s">
        <v>1</v>
      </c>
      <c r="F214" s="148" t="s">
        <v>1091</v>
      </c>
      <c r="H214" s="149">
        <v>0.53100000000000003</v>
      </c>
      <c r="I214" s="150"/>
      <c r="L214" s="145"/>
      <c r="M214" s="151"/>
      <c r="T214" s="152"/>
      <c r="AT214" s="147" t="s">
        <v>145</v>
      </c>
      <c r="AU214" s="147" t="s">
        <v>90</v>
      </c>
      <c r="AV214" s="12" t="s">
        <v>90</v>
      </c>
      <c r="AW214" s="12" t="s">
        <v>34</v>
      </c>
      <c r="AX214" s="12" t="s">
        <v>79</v>
      </c>
      <c r="AY214" s="147" t="s">
        <v>136</v>
      </c>
    </row>
    <row r="215" spans="2:65" s="12" customFormat="1">
      <c r="B215" s="145"/>
      <c r="D215" s="146" t="s">
        <v>145</v>
      </c>
      <c r="E215" s="147" t="s">
        <v>1</v>
      </c>
      <c r="F215" s="148" t="s">
        <v>1092</v>
      </c>
      <c r="H215" s="149">
        <v>0.31900000000000001</v>
      </c>
      <c r="I215" s="150"/>
      <c r="L215" s="145"/>
      <c r="M215" s="151"/>
      <c r="T215" s="152"/>
      <c r="AT215" s="147" t="s">
        <v>145</v>
      </c>
      <c r="AU215" s="147" t="s">
        <v>90</v>
      </c>
      <c r="AV215" s="12" t="s">
        <v>90</v>
      </c>
      <c r="AW215" s="12" t="s">
        <v>34</v>
      </c>
      <c r="AX215" s="12" t="s">
        <v>79</v>
      </c>
      <c r="AY215" s="147" t="s">
        <v>136</v>
      </c>
    </row>
    <row r="216" spans="2:65" s="12" customFormat="1">
      <c r="B216" s="145"/>
      <c r="D216" s="146" t="s">
        <v>145</v>
      </c>
      <c r="E216" s="147" t="s">
        <v>1</v>
      </c>
      <c r="F216" s="148" t="s">
        <v>1093</v>
      </c>
      <c r="H216" s="149">
        <v>0.42799999999999999</v>
      </c>
      <c r="I216" s="150"/>
      <c r="L216" s="145"/>
      <c r="M216" s="151"/>
      <c r="T216" s="152"/>
      <c r="AT216" s="147" t="s">
        <v>145</v>
      </c>
      <c r="AU216" s="147" t="s">
        <v>90</v>
      </c>
      <c r="AV216" s="12" t="s">
        <v>90</v>
      </c>
      <c r="AW216" s="12" t="s">
        <v>34</v>
      </c>
      <c r="AX216" s="12" t="s">
        <v>79</v>
      </c>
      <c r="AY216" s="147" t="s">
        <v>136</v>
      </c>
    </row>
    <row r="217" spans="2:65" s="12" customFormat="1">
      <c r="B217" s="145"/>
      <c r="D217" s="146" t="s">
        <v>145</v>
      </c>
      <c r="E217" s="147" t="s">
        <v>1</v>
      </c>
      <c r="F217" s="148" t="s">
        <v>1094</v>
      </c>
      <c r="H217" s="149">
        <v>0.47399999999999998</v>
      </c>
      <c r="I217" s="150"/>
      <c r="L217" s="145"/>
      <c r="M217" s="151"/>
      <c r="T217" s="152"/>
      <c r="AT217" s="147" t="s">
        <v>145</v>
      </c>
      <c r="AU217" s="147" t="s">
        <v>90</v>
      </c>
      <c r="AV217" s="12" t="s">
        <v>90</v>
      </c>
      <c r="AW217" s="12" t="s">
        <v>34</v>
      </c>
      <c r="AX217" s="12" t="s">
        <v>79</v>
      </c>
      <c r="AY217" s="147" t="s">
        <v>136</v>
      </c>
    </row>
    <row r="218" spans="2:65" s="12" customFormat="1">
      <c r="B218" s="145"/>
      <c r="D218" s="146" t="s">
        <v>145</v>
      </c>
      <c r="E218" s="147" t="s">
        <v>1</v>
      </c>
      <c r="F218" s="148" t="s">
        <v>1095</v>
      </c>
      <c r="H218" s="149">
        <v>0.47799999999999998</v>
      </c>
      <c r="I218" s="150"/>
      <c r="L218" s="145"/>
      <c r="M218" s="151"/>
      <c r="T218" s="152"/>
      <c r="AT218" s="147" t="s">
        <v>145</v>
      </c>
      <c r="AU218" s="147" t="s">
        <v>90</v>
      </c>
      <c r="AV218" s="12" t="s">
        <v>90</v>
      </c>
      <c r="AW218" s="12" t="s">
        <v>34</v>
      </c>
      <c r="AX218" s="12" t="s">
        <v>79</v>
      </c>
      <c r="AY218" s="147" t="s">
        <v>136</v>
      </c>
    </row>
    <row r="219" spans="2:65" s="12" customFormat="1">
      <c r="B219" s="145"/>
      <c r="D219" s="146" t="s">
        <v>145</v>
      </c>
      <c r="E219" s="147" t="s">
        <v>1</v>
      </c>
      <c r="F219" s="148" t="s">
        <v>1096</v>
      </c>
      <c r="H219" s="149">
        <v>0.35899999999999999</v>
      </c>
      <c r="I219" s="150"/>
      <c r="L219" s="145"/>
      <c r="M219" s="151"/>
      <c r="T219" s="152"/>
      <c r="AT219" s="147" t="s">
        <v>145</v>
      </c>
      <c r="AU219" s="147" t="s">
        <v>90</v>
      </c>
      <c r="AV219" s="12" t="s">
        <v>90</v>
      </c>
      <c r="AW219" s="12" t="s">
        <v>34</v>
      </c>
      <c r="AX219" s="12" t="s">
        <v>79</v>
      </c>
      <c r="AY219" s="147" t="s">
        <v>136</v>
      </c>
    </row>
    <row r="220" spans="2:65" s="14" customFormat="1" ht="22.5">
      <c r="B220" s="160"/>
      <c r="D220" s="146" t="s">
        <v>145</v>
      </c>
      <c r="E220" s="161" t="s">
        <v>1</v>
      </c>
      <c r="F220" s="162" t="s">
        <v>1021</v>
      </c>
      <c r="H220" s="161" t="s">
        <v>1</v>
      </c>
      <c r="I220" s="163"/>
      <c r="L220" s="160"/>
      <c r="M220" s="164"/>
      <c r="T220" s="165"/>
      <c r="AT220" s="161" t="s">
        <v>145</v>
      </c>
      <c r="AU220" s="161" t="s">
        <v>90</v>
      </c>
      <c r="AV220" s="14" t="s">
        <v>87</v>
      </c>
      <c r="AW220" s="14" t="s">
        <v>34</v>
      </c>
      <c r="AX220" s="14" t="s">
        <v>79</v>
      </c>
      <c r="AY220" s="161" t="s">
        <v>136</v>
      </c>
    </row>
    <row r="221" spans="2:65" s="12" customFormat="1">
      <c r="B221" s="145"/>
      <c r="D221" s="146" t="s">
        <v>145</v>
      </c>
      <c r="E221" s="147" t="s">
        <v>1</v>
      </c>
      <c r="F221" s="148" t="s">
        <v>1097</v>
      </c>
      <c r="H221" s="149">
        <v>0.16600000000000001</v>
      </c>
      <c r="I221" s="150"/>
      <c r="L221" s="145"/>
      <c r="M221" s="151"/>
      <c r="T221" s="152"/>
      <c r="AT221" s="147" t="s">
        <v>145</v>
      </c>
      <c r="AU221" s="147" t="s">
        <v>90</v>
      </c>
      <c r="AV221" s="12" t="s">
        <v>90</v>
      </c>
      <c r="AW221" s="12" t="s">
        <v>34</v>
      </c>
      <c r="AX221" s="12" t="s">
        <v>79</v>
      </c>
      <c r="AY221" s="147" t="s">
        <v>136</v>
      </c>
    </row>
    <row r="222" spans="2:65" s="12" customFormat="1">
      <c r="B222" s="145"/>
      <c r="D222" s="146" t="s">
        <v>145</v>
      </c>
      <c r="E222" s="147" t="s">
        <v>1</v>
      </c>
      <c r="F222" s="148" t="s">
        <v>1098</v>
      </c>
      <c r="H222" s="149">
        <v>0.16600000000000001</v>
      </c>
      <c r="I222" s="150"/>
      <c r="L222" s="145"/>
      <c r="M222" s="151"/>
      <c r="T222" s="152"/>
      <c r="AT222" s="147" t="s">
        <v>145</v>
      </c>
      <c r="AU222" s="147" t="s">
        <v>90</v>
      </c>
      <c r="AV222" s="12" t="s">
        <v>90</v>
      </c>
      <c r="AW222" s="12" t="s">
        <v>34</v>
      </c>
      <c r="AX222" s="12" t="s">
        <v>79</v>
      </c>
      <c r="AY222" s="147" t="s">
        <v>136</v>
      </c>
    </row>
    <row r="223" spans="2:65" s="12" customFormat="1">
      <c r="B223" s="145"/>
      <c r="D223" s="146" t="s">
        <v>145</v>
      </c>
      <c r="E223" s="147" t="s">
        <v>1</v>
      </c>
      <c r="F223" s="148" t="s">
        <v>1099</v>
      </c>
      <c r="H223" s="149">
        <v>1.494</v>
      </c>
      <c r="I223" s="150"/>
      <c r="L223" s="145"/>
      <c r="M223" s="151"/>
      <c r="T223" s="152"/>
      <c r="AT223" s="147" t="s">
        <v>145</v>
      </c>
      <c r="AU223" s="147" t="s">
        <v>90</v>
      </c>
      <c r="AV223" s="12" t="s">
        <v>90</v>
      </c>
      <c r="AW223" s="12" t="s">
        <v>34</v>
      </c>
      <c r="AX223" s="12" t="s">
        <v>79</v>
      </c>
      <c r="AY223" s="147" t="s">
        <v>136</v>
      </c>
    </row>
    <row r="224" spans="2:65" s="12" customFormat="1">
      <c r="B224" s="145"/>
      <c r="D224" s="146" t="s">
        <v>145</v>
      </c>
      <c r="E224" s="147" t="s">
        <v>1</v>
      </c>
      <c r="F224" s="148" t="s">
        <v>1100</v>
      </c>
      <c r="H224" s="149">
        <v>1.494</v>
      </c>
      <c r="I224" s="150"/>
      <c r="L224" s="145"/>
      <c r="M224" s="151"/>
      <c r="T224" s="152"/>
      <c r="AT224" s="147" t="s">
        <v>145</v>
      </c>
      <c r="AU224" s="147" t="s">
        <v>90</v>
      </c>
      <c r="AV224" s="12" t="s">
        <v>90</v>
      </c>
      <c r="AW224" s="12" t="s">
        <v>34</v>
      </c>
      <c r="AX224" s="12" t="s">
        <v>79</v>
      </c>
      <c r="AY224" s="147" t="s">
        <v>136</v>
      </c>
    </row>
    <row r="225" spans="2:65" s="12" customFormat="1">
      <c r="B225" s="145"/>
      <c r="D225" s="146" t="s">
        <v>145</v>
      </c>
      <c r="E225" s="147" t="s">
        <v>1</v>
      </c>
      <c r="F225" s="148" t="s">
        <v>1101</v>
      </c>
      <c r="H225" s="149">
        <v>3.101</v>
      </c>
      <c r="I225" s="150"/>
      <c r="L225" s="145"/>
      <c r="M225" s="151"/>
      <c r="T225" s="152"/>
      <c r="AT225" s="147" t="s">
        <v>145</v>
      </c>
      <c r="AU225" s="147" t="s">
        <v>90</v>
      </c>
      <c r="AV225" s="12" t="s">
        <v>90</v>
      </c>
      <c r="AW225" s="12" t="s">
        <v>34</v>
      </c>
      <c r="AX225" s="12" t="s">
        <v>79</v>
      </c>
      <c r="AY225" s="147" t="s">
        <v>136</v>
      </c>
    </row>
    <row r="226" spans="2:65" s="12" customFormat="1">
      <c r="B226" s="145"/>
      <c r="D226" s="146" t="s">
        <v>145</v>
      </c>
      <c r="E226" s="147" t="s">
        <v>1</v>
      </c>
      <c r="F226" s="148" t="s">
        <v>1102</v>
      </c>
      <c r="H226" s="149">
        <v>0.59299999999999997</v>
      </c>
      <c r="I226" s="150"/>
      <c r="L226" s="145"/>
      <c r="M226" s="151"/>
      <c r="T226" s="152"/>
      <c r="AT226" s="147" t="s">
        <v>145</v>
      </c>
      <c r="AU226" s="147" t="s">
        <v>90</v>
      </c>
      <c r="AV226" s="12" t="s">
        <v>90</v>
      </c>
      <c r="AW226" s="12" t="s">
        <v>34</v>
      </c>
      <c r="AX226" s="12" t="s">
        <v>79</v>
      </c>
      <c r="AY226" s="147" t="s">
        <v>136</v>
      </c>
    </row>
    <row r="227" spans="2:65" s="12" customFormat="1">
      <c r="B227" s="145"/>
      <c r="D227" s="146" t="s">
        <v>145</v>
      </c>
      <c r="E227" s="147" t="s">
        <v>1</v>
      </c>
      <c r="F227" s="148" t="s">
        <v>1103</v>
      </c>
      <c r="H227" s="149">
        <v>0.56999999999999995</v>
      </c>
      <c r="I227" s="150"/>
      <c r="L227" s="145"/>
      <c r="M227" s="151"/>
      <c r="T227" s="152"/>
      <c r="AT227" s="147" t="s">
        <v>145</v>
      </c>
      <c r="AU227" s="147" t="s">
        <v>90</v>
      </c>
      <c r="AV227" s="12" t="s">
        <v>90</v>
      </c>
      <c r="AW227" s="12" t="s">
        <v>34</v>
      </c>
      <c r="AX227" s="12" t="s">
        <v>79</v>
      </c>
      <c r="AY227" s="147" t="s">
        <v>136</v>
      </c>
    </row>
    <row r="228" spans="2:65" s="12" customFormat="1">
      <c r="B228" s="145"/>
      <c r="D228" s="146" t="s">
        <v>145</v>
      </c>
      <c r="E228" s="147" t="s">
        <v>1</v>
      </c>
      <c r="F228" s="148" t="s">
        <v>1104</v>
      </c>
      <c r="H228" s="149">
        <v>0.85499999999999998</v>
      </c>
      <c r="I228" s="150"/>
      <c r="L228" s="145"/>
      <c r="M228" s="151"/>
      <c r="T228" s="152"/>
      <c r="AT228" s="147" t="s">
        <v>145</v>
      </c>
      <c r="AU228" s="147" t="s">
        <v>90</v>
      </c>
      <c r="AV228" s="12" t="s">
        <v>90</v>
      </c>
      <c r="AW228" s="12" t="s">
        <v>34</v>
      </c>
      <c r="AX228" s="12" t="s">
        <v>79</v>
      </c>
      <c r="AY228" s="147" t="s">
        <v>136</v>
      </c>
    </row>
    <row r="229" spans="2:65" s="13" customFormat="1">
      <c r="B229" s="153"/>
      <c r="D229" s="146" t="s">
        <v>145</v>
      </c>
      <c r="E229" s="154" t="s">
        <v>1</v>
      </c>
      <c r="F229" s="155" t="s">
        <v>168</v>
      </c>
      <c r="H229" s="156">
        <v>11.028</v>
      </c>
      <c r="I229" s="157"/>
      <c r="L229" s="153"/>
      <c r="M229" s="158"/>
      <c r="T229" s="159"/>
      <c r="AT229" s="154" t="s">
        <v>145</v>
      </c>
      <c r="AU229" s="154" t="s">
        <v>90</v>
      </c>
      <c r="AV229" s="13" t="s">
        <v>143</v>
      </c>
      <c r="AW229" s="13" t="s">
        <v>34</v>
      </c>
      <c r="AX229" s="13" t="s">
        <v>87</v>
      </c>
      <c r="AY229" s="154" t="s">
        <v>136</v>
      </c>
    </row>
    <row r="230" spans="2:65" s="1" customFormat="1" ht="16.5" customHeight="1">
      <c r="B230" s="32"/>
      <c r="C230" s="173" t="s">
        <v>319</v>
      </c>
      <c r="D230" s="173" t="s">
        <v>320</v>
      </c>
      <c r="E230" s="174" t="s">
        <v>341</v>
      </c>
      <c r="F230" s="175" t="s">
        <v>342</v>
      </c>
      <c r="G230" s="176" t="s">
        <v>294</v>
      </c>
      <c r="H230" s="177">
        <v>22.056000000000001</v>
      </c>
      <c r="I230" s="178"/>
      <c r="J230" s="179">
        <f>ROUND(I230*H230,2)</f>
        <v>0</v>
      </c>
      <c r="K230" s="175" t="s">
        <v>1</v>
      </c>
      <c r="L230" s="180"/>
      <c r="M230" s="181" t="s">
        <v>1</v>
      </c>
      <c r="N230" s="182" t="s">
        <v>44</v>
      </c>
      <c r="P230" s="141">
        <f>O230*H230</f>
        <v>0</v>
      </c>
      <c r="Q230" s="141">
        <v>1</v>
      </c>
      <c r="R230" s="141">
        <f>Q230*H230</f>
        <v>22.056000000000001</v>
      </c>
      <c r="S230" s="141">
        <v>0</v>
      </c>
      <c r="T230" s="142">
        <f>S230*H230</f>
        <v>0</v>
      </c>
      <c r="AR230" s="143" t="s">
        <v>179</v>
      </c>
      <c r="AT230" s="143" t="s">
        <v>320</v>
      </c>
      <c r="AU230" s="143" t="s">
        <v>90</v>
      </c>
      <c r="AY230" s="17" t="s">
        <v>136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7" t="s">
        <v>87</v>
      </c>
      <c r="BK230" s="144">
        <f>ROUND(I230*H230,2)</f>
        <v>0</v>
      </c>
      <c r="BL230" s="17" t="s">
        <v>143</v>
      </c>
      <c r="BM230" s="143" t="s">
        <v>1105</v>
      </c>
    </row>
    <row r="231" spans="2:65" s="12" customFormat="1">
      <c r="B231" s="145"/>
      <c r="D231" s="146" t="s">
        <v>145</v>
      </c>
      <c r="E231" s="147" t="s">
        <v>1</v>
      </c>
      <c r="F231" s="148" t="s">
        <v>1106</v>
      </c>
      <c r="H231" s="149">
        <v>22.056000000000001</v>
      </c>
      <c r="I231" s="150"/>
      <c r="L231" s="145"/>
      <c r="M231" s="151"/>
      <c r="T231" s="152"/>
      <c r="AT231" s="147" t="s">
        <v>145</v>
      </c>
      <c r="AU231" s="147" t="s">
        <v>90</v>
      </c>
      <c r="AV231" s="12" t="s">
        <v>90</v>
      </c>
      <c r="AW231" s="12" t="s">
        <v>34</v>
      </c>
      <c r="AX231" s="12" t="s">
        <v>87</v>
      </c>
      <c r="AY231" s="147" t="s">
        <v>136</v>
      </c>
    </row>
    <row r="232" spans="2:65" s="1" customFormat="1" ht="24.2" customHeight="1">
      <c r="B232" s="32"/>
      <c r="C232" s="132" t="s">
        <v>325</v>
      </c>
      <c r="D232" s="132" t="s">
        <v>138</v>
      </c>
      <c r="E232" s="133" t="s">
        <v>346</v>
      </c>
      <c r="F232" s="134" t="s">
        <v>347</v>
      </c>
      <c r="G232" s="135" t="s">
        <v>197</v>
      </c>
      <c r="H232" s="136">
        <v>31.265999999999998</v>
      </c>
      <c r="I232" s="137"/>
      <c r="J232" s="138">
        <f>ROUND(I232*H232,2)</f>
        <v>0</v>
      </c>
      <c r="K232" s="134" t="s">
        <v>142</v>
      </c>
      <c r="L232" s="32"/>
      <c r="M232" s="139" t="s">
        <v>1</v>
      </c>
      <c r="N232" s="140" t="s">
        <v>44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143</v>
      </c>
      <c r="AT232" s="143" t="s">
        <v>138</v>
      </c>
      <c r="AU232" s="143" t="s">
        <v>90</v>
      </c>
      <c r="AY232" s="17" t="s">
        <v>136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87</v>
      </c>
      <c r="BK232" s="144">
        <f>ROUND(I232*H232,2)</f>
        <v>0</v>
      </c>
      <c r="BL232" s="17" t="s">
        <v>143</v>
      </c>
      <c r="BM232" s="143" t="s">
        <v>1107</v>
      </c>
    </row>
    <row r="233" spans="2:65" s="14" customFormat="1">
      <c r="B233" s="160"/>
      <c r="D233" s="146" t="s">
        <v>145</v>
      </c>
      <c r="E233" s="161" t="s">
        <v>1</v>
      </c>
      <c r="F233" s="162" t="s">
        <v>1090</v>
      </c>
      <c r="H233" s="161" t="s">
        <v>1</v>
      </c>
      <c r="I233" s="163"/>
      <c r="L233" s="160"/>
      <c r="M233" s="164"/>
      <c r="T233" s="165"/>
      <c r="AT233" s="161" t="s">
        <v>145</v>
      </c>
      <c r="AU233" s="161" t="s">
        <v>90</v>
      </c>
      <c r="AV233" s="14" t="s">
        <v>87</v>
      </c>
      <c r="AW233" s="14" t="s">
        <v>34</v>
      </c>
      <c r="AX233" s="14" t="s">
        <v>79</v>
      </c>
      <c r="AY233" s="161" t="s">
        <v>136</v>
      </c>
    </row>
    <row r="234" spans="2:65" s="12" customFormat="1">
      <c r="B234" s="145"/>
      <c r="D234" s="146" t="s">
        <v>145</v>
      </c>
      <c r="E234" s="147" t="s">
        <v>1</v>
      </c>
      <c r="F234" s="148" t="s">
        <v>1108</v>
      </c>
      <c r="H234" s="149">
        <v>1.6</v>
      </c>
      <c r="I234" s="150"/>
      <c r="L234" s="145"/>
      <c r="M234" s="151"/>
      <c r="T234" s="152"/>
      <c r="AT234" s="147" t="s">
        <v>145</v>
      </c>
      <c r="AU234" s="147" t="s">
        <v>90</v>
      </c>
      <c r="AV234" s="12" t="s">
        <v>90</v>
      </c>
      <c r="AW234" s="12" t="s">
        <v>34</v>
      </c>
      <c r="AX234" s="12" t="s">
        <v>79</v>
      </c>
      <c r="AY234" s="147" t="s">
        <v>136</v>
      </c>
    </row>
    <row r="235" spans="2:65" s="12" customFormat="1">
      <c r="B235" s="145"/>
      <c r="D235" s="146" t="s">
        <v>145</v>
      </c>
      <c r="E235" s="147" t="s">
        <v>1</v>
      </c>
      <c r="F235" s="148" t="s">
        <v>1109</v>
      </c>
      <c r="H235" s="149">
        <v>0.96</v>
      </c>
      <c r="I235" s="150"/>
      <c r="L235" s="145"/>
      <c r="M235" s="151"/>
      <c r="T235" s="152"/>
      <c r="AT235" s="147" t="s">
        <v>145</v>
      </c>
      <c r="AU235" s="147" t="s">
        <v>90</v>
      </c>
      <c r="AV235" s="12" t="s">
        <v>90</v>
      </c>
      <c r="AW235" s="12" t="s">
        <v>34</v>
      </c>
      <c r="AX235" s="12" t="s">
        <v>79</v>
      </c>
      <c r="AY235" s="147" t="s">
        <v>136</v>
      </c>
    </row>
    <row r="236" spans="2:65" s="12" customFormat="1">
      <c r="B236" s="145"/>
      <c r="D236" s="146" t="s">
        <v>145</v>
      </c>
      <c r="E236" s="147" t="s">
        <v>1</v>
      </c>
      <c r="F236" s="148" t="s">
        <v>1110</v>
      </c>
      <c r="H236" s="149">
        <v>1.288</v>
      </c>
      <c r="I236" s="150"/>
      <c r="L236" s="145"/>
      <c r="M236" s="151"/>
      <c r="T236" s="152"/>
      <c r="AT236" s="147" t="s">
        <v>145</v>
      </c>
      <c r="AU236" s="147" t="s">
        <v>90</v>
      </c>
      <c r="AV236" s="12" t="s">
        <v>90</v>
      </c>
      <c r="AW236" s="12" t="s">
        <v>34</v>
      </c>
      <c r="AX236" s="12" t="s">
        <v>79</v>
      </c>
      <c r="AY236" s="147" t="s">
        <v>136</v>
      </c>
    </row>
    <row r="237" spans="2:65" s="12" customFormat="1">
      <c r="B237" s="145"/>
      <c r="D237" s="146" t="s">
        <v>145</v>
      </c>
      <c r="E237" s="147" t="s">
        <v>1</v>
      </c>
      <c r="F237" s="148" t="s">
        <v>1111</v>
      </c>
      <c r="H237" s="149">
        <v>1.4279999999999999</v>
      </c>
      <c r="I237" s="150"/>
      <c r="L237" s="145"/>
      <c r="M237" s="151"/>
      <c r="T237" s="152"/>
      <c r="AT237" s="147" t="s">
        <v>145</v>
      </c>
      <c r="AU237" s="147" t="s">
        <v>90</v>
      </c>
      <c r="AV237" s="12" t="s">
        <v>90</v>
      </c>
      <c r="AW237" s="12" t="s">
        <v>34</v>
      </c>
      <c r="AX237" s="12" t="s">
        <v>79</v>
      </c>
      <c r="AY237" s="147" t="s">
        <v>136</v>
      </c>
    </row>
    <row r="238" spans="2:65" s="12" customFormat="1">
      <c r="B238" s="145"/>
      <c r="D238" s="146" t="s">
        <v>145</v>
      </c>
      <c r="E238" s="147" t="s">
        <v>1</v>
      </c>
      <c r="F238" s="148" t="s">
        <v>1112</v>
      </c>
      <c r="H238" s="149">
        <v>1.44</v>
      </c>
      <c r="I238" s="150"/>
      <c r="L238" s="145"/>
      <c r="M238" s="151"/>
      <c r="T238" s="152"/>
      <c r="AT238" s="147" t="s">
        <v>145</v>
      </c>
      <c r="AU238" s="147" t="s">
        <v>90</v>
      </c>
      <c r="AV238" s="12" t="s">
        <v>90</v>
      </c>
      <c r="AW238" s="12" t="s">
        <v>34</v>
      </c>
      <c r="AX238" s="12" t="s">
        <v>79</v>
      </c>
      <c r="AY238" s="147" t="s">
        <v>136</v>
      </c>
    </row>
    <row r="239" spans="2:65" s="12" customFormat="1">
      <c r="B239" s="145"/>
      <c r="D239" s="146" t="s">
        <v>145</v>
      </c>
      <c r="E239" s="147" t="s">
        <v>1</v>
      </c>
      <c r="F239" s="148" t="s">
        <v>1113</v>
      </c>
      <c r="H239" s="149">
        <v>1.08</v>
      </c>
      <c r="I239" s="150"/>
      <c r="L239" s="145"/>
      <c r="M239" s="151"/>
      <c r="T239" s="152"/>
      <c r="AT239" s="147" t="s">
        <v>145</v>
      </c>
      <c r="AU239" s="147" t="s">
        <v>90</v>
      </c>
      <c r="AV239" s="12" t="s">
        <v>90</v>
      </c>
      <c r="AW239" s="12" t="s">
        <v>34</v>
      </c>
      <c r="AX239" s="12" t="s">
        <v>79</v>
      </c>
      <c r="AY239" s="147" t="s">
        <v>136</v>
      </c>
    </row>
    <row r="240" spans="2:65" s="14" customFormat="1" ht="22.5">
      <c r="B240" s="160"/>
      <c r="D240" s="146" t="s">
        <v>145</v>
      </c>
      <c r="E240" s="161" t="s">
        <v>1</v>
      </c>
      <c r="F240" s="162" t="s">
        <v>1021</v>
      </c>
      <c r="H240" s="161" t="s">
        <v>1</v>
      </c>
      <c r="I240" s="163"/>
      <c r="L240" s="160"/>
      <c r="M240" s="164"/>
      <c r="T240" s="165"/>
      <c r="AT240" s="161" t="s">
        <v>145</v>
      </c>
      <c r="AU240" s="161" t="s">
        <v>90</v>
      </c>
      <c r="AV240" s="14" t="s">
        <v>87</v>
      </c>
      <c r="AW240" s="14" t="s">
        <v>34</v>
      </c>
      <c r="AX240" s="14" t="s">
        <v>79</v>
      </c>
      <c r="AY240" s="161" t="s">
        <v>136</v>
      </c>
    </row>
    <row r="241" spans="2:65" s="12" customFormat="1">
      <c r="B241" s="145"/>
      <c r="D241" s="146" t="s">
        <v>145</v>
      </c>
      <c r="E241" s="147" t="s">
        <v>1</v>
      </c>
      <c r="F241" s="148" t="s">
        <v>1114</v>
      </c>
      <c r="H241" s="149">
        <v>0.5</v>
      </c>
      <c r="I241" s="150"/>
      <c r="L241" s="145"/>
      <c r="M241" s="151"/>
      <c r="T241" s="152"/>
      <c r="AT241" s="147" t="s">
        <v>145</v>
      </c>
      <c r="AU241" s="147" t="s">
        <v>90</v>
      </c>
      <c r="AV241" s="12" t="s">
        <v>90</v>
      </c>
      <c r="AW241" s="12" t="s">
        <v>34</v>
      </c>
      <c r="AX241" s="12" t="s">
        <v>79</v>
      </c>
      <c r="AY241" s="147" t="s">
        <v>136</v>
      </c>
    </row>
    <row r="242" spans="2:65" s="12" customFormat="1">
      <c r="B242" s="145"/>
      <c r="D242" s="146" t="s">
        <v>145</v>
      </c>
      <c r="E242" s="147" t="s">
        <v>1</v>
      </c>
      <c r="F242" s="148" t="s">
        <v>1115</v>
      </c>
      <c r="H242" s="149">
        <v>0.5</v>
      </c>
      <c r="I242" s="150"/>
      <c r="L242" s="145"/>
      <c r="M242" s="151"/>
      <c r="T242" s="152"/>
      <c r="AT242" s="147" t="s">
        <v>145</v>
      </c>
      <c r="AU242" s="147" t="s">
        <v>90</v>
      </c>
      <c r="AV242" s="12" t="s">
        <v>90</v>
      </c>
      <c r="AW242" s="12" t="s">
        <v>34</v>
      </c>
      <c r="AX242" s="12" t="s">
        <v>79</v>
      </c>
      <c r="AY242" s="147" t="s">
        <v>136</v>
      </c>
    </row>
    <row r="243" spans="2:65" s="12" customFormat="1">
      <c r="B243" s="145"/>
      <c r="D243" s="146" t="s">
        <v>145</v>
      </c>
      <c r="E243" s="147" t="s">
        <v>1</v>
      </c>
      <c r="F243" s="148" t="s">
        <v>1116</v>
      </c>
      <c r="H243" s="149">
        <v>4.5</v>
      </c>
      <c r="I243" s="150"/>
      <c r="L243" s="145"/>
      <c r="M243" s="151"/>
      <c r="T243" s="152"/>
      <c r="AT243" s="147" t="s">
        <v>145</v>
      </c>
      <c r="AU243" s="147" t="s">
        <v>90</v>
      </c>
      <c r="AV243" s="12" t="s">
        <v>90</v>
      </c>
      <c r="AW243" s="12" t="s">
        <v>34</v>
      </c>
      <c r="AX243" s="12" t="s">
        <v>79</v>
      </c>
      <c r="AY243" s="147" t="s">
        <v>136</v>
      </c>
    </row>
    <row r="244" spans="2:65" s="12" customFormat="1">
      <c r="B244" s="145"/>
      <c r="D244" s="146" t="s">
        <v>145</v>
      </c>
      <c r="E244" s="147" t="s">
        <v>1</v>
      </c>
      <c r="F244" s="148" t="s">
        <v>1117</v>
      </c>
      <c r="H244" s="149">
        <v>4.5</v>
      </c>
      <c r="I244" s="150"/>
      <c r="L244" s="145"/>
      <c r="M244" s="151"/>
      <c r="T244" s="152"/>
      <c r="AT244" s="147" t="s">
        <v>145</v>
      </c>
      <c r="AU244" s="147" t="s">
        <v>90</v>
      </c>
      <c r="AV244" s="12" t="s">
        <v>90</v>
      </c>
      <c r="AW244" s="12" t="s">
        <v>34</v>
      </c>
      <c r="AX244" s="12" t="s">
        <v>79</v>
      </c>
      <c r="AY244" s="147" t="s">
        <v>136</v>
      </c>
    </row>
    <row r="245" spans="2:65" s="12" customFormat="1">
      <c r="B245" s="145"/>
      <c r="D245" s="146" t="s">
        <v>145</v>
      </c>
      <c r="E245" s="147" t="s">
        <v>1</v>
      </c>
      <c r="F245" s="148" t="s">
        <v>1118</v>
      </c>
      <c r="H245" s="149">
        <v>8.16</v>
      </c>
      <c r="I245" s="150"/>
      <c r="L245" s="145"/>
      <c r="M245" s="151"/>
      <c r="T245" s="152"/>
      <c r="AT245" s="147" t="s">
        <v>145</v>
      </c>
      <c r="AU245" s="147" t="s">
        <v>90</v>
      </c>
      <c r="AV245" s="12" t="s">
        <v>90</v>
      </c>
      <c r="AW245" s="12" t="s">
        <v>34</v>
      </c>
      <c r="AX245" s="12" t="s">
        <v>79</v>
      </c>
      <c r="AY245" s="147" t="s">
        <v>136</v>
      </c>
    </row>
    <row r="246" spans="2:65" s="12" customFormat="1">
      <c r="B246" s="145"/>
      <c r="D246" s="146" t="s">
        <v>145</v>
      </c>
      <c r="E246" s="147" t="s">
        <v>1</v>
      </c>
      <c r="F246" s="148" t="s">
        <v>1119</v>
      </c>
      <c r="H246" s="149">
        <v>1.56</v>
      </c>
      <c r="I246" s="150"/>
      <c r="L246" s="145"/>
      <c r="M246" s="151"/>
      <c r="T246" s="152"/>
      <c r="AT246" s="147" t="s">
        <v>145</v>
      </c>
      <c r="AU246" s="147" t="s">
        <v>90</v>
      </c>
      <c r="AV246" s="12" t="s">
        <v>90</v>
      </c>
      <c r="AW246" s="12" t="s">
        <v>34</v>
      </c>
      <c r="AX246" s="12" t="s">
        <v>79</v>
      </c>
      <c r="AY246" s="147" t="s">
        <v>136</v>
      </c>
    </row>
    <row r="247" spans="2:65" s="12" customFormat="1">
      <c r="B247" s="145"/>
      <c r="D247" s="146" t="s">
        <v>145</v>
      </c>
      <c r="E247" s="147" t="s">
        <v>1</v>
      </c>
      <c r="F247" s="148" t="s">
        <v>1120</v>
      </c>
      <c r="H247" s="149">
        <v>1.5</v>
      </c>
      <c r="I247" s="150"/>
      <c r="L247" s="145"/>
      <c r="M247" s="151"/>
      <c r="T247" s="152"/>
      <c r="AT247" s="147" t="s">
        <v>145</v>
      </c>
      <c r="AU247" s="147" t="s">
        <v>90</v>
      </c>
      <c r="AV247" s="12" t="s">
        <v>90</v>
      </c>
      <c r="AW247" s="12" t="s">
        <v>34</v>
      </c>
      <c r="AX247" s="12" t="s">
        <v>79</v>
      </c>
      <c r="AY247" s="147" t="s">
        <v>136</v>
      </c>
    </row>
    <row r="248" spans="2:65" s="12" customFormat="1">
      <c r="B248" s="145"/>
      <c r="D248" s="146" t="s">
        <v>145</v>
      </c>
      <c r="E248" s="147" t="s">
        <v>1</v>
      </c>
      <c r="F248" s="148" t="s">
        <v>1121</v>
      </c>
      <c r="H248" s="149">
        <v>2.25</v>
      </c>
      <c r="I248" s="150"/>
      <c r="L248" s="145"/>
      <c r="M248" s="151"/>
      <c r="T248" s="152"/>
      <c r="AT248" s="147" t="s">
        <v>145</v>
      </c>
      <c r="AU248" s="147" t="s">
        <v>90</v>
      </c>
      <c r="AV248" s="12" t="s">
        <v>90</v>
      </c>
      <c r="AW248" s="12" t="s">
        <v>34</v>
      </c>
      <c r="AX248" s="12" t="s">
        <v>79</v>
      </c>
      <c r="AY248" s="147" t="s">
        <v>136</v>
      </c>
    </row>
    <row r="249" spans="2:65" s="13" customFormat="1">
      <c r="B249" s="153"/>
      <c r="D249" s="146" t="s">
        <v>145</v>
      </c>
      <c r="E249" s="154" t="s">
        <v>1</v>
      </c>
      <c r="F249" s="155" t="s">
        <v>168</v>
      </c>
      <c r="H249" s="156">
        <v>31.265999999999998</v>
      </c>
      <c r="I249" s="157"/>
      <c r="L249" s="153"/>
      <c r="M249" s="158"/>
      <c r="T249" s="159"/>
      <c r="AT249" s="154" t="s">
        <v>145</v>
      </c>
      <c r="AU249" s="154" t="s">
        <v>90</v>
      </c>
      <c r="AV249" s="13" t="s">
        <v>143</v>
      </c>
      <c r="AW249" s="13" t="s">
        <v>34</v>
      </c>
      <c r="AX249" s="13" t="s">
        <v>87</v>
      </c>
      <c r="AY249" s="154" t="s">
        <v>136</v>
      </c>
    </row>
    <row r="250" spans="2:65" s="11" customFormat="1" ht="22.9" customHeight="1">
      <c r="B250" s="120"/>
      <c r="D250" s="121" t="s">
        <v>78</v>
      </c>
      <c r="E250" s="130" t="s">
        <v>194</v>
      </c>
      <c r="F250" s="130" t="s">
        <v>355</v>
      </c>
      <c r="I250" s="123"/>
      <c r="J250" s="131">
        <f>BK250</f>
        <v>0</v>
      </c>
      <c r="L250" s="120"/>
      <c r="M250" s="125"/>
      <c r="P250" s="126">
        <f>SUM(P251:P255)</f>
        <v>0</v>
      </c>
      <c r="R250" s="126">
        <f>SUM(R251:R255)</f>
        <v>0</v>
      </c>
      <c r="T250" s="127">
        <f>SUM(T251:T255)</f>
        <v>12</v>
      </c>
      <c r="AR250" s="121" t="s">
        <v>87</v>
      </c>
      <c r="AT250" s="128" t="s">
        <v>78</v>
      </c>
      <c r="AU250" s="128" t="s">
        <v>87</v>
      </c>
      <c r="AY250" s="121" t="s">
        <v>136</v>
      </c>
      <c r="BK250" s="129">
        <f>SUM(BK251:BK255)</f>
        <v>0</v>
      </c>
    </row>
    <row r="251" spans="2:65" s="1" customFormat="1" ht="24.2" customHeight="1">
      <c r="B251" s="32"/>
      <c r="C251" s="132" t="s">
        <v>340</v>
      </c>
      <c r="D251" s="132" t="s">
        <v>138</v>
      </c>
      <c r="E251" s="133" t="s">
        <v>357</v>
      </c>
      <c r="F251" s="134" t="s">
        <v>358</v>
      </c>
      <c r="G251" s="135" t="s">
        <v>359</v>
      </c>
      <c r="H251" s="136">
        <v>1</v>
      </c>
      <c r="I251" s="137"/>
      <c r="J251" s="138">
        <f>ROUND(I251*H251,2)</f>
        <v>0</v>
      </c>
      <c r="K251" s="134" t="s">
        <v>1</v>
      </c>
      <c r="L251" s="32"/>
      <c r="M251" s="139" t="s">
        <v>1</v>
      </c>
      <c r="N251" s="140" t="s">
        <v>44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143</v>
      </c>
      <c r="AT251" s="143" t="s">
        <v>138</v>
      </c>
      <c r="AU251" s="143" t="s">
        <v>90</v>
      </c>
      <c r="AY251" s="17" t="s">
        <v>136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87</v>
      </c>
      <c r="BK251" s="144">
        <f>ROUND(I251*H251,2)</f>
        <v>0</v>
      </c>
      <c r="BL251" s="17" t="s">
        <v>143</v>
      </c>
      <c r="BM251" s="143" t="s">
        <v>1122</v>
      </c>
    </row>
    <row r="252" spans="2:65" s="1" customFormat="1" ht="16.5" customHeight="1">
      <c r="B252" s="32"/>
      <c r="C252" s="132" t="s">
        <v>345</v>
      </c>
      <c r="D252" s="132" t="s">
        <v>138</v>
      </c>
      <c r="E252" s="133" t="s">
        <v>362</v>
      </c>
      <c r="F252" s="134" t="s">
        <v>363</v>
      </c>
      <c r="G252" s="135" t="s">
        <v>197</v>
      </c>
      <c r="H252" s="136">
        <v>400</v>
      </c>
      <c r="I252" s="137"/>
      <c r="J252" s="138">
        <f>ROUND(I252*H252,2)</f>
        <v>0</v>
      </c>
      <c r="K252" s="134" t="s">
        <v>142</v>
      </c>
      <c r="L252" s="32"/>
      <c r="M252" s="139" t="s">
        <v>1</v>
      </c>
      <c r="N252" s="140" t="s">
        <v>44</v>
      </c>
      <c r="P252" s="141">
        <f>O252*H252</f>
        <v>0</v>
      </c>
      <c r="Q252" s="141">
        <v>0</v>
      </c>
      <c r="R252" s="141">
        <f>Q252*H252</f>
        <v>0</v>
      </c>
      <c r="S252" s="141">
        <v>0.01</v>
      </c>
      <c r="T252" s="142">
        <f>S252*H252</f>
        <v>4</v>
      </c>
      <c r="AR252" s="143" t="s">
        <v>143</v>
      </c>
      <c r="AT252" s="143" t="s">
        <v>138</v>
      </c>
      <c r="AU252" s="143" t="s">
        <v>90</v>
      </c>
      <c r="AY252" s="17" t="s">
        <v>136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87</v>
      </c>
      <c r="BK252" s="144">
        <f>ROUND(I252*H252,2)</f>
        <v>0</v>
      </c>
      <c r="BL252" s="17" t="s">
        <v>143</v>
      </c>
      <c r="BM252" s="143" t="s">
        <v>1123</v>
      </c>
    </row>
    <row r="253" spans="2:65" s="12" customFormat="1">
      <c r="B253" s="145"/>
      <c r="D253" s="146" t="s">
        <v>145</v>
      </c>
      <c r="E253" s="147" t="s">
        <v>1</v>
      </c>
      <c r="F253" s="148" t="s">
        <v>1124</v>
      </c>
      <c r="H253" s="149">
        <v>400</v>
      </c>
      <c r="I253" s="150"/>
      <c r="L253" s="145"/>
      <c r="M253" s="151"/>
      <c r="T253" s="152"/>
      <c r="AT253" s="147" t="s">
        <v>145</v>
      </c>
      <c r="AU253" s="147" t="s">
        <v>90</v>
      </c>
      <c r="AV253" s="12" t="s">
        <v>90</v>
      </c>
      <c r="AW253" s="12" t="s">
        <v>34</v>
      </c>
      <c r="AX253" s="12" t="s">
        <v>87</v>
      </c>
      <c r="AY253" s="147" t="s">
        <v>136</v>
      </c>
    </row>
    <row r="254" spans="2:65" s="1" customFormat="1" ht="24.2" customHeight="1">
      <c r="B254" s="32"/>
      <c r="C254" s="132" t="s">
        <v>356</v>
      </c>
      <c r="D254" s="132" t="s">
        <v>138</v>
      </c>
      <c r="E254" s="133" t="s">
        <v>367</v>
      </c>
      <c r="F254" s="134" t="s">
        <v>368</v>
      </c>
      <c r="G254" s="135" t="s">
        <v>197</v>
      </c>
      <c r="H254" s="136">
        <v>400</v>
      </c>
      <c r="I254" s="137"/>
      <c r="J254" s="138">
        <f>ROUND(I254*H254,2)</f>
        <v>0</v>
      </c>
      <c r="K254" s="134" t="s">
        <v>142</v>
      </c>
      <c r="L254" s="32"/>
      <c r="M254" s="139" t="s">
        <v>1</v>
      </c>
      <c r="N254" s="140" t="s">
        <v>44</v>
      </c>
      <c r="P254" s="141">
        <f>O254*H254</f>
        <v>0</v>
      </c>
      <c r="Q254" s="141">
        <v>0</v>
      </c>
      <c r="R254" s="141">
        <f>Q254*H254</f>
        <v>0</v>
      </c>
      <c r="S254" s="141">
        <v>0.02</v>
      </c>
      <c r="T254" s="142">
        <f>S254*H254</f>
        <v>8</v>
      </c>
      <c r="AR254" s="143" t="s">
        <v>143</v>
      </c>
      <c r="AT254" s="143" t="s">
        <v>138</v>
      </c>
      <c r="AU254" s="143" t="s">
        <v>90</v>
      </c>
      <c r="AY254" s="17" t="s">
        <v>136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87</v>
      </c>
      <c r="BK254" s="144">
        <f>ROUND(I254*H254,2)</f>
        <v>0</v>
      </c>
      <c r="BL254" s="17" t="s">
        <v>143</v>
      </c>
      <c r="BM254" s="143" t="s">
        <v>1125</v>
      </c>
    </row>
    <row r="255" spans="2:65" s="12" customFormat="1">
      <c r="B255" s="145"/>
      <c r="D255" s="146" t="s">
        <v>145</v>
      </c>
      <c r="E255" s="147" t="s">
        <v>1</v>
      </c>
      <c r="F255" s="148" t="s">
        <v>1124</v>
      </c>
      <c r="H255" s="149">
        <v>400</v>
      </c>
      <c r="I255" s="150"/>
      <c r="L255" s="145"/>
      <c r="M255" s="151"/>
      <c r="T255" s="152"/>
      <c r="AT255" s="147" t="s">
        <v>145</v>
      </c>
      <c r="AU255" s="147" t="s">
        <v>90</v>
      </c>
      <c r="AV255" s="12" t="s">
        <v>90</v>
      </c>
      <c r="AW255" s="12" t="s">
        <v>34</v>
      </c>
      <c r="AX255" s="12" t="s">
        <v>87</v>
      </c>
      <c r="AY255" s="147" t="s">
        <v>136</v>
      </c>
    </row>
    <row r="256" spans="2:65" s="11" customFormat="1" ht="22.9" customHeight="1">
      <c r="B256" s="120"/>
      <c r="D256" s="121" t="s">
        <v>78</v>
      </c>
      <c r="E256" s="130" t="s">
        <v>143</v>
      </c>
      <c r="F256" s="130" t="s">
        <v>371</v>
      </c>
      <c r="I256" s="123"/>
      <c r="J256" s="131">
        <f>BK256</f>
        <v>0</v>
      </c>
      <c r="L256" s="120"/>
      <c r="M256" s="125"/>
      <c r="P256" s="126">
        <f>SUM(P257:P274)</f>
        <v>0</v>
      </c>
      <c r="R256" s="126">
        <f>SUM(R257:R274)</f>
        <v>5.9124377899999994</v>
      </c>
      <c r="T256" s="127">
        <f>SUM(T257:T274)</f>
        <v>0</v>
      </c>
      <c r="AR256" s="121" t="s">
        <v>87</v>
      </c>
      <c r="AT256" s="128" t="s">
        <v>78</v>
      </c>
      <c r="AU256" s="128" t="s">
        <v>87</v>
      </c>
      <c r="AY256" s="121" t="s">
        <v>136</v>
      </c>
      <c r="BK256" s="129">
        <f>SUM(BK257:BK274)</f>
        <v>0</v>
      </c>
    </row>
    <row r="257" spans="2:65" s="1" customFormat="1" ht="16.5" customHeight="1">
      <c r="B257" s="32"/>
      <c r="C257" s="132" t="s">
        <v>361</v>
      </c>
      <c r="D257" s="132" t="s">
        <v>138</v>
      </c>
      <c r="E257" s="133" t="s">
        <v>373</v>
      </c>
      <c r="F257" s="134" t="s">
        <v>374</v>
      </c>
      <c r="G257" s="135" t="s">
        <v>207</v>
      </c>
      <c r="H257" s="136">
        <v>3.1269999999999998</v>
      </c>
      <c r="I257" s="137"/>
      <c r="J257" s="138">
        <f>ROUND(I257*H257,2)</f>
        <v>0</v>
      </c>
      <c r="K257" s="134" t="s">
        <v>142</v>
      </c>
      <c r="L257" s="32"/>
      <c r="M257" s="139" t="s">
        <v>1</v>
      </c>
      <c r="N257" s="140" t="s">
        <v>44</v>
      </c>
      <c r="P257" s="141">
        <f>O257*H257</f>
        <v>0</v>
      </c>
      <c r="Q257" s="141">
        <v>1.8907700000000001</v>
      </c>
      <c r="R257" s="141">
        <f>Q257*H257</f>
        <v>5.9124377899999994</v>
      </c>
      <c r="S257" s="141">
        <v>0</v>
      </c>
      <c r="T257" s="142">
        <f>S257*H257</f>
        <v>0</v>
      </c>
      <c r="AR257" s="143" t="s">
        <v>143</v>
      </c>
      <c r="AT257" s="143" t="s">
        <v>138</v>
      </c>
      <c r="AU257" s="143" t="s">
        <v>90</v>
      </c>
      <c r="AY257" s="17" t="s">
        <v>136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87</v>
      </c>
      <c r="BK257" s="144">
        <f>ROUND(I257*H257,2)</f>
        <v>0</v>
      </c>
      <c r="BL257" s="17" t="s">
        <v>143</v>
      </c>
      <c r="BM257" s="143" t="s">
        <v>375</v>
      </c>
    </row>
    <row r="258" spans="2:65" s="14" customFormat="1">
      <c r="B258" s="160"/>
      <c r="D258" s="146" t="s">
        <v>145</v>
      </c>
      <c r="E258" s="161" t="s">
        <v>1</v>
      </c>
      <c r="F258" s="162" t="s">
        <v>1090</v>
      </c>
      <c r="H258" s="161" t="s">
        <v>1</v>
      </c>
      <c r="I258" s="163"/>
      <c r="L258" s="160"/>
      <c r="M258" s="164"/>
      <c r="T258" s="165"/>
      <c r="AT258" s="161" t="s">
        <v>145</v>
      </c>
      <c r="AU258" s="161" t="s">
        <v>90</v>
      </c>
      <c r="AV258" s="14" t="s">
        <v>87</v>
      </c>
      <c r="AW258" s="14" t="s">
        <v>34</v>
      </c>
      <c r="AX258" s="14" t="s">
        <v>79</v>
      </c>
      <c r="AY258" s="161" t="s">
        <v>136</v>
      </c>
    </row>
    <row r="259" spans="2:65" s="12" customFormat="1">
      <c r="B259" s="145"/>
      <c r="D259" s="146" t="s">
        <v>145</v>
      </c>
      <c r="E259" s="147" t="s">
        <v>1</v>
      </c>
      <c r="F259" s="148" t="s">
        <v>1126</v>
      </c>
      <c r="H259" s="149">
        <v>0.16</v>
      </c>
      <c r="I259" s="150"/>
      <c r="L259" s="145"/>
      <c r="M259" s="151"/>
      <c r="T259" s="152"/>
      <c r="AT259" s="147" t="s">
        <v>145</v>
      </c>
      <c r="AU259" s="147" t="s">
        <v>90</v>
      </c>
      <c r="AV259" s="12" t="s">
        <v>90</v>
      </c>
      <c r="AW259" s="12" t="s">
        <v>34</v>
      </c>
      <c r="AX259" s="12" t="s">
        <v>79</v>
      </c>
      <c r="AY259" s="147" t="s">
        <v>136</v>
      </c>
    </row>
    <row r="260" spans="2:65" s="12" customFormat="1">
      <c r="B260" s="145"/>
      <c r="D260" s="146" t="s">
        <v>145</v>
      </c>
      <c r="E260" s="147" t="s">
        <v>1</v>
      </c>
      <c r="F260" s="148" t="s">
        <v>1127</v>
      </c>
      <c r="H260" s="149">
        <v>9.6000000000000002E-2</v>
      </c>
      <c r="I260" s="150"/>
      <c r="L260" s="145"/>
      <c r="M260" s="151"/>
      <c r="T260" s="152"/>
      <c r="AT260" s="147" t="s">
        <v>145</v>
      </c>
      <c r="AU260" s="147" t="s">
        <v>90</v>
      </c>
      <c r="AV260" s="12" t="s">
        <v>90</v>
      </c>
      <c r="AW260" s="12" t="s">
        <v>34</v>
      </c>
      <c r="AX260" s="12" t="s">
        <v>79</v>
      </c>
      <c r="AY260" s="147" t="s">
        <v>136</v>
      </c>
    </row>
    <row r="261" spans="2:65" s="12" customFormat="1">
      <c r="B261" s="145"/>
      <c r="D261" s="146" t="s">
        <v>145</v>
      </c>
      <c r="E261" s="147" t="s">
        <v>1</v>
      </c>
      <c r="F261" s="148" t="s">
        <v>1128</v>
      </c>
      <c r="H261" s="149">
        <v>0.129</v>
      </c>
      <c r="I261" s="150"/>
      <c r="L261" s="145"/>
      <c r="M261" s="151"/>
      <c r="T261" s="152"/>
      <c r="AT261" s="147" t="s">
        <v>145</v>
      </c>
      <c r="AU261" s="147" t="s">
        <v>90</v>
      </c>
      <c r="AV261" s="12" t="s">
        <v>90</v>
      </c>
      <c r="AW261" s="12" t="s">
        <v>34</v>
      </c>
      <c r="AX261" s="12" t="s">
        <v>79</v>
      </c>
      <c r="AY261" s="147" t="s">
        <v>136</v>
      </c>
    </row>
    <row r="262" spans="2:65" s="12" customFormat="1">
      <c r="B262" s="145"/>
      <c r="D262" s="146" t="s">
        <v>145</v>
      </c>
      <c r="E262" s="147" t="s">
        <v>1</v>
      </c>
      <c r="F262" s="148" t="s">
        <v>1129</v>
      </c>
      <c r="H262" s="149">
        <v>0.14299999999999999</v>
      </c>
      <c r="I262" s="150"/>
      <c r="L262" s="145"/>
      <c r="M262" s="151"/>
      <c r="T262" s="152"/>
      <c r="AT262" s="147" t="s">
        <v>145</v>
      </c>
      <c r="AU262" s="147" t="s">
        <v>90</v>
      </c>
      <c r="AV262" s="12" t="s">
        <v>90</v>
      </c>
      <c r="AW262" s="12" t="s">
        <v>34</v>
      </c>
      <c r="AX262" s="12" t="s">
        <v>79</v>
      </c>
      <c r="AY262" s="147" t="s">
        <v>136</v>
      </c>
    </row>
    <row r="263" spans="2:65" s="12" customFormat="1">
      <c r="B263" s="145"/>
      <c r="D263" s="146" t="s">
        <v>145</v>
      </c>
      <c r="E263" s="147" t="s">
        <v>1</v>
      </c>
      <c r="F263" s="148" t="s">
        <v>1130</v>
      </c>
      <c r="H263" s="149">
        <v>0.14399999999999999</v>
      </c>
      <c r="I263" s="150"/>
      <c r="L263" s="145"/>
      <c r="M263" s="151"/>
      <c r="T263" s="152"/>
      <c r="AT263" s="147" t="s">
        <v>145</v>
      </c>
      <c r="AU263" s="147" t="s">
        <v>90</v>
      </c>
      <c r="AV263" s="12" t="s">
        <v>90</v>
      </c>
      <c r="AW263" s="12" t="s">
        <v>34</v>
      </c>
      <c r="AX263" s="12" t="s">
        <v>79</v>
      </c>
      <c r="AY263" s="147" t="s">
        <v>136</v>
      </c>
    </row>
    <row r="264" spans="2:65" s="12" customFormat="1">
      <c r="B264" s="145"/>
      <c r="D264" s="146" t="s">
        <v>145</v>
      </c>
      <c r="E264" s="147" t="s">
        <v>1</v>
      </c>
      <c r="F264" s="148" t="s">
        <v>1131</v>
      </c>
      <c r="H264" s="149">
        <v>0.108</v>
      </c>
      <c r="I264" s="150"/>
      <c r="L264" s="145"/>
      <c r="M264" s="151"/>
      <c r="T264" s="152"/>
      <c r="AT264" s="147" t="s">
        <v>145</v>
      </c>
      <c r="AU264" s="147" t="s">
        <v>90</v>
      </c>
      <c r="AV264" s="12" t="s">
        <v>90</v>
      </c>
      <c r="AW264" s="12" t="s">
        <v>34</v>
      </c>
      <c r="AX264" s="12" t="s">
        <v>79</v>
      </c>
      <c r="AY264" s="147" t="s">
        <v>136</v>
      </c>
    </row>
    <row r="265" spans="2:65" s="14" customFormat="1" ht="22.5">
      <c r="B265" s="160"/>
      <c r="D265" s="146" t="s">
        <v>145</v>
      </c>
      <c r="E265" s="161" t="s">
        <v>1</v>
      </c>
      <c r="F265" s="162" t="s">
        <v>1021</v>
      </c>
      <c r="H265" s="161" t="s">
        <v>1</v>
      </c>
      <c r="I265" s="163"/>
      <c r="L265" s="160"/>
      <c r="M265" s="164"/>
      <c r="T265" s="165"/>
      <c r="AT265" s="161" t="s">
        <v>145</v>
      </c>
      <c r="AU265" s="161" t="s">
        <v>90</v>
      </c>
      <c r="AV265" s="14" t="s">
        <v>87</v>
      </c>
      <c r="AW265" s="14" t="s">
        <v>34</v>
      </c>
      <c r="AX265" s="14" t="s">
        <v>79</v>
      </c>
      <c r="AY265" s="161" t="s">
        <v>136</v>
      </c>
    </row>
    <row r="266" spans="2:65" s="12" customFormat="1">
      <c r="B266" s="145"/>
      <c r="D266" s="146" t="s">
        <v>145</v>
      </c>
      <c r="E266" s="147" t="s">
        <v>1</v>
      </c>
      <c r="F266" s="148" t="s">
        <v>1132</v>
      </c>
      <c r="H266" s="149">
        <v>0.05</v>
      </c>
      <c r="I266" s="150"/>
      <c r="L266" s="145"/>
      <c r="M266" s="151"/>
      <c r="T266" s="152"/>
      <c r="AT266" s="147" t="s">
        <v>145</v>
      </c>
      <c r="AU266" s="147" t="s">
        <v>90</v>
      </c>
      <c r="AV266" s="12" t="s">
        <v>90</v>
      </c>
      <c r="AW266" s="12" t="s">
        <v>34</v>
      </c>
      <c r="AX266" s="12" t="s">
        <v>79</v>
      </c>
      <c r="AY266" s="147" t="s">
        <v>136</v>
      </c>
    </row>
    <row r="267" spans="2:65" s="12" customFormat="1">
      <c r="B267" s="145"/>
      <c r="D267" s="146" t="s">
        <v>145</v>
      </c>
      <c r="E267" s="147" t="s">
        <v>1</v>
      </c>
      <c r="F267" s="148" t="s">
        <v>1133</v>
      </c>
      <c r="H267" s="149">
        <v>0.05</v>
      </c>
      <c r="I267" s="150"/>
      <c r="L267" s="145"/>
      <c r="M267" s="151"/>
      <c r="T267" s="152"/>
      <c r="AT267" s="147" t="s">
        <v>145</v>
      </c>
      <c r="AU267" s="147" t="s">
        <v>90</v>
      </c>
      <c r="AV267" s="12" t="s">
        <v>90</v>
      </c>
      <c r="AW267" s="12" t="s">
        <v>34</v>
      </c>
      <c r="AX267" s="12" t="s">
        <v>79</v>
      </c>
      <c r="AY267" s="147" t="s">
        <v>136</v>
      </c>
    </row>
    <row r="268" spans="2:65" s="12" customFormat="1">
      <c r="B268" s="145"/>
      <c r="D268" s="146" t="s">
        <v>145</v>
      </c>
      <c r="E268" s="147" t="s">
        <v>1</v>
      </c>
      <c r="F268" s="148" t="s">
        <v>1134</v>
      </c>
      <c r="H268" s="149">
        <v>0.45</v>
      </c>
      <c r="I268" s="150"/>
      <c r="L268" s="145"/>
      <c r="M268" s="151"/>
      <c r="T268" s="152"/>
      <c r="AT268" s="147" t="s">
        <v>145</v>
      </c>
      <c r="AU268" s="147" t="s">
        <v>90</v>
      </c>
      <c r="AV268" s="12" t="s">
        <v>90</v>
      </c>
      <c r="AW268" s="12" t="s">
        <v>34</v>
      </c>
      <c r="AX268" s="12" t="s">
        <v>79</v>
      </c>
      <c r="AY268" s="147" t="s">
        <v>136</v>
      </c>
    </row>
    <row r="269" spans="2:65" s="12" customFormat="1">
      <c r="B269" s="145"/>
      <c r="D269" s="146" t="s">
        <v>145</v>
      </c>
      <c r="E269" s="147" t="s">
        <v>1</v>
      </c>
      <c r="F269" s="148" t="s">
        <v>1135</v>
      </c>
      <c r="H269" s="149">
        <v>0.45</v>
      </c>
      <c r="I269" s="150"/>
      <c r="L269" s="145"/>
      <c r="M269" s="151"/>
      <c r="T269" s="152"/>
      <c r="AT269" s="147" t="s">
        <v>145</v>
      </c>
      <c r="AU269" s="147" t="s">
        <v>90</v>
      </c>
      <c r="AV269" s="12" t="s">
        <v>90</v>
      </c>
      <c r="AW269" s="12" t="s">
        <v>34</v>
      </c>
      <c r="AX269" s="12" t="s">
        <v>79</v>
      </c>
      <c r="AY269" s="147" t="s">
        <v>136</v>
      </c>
    </row>
    <row r="270" spans="2:65" s="12" customFormat="1">
      <c r="B270" s="145"/>
      <c r="D270" s="146" t="s">
        <v>145</v>
      </c>
      <c r="E270" s="147" t="s">
        <v>1</v>
      </c>
      <c r="F270" s="148" t="s">
        <v>1136</v>
      </c>
      <c r="H270" s="149">
        <v>0.81599999999999995</v>
      </c>
      <c r="I270" s="150"/>
      <c r="L270" s="145"/>
      <c r="M270" s="151"/>
      <c r="T270" s="152"/>
      <c r="AT270" s="147" t="s">
        <v>145</v>
      </c>
      <c r="AU270" s="147" t="s">
        <v>90</v>
      </c>
      <c r="AV270" s="12" t="s">
        <v>90</v>
      </c>
      <c r="AW270" s="12" t="s">
        <v>34</v>
      </c>
      <c r="AX270" s="12" t="s">
        <v>79</v>
      </c>
      <c r="AY270" s="147" t="s">
        <v>136</v>
      </c>
    </row>
    <row r="271" spans="2:65" s="12" customFormat="1">
      <c r="B271" s="145"/>
      <c r="D271" s="146" t="s">
        <v>145</v>
      </c>
      <c r="E271" s="147" t="s">
        <v>1</v>
      </c>
      <c r="F271" s="148" t="s">
        <v>1137</v>
      </c>
      <c r="H271" s="149">
        <v>0.156</v>
      </c>
      <c r="I271" s="150"/>
      <c r="L271" s="145"/>
      <c r="M271" s="151"/>
      <c r="T271" s="152"/>
      <c r="AT271" s="147" t="s">
        <v>145</v>
      </c>
      <c r="AU271" s="147" t="s">
        <v>90</v>
      </c>
      <c r="AV271" s="12" t="s">
        <v>90</v>
      </c>
      <c r="AW271" s="12" t="s">
        <v>34</v>
      </c>
      <c r="AX271" s="12" t="s">
        <v>79</v>
      </c>
      <c r="AY271" s="147" t="s">
        <v>136</v>
      </c>
    </row>
    <row r="272" spans="2:65" s="12" customFormat="1">
      <c r="B272" s="145"/>
      <c r="D272" s="146" t="s">
        <v>145</v>
      </c>
      <c r="E272" s="147" t="s">
        <v>1</v>
      </c>
      <c r="F272" s="148" t="s">
        <v>1138</v>
      </c>
      <c r="H272" s="149">
        <v>0.15</v>
      </c>
      <c r="I272" s="150"/>
      <c r="L272" s="145"/>
      <c r="M272" s="151"/>
      <c r="T272" s="152"/>
      <c r="AT272" s="147" t="s">
        <v>145</v>
      </c>
      <c r="AU272" s="147" t="s">
        <v>90</v>
      </c>
      <c r="AV272" s="12" t="s">
        <v>90</v>
      </c>
      <c r="AW272" s="12" t="s">
        <v>34</v>
      </c>
      <c r="AX272" s="12" t="s">
        <v>79</v>
      </c>
      <c r="AY272" s="147" t="s">
        <v>136</v>
      </c>
    </row>
    <row r="273" spans="2:65" s="12" customFormat="1">
      <c r="B273" s="145"/>
      <c r="D273" s="146" t="s">
        <v>145</v>
      </c>
      <c r="E273" s="147" t="s">
        <v>1</v>
      </c>
      <c r="F273" s="148" t="s">
        <v>1139</v>
      </c>
      <c r="H273" s="149">
        <v>0.22500000000000001</v>
      </c>
      <c r="I273" s="150"/>
      <c r="L273" s="145"/>
      <c r="M273" s="151"/>
      <c r="T273" s="152"/>
      <c r="AT273" s="147" t="s">
        <v>145</v>
      </c>
      <c r="AU273" s="147" t="s">
        <v>90</v>
      </c>
      <c r="AV273" s="12" t="s">
        <v>90</v>
      </c>
      <c r="AW273" s="12" t="s">
        <v>34</v>
      </c>
      <c r="AX273" s="12" t="s">
        <v>79</v>
      </c>
      <c r="AY273" s="147" t="s">
        <v>136</v>
      </c>
    </row>
    <row r="274" spans="2:65" s="13" customFormat="1">
      <c r="B274" s="153"/>
      <c r="D274" s="146" t="s">
        <v>145</v>
      </c>
      <c r="E274" s="154" t="s">
        <v>1</v>
      </c>
      <c r="F274" s="155" t="s">
        <v>168</v>
      </c>
      <c r="H274" s="156">
        <v>3.1269999999999998</v>
      </c>
      <c r="I274" s="157"/>
      <c r="L274" s="153"/>
      <c r="M274" s="158"/>
      <c r="T274" s="159"/>
      <c r="AT274" s="154" t="s">
        <v>145</v>
      </c>
      <c r="AU274" s="154" t="s">
        <v>90</v>
      </c>
      <c r="AV274" s="13" t="s">
        <v>143</v>
      </c>
      <c r="AW274" s="13" t="s">
        <v>34</v>
      </c>
      <c r="AX274" s="13" t="s">
        <v>87</v>
      </c>
      <c r="AY274" s="154" t="s">
        <v>136</v>
      </c>
    </row>
    <row r="275" spans="2:65" s="11" customFormat="1" ht="22.9" customHeight="1">
      <c r="B275" s="120"/>
      <c r="D275" s="121" t="s">
        <v>78</v>
      </c>
      <c r="E275" s="130" t="s">
        <v>179</v>
      </c>
      <c r="F275" s="130" t="s">
        <v>402</v>
      </c>
      <c r="I275" s="123"/>
      <c r="J275" s="131">
        <f>BK275</f>
        <v>0</v>
      </c>
      <c r="L275" s="120"/>
      <c r="M275" s="125"/>
      <c r="P275" s="126">
        <f>SUM(P276:P329)</f>
        <v>0</v>
      </c>
      <c r="R275" s="126">
        <f>SUM(R276:R329)</f>
        <v>0.23941332000000007</v>
      </c>
      <c r="T275" s="127">
        <f>SUM(T276:T329)</f>
        <v>0.48442999999999997</v>
      </c>
      <c r="AR275" s="121" t="s">
        <v>87</v>
      </c>
      <c r="AT275" s="128" t="s">
        <v>78</v>
      </c>
      <c r="AU275" s="128" t="s">
        <v>87</v>
      </c>
      <c r="AY275" s="121" t="s">
        <v>136</v>
      </c>
      <c r="BK275" s="129">
        <f>SUM(BK276:BK329)</f>
        <v>0</v>
      </c>
    </row>
    <row r="276" spans="2:65" s="1" customFormat="1" ht="21.75" customHeight="1">
      <c r="B276" s="32"/>
      <c r="C276" s="132" t="s">
        <v>366</v>
      </c>
      <c r="D276" s="132" t="s">
        <v>138</v>
      </c>
      <c r="E276" s="133" t="s">
        <v>404</v>
      </c>
      <c r="F276" s="134" t="s">
        <v>1140</v>
      </c>
      <c r="G276" s="135" t="s">
        <v>159</v>
      </c>
      <c r="H276" s="136">
        <v>10.9</v>
      </c>
      <c r="I276" s="137"/>
      <c r="J276" s="138">
        <f>ROUND(I276*H276,2)</f>
        <v>0</v>
      </c>
      <c r="K276" s="134" t="s">
        <v>142</v>
      </c>
      <c r="L276" s="32"/>
      <c r="M276" s="139" t="s">
        <v>1</v>
      </c>
      <c r="N276" s="140" t="s">
        <v>44</v>
      </c>
      <c r="P276" s="141">
        <f>O276*H276</f>
        <v>0</v>
      </c>
      <c r="Q276" s="141">
        <v>0</v>
      </c>
      <c r="R276" s="141">
        <f>Q276*H276</f>
        <v>0</v>
      </c>
      <c r="S276" s="141">
        <v>4.3999999999999997E-2</v>
      </c>
      <c r="T276" s="142">
        <f>S276*H276</f>
        <v>0.47959999999999997</v>
      </c>
      <c r="AR276" s="143" t="s">
        <v>143</v>
      </c>
      <c r="AT276" s="143" t="s">
        <v>138</v>
      </c>
      <c r="AU276" s="143" t="s">
        <v>90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87</v>
      </c>
      <c r="BK276" s="144">
        <f>ROUND(I276*H276,2)</f>
        <v>0</v>
      </c>
      <c r="BL276" s="17" t="s">
        <v>143</v>
      </c>
      <c r="BM276" s="143" t="s">
        <v>1141</v>
      </c>
    </row>
    <row r="277" spans="2:65" s="1" customFormat="1" ht="24.2" customHeight="1">
      <c r="B277" s="32"/>
      <c r="C277" s="132" t="s">
        <v>372</v>
      </c>
      <c r="D277" s="132" t="s">
        <v>138</v>
      </c>
      <c r="E277" s="133" t="s">
        <v>1142</v>
      </c>
      <c r="F277" s="134" t="s">
        <v>1143</v>
      </c>
      <c r="G277" s="135" t="s">
        <v>159</v>
      </c>
      <c r="H277" s="136">
        <v>10.9</v>
      </c>
      <c r="I277" s="137"/>
      <c r="J277" s="138">
        <f>ROUND(I277*H277,2)</f>
        <v>0</v>
      </c>
      <c r="K277" s="134" t="s">
        <v>142</v>
      </c>
      <c r="L277" s="32"/>
      <c r="M277" s="139" t="s">
        <v>1</v>
      </c>
      <c r="N277" s="140" t="s">
        <v>44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143</v>
      </c>
      <c r="AT277" s="143" t="s">
        <v>138</v>
      </c>
      <c r="AU277" s="143" t="s">
        <v>90</v>
      </c>
      <c r="AY277" s="17" t="s">
        <v>136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87</v>
      </c>
      <c r="BK277" s="144">
        <f>ROUND(I277*H277,2)</f>
        <v>0</v>
      </c>
      <c r="BL277" s="17" t="s">
        <v>143</v>
      </c>
      <c r="BM277" s="143" t="s">
        <v>1144</v>
      </c>
    </row>
    <row r="278" spans="2:65" s="1" customFormat="1" ht="16.5" customHeight="1">
      <c r="B278" s="32"/>
      <c r="C278" s="132" t="s">
        <v>382</v>
      </c>
      <c r="D278" s="132" t="s">
        <v>138</v>
      </c>
      <c r="E278" s="133" t="s">
        <v>439</v>
      </c>
      <c r="F278" s="134" t="s">
        <v>440</v>
      </c>
      <c r="G278" s="135" t="s">
        <v>187</v>
      </c>
      <c r="H278" s="136">
        <v>1</v>
      </c>
      <c r="I278" s="137"/>
      <c r="J278" s="138">
        <f>ROUND(I278*H278,2)</f>
        <v>0</v>
      </c>
      <c r="K278" s="134" t="s">
        <v>142</v>
      </c>
      <c r="L278" s="32"/>
      <c r="M278" s="139" t="s">
        <v>1</v>
      </c>
      <c r="N278" s="140" t="s">
        <v>44</v>
      </c>
      <c r="P278" s="141">
        <f>O278*H278</f>
        <v>0</v>
      </c>
      <c r="Q278" s="141">
        <v>1.0000000000000001E-5</v>
      </c>
      <c r="R278" s="141">
        <f>Q278*H278</f>
        <v>1.0000000000000001E-5</v>
      </c>
      <c r="S278" s="141">
        <v>0</v>
      </c>
      <c r="T278" s="142">
        <f>S278*H278</f>
        <v>0</v>
      </c>
      <c r="AR278" s="143" t="s">
        <v>143</v>
      </c>
      <c r="AT278" s="143" t="s">
        <v>138</v>
      </c>
      <c r="AU278" s="143" t="s">
        <v>90</v>
      </c>
      <c r="AY278" s="17" t="s">
        <v>136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87</v>
      </c>
      <c r="BK278" s="144">
        <f>ROUND(I278*H278,2)</f>
        <v>0</v>
      </c>
      <c r="BL278" s="17" t="s">
        <v>143</v>
      </c>
      <c r="BM278" s="143" t="s">
        <v>1145</v>
      </c>
    </row>
    <row r="279" spans="2:65" s="1" customFormat="1" ht="24.2" customHeight="1">
      <c r="B279" s="32"/>
      <c r="C279" s="132" t="s">
        <v>393</v>
      </c>
      <c r="D279" s="132" t="s">
        <v>138</v>
      </c>
      <c r="E279" s="133" t="s">
        <v>416</v>
      </c>
      <c r="F279" s="134" t="s">
        <v>417</v>
      </c>
      <c r="G279" s="135" t="s">
        <v>159</v>
      </c>
      <c r="H279" s="136">
        <v>10.9</v>
      </c>
      <c r="I279" s="137"/>
      <c r="J279" s="138">
        <f>ROUND(I279*H279,2)</f>
        <v>0</v>
      </c>
      <c r="K279" s="134" t="s">
        <v>142</v>
      </c>
      <c r="L279" s="32"/>
      <c r="M279" s="139" t="s">
        <v>1</v>
      </c>
      <c r="N279" s="140" t="s">
        <v>44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143</v>
      </c>
      <c r="AT279" s="143" t="s">
        <v>138</v>
      </c>
      <c r="AU279" s="143" t="s">
        <v>90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87</v>
      </c>
      <c r="BK279" s="144">
        <f>ROUND(I279*H279,2)</f>
        <v>0</v>
      </c>
      <c r="BL279" s="17" t="s">
        <v>143</v>
      </c>
      <c r="BM279" s="143" t="s">
        <v>1146</v>
      </c>
    </row>
    <row r="280" spans="2:65" s="12" customFormat="1">
      <c r="B280" s="145"/>
      <c r="D280" s="146" t="s">
        <v>145</v>
      </c>
      <c r="E280" s="147" t="s">
        <v>1</v>
      </c>
      <c r="F280" s="148" t="s">
        <v>1147</v>
      </c>
      <c r="H280" s="149">
        <v>10.9</v>
      </c>
      <c r="I280" s="150"/>
      <c r="L280" s="145"/>
      <c r="M280" s="151"/>
      <c r="T280" s="152"/>
      <c r="AT280" s="147" t="s">
        <v>145</v>
      </c>
      <c r="AU280" s="147" t="s">
        <v>90</v>
      </c>
      <c r="AV280" s="12" t="s">
        <v>90</v>
      </c>
      <c r="AW280" s="12" t="s">
        <v>34</v>
      </c>
      <c r="AX280" s="12" t="s">
        <v>87</v>
      </c>
      <c r="AY280" s="147" t="s">
        <v>136</v>
      </c>
    </row>
    <row r="281" spans="2:65" s="1" customFormat="1" ht="33" customHeight="1">
      <c r="B281" s="32"/>
      <c r="C281" s="173" t="s">
        <v>403</v>
      </c>
      <c r="D281" s="173" t="s">
        <v>320</v>
      </c>
      <c r="E281" s="174" t="s">
        <v>421</v>
      </c>
      <c r="F281" s="175" t="s">
        <v>1148</v>
      </c>
      <c r="G281" s="176" t="s">
        <v>159</v>
      </c>
      <c r="H281" s="177">
        <v>6</v>
      </c>
      <c r="I281" s="178"/>
      <c r="J281" s="179">
        <f>ROUND(I281*H281,2)</f>
        <v>0</v>
      </c>
      <c r="K281" s="175" t="s">
        <v>1</v>
      </c>
      <c r="L281" s="180"/>
      <c r="M281" s="181" t="s">
        <v>1</v>
      </c>
      <c r="N281" s="182" t="s">
        <v>44</v>
      </c>
      <c r="P281" s="141">
        <f>O281*H281</f>
        <v>0</v>
      </c>
      <c r="Q281" s="141">
        <v>1.4500000000000001E-2</v>
      </c>
      <c r="R281" s="141">
        <f>Q281*H281</f>
        <v>8.7000000000000008E-2</v>
      </c>
      <c r="S281" s="141">
        <v>0</v>
      </c>
      <c r="T281" s="142">
        <f>S281*H281</f>
        <v>0</v>
      </c>
      <c r="AR281" s="143" t="s">
        <v>179</v>
      </c>
      <c r="AT281" s="143" t="s">
        <v>320</v>
      </c>
      <c r="AU281" s="143" t="s">
        <v>90</v>
      </c>
      <c r="AY281" s="17" t="s">
        <v>136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87</v>
      </c>
      <c r="BK281" s="144">
        <f>ROUND(I281*H281,2)</f>
        <v>0</v>
      </c>
      <c r="BL281" s="17" t="s">
        <v>143</v>
      </c>
      <c r="BM281" s="143" t="s">
        <v>1149</v>
      </c>
    </row>
    <row r="282" spans="2:65" s="14" customFormat="1" ht="22.5">
      <c r="B282" s="160"/>
      <c r="D282" s="146" t="s">
        <v>145</v>
      </c>
      <c r="E282" s="161" t="s">
        <v>1</v>
      </c>
      <c r="F282" s="162" t="s">
        <v>424</v>
      </c>
      <c r="H282" s="161" t="s">
        <v>1</v>
      </c>
      <c r="I282" s="163"/>
      <c r="L282" s="160"/>
      <c r="M282" s="164"/>
      <c r="T282" s="165"/>
      <c r="AT282" s="161" t="s">
        <v>145</v>
      </c>
      <c r="AU282" s="161" t="s">
        <v>90</v>
      </c>
      <c r="AV282" s="14" t="s">
        <v>87</v>
      </c>
      <c r="AW282" s="14" t="s">
        <v>34</v>
      </c>
      <c r="AX282" s="14" t="s">
        <v>79</v>
      </c>
      <c r="AY282" s="161" t="s">
        <v>136</v>
      </c>
    </row>
    <row r="283" spans="2:65" s="14" customFormat="1" ht="22.5">
      <c r="B283" s="160"/>
      <c r="D283" s="146" t="s">
        <v>145</v>
      </c>
      <c r="E283" s="161" t="s">
        <v>1</v>
      </c>
      <c r="F283" s="162" t="s">
        <v>425</v>
      </c>
      <c r="H283" s="161" t="s">
        <v>1</v>
      </c>
      <c r="I283" s="163"/>
      <c r="L283" s="160"/>
      <c r="M283" s="164"/>
      <c r="T283" s="165"/>
      <c r="AT283" s="161" t="s">
        <v>145</v>
      </c>
      <c r="AU283" s="161" t="s">
        <v>90</v>
      </c>
      <c r="AV283" s="14" t="s">
        <v>87</v>
      </c>
      <c r="AW283" s="14" t="s">
        <v>34</v>
      </c>
      <c r="AX283" s="14" t="s">
        <v>79</v>
      </c>
      <c r="AY283" s="161" t="s">
        <v>136</v>
      </c>
    </row>
    <row r="284" spans="2:65" s="14" customFormat="1" ht="22.5">
      <c r="B284" s="160"/>
      <c r="D284" s="146" t="s">
        <v>145</v>
      </c>
      <c r="E284" s="161" t="s">
        <v>1</v>
      </c>
      <c r="F284" s="162" t="s">
        <v>426</v>
      </c>
      <c r="H284" s="161" t="s">
        <v>1</v>
      </c>
      <c r="I284" s="163"/>
      <c r="L284" s="160"/>
      <c r="M284" s="164"/>
      <c r="T284" s="165"/>
      <c r="AT284" s="161" t="s">
        <v>145</v>
      </c>
      <c r="AU284" s="161" t="s">
        <v>90</v>
      </c>
      <c r="AV284" s="14" t="s">
        <v>87</v>
      </c>
      <c r="AW284" s="14" t="s">
        <v>34</v>
      </c>
      <c r="AX284" s="14" t="s">
        <v>79</v>
      </c>
      <c r="AY284" s="161" t="s">
        <v>136</v>
      </c>
    </row>
    <row r="285" spans="2:65" s="14" customFormat="1">
      <c r="B285" s="160"/>
      <c r="D285" s="146" t="s">
        <v>145</v>
      </c>
      <c r="E285" s="161" t="s">
        <v>1</v>
      </c>
      <c r="F285" s="162" t="s">
        <v>427</v>
      </c>
      <c r="H285" s="161" t="s">
        <v>1</v>
      </c>
      <c r="I285" s="163"/>
      <c r="L285" s="160"/>
      <c r="M285" s="164"/>
      <c r="T285" s="165"/>
      <c r="AT285" s="161" t="s">
        <v>145</v>
      </c>
      <c r="AU285" s="161" t="s">
        <v>90</v>
      </c>
      <c r="AV285" s="14" t="s">
        <v>87</v>
      </c>
      <c r="AW285" s="14" t="s">
        <v>34</v>
      </c>
      <c r="AX285" s="14" t="s">
        <v>79</v>
      </c>
      <c r="AY285" s="161" t="s">
        <v>136</v>
      </c>
    </row>
    <row r="286" spans="2:65" s="14" customFormat="1" ht="22.5">
      <c r="B286" s="160"/>
      <c r="D286" s="146" t="s">
        <v>145</v>
      </c>
      <c r="E286" s="161" t="s">
        <v>1</v>
      </c>
      <c r="F286" s="162" t="s">
        <v>428</v>
      </c>
      <c r="H286" s="161" t="s">
        <v>1</v>
      </c>
      <c r="I286" s="163"/>
      <c r="L286" s="160"/>
      <c r="M286" s="164"/>
      <c r="T286" s="165"/>
      <c r="AT286" s="161" t="s">
        <v>145</v>
      </c>
      <c r="AU286" s="161" t="s">
        <v>90</v>
      </c>
      <c r="AV286" s="14" t="s">
        <v>87</v>
      </c>
      <c r="AW286" s="14" t="s">
        <v>34</v>
      </c>
      <c r="AX286" s="14" t="s">
        <v>79</v>
      </c>
      <c r="AY286" s="161" t="s">
        <v>136</v>
      </c>
    </row>
    <row r="287" spans="2:65" s="14" customFormat="1" ht="22.5">
      <c r="B287" s="160"/>
      <c r="D287" s="146" t="s">
        <v>145</v>
      </c>
      <c r="E287" s="161" t="s">
        <v>1</v>
      </c>
      <c r="F287" s="162" t="s">
        <v>429</v>
      </c>
      <c r="H287" s="161" t="s">
        <v>1</v>
      </c>
      <c r="I287" s="163"/>
      <c r="L287" s="160"/>
      <c r="M287" s="164"/>
      <c r="T287" s="165"/>
      <c r="AT287" s="161" t="s">
        <v>145</v>
      </c>
      <c r="AU287" s="161" t="s">
        <v>90</v>
      </c>
      <c r="AV287" s="14" t="s">
        <v>87</v>
      </c>
      <c r="AW287" s="14" t="s">
        <v>34</v>
      </c>
      <c r="AX287" s="14" t="s">
        <v>79</v>
      </c>
      <c r="AY287" s="161" t="s">
        <v>136</v>
      </c>
    </row>
    <row r="288" spans="2:65" s="14" customFormat="1" ht="22.5">
      <c r="B288" s="160"/>
      <c r="D288" s="146" t="s">
        <v>145</v>
      </c>
      <c r="E288" s="161" t="s">
        <v>1</v>
      </c>
      <c r="F288" s="162" t="s">
        <v>430</v>
      </c>
      <c r="H288" s="161" t="s">
        <v>1</v>
      </c>
      <c r="I288" s="163"/>
      <c r="L288" s="160"/>
      <c r="M288" s="164"/>
      <c r="T288" s="165"/>
      <c r="AT288" s="161" t="s">
        <v>145</v>
      </c>
      <c r="AU288" s="161" t="s">
        <v>90</v>
      </c>
      <c r="AV288" s="14" t="s">
        <v>87</v>
      </c>
      <c r="AW288" s="14" t="s">
        <v>34</v>
      </c>
      <c r="AX288" s="14" t="s">
        <v>79</v>
      </c>
      <c r="AY288" s="161" t="s">
        <v>136</v>
      </c>
    </row>
    <row r="289" spans="2:65" s="14" customFormat="1" ht="22.5">
      <c r="B289" s="160"/>
      <c r="D289" s="146" t="s">
        <v>145</v>
      </c>
      <c r="E289" s="161" t="s">
        <v>1</v>
      </c>
      <c r="F289" s="162" t="s">
        <v>431</v>
      </c>
      <c r="H289" s="161" t="s">
        <v>1</v>
      </c>
      <c r="I289" s="163"/>
      <c r="L289" s="160"/>
      <c r="M289" s="164"/>
      <c r="T289" s="165"/>
      <c r="AT289" s="161" t="s">
        <v>145</v>
      </c>
      <c r="AU289" s="161" t="s">
        <v>90</v>
      </c>
      <c r="AV289" s="14" t="s">
        <v>87</v>
      </c>
      <c r="AW289" s="14" t="s">
        <v>34</v>
      </c>
      <c r="AX289" s="14" t="s">
        <v>79</v>
      </c>
      <c r="AY289" s="161" t="s">
        <v>136</v>
      </c>
    </row>
    <row r="290" spans="2:65" s="14" customFormat="1" ht="22.5">
      <c r="B290" s="160"/>
      <c r="D290" s="146" t="s">
        <v>145</v>
      </c>
      <c r="E290" s="161" t="s">
        <v>1</v>
      </c>
      <c r="F290" s="162" t="s">
        <v>432</v>
      </c>
      <c r="H290" s="161" t="s">
        <v>1</v>
      </c>
      <c r="I290" s="163"/>
      <c r="L290" s="160"/>
      <c r="M290" s="164"/>
      <c r="T290" s="165"/>
      <c r="AT290" s="161" t="s">
        <v>145</v>
      </c>
      <c r="AU290" s="161" t="s">
        <v>90</v>
      </c>
      <c r="AV290" s="14" t="s">
        <v>87</v>
      </c>
      <c r="AW290" s="14" t="s">
        <v>34</v>
      </c>
      <c r="AX290" s="14" t="s">
        <v>79</v>
      </c>
      <c r="AY290" s="161" t="s">
        <v>136</v>
      </c>
    </row>
    <row r="291" spans="2:65" s="12" customFormat="1">
      <c r="B291" s="145"/>
      <c r="D291" s="146" t="s">
        <v>145</v>
      </c>
      <c r="E291" s="147" t="s">
        <v>1</v>
      </c>
      <c r="F291" s="148" t="s">
        <v>475</v>
      </c>
      <c r="H291" s="149">
        <v>6</v>
      </c>
      <c r="I291" s="150"/>
      <c r="L291" s="145"/>
      <c r="M291" s="151"/>
      <c r="T291" s="152"/>
      <c r="AT291" s="147" t="s">
        <v>145</v>
      </c>
      <c r="AU291" s="147" t="s">
        <v>90</v>
      </c>
      <c r="AV291" s="12" t="s">
        <v>90</v>
      </c>
      <c r="AW291" s="12" t="s">
        <v>34</v>
      </c>
      <c r="AX291" s="12" t="s">
        <v>87</v>
      </c>
      <c r="AY291" s="147" t="s">
        <v>136</v>
      </c>
    </row>
    <row r="292" spans="2:65" s="1" customFormat="1" ht="24.2" customHeight="1">
      <c r="B292" s="32"/>
      <c r="C292" s="173" t="s">
        <v>410</v>
      </c>
      <c r="D292" s="173" t="s">
        <v>320</v>
      </c>
      <c r="E292" s="174" t="s">
        <v>1150</v>
      </c>
      <c r="F292" s="175" t="s">
        <v>1151</v>
      </c>
      <c r="G292" s="176" t="s">
        <v>159</v>
      </c>
      <c r="H292" s="177">
        <v>6</v>
      </c>
      <c r="I292" s="178"/>
      <c r="J292" s="179">
        <f>ROUND(I292*H292,2)</f>
        <v>0</v>
      </c>
      <c r="K292" s="175" t="s">
        <v>1</v>
      </c>
      <c r="L292" s="180"/>
      <c r="M292" s="181" t="s">
        <v>1</v>
      </c>
      <c r="N292" s="182" t="s">
        <v>44</v>
      </c>
      <c r="P292" s="141">
        <f>O292*H292</f>
        <v>0</v>
      </c>
      <c r="Q292" s="141">
        <v>1.4500000000000001E-2</v>
      </c>
      <c r="R292" s="141">
        <f>Q292*H292</f>
        <v>8.7000000000000008E-2</v>
      </c>
      <c r="S292" s="141">
        <v>0</v>
      </c>
      <c r="T292" s="142">
        <f>S292*H292</f>
        <v>0</v>
      </c>
      <c r="AR292" s="143" t="s">
        <v>179</v>
      </c>
      <c r="AT292" s="143" t="s">
        <v>320</v>
      </c>
      <c r="AU292" s="143" t="s">
        <v>90</v>
      </c>
      <c r="AY292" s="17" t="s">
        <v>136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87</v>
      </c>
      <c r="BK292" s="144">
        <f>ROUND(I292*H292,2)</f>
        <v>0</v>
      </c>
      <c r="BL292" s="17" t="s">
        <v>143</v>
      </c>
      <c r="BM292" s="143" t="s">
        <v>1152</v>
      </c>
    </row>
    <row r="293" spans="2:65" s="14" customFormat="1" ht="22.5">
      <c r="B293" s="160"/>
      <c r="D293" s="146" t="s">
        <v>145</v>
      </c>
      <c r="E293" s="161" t="s">
        <v>1</v>
      </c>
      <c r="F293" s="162" t="s">
        <v>424</v>
      </c>
      <c r="H293" s="161" t="s">
        <v>1</v>
      </c>
      <c r="I293" s="163"/>
      <c r="L293" s="160"/>
      <c r="M293" s="164"/>
      <c r="T293" s="165"/>
      <c r="AT293" s="161" t="s">
        <v>145</v>
      </c>
      <c r="AU293" s="161" t="s">
        <v>90</v>
      </c>
      <c r="AV293" s="14" t="s">
        <v>87</v>
      </c>
      <c r="AW293" s="14" t="s">
        <v>34</v>
      </c>
      <c r="AX293" s="14" t="s">
        <v>79</v>
      </c>
      <c r="AY293" s="161" t="s">
        <v>136</v>
      </c>
    </row>
    <row r="294" spans="2:65" s="14" customFormat="1" ht="22.5">
      <c r="B294" s="160"/>
      <c r="D294" s="146" t="s">
        <v>145</v>
      </c>
      <c r="E294" s="161" t="s">
        <v>1</v>
      </c>
      <c r="F294" s="162" t="s">
        <v>425</v>
      </c>
      <c r="H294" s="161" t="s">
        <v>1</v>
      </c>
      <c r="I294" s="163"/>
      <c r="L294" s="160"/>
      <c r="M294" s="164"/>
      <c r="T294" s="165"/>
      <c r="AT294" s="161" t="s">
        <v>145</v>
      </c>
      <c r="AU294" s="161" t="s">
        <v>90</v>
      </c>
      <c r="AV294" s="14" t="s">
        <v>87</v>
      </c>
      <c r="AW294" s="14" t="s">
        <v>34</v>
      </c>
      <c r="AX294" s="14" t="s">
        <v>79</v>
      </c>
      <c r="AY294" s="161" t="s">
        <v>136</v>
      </c>
    </row>
    <row r="295" spans="2:65" s="14" customFormat="1" ht="22.5">
      <c r="B295" s="160"/>
      <c r="D295" s="146" t="s">
        <v>145</v>
      </c>
      <c r="E295" s="161" t="s">
        <v>1</v>
      </c>
      <c r="F295" s="162" t="s">
        <v>426</v>
      </c>
      <c r="H295" s="161" t="s">
        <v>1</v>
      </c>
      <c r="I295" s="163"/>
      <c r="L295" s="160"/>
      <c r="M295" s="164"/>
      <c r="T295" s="165"/>
      <c r="AT295" s="161" t="s">
        <v>145</v>
      </c>
      <c r="AU295" s="161" t="s">
        <v>90</v>
      </c>
      <c r="AV295" s="14" t="s">
        <v>87</v>
      </c>
      <c r="AW295" s="14" t="s">
        <v>34</v>
      </c>
      <c r="AX295" s="14" t="s">
        <v>79</v>
      </c>
      <c r="AY295" s="161" t="s">
        <v>136</v>
      </c>
    </row>
    <row r="296" spans="2:65" s="14" customFormat="1">
      <c r="B296" s="160"/>
      <c r="D296" s="146" t="s">
        <v>145</v>
      </c>
      <c r="E296" s="161" t="s">
        <v>1</v>
      </c>
      <c r="F296" s="162" t="s">
        <v>427</v>
      </c>
      <c r="H296" s="161" t="s">
        <v>1</v>
      </c>
      <c r="I296" s="163"/>
      <c r="L296" s="160"/>
      <c r="M296" s="164"/>
      <c r="T296" s="165"/>
      <c r="AT296" s="161" t="s">
        <v>145</v>
      </c>
      <c r="AU296" s="161" t="s">
        <v>90</v>
      </c>
      <c r="AV296" s="14" t="s">
        <v>87</v>
      </c>
      <c r="AW296" s="14" t="s">
        <v>34</v>
      </c>
      <c r="AX296" s="14" t="s">
        <v>79</v>
      </c>
      <c r="AY296" s="161" t="s">
        <v>136</v>
      </c>
    </row>
    <row r="297" spans="2:65" s="14" customFormat="1" ht="22.5">
      <c r="B297" s="160"/>
      <c r="D297" s="146" t="s">
        <v>145</v>
      </c>
      <c r="E297" s="161" t="s">
        <v>1</v>
      </c>
      <c r="F297" s="162" t="s">
        <v>428</v>
      </c>
      <c r="H297" s="161" t="s">
        <v>1</v>
      </c>
      <c r="I297" s="163"/>
      <c r="L297" s="160"/>
      <c r="M297" s="164"/>
      <c r="T297" s="165"/>
      <c r="AT297" s="161" t="s">
        <v>145</v>
      </c>
      <c r="AU297" s="161" t="s">
        <v>90</v>
      </c>
      <c r="AV297" s="14" t="s">
        <v>87</v>
      </c>
      <c r="AW297" s="14" t="s">
        <v>34</v>
      </c>
      <c r="AX297" s="14" t="s">
        <v>79</v>
      </c>
      <c r="AY297" s="161" t="s">
        <v>136</v>
      </c>
    </row>
    <row r="298" spans="2:65" s="14" customFormat="1" ht="22.5">
      <c r="B298" s="160"/>
      <c r="D298" s="146" t="s">
        <v>145</v>
      </c>
      <c r="E298" s="161" t="s">
        <v>1</v>
      </c>
      <c r="F298" s="162" t="s">
        <v>429</v>
      </c>
      <c r="H298" s="161" t="s">
        <v>1</v>
      </c>
      <c r="I298" s="163"/>
      <c r="L298" s="160"/>
      <c r="M298" s="164"/>
      <c r="T298" s="165"/>
      <c r="AT298" s="161" t="s">
        <v>145</v>
      </c>
      <c r="AU298" s="161" t="s">
        <v>90</v>
      </c>
      <c r="AV298" s="14" t="s">
        <v>87</v>
      </c>
      <c r="AW298" s="14" t="s">
        <v>34</v>
      </c>
      <c r="AX298" s="14" t="s">
        <v>79</v>
      </c>
      <c r="AY298" s="161" t="s">
        <v>136</v>
      </c>
    </row>
    <row r="299" spans="2:65" s="14" customFormat="1" ht="22.5">
      <c r="B299" s="160"/>
      <c r="D299" s="146" t="s">
        <v>145</v>
      </c>
      <c r="E299" s="161" t="s">
        <v>1</v>
      </c>
      <c r="F299" s="162" t="s">
        <v>430</v>
      </c>
      <c r="H299" s="161" t="s">
        <v>1</v>
      </c>
      <c r="I299" s="163"/>
      <c r="L299" s="160"/>
      <c r="M299" s="164"/>
      <c r="T299" s="165"/>
      <c r="AT299" s="161" t="s">
        <v>145</v>
      </c>
      <c r="AU299" s="161" t="s">
        <v>90</v>
      </c>
      <c r="AV299" s="14" t="s">
        <v>87</v>
      </c>
      <c r="AW299" s="14" t="s">
        <v>34</v>
      </c>
      <c r="AX299" s="14" t="s">
        <v>79</v>
      </c>
      <c r="AY299" s="161" t="s">
        <v>136</v>
      </c>
    </row>
    <row r="300" spans="2:65" s="14" customFormat="1" ht="22.5">
      <c r="B300" s="160"/>
      <c r="D300" s="146" t="s">
        <v>145</v>
      </c>
      <c r="E300" s="161" t="s">
        <v>1</v>
      </c>
      <c r="F300" s="162" t="s">
        <v>431</v>
      </c>
      <c r="H300" s="161" t="s">
        <v>1</v>
      </c>
      <c r="I300" s="163"/>
      <c r="L300" s="160"/>
      <c r="M300" s="164"/>
      <c r="T300" s="165"/>
      <c r="AT300" s="161" t="s">
        <v>145</v>
      </c>
      <c r="AU300" s="161" t="s">
        <v>90</v>
      </c>
      <c r="AV300" s="14" t="s">
        <v>87</v>
      </c>
      <c r="AW300" s="14" t="s">
        <v>34</v>
      </c>
      <c r="AX300" s="14" t="s">
        <v>79</v>
      </c>
      <c r="AY300" s="161" t="s">
        <v>136</v>
      </c>
    </row>
    <row r="301" spans="2:65" s="14" customFormat="1" ht="22.5">
      <c r="B301" s="160"/>
      <c r="D301" s="146" t="s">
        <v>145</v>
      </c>
      <c r="E301" s="161" t="s">
        <v>1</v>
      </c>
      <c r="F301" s="162" t="s">
        <v>432</v>
      </c>
      <c r="H301" s="161" t="s">
        <v>1</v>
      </c>
      <c r="I301" s="163"/>
      <c r="L301" s="160"/>
      <c r="M301" s="164"/>
      <c r="T301" s="165"/>
      <c r="AT301" s="161" t="s">
        <v>145</v>
      </c>
      <c r="AU301" s="161" t="s">
        <v>90</v>
      </c>
      <c r="AV301" s="14" t="s">
        <v>87</v>
      </c>
      <c r="AW301" s="14" t="s">
        <v>34</v>
      </c>
      <c r="AX301" s="14" t="s">
        <v>79</v>
      </c>
      <c r="AY301" s="161" t="s">
        <v>136</v>
      </c>
    </row>
    <row r="302" spans="2:65" s="12" customFormat="1">
      <c r="B302" s="145"/>
      <c r="D302" s="146" t="s">
        <v>145</v>
      </c>
      <c r="E302" s="147" t="s">
        <v>1</v>
      </c>
      <c r="F302" s="148" t="s">
        <v>475</v>
      </c>
      <c r="H302" s="149">
        <v>6</v>
      </c>
      <c r="I302" s="150"/>
      <c r="L302" s="145"/>
      <c r="M302" s="151"/>
      <c r="T302" s="152"/>
      <c r="AT302" s="147" t="s">
        <v>145</v>
      </c>
      <c r="AU302" s="147" t="s">
        <v>90</v>
      </c>
      <c r="AV302" s="12" t="s">
        <v>90</v>
      </c>
      <c r="AW302" s="12" t="s">
        <v>34</v>
      </c>
      <c r="AX302" s="12" t="s">
        <v>87</v>
      </c>
      <c r="AY302" s="147" t="s">
        <v>136</v>
      </c>
    </row>
    <row r="303" spans="2:65" s="1" customFormat="1" ht="24.2" customHeight="1">
      <c r="B303" s="32"/>
      <c r="C303" s="173" t="s">
        <v>415</v>
      </c>
      <c r="D303" s="173" t="s">
        <v>320</v>
      </c>
      <c r="E303" s="174" t="s">
        <v>435</v>
      </c>
      <c r="F303" s="175" t="s">
        <v>436</v>
      </c>
      <c r="G303" s="176" t="s">
        <v>187</v>
      </c>
      <c r="H303" s="177">
        <v>3</v>
      </c>
      <c r="I303" s="178"/>
      <c r="J303" s="179">
        <f>ROUND(I303*H303,2)</f>
        <v>0</v>
      </c>
      <c r="K303" s="175" t="s">
        <v>1</v>
      </c>
      <c r="L303" s="180"/>
      <c r="M303" s="181" t="s">
        <v>1</v>
      </c>
      <c r="N303" s="182" t="s">
        <v>44</v>
      </c>
      <c r="P303" s="141">
        <f>O303*H303</f>
        <v>0</v>
      </c>
      <c r="Q303" s="141">
        <v>2.9999999999999997E-4</v>
      </c>
      <c r="R303" s="141">
        <f>Q303*H303</f>
        <v>8.9999999999999998E-4</v>
      </c>
      <c r="S303" s="141">
        <v>0</v>
      </c>
      <c r="T303" s="142">
        <f>S303*H303</f>
        <v>0</v>
      </c>
      <c r="AR303" s="143" t="s">
        <v>179</v>
      </c>
      <c r="AT303" s="143" t="s">
        <v>320</v>
      </c>
      <c r="AU303" s="143" t="s">
        <v>90</v>
      </c>
      <c r="AY303" s="17" t="s">
        <v>136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87</v>
      </c>
      <c r="BK303" s="144">
        <f>ROUND(I303*H303,2)</f>
        <v>0</v>
      </c>
      <c r="BL303" s="17" t="s">
        <v>143</v>
      </c>
      <c r="BM303" s="143" t="s">
        <v>1153</v>
      </c>
    </row>
    <row r="304" spans="2:65" s="1" customFormat="1" ht="33" customHeight="1">
      <c r="B304" s="32"/>
      <c r="C304" s="132" t="s">
        <v>420</v>
      </c>
      <c r="D304" s="132" t="s">
        <v>138</v>
      </c>
      <c r="E304" s="133" t="s">
        <v>1154</v>
      </c>
      <c r="F304" s="134" t="s">
        <v>1155</v>
      </c>
      <c r="G304" s="135" t="s">
        <v>187</v>
      </c>
      <c r="H304" s="136">
        <v>1</v>
      </c>
      <c r="I304" s="137"/>
      <c r="J304" s="138">
        <f>ROUND(I304*H304,2)</f>
        <v>0</v>
      </c>
      <c r="K304" s="134" t="s">
        <v>142</v>
      </c>
      <c r="L304" s="32"/>
      <c r="M304" s="139" t="s">
        <v>1</v>
      </c>
      <c r="N304" s="140" t="s">
        <v>44</v>
      </c>
      <c r="P304" s="141">
        <f>O304*H304</f>
        <v>0</v>
      </c>
      <c r="Q304" s="141">
        <v>1.67E-3</v>
      </c>
      <c r="R304" s="141">
        <f>Q304*H304</f>
        <v>1.67E-3</v>
      </c>
      <c r="S304" s="141">
        <v>0</v>
      </c>
      <c r="T304" s="142">
        <f>S304*H304</f>
        <v>0</v>
      </c>
      <c r="AR304" s="143" t="s">
        <v>143</v>
      </c>
      <c r="AT304" s="143" t="s">
        <v>138</v>
      </c>
      <c r="AU304" s="143" t="s">
        <v>90</v>
      </c>
      <c r="AY304" s="17" t="s">
        <v>136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87</v>
      </c>
      <c r="BK304" s="144">
        <f>ROUND(I304*H304,2)</f>
        <v>0</v>
      </c>
      <c r="BL304" s="17" t="s">
        <v>143</v>
      </c>
      <c r="BM304" s="143" t="s">
        <v>1156</v>
      </c>
    </row>
    <row r="305" spans="2:65" s="1" customFormat="1" ht="66.75" customHeight="1">
      <c r="B305" s="32"/>
      <c r="C305" s="173" t="s">
        <v>434</v>
      </c>
      <c r="D305" s="173" t="s">
        <v>320</v>
      </c>
      <c r="E305" s="174" t="s">
        <v>1157</v>
      </c>
      <c r="F305" s="175" t="s">
        <v>1158</v>
      </c>
      <c r="G305" s="176" t="s">
        <v>187</v>
      </c>
      <c r="H305" s="177">
        <v>1.01</v>
      </c>
      <c r="I305" s="178"/>
      <c r="J305" s="179">
        <f>ROUND(I305*H305,2)</f>
        <v>0</v>
      </c>
      <c r="K305" s="175" t="s">
        <v>142</v>
      </c>
      <c r="L305" s="180"/>
      <c r="M305" s="181" t="s">
        <v>1</v>
      </c>
      <c r="N305" s="182" t="s">
        <v>44</v>
      </c>
      <c r="P305" s="141">
        <f>O305*H305</f>
        <v>0</v>
      </c>
      <c r="Q305" s="141">
        <v>1.4200000000000001E-2</v>
      </c>
      <c r="R305" s="141">
        <f>Q305*H305</f>
        <v>1.4342000000000001E-2</v>
      </c>
      <c r="S305" s="141">
        <v>0</v>
      </c>
      <c r="T305" s="142">
        <f>S305*H305</f>
        <v>0</v>
      </c>
      <c r="AR305" s="143" t="s">
        <v>179</v>
      </c>
      <c r="AT305" s="143" t="s">
        <v>320</v>
      </c>
      <c r="AU305" s="143" t="s">
        <v>90</v>
      </c>
      <c r="AY305" s="17" t="s">
        <v>136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87</v>
      </c>
      <c r="BK305" s="144">
        <f>ROUND(I305*H305,2)</f>
        <v>0</v>
      </c>
      <c r="BL305" s="17" t="s">
        <v>143</v>
      </c>
      <c r="BM305" s="143" t="s">
        <v>1159</v>
      </c>
    </row>
    <row r="306" spans="2:65" s="12" customFormat="1">
      <c r="B306" s="145"/>
      <c r="D306" s="146" t="s">
        <v>145</v>
      </c>
      <c r="F306" s="148" t="s">
        <v>497</v>
      </c>
      <c r="H306" s="149">
        <v>1.01</v>
      </c>
      <c r="I306" s="150"/>
      <c r="L306" s="145"/>
      <c r="M306" s="151"/>
      <c r="T306" s="152"/>
      <c r="AT306" s="147" t="s">
        <v>145</v>
      </c>
      <c r="AU306" s="147" t="s">
        <v>90</v>
      </c>
      <c r="AV306" s="12" t="s">
        <v>90</v>
      </c>
      <c r="AW306" s="12" t="s">
        <v>4</v>
      </c>
      <c r="AX306" s="12" t="s">
        <v>87</v>
      </c>
      <c r="AY306" s="147" t="s">
        <v>136</v>
      </c>
    </row>
    <row r="307" spans="2:65" s="1" customFormat="1" ht="24.2" customHeight="1">
      <c r="B307" s="32"/>
      <c r="C307" s="132" t="s">
        <v>438</v>
      </c>
      <c r="D307" s="132" t="s">
        <v>138</v>
      </c>
      <c r="E307" s="133" t="s">
        <v>552</v>
      </c>
      <c r="F307" s="134" t="s">
        <v>553</v>
      </c>
      <c r="G307" s="135" t="s">
        <v>187</v>
      </c>
      <c r="H307" s="136">
        <v>2</v>
      </c>
      <c r="I307" s="137"/>
      <c r="J307" s="138">
        <f>ROUND(I307*H307,2)</f>
        <v>0</v>
      </c>
      <c r="K307" s="134" t="s">
        <v>142</v>
      </c>
      <c r="L307" s="32"/>
      <c r="M307" s="139" t="s">
        <v>1</v>
      </c>
      <c r="N307" s="140" t="s">
        <v>44</v>
      </c>
      <c r="P307" s="141">
        <f>O307*H307</f>
        <v>0</v>
      </c>
      <c r="Q307" s="141">
        <v>1E-4</v>
      </c>
      <c r="R307" s="141">
        <f>Q307*H307</f>
        <v>2.0000000000000001E-4</v>
      </c>
      <c r="S307" s="141">
        <v>0</v>
      </c>
      <c r="T307" s="142">
        <f>S307*H307</f>
        <v>0</v>
      </c>
      <c r="AR307" s="143" t="s">
        <v>143</v>
      </c>
      <c r="AT307" s="143" t="s">
        <v>138</v>
      </c>
      <c r="AU307" s="143" t="s">
        <v>90</v>
      </c>
      <c r="AY307" s="17" t="s">
        <v>136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87</v>
      </c>
      <c r="BK307" s="144">
        <f>ROUND(I307*H307,2)</f>
        <v>0</v>
      </c>
      <c r="BL307" s="17" t="s">
        <v>143</v>
      </c>
      <c r="BM307" s="143" t="s">
        <v>1160</v>
      </c>
    </row>
    <row r="308" spans="2:65" s="1" customFormat="1" ht="66.75" customHeight="1">
      <c r="B308" s="32"/>
      <c r="C308" s="173" t="s">
        <v>442</v>
      </c>
      <c r="D308" s="173" t="s">
        <v>320</v>
      </c>
      <c r="E308" s="174" t="s">
        <v>556</v>
      </c>
      <c r="F308" s="175" t="s">
        <v>557</v>
      </c>
      <c r="G308" s="176" t="s">
        <v>187</v>
      </c>
      <c r="H308" s="177">
        <v>2</v>
      </c>
      <c r="I308" s="178"/>
      <c r="J308" s="179">
        <f>ROUND(I308*H308,2)</f>
        <v>0</v>
      </c>
      <c r="K308" s="175" t="s">
        <v>1</v>
      </c>
      <c r="L308" s="180"/>
      <c r="M308" s="181" t="s">
        <v>1</v>
      </c>
      <c r="N308" s="182" t="s">
        <v>44</v>
      </c>
      <c r="P308" s="141">
        <f>O308*H308</f>
        <v>0</v>
      </c>
      <c r="Q308" s="141">
        <v>4.15E-3</v>
      </c>
      <c r="R308" s="141">
        <f>Q308*H308</f>
        <v>8.3000000000000001E-3</v>
      </c>
      <c r="S308" s="141">
        <v>0</v>
      </c>
      <c r="T308" s="142">
        <f>S308*H308</f>
        <v>0</v>
      </c>
      <c r="AR308" s="143" t="s">
        <v>179</v>
      </c>
      <c r="AT308" s="143" t="s">
        <v>320</v>
      </c>
      <c r="AU308" s="143" t="s">
        <v>90</v>
      </c>
      <c r="AY308" s="17" t="s">
        <v>136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87</v>
      </c>
      <c r="BK308" s="144">
        <f>ROUND(I308*H308,2)</f>
        <v>0</v>
      </c>
      <c r="BL308" s="17" t="s">
        <v>143</v>
      </c>
      <c r="BM308" s="143" t="s">
        <v>1161</v>
      </c>
    </row>
    <row r="309" spans="2:65" s="1" customFormat="1" ht="24.2" customHeight="1">
      <c r="B309" s="32"/>
      <c r="C309" s="132" t="s">
        <v>448</v>
      </c>
      <c r="D309" s="132" t="s">
        <v>138</v>
      </c>
      <c r="E309" s="133" t="s">
        <v>659</v>
      </c>
      <c r="F309" s="134" t="s">
        <v>660</v>
      </c>
      <c r="G309" s="135" t="s">
        <v>159</v>
      </c>
      <c r="H309" s="136">
        <v>6.9</v>
      </c>
      <c r="I309" s="137"/>
      <c r="J309" s="138">
        <f>ROUND(I309*H309,2)</f>
        <v>0</v>
      </c>
      <c r="K309" s="134" t="s">
        <v>142</v>
      </c>
      <c r="L309" s="32"/>
      <c r="M309" s="139" t="s">
        <v>1</v>
      </c>
      <c r="N309" s="140" t="s">
        <v>44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143</v>
      </c>
      <c r="AT309" s="143" t="s">
        <v>138</v>
      </c>
      <c r="AU309" s="143" t="s">
        <v>90</v>
      </c>
      <c r="AY309" s="17" t="s">
        <v>136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87</v>
      </c>
      <c r="BK309" s="144">
        <f>ROUND(I309*H309,2)</f>
        <v>0</v>
      </c>
      <c r="BL309" s="17" t="s">
        <v>143</v>
      </c>
      <c r="BM309" s="143" t="s">
        <v>1162</v>
      </c>
    </row>
    <row r="310" spans="2:65" s="12" customFormat="1">
      <c r="B310" s="145"/>
      <c r="D310" s="146" t="s">
        <v>145</v>
      </c>
      <c r="E310" s="147" t="s">
        <v>1</v>
      </c>
      <c r="F310" s="148" t="s">
        <v>1163</v>
      </c>
      <c r="H310" s="149">
        <v>6.9</v>
      </c>
      <c r="I310" s="150"/>
      <c r="L310" s="145"/>
      <c r="M310" s="151"/>
      <c r="T310" s="152"/>
      <c r="AT310" s="147" t="s">
        <v>145</v>
      </c>
      <c r="AU310" s="147" t="s">
        <v>90</v>
      </c>
      <c r="AV310" s="12" t="s">
        <v>90</v>
      </c>
      <c r="AW310" s="12" t="s">
        <v>34</v>
      </c>
      <c r="AX310" s="12" t="s">
        <v>87</v>
      </c>
      <c r="AY310" s="147" t="s">
        <v>136</v>
      </c>
    </row>
    <row r="311" spans="2:65" s="1" customFormat="1" ht="55.5" customHeight="1">
      <c r="B311" s="32"/>
      <c r="C311" s="173" t="s">
        <v>453</v>
      </c>
      <c r="D311" s="173" t="s">
        <v>320</v>
      </c>
      <c r="E311" s="174" t="s">
        <v>664</v>
      </c>
      <c r="F311" s="175" t="s">
        <v>1164</v>
      </c>
      <c r="G311" s="176" t="s">
        <v>159</v>
      </c>
      <c r="H311" s="177">
        <v>7.0039999999999996</v>
      </c>
      <c r="I311" s="178"/>
      <c r="J311" s="179">
        <f>ROUND(I311*H311,2)</f>
        <v>0</v>
      </c>
      <c r="K311" s="175" t="s">
        <v>142</v>
      </c>
      <c r="L311" s="180"/>
      <c r="M311" s="181" t="s">
        <v>1</v>
      </c>
      <c r="N311" s="182" t="s">
        <v>44</v>
      </c>
      <c r="P311" s="141">
        <f>O311*H311</f>
        <v>0</v>
      </c>
      <c r="Q311" s="141">
        <v>2.7999999999999998E-4</v>
      </c>
      <c r="R311" s="141">
        <f>Q311*H311</f>
        <v>1.9611199999999998E-3</v>
      </c>
      <c r="S311" s="141">
        <v>0</v>
      </c>
      <c r="T311" s="142">
        <f>S311*H311</f>
        <v>0</v>
      </c>
      <c r="AR311" s="143" t="s">
        <v>179</v>
      </c>
      <c r="AT311" s="143" t="s">
        <v>320</v>
      </c>
      <c r="AU311" s="143" t="s">
        <v>90</v>
      </c>
      <c r="AY311" s="17" t="s">
        <v>136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87</v>
      </c>
      <c r="BK311" s="144">
        <f>ROUND(I311*H311,2)</f>
        <v>0</v>
      </c>
      <c r="BL311" s="17" t="s">
        <v>143</v>
      </c>
      <c r="BM311" s="143" t="s">
        <v>1165</v>
      </c>
    </row>
    <row r="312" spans="2:65" s="12" customFormat="1">
      <c r="B312" s="145"/>
      <c r="D312" s="146" t="s">
        <v>145</v>
      </c>
      <c r="F312" s="148" t="s">
        <v>1166</v>
      </c>
      <c r="H312" s="149">
        <v>7.0039999999999996</v>
      </c>
      <c r="I312" s="150"/>
      <c r="L312" s="145"/>
      <c r="M312" s="151"/>
      <c r="T312" s="152"/>
      <c r="AT312" s="147" t="s">
        <v>145</v>
      </c>
      <c r="AU312" s="147" t="s">
        <v>90</v>
      </c>
      <c r="AV312" s="12" t="s">
        <v>90</v>
      </c>
      <c r="AW312" s="12" t="s">
        <v>4</v>
      </c>
      <c r="AX312" s="12" t="s">
        <v>87</v>
      </c>
      <c r="AY312" s="147" t="s">
        <v>136</v>
      </c>
    </row>
    <row r="313" spans="2:65" s="1" customFormat="1" ht="21.75" customHeight="1">
      <c r="B313" s="32"/>
      <c r="C313" s="132" t="s">
        <v>458</v>
      </c>
      <c r="D313" s="132" t="s">
        <v>138</v>
      </c>
      <c r="E313" s="133" t="s">
        <v>679</v>
      </c>
      <c r="F313" s="134" t="s">
        <v>680</v>
      </c>
      <c r="G313" s="135" t="s">
        <v>159</v>
      </c>
      <c r="H313" s="136">
        <v>6.9</v>
      </c>
      <c r="I313" s="137"/>
      <c r="J313" s="138">
        <f>ROUND(I313*H313,2)</f>
        <v>0</v>
      </c>
      <c r="K313" s="134" t="s">
        <v>142</v>
      </c>
      <c r="L313" s="32"/>
      <c r="M313" s="139" t="s">
        <v>1</v>
      </c>
      <c r="N313" s="140" t="s">
        <v>44</v>
      </c>
      <c r="P313" s="141">
        <f>O313*H313</f>
        <v>0</v>
      </c>
      <c r="Q313" s="141">
        <v>0</v>
      </c>
      <c r="R313" s="141">
        <f>Q313*H313</f>
        <v>0</v>
      </c>
      <c r="S313" s="141">
        <v>6.9999999999999999E-4</v>
      </c>
      <c r="T313" s="142">
        <f>S313*H313</f>
        <v>4.8300000000000001E-3</v>
      </c>
      <c r="AR313" s="143" t="s">
        <v>143</v>
      </c>
      <c r="AT313" s="143" t="s">
        <v>138</v>
      </c>
      <c r="AU313" s="143" t="s">
        <v>90</v>
      </c>
      <c r="AY313" s="17" t="s">
        <v>136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87</v>
      </c>
      <c r="BK313" s="144">
        <f>ROUND(I313*H313,2)</f>
        <v>0</v>
      </c>
      <c r="BL313" s="17" t="s">
        <v>143</v>
      </c>
      <c r="BM313" s="143" t="s">
        <v>1167</v>
      </c>
    </row>
    <row r="314" spans="2:65" s="1" customFormat="1" ht="33" customHeight="1">
      <c r="B314" s="32"/>
      <c r="C314" s="132" t="s">
        <v>462</v>
      </c>
      <c r="D314" s="132" t="s">
        <v>138</v>
      </c>
      <c r="E314" s="133" t="s">
        <v>1168</v>
      </c>
      <c r="F314" s="134" t="s">
        <v>1169</v>
      </c>
      <c r="G314" s="135" t="s">
        <v>159</v>
      </c>
      <c r="H314" s="136">
        <v>4.5999999999999996</v>
      </c>
      <c r="I314" s="137"/>
      <c r="J314" s="138">
        <f>ROUND(I314*H314,2)</f>
        <v>0</v>
      </c>
      <c r="K314" s="134" t="s">
        <v>142</v>
      </c>
      <c r="L314" s="32"/>
      <c r="M314" s="139" t="s">
        <v>1</v>
      </c>
      <c r="N314" s="140" t="s">
        <v>44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143</v>
      </c>
      <c r="AT314" s="143" t="s">
        <v>138</v>
      </c>
      <c r="AU314" s="143" t="s">
        <v>90</v>
      </c>
      <c r="AY314" s="17" t="s">
        <v>136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87</v>
      </c>
      <c r="BK314" s="144">
        <f>ROUND(I314*H314,2)</f>
        <v>0</v>
      </c>
      <c r="BL314" s="17" t="s">
        <v>143</v>
      </c>
      <c r="BM314" s="143" t="s">
        <v>1170</v>
      </c>
    </row>
    <row r="315" spans="2:65" s="14" customFormat="1">
      <c r="B315" s="160"/>
      <c r="D315" s="146" t="s">
        <v>145</v>
      </c>
      <c r="E315" s="161" t="s">
        <v>1</v>
      </c>
      <c r="F315" s="162" t="s">
        <v>1171</v>
      </c>
      <c r="H315" s="161" t="s">
        <v>1</v>
      </c>
      <c r="I315" s="163"/>
      <c r="L315" s="160"/>
      <c r="M315" s="164"/>
      <c r="T315" s="165"/>
      <c r="AT315" s="161" t="s">
        <v>145</v>
      </c>
      <c r="AU315" s="161" t="s">
        <v>90</v>
      </c>
      <c r="AV315" s="14" t="s">
        <v>87</v>
      </c>
      <c r="AW315" s="14" t="s">
        <v>34</v>
      </c>
      <c r="AX315" s="14" t="s">
        <v>79</v>
      </c>
      <c r="AY315" s="161" t="s">
        <v>136</v>
      </c>
    </row>
    <row r="316" spans="2:65" s="12" customFormat="1">
      <c r="B316" s="145"/>
      <c r="D316" s="146" t="s">
        <v>145</v>
      </c>
      <c r="E316" s="147" t="s">
        <v>1</v>
      </c>
      <c r="F316" s="148" t="s">
        <v>1172</v>
      </c>
      <c r="H316" s="149">
        <v>4.5999999999999996</v>
      </c>
      <c r="I316" s="150"/>
      <c r="L316" s="145"/>
      <c r="M316" s="151"/>
      <c r="T316" s="152"/>
      <c r="AT316" s="147" t="s">
        <v>145</v>
      </c>
      <c r="AU316" s="147" t="s">
        <v>90</v>
      </c>
      <c r="AV316" s="12" t="s">
        <v>90</v>
      </c>
      <c r="AW316" s="12" t="s">
        <v>34</v>
      </c>
      <c r="AX316" s="12" t="s">
        <v>87</v>
      </c>
      <c r="AY316" s="147" t="s">
        <v>136</v>
      </c>
    </row>
    <row r="317" spans="2:65" s="1" customFormat="1" ht="24.2" customHeight="1">
      <c r="B317" s="32"/>
      <c r="C317" s="173" t="s">
        <v>466</v>
      </c>
      <c r="D317" s="173" t="s">
        <v>320</v>
      </c>
      <c r="E317" s="174" t="s">
        <v>1173</v>
      </c>
      <c r="F317" s="175" t="s">
        <v>1174</v>
      </c>
      <c r="G317" s="176" t="s">
        <v>159</v>
      </c>
      <c r="H317" s="177">
        <v>5.0599999999999996</v>
      </c>
      <c r="I317" s="178"/>
      <c r="J317" s="179">
        <f>ROUND(I317*H317,2)</f>
        <v>0</v>
      </c>
      <c r="K317" s="175" t="s">
        <v>1</v>
      </c>
      <c r="L317" s="180"/>
      <c r="M317" s="181" t="s">
        <v>1</v>
      </c>
      <c r="N317" s="182" t="s">
        <v>44</v>
      </c>
      <c r="P317" s="141">
        <f>O317*H317</f>
        <v>0</v>
      </c>
      <c r="Q317" s="141">
        <v>6.7000000000000002E-4</v>
      </c>
      <c r="R317" s="141">
        <f>Q317*H317</f>
        <v>3.3901999999999999E-3</v>
      </c>
      <c r="S317" s="141">
        <v>0</v>
      </c>
      <c r="T317" s="142">
        <f>S317*H317</f>
        <v>0</v>
      </c>
      <c r="AR317" s="143" t="s">
        <v>179</v>
      </c>
      <c r="AT317" s="143" t="s">
        <v>320</v>
      </c>
      <c r="AU317" s="143" t="s">
        <v>90</v>
      </c>
      <c r="AY317" s="17" t="s">
        <v>136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87</v>
      </c>
      <c r="BK317" s="144">
        <f>ROUND(I317*H317,2)</f>
        <v>0</v>
      </c>
      <c r="BL317" s="17" t="s">
        <v>143</v>
      </c>
      <c r="BM317" s="143" t="s">
        <v>1175</v>
      </c>
    </row>
    <row r="318" spans="2:65" s="12" customFormat="1">
      <c r="B318" s="145"/>
      <c r="D318" s="146" t="s">
        <v>145</v>
      </c>
      <c r="F318" s="148" t="s">
        <v>1176</v>
      </c>
      <c r="H318" s="149">
        <v>5.0599999999999996</v>
      </c>
      <c r="I318" s="150"/>
      <c r="L318" s="145"/>
      <c r="M318" s="151"/>
      <c r="T318" s="152"/>
      <c r="AT318" s="147" t="s">
        <v>145</v>
      </c>
      <c r="AU318" s="147" t="s">
        <v>90</v>
      </c>
      <c r="AV318" s="12" t="s">
        <v>90</v>
      </c>
      <c r="AW318" s="12" t="s">
        <v>4</v>
      </c>
      <c r="AX318" s="12" t="s">
        <v>87</v>
      </c>
      <c r="AY318" s="147" t="s">
        <v>136</v>
      </c>
    </row>
    <row r="319" spans="2:65" s="1" customFormat="1" ht="33" customHeight="1">
      <c r="B319" s="32"/>
      <c r="C319" s="132" t="s">
        <v>471</v>
      </c>
      <c r="D319" s="132" t="s">
        <v>138</v>
      </c>
      <c r="E319" s="133" t="s">
        <v>1177</v>
      </c>
      <c r="F319" s="134" t="s">
        <v>1178</v>
      </c>
      <c r="G319" s="135" t="s">
        <v>159</v>
      </c>
      <c r="H319" s="136">
        <v>6.9</v>
      </c>
      <c r="I319" s="137"/>
      <c r="J319" s="138">
        <f>ROUND(I319*H319,2)</f>
        <v>0</v>
      </c>
      <c r="K319" s="134" t="s">
        <v>142</v>
      </c>
      <c r="L319" s="32"/>
      <c r="M319" s="139" t="s">
        <v>1</v>
      </c>
      <c r="N319" s="140" t="s">
        <v>44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143</v>
      </c>
      <c r="AT319" s="143" t="s">
        <v>138</v>
      </c>
      <c r="AU319" s="143" t="s">
        <v>90</v>
      </c>
      <c r="AY319" s="17" t="s">
        <v>136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87</v>
      </c>
      <c r="BK319" s="144">
        <f>ROUND(I319*H319,2)</f>
        <v>0</v>
      </c>
      <c r="BL319" s="17" t="s">
        <v>143</v>
      </c>
      <c r="BM319" s="143" t="s">
        <v>1179</v>
      </c>
    </row>
    <row r="320" spans="2:65" s="1" customFormat="1" ht="24.2" customHeight="1">
      <c r="B320" s="32"/>
      <c r="C320" s="132" t="s">
        <v>476</v>
      </c>
      <c r="D320" s="132" t="s">
        <v>138</v>
      </c>
      <c r="E320" s="133" t="s">
        <v>1180</v>
      </c>
      <c r="F320" s="134" t="s">
        <v>1181</v>
      </c>
      <c r="G320" s="135" t="s">
        <v>187</v>
      </c>
      <c r="H320" s="136">
        <v>11</v>
      </c>
      <c r="I320" s="137"/>
      <c r="J320" s="138">
        <f>ROUND(I320*H320,2)</f>
        <v>0</v>
      </c>
      <c r="K320" s="134" t="s">
        <v>142</v>
      </c>
      <c r="L320" s="32"/>
      <c r="M320" s="139" t="s">
        <v>1</v>
      </c>
      <c r="N320" s="140" t="s">
        <v>44</v>
      </c>
      <c r="P320" s="141">
        <f>O320*H320</f>
        <v>0</v>
      </c>
      <c r="Q320" s="141">
        <v>0</v>
      </c>
      <c r="R320" s="141">
        <f>Q320*H320</f>
        <v>0</v>
      </c>
      <c r="S320" s="141">
        <v>0</v>
      </c>
      <c r="T320" s="142">
        <f>S320*H320</f>
        <v>0</v>
      </c>
      <c r="AR320" s="143" t="s">
        <v>143</v>
      </c>
      <c r="AT320" s="143" t="s">
        <v>138</v>
      </c>
      <c r="AU320" s="143" t="s">
        <v>90</v>
      </c>
      <c r="AY320" s="17" t="s">
        <v>136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87</v>
      </c>
      <c r="BK320" s="144">
        <f>ROUND(I320*H320,2)</f>
        <v>0</v>
      </c>
      <c r="BL320" s="17" t="s">
        <v>143</v>
      </c>
      <c r="BM320" s="143" t="s">
        <v>1182</v>
      </c>
    </row>
    <row r="321" spans="2:65" s="12" customFormat="1">
      <c r="B321" s="145"/>
      <c r="D321" s="146" t="s">
        <v>145</v>
      </c>
      <c r="E321" s="147" t="s">
        <v>1</v>
      </c>
      <c r="F321" s="148" t="s">
        <v>1183</v>
      </c>
      <c r="H321" s="149">
        <v>11</v>
      </c>
      <c r="I321" s="150"/>
      <c r="L321" s="145"/>
      <c r="M321" s="151"/>
      <c r="T321" s="152"/>
      <c r="AT321" s="147" t="s">
        <v>145</v>
      </c>
      <c r="AU321" s="147" t="s">
        <v>90</v>
      </c>
      <c r="AV321" s="12" t="s">
        <v>90</v>
      </c>
      <c r="AW321" s="12" t="s">
        <v>34</v>
      </c>
      <c r="AX321" s="12" t="s">
        <v>87</v>
      </c>
      <c r="AY321" s="147" t="s">
        <v>136</v>
      </c>
    </row>
    <row r="322" spans="2:65" s="1" customFormat="1" ht="24.2" customHeight="1">
      <c r="B322" s="32"/>
      <c r="C322" s="173" t="s">
        <v>481</v>
      </c>
      <c r="D322" s="173" t="s">
        <v>320</v>
      </c>
      <c r="E322" s="174" t="s">
        <v>1184</v>
      </c>
      <c r="F322" s="175" t="s">
        <v>1185</v>
      </c>
      <c r="G322" s="176" t="s">
        <v>187</v>
      </c>
      <c r="H322" s="177">
        <v>7</v>
      </c>
      <c r="I322" s="178"/>
      <c r="J322" s="179">
        <f>ROUND(I322*H322,2)</f>
        <v>0</v>
      </c>
      <c r="K322" s="175" t="s">
        <v>142</v>
      </c>
      <c r="L322" s="180"/>
      <c r="M322" s="181" t="s">
        <v>1</v>
      </c>
      <c r="N322" s="182" t="s">
        <v>44</v>
      </c>
      <c r="P322" s="141">
        <f>O322*H322</f>
        <v>0</v>
      </c>
      <c r="Q322" s="141">
        <v>1.6000000000000001E-4</v>
      </c>
      <c r="R322" s="141">
        <f>Q322*H322</f>
        <v>1.1200000000000001E-3</v>
      </c>
      <c r="S322" s="141">
        <v>0</v>
      </c>
      <c r="T322" s="142">
        <f>S322*H322</f>
        <v>0</v>
      </c>
      <c r="AR322" s="143" t="s">
        <v>179</v>
      </c>
      <c r="AT322" s="143" t="s">
        <v>320</v>
      </c>
      <c r="AU322" s="143" t="s">
        <v>90</v>
      </c>
      <c r="AY322" s="17" t="s">
        <v>136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7" t="s">
        <v>87</v>
      </c>
      <c r="BK322" s="144">
        <f>ROUND(I322*H322,2)</f>
        <v>0</v>
      </c>
      <c r="BL322" s="17" t="s">
        <v>143</v>
      </c>
      <c r="BM322" s="143" t="s">
        <v>1186</v>
      </c>
    </row>
    <row r="323" spans="2:65" s="1" customFormat="1" ht="33" customHeight="1">
      <c r="B323" s="32"/>
      <c r="C323" s="173" t="s">
        <v>485</v>
      </c>
      <c r="D323" s="173" t="s">
        <v>320</v>
      </c>
      <c r="E323" s="174" t="s">
        <v>1187</v>
      </c>
      <c r="F323" s="175" t="s">
        <v>1188</v>
      </c>
      <c r="G323" s="176" t="s">
        <v>187</v>
      </c>
      <c r="H323" s="177">
        <v>4</v>
      </c>
      <c r="I323" s="178"/>
      <c r="J323" s="179">
        <f>ROUND(I323*H323,2)</f>
        <v>0</v>
      </c>
      <c r="K323" s="175" t="s">
        <v>142</v>
      </c>
      <c r="L323" s="180"/>
      <c r="M323" s="181" t="s">
        <v>1</v>
      </c>
      <c r="N323" s="182" t="s">
        <v>44</v>
      </c>
      <c r="P323" s="141">
        <f>O323*H323</f>
        <v>0</v>
      </c>
      <c r="Q323" s="141">
        <v>2.7999999999999998E-4</v>
      </c>
      <c r="R323" s="141">
        <f>Q323*H323</f>
        <v>1.1199999999999999E-3</v>
      </c>
      <c r="S323" s="141">
        <v>0</v>
      </c>
      <c r="T323" s="142">
        <f>S323*H323</f>
        <v>0</v>
      </c>
      <c r="AR323" s="143" t="s">
        <v>179</v>
      </c>
      <c r="AT323" s="143" t="s">
        <v>320</v>
      </c>
      <c r="AU323" s="143" t="s">
        <v>90</v>
      </c>
      <c r="AY323" s="17" t="s">
        <v>136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87</v>
      </c>
      <c r="BK323" s="144">
        <f>ROUND(I323*H323,2)</f>
        <v>0</v>
      </c>
      <c r="BL323" s="17" t="s">
        <v>143</v>
      </c>
      <c r="BM323" s="143" t="s">
        <v>1189</v>
      </c>
    </row>
    <row r="324" spans="2:65" s="1" customFormat="1" ht="24.2" customHeight="1">
      <c r="B324" s="32"/>
      <c r="C324" s="132" t="s">
        <v>489</v>
      </c>
      <c r="D324" s="132" t="s">
        <v>138</v>
      </c>
      <c r="E324" s="133" t="s">
        <v>1190</v>
      </c>
      <c r="F324" s="134" t="s">
        <v>1191</v>
      </c>
      <c r="G324" s="135" t="s">
        <v>159</v>
      </c>
      <c r="H324" s="136">
        <v>7</v>
      </c>
      <c r="I324" s="137"/>
      <c r="J324" s="138">
        <f>ROUND(I324*H324,2)</f>
        <v>0</v>
      </c>
      <c r="K324" s="134" t="s">
        <v>142</v>
      </c>
      <c r="L324" s="32"/>
      <c r="M324" s="139" t="s">
        <v>1</v>
      </c>
      <c r="N324" s="140" t="s">
        <v>44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143</v>
      </c>
      <c r="AT324" s="143" t="s">
        <v>138</v>
      </c>
      <c r="AU324" s="143" t="s">
        <v>90</v>
      </c>
      <c r="AY324" s="17" t="s">
        <v>136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87</v>
      </c>
      <c r="BK324" s="144">
        <f>ROUND(I324*H324,2)</f>
        <v>0</v>
      </c>
      <c r="BL324" s="17" t="s">
        <v>143</v>
      </c>
      <c r="BM324" s="143" t="s">
        <v>1192</v>
      </c>
    </row>
    <row r="325" spans="2:65" s="12" customFormat="1">
      <c r="B325" s="145"/>
      <c r="D325" s="146" t="s">
        <v>145</v>
      </c>
      <c r="E325" s="147" t="s">
        <v>1</v>
      </c>
      <c r="F325" s="148" t="s">
        <v>1193</v>
      </c>
      <c r="H325" s="149">
        <v>3</v>
      </c>
      <c r="I325" s="150"/>
      <c r="L325" s="145"/>
      <c r="M325" s="151"/>
      <c r="T325" s="152"/>
      <c r="AT325" s="147" t="s">
        <v>145</v>
      </c>
      <c r="AU325" s="147" t="s">
        <v>90</v>
      </c>
      <c r="AV325" s="12" t="s">
        <v>90</v>
      </c>
      <c r="AW325" s="12" t="s">
        <v>34</v>
      </c>
      <c r="AX325" s="12" t="s">
        <v>79</v>
      </c>
      <c r="AY325" s="147" t="s">
        <v>136</v>
      </c>
    </row>
    <row r="326" spans="2:65" s="12" customFormat="1">
      <c r="B326" s="145"/>
      <c r="D326" s="146" t="s">
        <v>145</v>
      </c>
      <c r="E326" s="147" t="s">
        <v>1</v>
      </c>
      <c r="F326" s="148" t="s">
        <v>1194</v>
      </c>
      <c r="H326" s="149">
        <v>4</v>
      </c>
      <c r="I326" s="150"/>
      <c r="L326" s="145"/>
      <c r="M326" s="151"/>
      <c r="T326" s="152"/>
      <c r="AT326" s="147" t="s">
        <v>145</v>
      </c>
      <c r="AU326" s="147" t="s">
        <v>90</v>
      </c>
      <c r="AV326" s="12" t="s">
        <v>90</v>
      </c>
      <c r="AW326" s="12" t="s">
        <v>34</v>
      </c>
      <c r="AX326" s="12" t="s">
        <v>79</v>
      </c>
      <c r="AY326" s="147" t="s">
        <v>136</v>
      </c>
    </row>
    <row r="327" spans="2:65" s="13" customFormat="1">
      <c r="B327" s="153"/>
      <c r="D327" s="146" t="s">
        <v>145</v>
      </c>
      <c r="E327" s="154" t="s">
        <v>1</v>
      </c>
      <c r="F327" s="155" t="s">
        <v>168</v>
      </c>
      <c r="H327" s="156">
        <v>7</v>
      </c>
      <c r="I327" s="157"/>
      <c r="L327" s="153"/>
      <c r="M327" s="158"/>
      <c r="T327" s="159"/>
      <c r="AT327" s="154" t="s">
        <v>145</v>
      </c>
      <c r="AU327" s="154" t="s">
        <v>90</v>
      </c>
      <c r="AV327" s="13" t="s">
        <v>143</v>
      </c>
      <c r="AW327" s="13" t="s">
        <v>34</v>
      </c>
      <c r="AX327" s="13" t="s">
        <v>87</v>
      </c>
      <c r="AY327" s="154" t="s">
        <v>136</v>
      </c>
    </row>
    <row r="328" spans="2:65" s="1" customFormat="1" ht="24.2" customHeight="1">
      <c r="B328" s="32"/>
      <c r="C328" s="132" t="s">
        <v>493</v>
      </c>
      <c r="D328" s="132" t="s">
        <v>138</v>
      </c>
      <c r="E328" s="133" t="s">
        <v>1195</v>
      </c>
      <c r="F328" s="134" t="s">
        <v>1196</v>
      </c>
      <c r="G328" s="135" t="s">
        <v>187</v>
      </c>
      <c r="H328" s="136">
        <v>4</v>
      </c>
      <c r="I328" s="137"/>
      <c r="J328" s="138">
        <f>ROUND(I328*H328,2)</f>
        <v>0</v>
      </c>
      <c r="K328" s="134" t="s">
        <v>142</v>
      </c>
      <c r="L328" s="32"/>
      <c r="M328" s="139" t="s">
        <v>1</v>
      </c>
      <c r="N328" s="140" t="s">
        <v>44</v>
      </c>
      <c r="P328" s="141">
        <f>O328*H328</f>
        <v>0</v>
      </c>
      <c r="Q328" s="141">
        <v>1E-4</v>
      </c>
      <c r="R328" s="141">
        <f>Q328*H328</f>
        <v>4.0000000000000002E-4</v>
      </c>
      <c r="S328" s="141">
        <v>0</v>
      </c>
      <c r="T328" s="142">
        <f>S328*H328</f>
        <v>0</v>
      </c>
      <c r="AR328" s="143" t="s">
        <v>143</v>
      </c>
      <c r="AT328" s="143" t="s">
        <v>138</v>
      </c>
      <c r="AU328" s="143" t="s">
        <v>90</v>
      </c>
      <c r="AY328" s="17" t="s">
        <v>136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87</v>
      </c>
      <c r="BK328" s="144">
        <f>ROUND(I328*H328,2)</f>
        <v>0</v>
      </c>
      <c r="BL328" s="17" t="s">
        <v>143</v>
      </c>
      <c r="BM328" s="143" t="s">
        <v>1197</v>
      </c>
    </row>
    <row r="329" spans="2:65" s="1" customFormat="1" ht="24.2" customHeight="1">
      <c r="B329" s="32"/>
      <c r="C329" s="173" t="s">
        <v>498</v>
      </c>
      <c r="D329" s="173" t="s">
        <v>320</v>
      </c>
      <c r="E329" s="174" t="s">
        <v>1198</v>
      </c>
      <c r="F329" s="175" t="s">
        <v>1199</v>
      </c>
      <c r="G329" s="176" t="s">
        <v>187</v>
      </c>
      <c r="H329" s="177">
        <v>4</v>
      </c>
      <c r="I329" s="178"/>
      <c r="J329" s="179">
        <f>ROUND(I329*H329,2)</f>
        <v>0</v>
      </c>
      <c r="K329" s="175" t="s">
        <v>142</v>
      </c>
      <c r="L329" s="180"/>
      <c r="M329" s="181" t="s">
        <v>1</v>
      </c>
      <c r="N329" s="182" t="s">
        <v>44</v>
      </c>
      <c r="P329" s="141">
        <f>O329*H329</f>
        <v>0</v>
      </c>
      <c r="Q329" s="141">
        <v>8.0000000000000002E-3</v>
      </c>
      <c r="R329" s="141">
        <f>Q329*H329</f>
        <v>3.2000000000000001E-2</v>
      </c>
      <c r="S329" s="141">
        <v>0</v>
      </c>
      <c r="T329" s="142">
        <f>S329*H329</f>
        <v>0</v>
      </c>
      <c r="AR329" s="143" t="s">
        <v>179</v>
      </c>
      <c r="AT329" s="143" t="s">
        <v>320</v>
      </c>
      <c r="AU329" s="143" t="s">
        <v>90</v>
      </c>
      <c r="AY329" s="17" t="s">
        <v>136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87</v>
      </c>
      <c r="BK329" s="144">
        <f>ROUND(I329*H329,2)</f>
        <v>0</v>
      </c>
      <c r="BL329" s="17" t="s">
        <v>143</v>
      </c>
      <c r="BM329" s="143" t="s">
        <v>1200</v>
      </c>
    </row>
    <row r="330" spans="2:65" s="11" customFormat="1" ht="22.9" customHeight="1">
      <c r="B330" s="120"/>
      <c r="D330" s="121" t="s">
        <v>78</v>
      </c>
      <c r="E330" s="130" t="s">
        <v>646</v>
      </c>
      <c r="F330" s="130" t="s">
        <v>729</v>
      </c>
      <c r="I330" s="123"/>
      <c r="J330" s="131">
        <f>BK330</f>
        <v>0</v>
      </c>
      <c r="L330" s="120"/>
      <c r="M330" s="125"/>
      <c r="P330" s="126">
        <f>SUM(P331:P371)</f>
        <v>0</v>
      </c>
      <c r="R330" s="126">
        <f>SUM(R331:R371)</f>
        <v>5.55823</v>
      </c>
      <c r="T330" s="127">
        <f>SUM(T331:T371)</f>
        <v>8.8359999999999994E-2</v>
      </c>
      <c r="AR330" s="121" t="s">
        <v>87</v>
      </c>
      <c r="AT330" s="128" t="s">
        <v>78</v>
      </c>
      <c r="AU330" s="128" t="s">
        <v>87</v>
      </c>
      <c r="AY330" s="121" t="s">
        <v>136</v>
      </c>
      <c r="BK330" s="129">
        <f>SUM(BK331:BK371)</f>
        <v>0</v>
      </c>
    </row>
    <row r="331" spans="2:65" s="1" customFormat="1" ht="49.15" customHeight="1">
      <c r="B331" s="32"/>
      <c r="C331" s="132" t="s">
        <v>502</v>
      </c>
      <c r="D331" s="132" t="s">
        <v>138</v>
      </c>
      <c r="E331" s="133" t="s">
        <v>1201</v>
      </c>
      <c r="F331" s="134" t="s">
        <v>1202</v>
      </c>
      <c r="G331" s="135" t="s">
        <v>187</v>
      </c>
      <c r="H331" s="136">
        <v>7</v>
      </c>
      <c r="I331" s="137"/>
      <c r="J331" s="138">
        <f>ROUND(I331*H331,2)</f>
        <v>0</v>
      </c>
      <c r="K331" s="134" t="s">
        <v>142</v>
      </c>
      <c r="L331" s="32"/>
      <c r="M331" s="139" t="s">
        <v>1</v>
      </c>
      <c r="N331" s="140" t="s">
        <v>44</v>
      </c>
      <c r="P331" s="141">
        <f>O331*H331</f>
        <v>0</v>
      </c>
      <c r="Q331" s="141">
        <v>7.2000000000000005E-4</v>
      </c>
      <c r="R331" s="141">
        <f>Q331*H331</f>
        <v>5.0400000000000002E-3</v>
      </c>
      <c r="S331" s="141">
        <v>0</v>
      </c>
      <c r="T331" s="142">
        <f>S331*H331</f>
        <v>0</v>
      </c>
      <c r="AR331" s="143" t="s">
        <v>143</v>
      </c>
      <c r="AT331" s="143" t="s">
        <v>138</v>
      </c>
      <c r="AU331" s="143" t="s">
        <v>90</v>
      </c>
      <c r="AY331" s="17" t="s">
        <v>136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87</v>
      </c>
      <c r="BK331" s="144">
        <f>ROUND(I331*H331,2)</f>
        <v>0</v>
      </c>
      <c r="BL331" s="17" t="s">
        <v>143</v>
      </c>
      <c r="BM331" s="143" t="s">
        <v>1203</v>
      </c>
    </row>
    <row r="332" spans="2:65" s="12" customFormat="1">
      <c r="B332" s="145"/>
      <c r="D332" s="146" t="s">
        <v>145</v>
      </c>
      <c r="E332" s="147" t="s">
        <v>1</v>
      </c>
      <c r="F332" s="148" t="s">
        <v>1204</v>
      </c>
      <c r="H332" s="149">
        <v>7</v>
      </c>
      <c r="I332" s="150"/>
      <c r="L332" s="145"/>
      <c r="M332" s="151"/>
      <c r="T332" s="152"/>
      <c r="AT332" s="147" t="s">
        <v>145</v>
      </c>
      <c r="AU332" s="147" t="s">
        <v>90</v>
      </c>
      <c r="AV332" s="12" t="s">
        <v>90</v>
      </c>
      <c r="AW332" s="12" t="s">
        <v>34</v>
      </c>
      <c r="AX332" s="12" t="s">
        <v>87</v>
      </c>
      <c r="AY332" s="147" t="s">
        <v>136</v>
      </c>
    </row>
    <row r="333" spans="2:65" s="1" customFormat="1" ht="21.75" customHeight="1">
      <c r="B333" s="32"/>
      <c r="C333" s="173" t="s">
        <v>506</v>
      </c>
      <c r="D333" s="173" t="s">
        <v>320</v>
      </c>
      <c r="E333" s="174" t="s">
        <v>1205</v>
      </c>
      <c r="F333" s="175" t="s">
        <v>1206</v>
      </c>
      <c r="G333" s="176" t="s">
        <v>187</v>
      </c>
      <c r="H333" s="177">
        <v>7</v>
      </c>
      <c r="I333" s="178"/>
      <c r="J333" s="179">
        <f>ROUND(I333*H333,2)</f>
        <v>0</v>
      </c>
      <c r="K333" s="175" t="s">
        <v>1</v>
      </c>
      <c r="L333" s="180"/>
      <c r="M333" s="181" t="s">
        <v>1</v>
      </c>
      <c r="N333" s="182" t="s">
        <v>44</v>
      </c>
      <c r="P333" s="141">
        <f>O333*H333</f>
        <v>0</v>
      </c>
      <c r="Q333" s="141">
        <v>1.0999999999999999E-2</v>
      </c>
      <c r="R333" s="141">
        <f>Q333*H333</f>
        <v>7.6999999999999999E-2</v>
      </c>
      <c r="S333" s="141">
        <v>0</v>
      </c>
      <c r="T333" s="142">
        <f>S333*H333</f>
        <v>0</v>
      </c>
      <c r="AR333" s="143" t="s">
        <v>179</v>
      </c>
      <c r="AT333" s="143" t="s">
        <v>320</v>
      </c>
      <c r="AU333" s="143" t="s">
        <v>90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87</v>
      </c>
      <c r="BK333" s="144">
        <f>ROUND(I333*H333,2)</f>
        <v>0</v>
      </c>
      <c r="BL333" s="17" t="s">
        <v>143</v>
      </c>
      <c r="BM333" s="143" t="s">
        <v>1207</v>
      </c>
    </row>
    <row r="334" spans="2:65" s="1" customFormat="1" ht="37.9" customHeight="1">
      <c r="B334" s="32"/>
      <c r="C334" s="173" t="s">
        <v>510</v>
      </c>
      <c r="D334" s="173" t="s">
        <v>320</v>
      </c>
      <c r="E334" s="174" t="s">
        <v>850</v>
      </c>
      <c r="F334" s="175" t="s">
        <v>1208</v>
      </c>
      <c r="G334" s="176" t="s">
        <v>187</v>
      </c>
      <c r="H334" s="177">
        <v>1</v>
      </c>
      <c r="I334" s="178"/>
      <c r="J334" s="179">
        <f>ROUND(I334*H334,2)</f>
        <v>0</v>
      </c>
      <c r="K334" s="175" t="s">
        <v>1</v>
      </c>
      <c r="L334" s="180"/>
      <c r="M334" s="181" t="s">
        <v>1</v>
      </c>
      <c r="N334" s="182" t="s">
        <v>44</v>
      </c>
      <c r="P334" s="141">
        <f>O334*H334</f>
        <v>0</v>
      </c>
      <c r="Q334" s="141">
        <v>3.5000000000000001E-3</v>
      </c>
      <c r="R334" s="141">
        <f>Q334*H334</f>
        <v>3.5000000000000001E-3</v>
      </c>
      <c r="S334" s="141">
        <v>0</v>
      </c>
      <c r="T334" s="142">
        <f>S334*H334</f>
        <v>0</v>
      </c>
      <c r="AR334" s="143" t="s">
        <v>179</v>
      </c>
      <c r="AT334" s="143" t="s">
        <v>320</v>
      </c>
      <c r="AU334" s="143" t="s">
        <v>90</v>
      </c>
      <c r="AY334" s="17" t="s">
        <v>136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87</v>
      </c>
      <c r="BK334" s="144">
        <f>ROUND(I334*H334,2)</f>
        <v>0</v>
      </c>
      <c r="BL334" s="17" t="s">
        <v>143</v>
      </c>
      <c r="BM334" s="143" t="s">
        <v>1209</v>
      </c>
    </row>
    <row r="335" spans="2:65" s="1" customFormat="1" ht="24.2" customHeight="1">
      <c r="B335" s="32"/>
      <c r="C335" s="173" t="s">
        <v>514</v>
      </c>
      <c r="D335" s="173" t="s">
        <v>320</v>
      </c>
      <c r="E335" s="174" t="s">
        <v>862</v>
      </c>
      <c r="F335" s="175" t="s">
        <v>1210</v>
      </c>
      <c r="G335" s="176" t="s">
        <v>187</v>
      </c>
      <c r="H335" s="177">
        <v>6</v>
      </c>
      <c r="I335" s="178"/>
      <c r="J335" s="179">
        <f>ROUND(I335*H335,2)</f>
        <v>0</v>
      </c>
      <c r="K335" s="175" t="s">
        <v>1</v>
      </c>
      <c r="L335" s="180"/>
      <c r="M335" s="181" t="s">
        <v>1</v>
      </c>
      <c r="N335" s="182" t="s">
        <v>44</v>
      </c>
      <c r="P335" s="141">
        <f>O335*H335</f>
        <v>0</v>
      </c>
      <c r="Q335" s="141">
        <v>3.5000000000000001E-3</v>
      </c>
      <c r="R335" s="141">
        <f>Q335*H335</f>
        <v>2.1000000000000001E-2</v>
      </c>
      <c r="S335" s="141">
        <v>0</v>
      </c>
      <c r="T335" s="142">
        <f>S335*H335</f>
        <v>0</v>
      </c>
      <c r="AR335" s="143" t="s">
        <v>179</v>
      </c>
      <c r="AT335" s="143" t="s">
        <v>320</v>
      </c>
      <c r="AU335" s="143" t="s">
        <v>90</v>
      </c>
      <c r="AY335" s="17" t="s">
        <v>136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87</v>
      </c>
      <c r="BK335" s="144">
        <f>ROUND(I335*H335,2)</f>
        <v>0</v>
      </c>
      <c r="BL335" s="17" t="s">
        <v>143</v>
      </c>
      <c r="BM335" s="143" t="s">
        <v>1211</v>
      </c>
    </row>
    <row r="336" spans="2:65" s="1" customFormat="1" ht="49.15" customHeight="1">
      <c r="B336" s="32"/>
      <c r="C336" s="132" t="s">
        <v>518</v>
      </c>
      <c r="D336" s="132" t="s">
        <v>138</v>
      </c>
      <c r="E336" s="133" t="s">
        <v>1212</v>
      </c>
      <c r="F336" s="134" t="s">
        <v>1213</v>
      </c>
      <c r="G336" s="135" t="s">
        <v>187</v>
      </c>
      <c r="H336" s="136">
        <v>2</v>
      </c>
      <c r="I336" s="137"/>
      <c r="J336" s="138">
        <f>ROUND(I336*H336,2)</f>
        <v>0</v>
      </c>
      <c r="K336" s="134" t="s">
        <v>142</v>
      </c>
      <c r="L336" s="32"/>
      <c r="M336" s="139" t="s">
        <v>1</v>
      </c>
      <c r="N336" s="140" t="s">
        <v>44</v>
      </c>
      <c r="P336" s="141">
        <f>O336*H336</f>
        <v>0</v>
      </c>
      <c r="Q336" s="141">
        <v>1.6199999999999999E-3</v>
      </c>
      <c r="R336" s="141">
        <f>Q336*H336</f>
        <v>3.2399999999999998E-3</v>
      </c>
      <c r="S336" s="141">
        <v>0</v>
      </c>
      <c r="T336" s="142">
        <f>S336*H336</f>
        <v>0</v>
      </c>
      <c r="AR336" s="143" t="s">
        <v>143</v>
      </c>
      <c r="AT336" s="143" t="s">
        <v>138</v>
      </c>
      <c r="AU336" s="143" t="s">
        <v>90</v>
      </c>
      <c r="AY336" s="17" t="s">
        <v>136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87</v>
      </c>
      <c r="BK336" s="144">
        <f>ROUND(I336*H336,2)</f>
        <v>0</v>
      </c>
      <c r="BL336" s="17" t="s">
        <v>143</v>
      </c>
      <c r="BM336" s="143" t="s">
        <v>1214</v>
      </c>
    </row>
    <row r="337" spans="2:65" s="12" customFormat="1">
      <c r="B337" s="145"/>
      <c r="D337" s="146" t="s">
        <v>145</v>
      </c>
      <c r="E337" s="147" t="s">
        <v>1</v>
      </c>
      <c r="F337" s="148" t="s">
        <v>1215</v>
      </c>
      <c r="H337" s="149">
        <v>2</v>
      </c>
      <c r="I337" s="150"/>
      <c r="L337" s="145"/>
      <c r="M337" s="151"/>
      <c r="T337" s="152"/>
      <c r="AT337" s="147" t="s">
        <v>145</v>
      </c>
      <c r="AU337" s="147" t="s">
        <v>90</v>
      </c>
      <c r="AV337" s="12" t="s">
        <v>90</v>
      </c>
      <c r="AW337" s="12" t="s">
        <v>34</v>
      </c>
      <c r="AX337" s="12" t="s">
        <v>87</v>
      </c>
      <c r="AY337" s="147" t="s">
        <v>136</v>
      </c>
    </row>
    <row r="338" spans="2:65" s="1" customFormat="1" ht="24.2" customHeight="1">
      <c r="B338" s="32"/>
      <c r="C338" s="173" t="s">
        <v>522</v>
      </c>
      <c r="D338" s="173" t="s">
        <v>320</v>
      </c>
      <c r="E338" s="174" t="s">
        <v>1216</v>
      </c>
      <c r="F338" s="175" t="s">
        <v>1217</v>
      </c>
      <c r="G338" s="176" t="s">
        <v>187</v>
      </c>
      <c r="H338" s="177">
        <v>2</v>
      </c>
      <c r="I338" s="178"/>
      <c r="J338" s="179">
        <f>ROUND(I338*H338,2)</f>
        <v>0</v>
      </c>
      <c r="K338" s="175" t="s">
        <v>1</v>
      </c>
      <c r="L338" s="180"/>
      <c r="M338" s="181" t="s">
        <v>1</v>
      </c>
      <c r="N338" s="182" t="s">
        <v>44</v>
      </c>
      <c r="P338" s="141">
        <f>O338*H338</f>
        <v>0</v>
      </c>
      <c r="Q338" s="141">
        <v>1.7999999999999999E-2</v>
      </c>
      <c r="R338" s="141">
        <f>Q338*H338</f>
        <v>3.5999999999999997E-2</v>
      </c>
      <c r="S338" s="141">
        <v>0</v>
      </c>
      <c r="T338" s="142">
        <f>S338*H338</f>
        <v>0</v>
      </c>
      <c r="AR338" s="143" t="s">
        <v>179</v>
      </c>
      <c r="AT338" s="143" t="s">
        <v>320</v>
      </c>
      <c r="AU338" s="143" t="s">
        <v>90</v>
      </c>
      <c r="AY338" s="17" t="s">
        <v>136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87</v>
      </c>
      <c r="BK338" s="144">
        <f>ROUND(I338*H338,2)</f>
        <v>0</v>
      </c>
      <c r="BL338" s="17" t="s">
        <v>143</v>
      </c>
      <c r="BM338" s="143" t="s">
        <v>1218</v>
      </c>
    </row>
    <row r="339" spans="2:65" s="14" customFormat="1" ht="22.5">
      <c r="B339" s="160"/>
      <c r="D339" s="146" t="s">
        <v>145</v>
      </c>
      <c r="E339" s="161" t="s">
        <v>1</v>
      </c>
      <c r="F339" s="162" t="s">
        <v>1219</v>
      </c>
      <c r="H339" s="161" t="s">
        <v>1</v>
      </c>
      <c r="I339" s="163"/>
      <c r="L339" s="160"/>
      <c r="M339" s="164"/>
      <c r="T339" s="165"/>
      <c r="AT339" s="161" t="s">
        <v>145</v>
      </c>
      <c r="AU339" s="161" t="s">
        <v>90</v>
      </c>
      <c r="AV339" s="14" t="s">
        <v>87</v>
      </c>
      <c r="AW339" s="14" t="s">
        <v>34</v>
      </c>
      <c r="AX339" s="14" t="s">
        <v>79</v>
      </c>
      <c r="AY339" s="161" t="s">
        <v>136</v>
      </c>
    </row>
    <row r="340" spans="2:65" s="14" customFormat="1" ht="22.5">
      <c r="B340" s="160"/>
      <c r="D340" s="146" t="s">
        <v>145</v>
      </c>
      <c r="E340" s="161" t="s">
        <v>1</v>
      </c>
      <c r="F340" s="162" t="s">
        <v>1220</v>
      </c>
      <c r="H340" s="161" t="s">
        <v>1</v>
      </c>
      <c r="I340" s="163"/>
      <c r="L340" s="160"/>
      <c r="M340" s="164"/>
      <c r="T340" s="165"/>
      <c r="AT340" s="161" t="s">
        <v>145</v>
      </c>
      <c r="AU340" s="161" t="s">
        <v>90</v>
      </c>
      <c r="AV340" s="14" t="s">
        <v>87</v>
      </c>
      <c r="AW340" s="14" t="s">
        <v>34</v>
      </c>
      <c r="AX340" s="14" t="s">
        <v>79</v>
      </c>
      <c r="AY340" s="161" t="s">
        <v>136</v>
      </c>
    </row>
    <row r="341" spans="2:65" s="14" customFormat="1">
      <c r="B341" s="160"/>
      <c r="D341" s="146" t="s">
        <v>145</v>
      </c>
      <c r="E341" s="161" t="s">
        <v>1</v>
      </c>
      <c r="F341" s="162" t="s">
        <v>1221</v>
      </c>
      <c r="H341" s="161" t="s">
        <v>1</v>
      </c>
      <c r="I341" s="163"/>
      <c r="L341" s="160"/>
      <c r="M341" s="164"/>
      <c r="T341" s="165"/>
      <c r="AT341" s="161" t="s">
        <v>145</v>
      </c>
      <c r="AU341" s="161" t="s">
        <v>90</v>
      </c>
      <c r="AV341" s="14" t="s">
        <v>87</v>
      </c>
      <c r="AW341" s="14" t="s">
        <v>34</v>
      </c>
      <c r="AX341" s="14" t="s">
        <v>79</v>
      </c>
      <c r="AY341" s="161" t="s">
        <v>136</v>
      </c>
    </row>
    <row r="342" spans="2:65" s="12" customFormat="1">
      <c r="B342" s="145"/>
      <c r="D342" s="146" t="s">
        <v>145</v>
      </c>
      <c r="E342" s="147" t="s">
        <v>1</v>
      </c>
      <c r="F342" s="148" t="s">
        <v>1222</v>
      </c>
      <c r="H342" s="149">
        <v>2</v>
      </c>
      <c r="I342" s="150"/>
      <c r="L342" s="145"/>
      <c r="M342" s="151"/>
      <c r="T342" s="152"/>
      <c r="AT342" s="147" t="s">
        <v>145</v>
      </c>
      <c r="AU342" s="147" t="s">
        <v>90</v>
      </c>
      <c r="AV342" s="12" t="s">
        <v>90</v>
      </c>
      <c r="AW342" s="12" t="s">
        <v>34</v>
      </c>
      <c r="AX342" s="12" t="s">
        <v>87</v>
      </c>
      <c r="AY342" s="147" t="s">
        <v>136</v>
      </c>
    </row>
    <row r="343" spans="2:65" s="1" customFormat="1" ht="24.2" customHeight="1">
      <c r="B343" s="32"/>
      <c r="C343" s="173" t="s">
        <v>526</v>
      </c>
      <c r="D343" s="173" t="s">
        <v>320</v>
      </c>
      <c r="E343" s="174" t="s">
        <v>1223</v>
      </c>
      <c r="F343" s="175" t="s">
        <v>1224</v>
      </c>
      <c r="G343" s="176" t="s">
        <v>187</v>
      </c>
      <c r="H343" s="177">
        <v>2</v>
      </c>
      <c r="I343" s="178"/>
      <c r="J343" s="179">
        <f>ROUND(I343*H343,2)</f>
        <v>0</v>
      </c>
      <c r="K343" s="175" t="s">
        <v>1</v>
      </c>
      <c r="L343" s="180"/>
      <c r="M343" s="181" t="s">
        <v>1</v>
      </c>
      <c r="N343" s="182" t="s">
        <v>44</v>
      </c>
      <c r="P343" s="141">
        <f>O343*H343</f>
        <v>0</v>
      </c>
      <c r="Q343" s="141">
        <v>3.5000000000000001E-3</v>
      </c>
      <c r="R343" s="141">
        <f>Q343*H343</f>
        <v>7.0000000000000001E-3</v>
      </c>
      <c r="S343" s="141">
        <v>0</v>
      </c>
      <c r="T343" s="142">
        <f>S343*H343</f>
        <v>0</v>
      </c>
      <c r="AR343" s="143" t="s">
        <v>179</v>
      </c>
      <c r="AT343" s="143" t="s">
        <v>320</v>
      </c>
      <c r="AU343" s="143" t="s">
        <v>90</v>
      </c>
      <c r="AY343" s="17" t="s">
        <v>136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87</v>
      </c>
      <c r="BK343" s="144">
        <f>ROUND(I343*H343,2)</f>
        <v>0</v>
      </c>
      <c r="BL343" s="17" t="s">
        <v>143</v>
      </c>
      <c r="BM343" s="143" t="s">
        <v>1225</v>
      </c>
    </row>
    <row r="344" spans="2:65" s="1" customFormat="1" ht="21.75" customHeight="1">
      <c r="B344" s="32"/>
      <c r="C344" s="132" t="s">
        <v>534</v>
      </c>
      <c r="D344" s="132" t="s">
        <v>138</v>
      </c>
      <c r="E344" s="133" t="s">
        <v>1226</v>
      </c>
      <c r="F344" s="134" t="s">
        <v>1227</v>
      </c>
      <c r="G344" s="135" t="s">
        <v>187</v>
      </c>
      <c r="H344" s="136">
        <v>7</v>
      </c>
      <c r="I344" s="137"/>
      <c r="J344" s="138">
        <f>ROUND(I344*H344,2)</f>
        <v>0</v>
      </c>
      <c r="K344" s="134" t="s">
        <v>142</v>
      </c>
      <c r="L344" s="32"/>
      <c r="M344" s="139" t="s">
        <v>1</v>
      </c>
      <c r="N344" s="140" t="s">
        <v>44</v>
      </c>
      <c r="P344" s="141">
        <f>O344*H344</f>
        <v>0</v>
      </c>
      <c r="Q344" s="141">
        <v>0</v>
      </c>
      <c r="R344" s="141">
        <f>Q344*H344</f>
        <v>0</v>
      </c>
      <c r="S344" s="141">
        <v>7.6800000000000002E-3</v>
      </c>
      <c r="T344" s="142">
        <f>S344*H344</f>
        <v>5.3760000000000002E-2</v>
      </c>
      <c r="AR344" s="143" t="s">
        <v>143</v>
      </c>
      <c r="AT344" s="143" t="s">
        <v>138</v>
      </c>
      <c r="AU344" s="143" t="s">
        <v>90</v>
      </c>
      <c r="AY344" s="17" t="s">
        <v>136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87</v>
      </c>
      <c r="BK344" s="144">
        <f>ROUND(I344*H344,2)</f>
        <v>0</v>
      </c>
      <c r="BL344" s="17" t="s">
        <v>143</v>
      </c>
      <c r="BM344" s="143" t="s">
        <v>1228</v>
      </c>
    </row>
    <row r="345" spans="2:65" s="12" customFormat="1">
      <c r="B345" s="145"/>
      <c r="D345" s="146" t="s">
        <v>145</v>
      </c>
      <c r="E345" s="147" t="s">
        <v>1</v>
      </c>
      <c r="F345" s="148" t="s">
        <v>1229</v>
      </c>
      <c r="H345" s="149">
        <v>7</v>
      </c>
      <c r="I345" s="150"/>
      <c r="L345" s="145"/>
      <c r="M345" s="151"/>
      <c r="T345" s="152"/>
      <c r="AT345" s="147" t="s">
        <v>145</v>
      </c>
      <c r="AU345" s="147" t="s">
        <v>90</v>
      </c>
      <c r="AV345" s="12" t="s">
        <v>90</v>
      </c>
      <c r="AW345" s="12" t="s">
        <v>34</v>
      </c>
      <c r="AX345" s="12" t="s">
        <v>87</v>
      </c>
      <c r="AY345" s="147" t="s">
        <v>136</v>
      </c>
    </row>
    <row r="346" spans="2:65" s="1" customFormat="1" ht="21.75" customHeight="1">
      <c r="B346" s="32"/>
      <c r="C346" s="132" t="s">
        <v>538</v>
      </c>
      <c r="D346" s="132" t="s">
        <v>138</v>
      </c>
      <c r="E346" s="133" t="s">
        <v>759</v>
      </c>
      <c r="F346" s="134" t="s">
        <v>760</v>
      </c>
      <c r="G346" s="135" t="s">
        <v>187</v>
      </c>
      <c r="H346" s="136">
        <v>2</v>
      </c>
      <c r="I346" s="137"/>
      <c r="J346" s="138">
        <f>ROUND(I346*H346,2)</f>
        <v>0</v>
      </c>
      <c r="K346" s="134" t="s">
        <v>142</v>
      </c>
      <c r="L346" s="32"/>
      <c r="M346" s="139" t="s">
        <v>1</v>
      </c>
      <c r="N346" s="140" t="s">
        <v>44</v>
      </c>
      <c r="P346" s="141">
        <f>O346*H346</f>
        <v>0</v>
      </c>
      <c r="Q346" s="141">
        <v>0</v>
      </c>
      <c r="R346" s="141">
        <f>Q346*H346</f>
        <v>0</v>
      </c>
      <c r="S346" s="141">
        <v>1.7299999999999999E-2</v>
      </c>
      <c r="T346" s="142">
        <f>S346*H346</f>
        <v>3.4599999999999999E-2</v>
      </c>
      <c r="AR346" s="143" t="s">
        <v>143</v>
      </c>
      <c r="AT346" s="143" t="s">
        <v>138</v>
      </c>
      <c r="AU346" s="143" t="s">
        <v>90</v>
      </c>
      <c r="AY346" s="17" t="s">
        <v>136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7" t="s">
        <v>87</v>
      </c>
      <c r="BK346" s="144">
        <f>ROUND(I346*H346,2)</f>
        <v>0</v>
      </c>
      <c r="BL346" s="17" t="s">
        <v>143</v>
      </c>
      <c r="BM346" s="143" t="s">
        <v>1230</v>
      </c>
    </row>
    <row r="347" spans="2:65" s="1" customFormat="1" ht="24.2" customHeight="1">
      <c r="B347" s="32"/>
      <c r="C347" s="132" t="s">
        <v>542</v>
      </c>
      <c r="D347" s="132" t="s">
        <v>138</v>
      </c>
      <c r="E347" s="133" t="s">
        <v>1231</v>
      </c>
      <c r="F347" s="134" t="s">
        <v>1232</v>
      </c>
      <c r="G347" s="135" t="s">
        <v>187</v>
      </c>
      <c r="H347" s="136">
        <v>2</v>
      </c>
      <c r="I347" s="137"/>
      <c r="J347" s="138">
        <f>ROUND(I347*H347,2)</f>
        <v>0</v>
      </c>
      <c r="K347" s="134" t="s">
        <v>142</v>
      </c>
      <c r="L347" s="32"/>
      <c r="M347" s="139" t="s">
        <v>1</v>
      </c>
      <c r="N347" s="140" t="s">
        <v>44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143</v>
      </c>
      <c r="AT347" s="143" t="s">
        <v>138</v>
      </c>
      <c r="AU347" s="143" t="s">
        <v>90</v>
      </c>
      <c r="AY347" s="17" t="s">
        <v>136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7" t="s">
        <v>87</v>
      </c>
      <c r="BK347" s="144">
        <f>ROUND(I347*H347,2)</f>
        <v>0</v>
      </c>
      <c r="BL347" s="17" t="s">
        <v>143</v>
      </c>
      <c r="BM347" s="143" t="s">
        <v>1233</v>
      </c>
    </row>
    <row r="348" spans="2:65" s="12" customFormat="1">
      <c r="B348" s="145"/>
      <c r="D348" s="146" t="s">
        <v>145</v>
      </c>
      <c r="E348" s="147" t="s">
        <v>1</v>
      </c>
      <c r="F348" s="148" t="s">
        <v>1234</v>
      </c>
      <c r="H348" s="149">
        <v>2</v>
      </c>
      <c r="I348" s="150"/>
      <c r="L348" s="145"/>
      <c r="M348" s="151"/>
      <c r="T348" s="152"/>
      <c r="AT348" s="147" t="s">
        <v>145</v>
      </c>
      <c r="AU348" s="147" t="s">
        <v>90</v>
      </c>
      <c r="AV348" s="12" t="s">
        <v>90</v>
      </c>
      <c r="AW348" s="12" t="s">
        <v>34</v>
      </c>
      <c r="AX348" s="12" t="s">
        <v>87</v>
      </c>
      <c r="AY348" s="147" t="s">
        <v>136</v>
      </c>
    </row>
    <row r="349" spans="2:65" s="1" customFormat="1" ht="44.25" customHeight="1">
      <c r="B349" s="32"/>
      <c r="C349" s="173" t="s">
        <v>546</v>
      </c>
      <c r="D349" s="173" t="s">
        <v>320</v>
      </c>
      <c r="E349" s="174" t="s">
        <v>1235</v>
      </c>
      <c r="F349" s="175" t="s">
        <v>1236</v>
      </c>
      <c r="G349" s="176" t="s">
        <v>187</v>
      </c>
      <c r="H349" s="177">
        <v>2</v>
      </c>
      <c r="I349" s="178"/>
      <c r="J349" s="179">
        <f>ROUND(I349*H349,2)</f>
        <v>0</v>
      </c>
      <c r="K349" s="175" t="s">
        <v>1</v>
      </c>
      <c r="L349" s="180"/>
      <c r="M349" s="181" t="s">
        <v>1</v>
      </c>
      <c r="N349" s="182" t="s">
        <v>44</v>
      </c>
      <c r="P349" s="141">
        <f>O349*H349</f>
        <v>0</v>
      </c>
      <c r="Q349" s="141">
        <v>1.9E-3</v>
      </c>
      <c r="R349" s="141">
        <f>Q349*H349</f>
        <v>3.8E-3</v>
      </c>
      <c r="S349" s="141">
        <v>0</v>
      </c>
      <c r="T349" s="142">
        <f>S349*H349</f>
        <v>0</v>
      </c>
      <c r="AR349" s="143" t="s">
        <v>179</v>
      </c>
      <c r="AT349" s="143" t="s">
        <v>320</v>
      </c>
      <c r="AU349" s="143" t="s">
        <v>90</v>
      </c>
      <c r="AY349" s="17" t="s">
        <v>136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87</v>
      </c>
      <c r="BK349" s="144">
        <f>ROUND(I349*H349,2)</f>
        <v>0</v>
      </c>
      <c r="BL349" s="17" t="s">
        <v>143</v>
      </c>
      <c r="BM349" s="143" t="s">
        <v>1237</v>
      </c>
    </row>
    <row r="350" spans="2:65" s="1" customFormat="1" ht="24.2" customHeight="1">
      <c r="B350" s="32"/>
      <c r="C350" s="132" t="s">
        <v>551</v>
      </c>
      <c r="D350" s="132" t="s">
        <v>138</v>
      </c>
      <c r="E350" s="133" t="s">
        <v>1238</v>
      </c>
      <c r="F350" s="134" t="s">
        <v>1239</v>
      </c>
      <c r="G350" s="135" t="s">
        <v>187</v>
      </c>
      <c r="H350" s="136">
        <v>3</v>
      </c>
      <c r="I350" s="137"/>
      <c r="J350" s="138">
        <f>ROUND(I350*H350,2)</f>
        <v>0</v>
      </c>
      <c r="K350" s="134" t="s">
        <v>142</v>
      </c>
      <c r="L350" s="32"/>
      <c r="M350" s="139" t="s">
        <v>1</v>
      </c>
      <c r="N350" s="140" t="s">
        <v>44</v>
      </c>
      <c r="P350" s="141">
        <f>O350*H350</f>
        <v>0</v>
      </c>
      <c r="Q350" s="141">
        <v>0</v>
      </c>
      <c r="R350" s="141">
        <f>Q350*H350</f>
        <v>0</v>
      </c>
      <c r="S350" s="141">
        <v>0</v>
      </c>
      <c r="T350" s="142">
        <f>S350*H350</f>
        <v>0</v>
      </c>
      <c r="AR350" s="143" t="s">
        <v>143</v>
      </c>
      <c r="AT350" s="143" t="s">
        <v>138</v>
      </c>
      <c r="AU350" s="143" t="s">
        <v>90</v>
      </c>
      <c r="AY350" s="17" t="s">
        <v>136</v>
      </c>
      <c r="BE350" s="144">
        <f>IF(N350="základní",J350,0)</f>
        <v>0</v>
      </c>
      <c r="BF350" s="144">
        <f>IF(N350="snížená",J350,0)</f>
        <v>0</v>
      </c>
      <c r="BG350" s="144">
        <f>IF(N350="zákl. přenesená",J350,0)</f>
        <v>0</v>
      </c>
      <c r="BH350" s="144">
        <f>IF(N350="sníž. přenesená",J350,0)</f>
        <v>0</v>
      </c>
      <c r="BI350" s="144">
        <f>IF(N350="nulová",J350,0)</f>
        <v>0</v>
      </c>
      <c r="BJ350" s="17" t="s">
        <v>87</v>
      </c>
      <c r="BK350" s="144">
        <f>ROUND(I350*H350,2)</f>
        <v>0</v>
      </c>
      <c r="BL350" s="17" t="s">
        <v>143</v>
      </c>
      <c r="BM350" s="143" t="s">
        <v>1240</v>
      </c>
    </row>
    <row r="351" spans="2:65" s="12" customFormat="1">
      <c r="B351" s="145"/>
      <c r="D351" s="146" t="s">
        <v>145</v>
      </c>
      <c r="E351" s="147" t="s">
        <v>1</v>
      </c>
      <c r="F351" s="148" t="s">
        <v>1241</v>
      </c>
      <c r="H351" s="149">
        <v>3</v>
      </c>
      <c r="I351" s="150"/>
      <c r="L351" s="145"/>
      <c r="M351" s="151"/>
      <c r="T351" s="152"/>
      <c r="AT351" s="147" t="s">
        <v>145</v>
      </c>
      <c r="AU351" s="147" t="s">
        <v>90</v>
      </c>
      <c r="AV351" s="12" t="s">
        <v>90</v>
      </c>
      <c r="AW351" s="12" t="s">
        <v>34</v>
      </c>
      <c r="AX351" s="12" t="s">
        <v>87</v>
      </c>
      <c r="AY351" s="147" t="s">
        <v>136</v>
      </c>
    </row>
    <row r="352" spans="2:65" s="1" customFormat="1" ht="44.25" customHeight="1">
      <c r="B352" s="32"/>
      <c r="C352" s="173" t="s">
        <v>555</v>
      </c>
      <c r="D352" s="173" t="s">
        <v>320</v>
      </c>
      <c r="E352" s="174" t="s">
        <v>1242</v>
      </c>
      <c r="F352" s="175" t="s">
        <v>1243</v>
      </c>
      <c r="G352" s="176" t="s">
        <v>187</v>
      </c>
      <c r="H352" s="177">
        <v>3</v>
      </c>
      <c r="I352" s="178"/>
      <c r="J352" s="179">
        <f>ROUND(I352*H352,2)</f>
        <v>0</v>
      </c>
      <c r="K352" s="175" t="s">
        <v>1</v>
      </c>
      <c r="L352" s="180"/>
      <c r="M352" s="181" t="s">
        <v>1</v>
      </c>
      <c r="N352" s="182" t="s">
        <v>44</v>
      </c>
      <c r="P352" s="141">
        <f>O352*H352</f>
        <v>0</v>
      </c>
      <c r="Q352" s="141">
        <v>2.5000000000000001E-3</v>
      </c>
      <c r="R352" s="141">
        <f>Q352*H352</f>
        <v>7.4999999999999997E-3</v>
      </c>
      <c r="S352" s="141">
        <v>0</v>
      </c>
      <c r="T352" s="142">
        <f>S352*H352</f>
        <v>0</v>
      </c>
      <c r="AR352" s="143" t="s">
        <v>179</v>
      </c>
      <c r="AT352" s="143" t="s">
        <v>320</v>
      </c>
      <c r="AU352" s="143" t="s">
        <v>90</v>
      </c>
      <c r="AY352" s="17" t="s">
        <v>136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87</v>
      </c>
      <c r="BK352" s="144">
        <f>ROUND(I352*H352,2)</f>
        <v>0</v>
      </c>
      <c r="BL352" s="17" t="s">
        <v>143</v>
      </c>
      <c r="BM352" s="143" t="s">
        <v>1244</v>
      </c>
    </row>
    <row r="353" spans="2:65" s="1" customFormat="1" ht="16.5" customHeight="1">
      <c r="B353" s="32"/>
      <c r="C353" s="132" t="s">
        <v>559</v>
      </c>
      <c r="D353" s="132" t="s">
        <v>138</v>
      </c>
      <c r="E353" s="133" t="s">
        <v>928</v>
      </c>
      <c r="F353" s="134" t="s">
        <v>929</v>
      </c>
      <c r="G353" s="135" t="s">
        <v>159</v>
      </c>
      <c r="H353" s="136">
        <v>16.5</v>
      </c>
      <c r="I353" s="137"/>
      <c r="J353" s="138">
        <f>ROUND(I353*H353,2)</f>
        <v>0</v>
      </c>
      <c r="K353" s="134" t="s">
        <v>142</v>
      </c>
      <c r="L353" s="32"/>
      <c r="M353" s="139" t="s">
        <v>1</v>
      </c>
      <c r="N353" s="140" t="s">
        <v>44</v>
      </c>
      <c r="P353" s="141">
        <f>O353*H353</f>
        <v>0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143</v>
      </c>
      <c r="AT353" s="143" t="s">
        <v>138</v>
      </c>
      <c r="AU353" s="143" t="s">
        <v>90</v>
      </c>
      <c r="AY353" s="17" t="s">
        <v>136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87</v>
      </c>
      <c r="BK353" s="144">
        <f>ROUND(I353*H353,2)</f>
        <v>0</v>
      </c>
      <c r="BL353" s="17" t="s">
        <v>143</v>
      </c>
      <c r="BM353" s="143" t="s">
        <v>1245</v>
      </c>
    </row>
    <row r="354" spans="2:65" s="12" customFormat="1">
      <c r="B354" s="145"/>
      <c r="D354" s="146" t="s">
        <v>145</v>
      </c>
      <c r="E354" s="147" t="s">
        <v>1</v>
      </c>
      <c r="F354" s="148" t="s">
        <v>1246</v>
      </c>
      <c r="H354" s="149">
        <v>16.5</v>
      </c>
      <c r="I354" s="150"/>
      <c r="L354" s="145"/>
      <c r="M354" s="151"/>
      <c r="T354" s="152"/>
      <c r="AT354" s="147" t="s">
        <v>145</v>
      </c>
      <c r="AU354" s="147" t="s">
        <v>90</v>
      </c>
      <c r="AV354" s="12" t="s">
        <v>90</v>
      </c>
      <c r="AW354" s="12" t="s">
        <v>34</v>
      </c>
      <c r="AX354" s="12" t="s">
        <v>87</v>
      </c>
      <c r="AY354" s="147" t="s">
        <v>136</v>
      </c>
    </row>
    <row r="355" spans="2:65" s="1" customFormat="1" ht="24.2" customHeight="1">
      <c r="B355" s="32"/>
      <c r="C355" s="132" t="s">
        <v>563</v>
      </c>
      <c r="D355" s="132" t="s">
        <v>138</v>
      </c>
      <c r="E355" s="133" t="s">
        <v>942</v>
      </c>
      <c r="F355" s="134" t="s">
        <v>943</v>
      </c>
      <c r="G355" s="135" t="s">
        <v>187</v>
      </c>
      <c r="H355" s="136">
        <v>9</v>
      </c>
      <c r="I355" s="137"/>
      <c r="J355" s="138">
        <f>ROUND(I355*H355,2)</f>
        <v>0</v>
      </c>
      <c r="K355" s="134" t="s">
        <v>142</v>
      </c>
      <c r="L355" s="32"/>
      <c r="M355" s="139" t="s">
        <v>1</v>
      </c>
      <c r="N355" s="140" t="s">
        <v>44</v>
      </c>
      <c r="P355" s="141">
        <f>O355*H355</f>
        <v>0</v>
      </c>
      <c r="Q355" s="141">
        <v>0.45937</v>
      </c>
      <c r="R355" s="141">
        <f>Q355*H355</f>
        <v>4.1343300000000003</v>
      </c>
      <c r="S355" s="141">
        <v>0</v>
      </c>
      <c r="T355" s="142">
        <f>S355*H355</f>
        <v>0</v>
      </c>
      <c r="AR355" s="143" t="s">
        <v>143</v>
      </c>
      <c r="AT355" s="143" t="s">
        <v>138</v>
      </c>
      <c r="AU355" s="143" t="s">
        <v>90</v>
      </c>
      <c r="AY355" s="17" t="s">
        <v>136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87</v>
      </c>
      <c r="BK355" s="144">
        <f>ROUND(I355*H355,2)</f>
        <v>0</v>
      </c>
      <c r="BL355" s="17" t="s">
        <v>143</v>
      </c>
      <c r="BM355" s="143" t="s">
        <v>1247</v>
      </c>
    </row>
    <row r="356" spans="2:65" s="1" customFormat="1" ht="16.5" customHeight="1">
      <c r="B356" s="32"/>
      <c r="C356" s="132" t="s">
        <v>567</v>
      </c>
      <c r="D356" s="132" t="s">
        <v>138</v>
      </c>
      <c r="E356" s="133" t="s">
        <v>891</v>
      </c>
      <c r="F356" s="134" t="s">
        <v>892</v>
      </c>
      <c r="G356" s="135" t="s">
        <v>187</v>
      </c>
      <c r="H356" s="136">
        <v>9</v>
      </c>
      <c r="I356" s="137"/>
      <c r="J356" s="138">
        <f>ROUND(I356*H356,2)</f>
        <v>0</v>
      </c>
      <c r="K356" s="134" t="s">
        <v>142</v>
      </c>
      <c r="L356" s="32"/>
      <c r="M356" s="139" t="s">
        <v>1</v>
      </c>
      <c r="N356" s="140" t="s">
        <v>44</v>
      </c>
      <c r="P356" s="141">
        <f>O356*H356</f>
        <v>0</v>
      </c>
      <c r="Q356" s="141">
        <v>0.12303</v>
      </c>
      <c r="R356" s="141">
        <f>Q356*H356</f>
        <v>1.10727</v>
      </c>
      <c r="S356" s="141">
        <v>0</v>
      </c>
      <c r="T356" s="142">
        <f>S356*H356</f>
        <v>0</v>
      </c>
      <c r="AR356" s="143" t="s">
        <v>143</v>
      </c>
      <c r="AT356" s="143" t="s">
        <v>138</v>
      </c>
      <c r="AU356" s="143" t="s">
        <v>90</v>
      </c>
      <c r="AY356" s="17" t="s">
        <v>136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87</v>
      </c>
      <c r="BK356" s="144">
        <f>ROUND(I356*H356,2)</f>
        <v>0</v>
      </c>
      <c r="BL356" s="17" t="s">
        <v>143</v>
      </c>
      <c r="BM356" s="143" t="s">
        <v>1248</v>
      </c>
    </row>
    <row r="357" spans="2:65" s="12" customFormat="1">
      <c r="B357" s="145"/>
      <c r="D357" s="146" t="s">
        <v>145</v>
      </c>
      <c r="E357" s="147" t="s">
        <v>1</v>
      </c>
      <c r="F357" s="148" t="s">
        <v>1215</v>
      </c>
      <c r="H357" s="149">
        <v>2</v>
      </c>
      <c r="I357" s="150"/>
      <c r="L357" s="145"/>
      <c r="M357" s="151"/>
      <c r="T357" s="152"/>
      <c r="AT357" s="147" t="s">
        <v>145</v>
      </c>
      <c r="AU357" s="147" t="s">
        <v>90</v>
      </c>
      <c r="AV357" s="12" t="s">
        <v>90</v>
      </c>
      <c r="AW357" s="12" t="s">
        <v>34</v>
      </c>
      <c r="AX357" s="12" t="s">
        <v>79</v>
      </c>
      <c r="AY357" s="147" t="s">
        <v>136</v>
      </c>
    </row>
    <row r="358" spans="2:65" s="12" customFormat="1">
      <c r="B358" s="145"/>
      <c r="D358" s="146" t="s">
        <v>145</v>
      </c>
      <c r="E358" s="147" t="s">
        <v>1</v>
      </c>
      <c r="F358" s="148" t="s">
        <v>1249</v>
      </c>
      <c r="H358" s="149">
        <v>7</v>
      </c>
      <c r="I358" s="150"/>
      <c r="L358" s="145"/>
      <c r="M358" s="151"/>
      <c r="T358" s="152"/>
      <c r="AT358" s="147" t="s">
        <v>145</v>
      </c>
      <c r="AU358" s="147" t="s">
        <v>90</v>
      </c>
      <c r="AV358" s="12" t="s">
        <v>90</v>
      </c>
      <c r="AW358" s="12" t="s">
        <v>34</v>
      </c>
      <c r="AX358" s="12" t="s">
        <v>79</v>
      </c>
      <c r="AY358" s="147" t="s">
        <v>136</v>
      </c>
    </row>
    <row r="359" spans="2:65" s="13" customFormat="1">
      <c r="B359" s="153"/>
      <c r="D359" s="146" t="s">
        <v>145</v>
      </c>
      <c r="E359" s="154" t="s">
        <v>1</v>
      </c>
      <c r="F359" s="155" t="s">
        <v>168</v>
      </c>
      <c r="H359" s="156">
        <v>9</v>
      </c>
      <c r="I359" s="157"/>
      <c r="L359" s="153"/>
      <c r="M359" s="158"/>
      <c r="T359" s="159"/>
      <c r="AT359" s="154" t="s">
        <v>145</v>
      </c>
      <c r="AU359" s="154" t="s">
        <v>90</v>
      </c>
      <c r="AV359" s="13" t="s">
        <v>143</v>
      </c>
      <c r="AW359" s="13" t="s">
        <v>34</v>
      </c>
      <c r="AX359" s="13" t="s">
        <v>87</v>
      </c>
      <c r="AY359" s="154" t="s">
        <v>136</v>
      </c>
    </row>
    <row r="360" spans="2:65" s="1" customFormat="1" ht="24.2" customHeight="1">
      <c r="B360" s="32"/>
      <c r="C360" s="173" t="s">
        <v>569</v>
      </c>
      <c r="D360" s="173" t="s">
        <v>320</v>
      </c>
      <c r="E360" s="174" t="s">
        <v>896</v>
      </c>
      <c r="F360" s="175" t="s">
        <v>897</v>
      </c>
      <c r="G360" s="176" t="s">
        <v>187</v>
      </c>
      <c r="H360" s="177">
        <v>9</v>
      </c>
      <c r="I360" s="178"/>
      <c r="J360" s="179">
        <f t="shared" ref="J360:J368" si="0">ROUND(I360*H360,2)</f>
        <v>0</v>
      </c>
      <c r="K360" s="175" t="s">
        <v>142</v>
      </c>
      <c r="L360" s="180"/>
      <c r="M360" s="181" t="s">
        <v>1</v>
      </c>
      <c r="N360" s="182" t="s">
        <v>44</v>
      </c>
      <c r="P360" s="141">
        <f t="shared" ref="P360:P368" si="1">O360*H360</f>
        <v>0</v>
      </c>
      <c r="Q360" s="141">
        <v>1.3299999999999999E-2</v>
      </c>
      <c r="R360" s="141">
        <f t="shared" ref="R360:R368" si="2">Q360*H360</f>
        <v>0.1197</v>
      </c>
      <c r="S360" s="141">
        <v>0</v>
      </c>
      <c r="T360" s="142">
        <f t="shared" ref="T360:T368" si="3">S360*H360</f>
        <v>0</v>
      </c>
      <c r="AR360" s="143" t="s">
        <v>179</v>
      </c>
      <c r="AT360" s="143" t="s">
        <v>320</v>
      </c>
      <c r="AU360" s="143" t="s">
        <v>90</v>
      </c>
      <c r="AY360" s="17" t="s">
        <v>136</v>
      </c>
      <c r="BE360" s="144">
        <f t="shared" ref="BE360:BE368" si="4">IF(N360="základní",J360,0)</f>
        <v>0</v>
      </c>
      <c r="BF360" s="144">
        <f t="shared" ref="BF360:BF368" si="5">IF(N360="snížená",J360,0)</f>
        <v>0</v>
      </c>
      <c r="BG360" s="144">
        <f t="shared" ref="BG360:BG368" si="6">IF(N360="zákl. přenesená",J360,0)</f>
        <v>0</v>
      </c>
      <c r="BH360" s="144">
        <f t="shared" ref="BH360:BH368" si="7">IF(N360="sníž. přenesená",J360,0)</f>
        <v>0</v>
      </c>
      <c r="BI360" s="144">
        <f t="shared" ref="BI360:BI368" si="8">IF(N360="nulová",J360,0)</f>
        <v>0</v>
      </c>
      <c r="BJ360" s="17" t="s">
        <v>87</v>
      </c>
      <c r="BK360" s="144">
        <f t="shared" ref="BK360:BK368" si="9">ROUND(I360*H360,2)</f>
        <v>0</v>
      </c>
      <c r="BL360" s="17" t="s">
        <v>143</v>
      </c>
      <c r="BM360" s="143" t="s">
        <v>1250</v>
      </c>
    </row>
    <row r="361" spans="2:65" s="1" customFormat="1" ht="24.2" customHeight="1">
      <c r="B361" s="32"/>
      <c r="C361" s="173" t="s">
        <v>573</v>
      </c>
      <c r="D361" s="173" t="s">
        <v>320</v>
      </c>
      <c r="E361" s="174" t="s">
        <v>904</v>
      </c>
      <c r="F361" s="175" t="s">
        <v>905</v>
      </c>
      <c r="G361" s="176" t="s">
        <v>187</v>
      </c>
      <c r="H361" s="177">
        <v>9</v>
      </c>
      <c r="I361" s="178"/>
      <c r="J361" s="179">
        <f t="shared" si="0"/>
        <v>0</v>
      </c>
      <c r="K361" s="175" t="s">
        <v>142</v>
      </c>
      <c r="L361" s="180"/>
      <c r="M361" s="181" t="s">
        <v>1</v>
      </c>
      <c r="N361" s="182" t="s">
        <v>44</v>
      </c>
      <c r="P361" s="141">
        <f t="shared" si="1"/>
        <v>0</v>
      </c>
      <c r="Q361" s="141">
        <v>2.9999999999999997E-4</v>
      </c>
      <c r="R361" s="141">
        <f t="shared" si="2"/>
        <v>2.6999999999999997E-3</v>
      </c>
      <c r="S361" s="141">
        <v>0</v>
      </c>
      <c r="T361" s="142">
        <f t="shared" si="3"/>
        <v>0</v>
      </c>
      <c r="AR361" s="143" t="s">
        <v>179</v>
      </c>
      <c r="AT361" s="143" t="s">
        <v>320</v>
      </c>
      <c r="AU361" s="143" t="s">
        <v>90</v>
      </c>
      <c r="AY361" s="17" t="s">
        <v>136</v>
      </c>
      <c r="BE361" s="144">
        <f t="shared" si="4"/>
        <v>0</v>
      </c>
      <c r="BF361" s="144">
        <f t="shared" si="5"/>
        <v>0</v>
      </c>
      <c r="BG361" s="144">
        <f t="shared" si="6"/>
        <v>0</v>
      </c>
      <c r="BH361" s="144">
        <f t="shared" si="7"/>
        <v>0</v>
      </c>
      <c r="BI361" s="144">
        <f t="shared" si="8"/>
        <v>0</v>
      </c>
      <c r="BJ361" s="17" t="s">
        <v>87</v>
      </c>
      <c r="BK361" s="144">
        <f t="shared" si="9"/>
        <v>0</v>
      </c>
      <c r="BL361" s="17" t="s">
        <v>143</v>
      </c>
      <c r="BM361" s="143" t="s">
        <v>1251</v>
      </c>
    </row>
    <row r="362" spans="2:65" s="1" customFormat="1" ht="16.5" customHeight="1">
      <c r="B362" s="32"/>
      <c r="C362" s="132" t="s">
        <v>577</v>
      </c>
      <c r="D362" s="132" t="s">
        <v>138</v>
      </c>
      <c r="E362" s="133" t="s">
        <v>908</v>
      </c>
      <c r="F362" s="134" t="s">
        <v>909</v>
      </c>
      <c r="G362" s="135" t="s">
        <v>187</v>
      </c>
      <c r="H362" s="136">
        <v>6</v>
      </c>
      <c r="I362" s="137"/>
      <c r="J362" s="138">
        <f t="shared" si="0"/>
        <v>0</v>
      </c>
      <c r="K362" s="134" t="s">
        <v>142</v>
      </c>
      <c r="L362" s="32"/>
      <c r="M362" s="139" t="s">
        <v>1</v>
      </c>
      <c r="N362" s="140" t="s">
        <v>44</v>
      </c>
      <c r="P362" s="141">
        <f t="shared" si="1"/>
        <v>0</v>
      </c>
      <c r="Q362" s="141">
        <v>3.1E-4</v>
      </c>
      <c r="R362" s="141">
        <f t="shared" si="2"/>
        <v>1.8600000000000001E-3</v>
      </c>
      <c r="S362" s="141">
        <v>0</v>
      </c>
      <c r="T362" s="142">
        <f t="shared" si="3"/>
        <v>0</v>
      </c>
      <c r="AR362" s="143" t="s">
        <v>143</v>
      </c>
      <c r="AT362" s="143" t="s">
        <v>138</v>
      </c>
      <c r="AU362" s="143" t="s">
        <v>90</v>
      </c>
      <c r="AY362" s="17" t="s">
        <v>136</v>
      </c>
      <c r="BE362" s="144">
        <f t="shared" si="4"/>
        <v>0</v>
      </c>
      <c r="BF362" s="144">
        <f t="shared" si="5"/>
        <v>0</v>
      </c>
      <c r="BG362" s="144">
        <f t="shared" si="6"/>
        <v>0</v>
      </c>
      <c r="BH362" s="144">
        <f t="shared" si="7"/>
        <v>0</v>
      </c>
      <c r="BI362" s="144">
        <f t="shared" si="8"/>
        <v>0</v>
      </c>
      <c r="BJ362" s="17" t="s">
        <v>87</v>
      </c>
      <c r="BK362" s="144">
        <f t="shared" si="9"/>
        <v>0</v>
      </c>
      <c r="BL362" s="17" t="s">
        <v>143</v>
      </c>
      <c r="BM362" s="143" t="s">
        <v>1252</v>
      </c>
    </row>
    <row r="363" spans="2:65" s="1" customFormat="1" ht="24.2" customHeight="1">
      <c r="B363" s="32"/>
      <c r="C363" s="132" t="s">
        <v>581</v>
      </c>
      <c r="D363" s="132" t="s">
        <v>138</v>
      </c>
      <c r="E363" s="133" t="s">
        <v>912</v>
      </c>
      <c r="F363" s="134" t="s">
        <v>913</v>
      </c>
      <c r="G363" s="135" t="s">
        <v>187</v>
      </c>
      <c r="H363" s="136">
        <v>2</v>
      </c>
      <c r="I363" s="137"/>
      <c r="J363" s="138">
        <f t="shared" si="0"/>
        <v>0</v>
      </c>
      <c r="K363" s="134" t="s">
        <v>142</v>
      </c>
      <c r="L363" s="32"/>
      <c r="M363" s="139" t="s">
        <v>1</v>
      </c>
      <c r="N363" s="140" t="s">
        <v>44</v>
      </c>
      <c r="P363" s="141">
        <f t="shared" si="1"/>
        <v>0</v>
      </c>
      <c r="Q363" s="141">
        <v>1.6000000000000001E-4</v>
      </c>
      <c r="R363" s="141">
        <f t="shared" si="2"/>
        <v>3.2000000000000003E-4</v>
      </c>
      <c r="S363" s="141">
        <v>0</v>
      </c>
      <c r="T363" s="142">
        <f t="shared" si="3"/>
        <v>0</v>
      </c>
      <c r="AR363" s="143" t="s">
        <v>143</v>
      </c>
      <c r="AT363" s="143" t="s">
        <v>138</v>
      </c>
      <c r="AU363" s="143" t="s">
        <v>90</v>
      </c>
      <c r="AY363" s="17" t="s">
        <v>136</v>
      </c>
      <c r="BE363" s="144">
        <f t="shared" si="4"/>
        <v>0</v>
      </c>
      <c r="BF363" s="144">
        <f t="shared" si="5"/>
        <v>0</v>
      </c>
      <c r="BG363" s="144">
        <f t="shared" si="6"/>
        <v>0</v>
      </c>
      <c r="BH363" s="144">
        <f t="shared" si="7"/>
        <v>0</v>
      </c>
      <c r="BI363" s="144">
        <f t="shared" si="8"/>
        <v>0</v>
      </c>
      <c r="BJ363" s="17" t="s">
        <v>87</v>
      </c>
      <c r="BK363" s="144">
        <f t="shared" si="9"/>
        <v>0</v>
      </c>
      <c r="BL363" s="17" t="s">
        <v>143</v>
      </c>
      <c r="BM363" s="143" t="s">
        <v>1253</v>
      </c>
    </row>
    <row r="364" spans="2:65" s="1" customFormat="1" ht="16.5" customHeight="1">
      <c r="B364" s="32"/>
      <c r="C364" s="132" t="s">
        <v>585</v>
      </c>
      <c r="D364" s="132" t="s">
        <v>138</v>
      </c>
      <c r="E364" s="133" t="s">
        <v>916</v>
      </c>
      <c r="F364" s="134" t="s">
        <v>917</v>
      </c>
      <c r="G364" s="135" t="s">
        <v>159</v>
      </c>
      <c r="H364" s="136">
        <v>55</v>
      </c>
      <c r="I364" s="137"/>
      <c r="J364" s="138">
        <f t="shared" si="0"/>
        <v>0</v>
      </c>
      <c r="K364" s="134" t="s">
        <v>142</v>
      </c>
      <c r="L364" s="32"/>
      <c r="M364" s="139" t="s">
        <v>1</v>
      </c>
      <c r="N364" s="140" t="s">
        <v>44</v>
      </c>
      <c r="P364" s="141">
        <f t="shared" si="1"/>
        <v>0</v>
      </c>
      <c r="Q364" s="141">
        <v>1.9000000000000001E-4</v>
      </c>
      <c r="R364" s="141">
        <f t="shared" si="2"/>
        <v>1.0450000000000001E-2</v>
      </c>
      <c r="S364" s="141">
        <v>0</v>
      </c>
      <c r="T364" s="142">
        <f t="shared" si="3"/>
        <v>0</v>
      </c>
      <c r="AR364" s="143" t="s">
        <v>143</v>
      </c>
      <c r="AT364" s="143" t="s">
        <v>138</v>
      </c>
      <c r="AU364" s="143" t="s">
        <v>90</v>
      </c>
      <c r="AY364" s="17" t="s">
        <v>136</v>
      </c>
      <c r="BE364" s="144">
        <f t="shared" si="4"/>
        <v>0</v>
      </c>
      <c r="BF364" s="144">
        <f t="shared" si="5"/>
        <v>0</v>
      </c>
      <c r="BG364" s="144">
        <f t="shared" si="6"/>
        <v>0</v>
      </c>
      <c r="BH364" s="144">
        <f t="shared" si="7"/>
        <v>0</v>
      </c>
      <c r="BI364" s="144">
        <f t="shared" si="8"/>
        <v>0</v>
      </c>
      <c r="BJ364" s="17" t="s">
        <v>87</v>
      </c>
      <c r="BK364" s="144">
        <f t="shared" si="9"/>
        <v>0</v>
      </c>
      <c r="BL364" s="17" t="s">
        <v>143</v>
      </c>
      <c r="BM364" s="143" t="s">
        <v>1254</v>
      </c>
    </row>
    <row r="365" spans="2:65" s="1" customFormat="1" ht="21.75" customHeight="1">
      <c r="B365" s="32"/>
      <c r="C365" s="132" t="s">
        <v>589</v>
      </c>
      <c r="D365" s="132" t="s">
        <v>138</v>
      </c>
      <c r="E365" s="133" t="s">
        <v>924</v>
      </c>
      <c r="F365" s="134" t="s">
        <v>925</v>
      </c>
      <c r="G365" s="135" t="s">
        <v>159</v>
      </c>
      <c r="H365" s="136">
        <v>18</v>
      </c>
      <c r="I365" s="137"/>
      <c r="J365" s="138">
        <f t="shared" si="0"/>
        <v>0</v>
      </c>
      <c r="K365" s="134" t="s">
        <v>142</v>
      </c>
      <c r="L365" s="32"/>
      <c r="M365" s="139" t="s">
        <v>1</v>
      </c>
      <c r="N365" s="140" t="s">
        <v>44</v>
      </c>
      <c r="P365" s="141">
        <f t="shared" si="1"/>
        <v>0</v>
      </c>
      <c r="Q365" s="141">
        <v>9.0000000000000006E-5</v>
      </c>
      <c r="R365" s="141">
        <f t="shared" si="2"/>
        <v>1.6200000000000001E-3</v>
      </c>
      <c r="S365" s="141">
        <v>0</v>
      </c>
      <c r="T365" s="142">
        <f t="shared" si="3"/>
        <v>0</v>
      </c>
      <c r="AR365" s="143" t="s">
        <v>143</v>
      </c>
      <c r="AT365" s="143" t="s">
        <v>138</v>
      </c>
      <c r="AU365" s="143" t="s">
        <v>90</v>
      </c>
      <c r="AY365" s="17" t="s">
        <v>136</v>
      </c>
      <c r="BE365" s="144">
        <f t="shared" si="4"/>
        <v>0</v>
      </c>
      <c r="BF365" s="144">
        <f t="shared" si="5"/>
        <v>0</v>
      </c>
      <c r="BG365" s="144">
        <f t="shared" si="6"/>
        <v>0</v>
      </c>
      <c r="BH365" s="144">
        <f t="shared" si="7"/>
        <v>0</v>
      </c>
      <c r="BI365" s="144">
        <f t="shared" si="8"/>
        <v>0</v>
      </c>
      <c r="BJ365" s="17" t="s">
        <v>87</v>
      </c>
      <c r="BK365" s="144">
        <f t="shared" si="9"/>
        <v>0</v>
      </c>
      <c r="BL365" s="17" t="s">
        <v>143</v>
      </c>
      <c r="BM365" s="143" t="s">
        <v>1255</v>
      </c>
    </row>
    <row r="366" spans="2:65" s="1" customFormat="1" ht="24.2" customHeight="1">
      <c r="B366" s="32"/>
      <c r="C366" s="132" t="s">
        <v>591</v>
      </c>
      <c r="D366" s="132" t="s">
        <v>138</v>
      </c>
      <c r="E366" s="133" t="s">
        <v>1256</v>
      </c>
      <c r="F366" s="134" t="s">
        <v>1257</v>
      </c>
      <c r="G366" s="135" t="s">
        <v>187</v>
      </c>
      <c r="H366" s="136">
        <v>6</v>
      </c>
      <c r="I366" s="137"/>
      <c r="J366" s="138">
        <f t="shared" si="0"/>
        <v>0</v>
      </c>
      <c r="K366" s="134" t="s">
        <v>142</v>
      </c>
      <c r="L366" s="32"/>
      <c r="M366" s="139" t="s">
        <v>1</v>
      </c>
      <c r="N366" s="140" t="s">
        <v>44</v>
      </c>
      <c r="P366" s="141">
        <f t="shared" si="1"/>
        <v>0</v>
      </c>
      <c r="Q366" s="141">
        <v>5.0000000000000002E-5</v>
      </c>
      <c r="R366" s="141">
        <f t="shared" si="2"/>
        <v>3.0000000000000003E-4</v>
      </c>
      <c r="S366" s="141">
        <v>0</v>
      </c>
      <c r="T366" s="142">
        <f t="shared" si="3"/>
        <v>0</v>
      </c>
      <c r="AR366" s="143" t="s">
        <v>143</v>
      </c>
      <c r="AT366" s="143" t="s">
        <v>138</v>
      </c>
      <c r="AU366" s="143" t="s">
        <v>90</v>
      </c>
      <c r="AY366" s="17" t="s">
        <v>136</v>
      </c>
      <c r="BE366" s="144">
        <f t="shared" si="4"/>
        <v>0</v>
      </c>
      <c r="BF366" s="144">
        <f t="shared" si="5"/>
        <v>0</v>
      </c>
      <c r="BG366" s="144">
        <f t="shared" si="6"/>
        <v>0</v>
      </c>
      <c r="BH366" s="144">
        <f t="shared" si="7"/>
        <v>0</v>
      </c>
      <c r="BI366" s="144">
        <f t="shared" si="8"/>
        <v>0</v>
      </c>
      <c r="BJ366" s="17" t="s">
        <v>87</v>
      </c>
      <c r="BK366" s="144">
        <f t="shared" si="9"/>
        <v>0</v>
      </c>
      <c r="BL366" s="17" t="s">
        <v>143</v>
      </c>
      <c r="BM366" s="143" t="s">
        <v>1258</v>
      </c>
    </row>
    <row r="367" spans="2:65" s="1" customFormat="1" ht="16.5" customHeight="1">
      <c r="B367" s="32"/>
      <c r="C367" s="132" t="s">
        <v>595</v>
      </c>
      <c r="D367" s="132" t="s">
        <v>138</v>
      </c>
      <c r="E367" s="133" t="s">
        <v>1259</v>
      </c>
      <c r="F367" s="134" t="s">
        <v>1260</v>
      </c>
      <c r="G367" s="135" t="s">
        <v>187</v>
      </c>
      <c r="H367" s="136">
        <v>6</v>
      </c>
      <c r="I367" s="137"/>
      <c r="J367" s="138">
        <f t="shared" si="0"/>
        <v>0</v>
      </c>
      <c r="K367" s="134" t="s">
        <v>142</v>
      </c>
      <c r="L367" s="32"/>
      <c r="M367" s="139" t="s">
        <v>1</v>
      </c>
      <c r="N367" s="140" t="s">
        <v>44</v>
      </c>
      <c r="P367" s="141">
        <f t="shared" si="1"/>
        <v>0</v>
      </c>
      <c r="Q367" s="141">
        <v>1E-4</v>
      </c>
      <c r="R367" s="141">
        <f t="shared" si="2"/>
        <v>6.0000000000000006E-4</v>
      </c>
      <c r="S367" s="141">
        <v>0</v>
      </c>
      <c r="T367" s="142">
        <f t="shared" si="3"/>
        <v>0</v>
      </c>
      <c r="AR367" s="143" t="s">
        <v>143</v>
      </c>
      <c r="AT367" s="143" t="s">
        <v>138</v>
      </c>
      <c r="AU367" s="143" t="s">
        <v>90</v>
      </c>
      <c r="AY367" s="17" t="s">
        <v>136</v>
      </c>
      <c r="BE367" s="144">
        <f t="shared" si="4"/>
        <v>0</v>
      </c>
      <c r="BF367" s="144">
        <f t="shared" si="5"/>
        <v>0</v>
      </c>
      <c r="BG367" s="144">
        <f t="shared" si="6"/>
        <v>0</v>
      </c>
      <c r="BH367" s="144">
        <f t="shared" si="7"/>
        <v>0</v>
      </c>
      <c r="BI367" s="144">
        <f t="shared" si="8"/>
        <v>0</v>
      </c>
      <c r="BJ367" s="17" t="s">
        <v>87</v>
      </c>
      <c r="BK367" s="144">
        <f t="shared" si="9"/>
        <v>0</v>
      </c>
      <c r="BL367" s="17" t="s">
        <v>143</v>
      </c>
      <c r="BM367" s="143" t="s">
        <v>1261</v>
      </c>
    </row>
    <row r="368" spans="2:65" s="1" customFormat="1" ht="37.9" customHeight="1">
      <c r="B368" s="32"/>
      <c r="C368" s="132" t="s">
        <v>600</v>
      </c>
      <c r="D368" s="132" t="s">
        <v>138</v>
      </c>
      <c r="E368" s="133" t="s">
        <v>1262</v>
      </c>
      <c r="F368" s="134" t="s">
        <v>1263</v>
      </c>
      <c r="G368" s="135" t="s">
        <v>141</v>
      </c>
      <c r="H368" s="136">
        <v>2</v>
      </c>
      <c r="I368" s="137"/>
      <c r="J368" s="138">
        <f t="shared" si="0"/>
        <v>0</v>
      </c>
      <c r="K368" s="134" t="s">
        <v>1</v>
      </c>
      <c r="L368" s="32"/>
      <c r="M368" s="139" t="s">
        <v>1</v>
      </c>
      <c r="N368" s="140" t="s">
        <v>44</v>
      </c>
      <c r="P368" s="141">
        <f t="shared" si="1"/>
        <v>0</v>
      </c>
      <c r="Q368" s="141">
        <v>5.0000000000000001E-3</v>
      </c>
      <c r="R368" s="141">
        <f t="shared" si="2"/>
        <v>0.01</v>
      </c>
      <c r="S368" s="141">
        <v>0</v>
      </c>
      <c r="T368" s="142">
        <f t="shared" si="3"/>
        <v>0</v>
      </c>
      <c r="AR368" s="143" t="s">
        <v>143</v>
      </c>
      <c r="AT368" s="143" t="s">
        <v>138</v>
      </c>
      <c r="AU368" s="143" t="s">
        <v>90</v>
      </c>
      <c r="AY368" s="17" t="s">
        <v>136</v>
      </c>
      <c r="BE368" s="144">
        <f t="shared" si="4"/>
        <v>0</v>
      </c>
      <c r="BF368" s="144">
        <f t="shared" si="5"/>
        <v>0</v>
      </c>
      <c r="BG368" s="144">
        <f t="shared" si="6"/>
        <v>0</v>
      </c>
      <c r="BH368" s="144">
        <f t="shared" si="7"/>
        <v>0</v>
      </c>
      <c r="BI368" s="144">
        <f t="shared" si="8"/>
        <v>0</v>
      </c>
      <c r="BJ368" s="17" t="s">
        <v>87</v>
      </c>
      <c r="BK368" s="144">
        <f t="shared" si="9"/>
        <v>0</v>
      </c>
      <c r="BL368" s="17" t="s">
        <v>143</v>
      </c>
      <c r="BM368" s="143" t="s">
        <v>1264</v>
      </c>
    </row>
    <row r="369" spans="2:65" s="12" customFormat="1">
      <c r="B369" s="145"/>
      <c r="D369" s="146" t="s">
        <v>145</v>
      </c>
      <c r="E369" s="147" t="s">
        <v>1</v>
      </c>
      <c r="F369" s="148" t="s">
        <v>1265</v>
      </c>
      <c r="H369" s="149">
        <v>2</v>
      </c>
      <c r="I369" s="150"/>
      <c r="L369" s="145"/>
      <c r="M369" s="151"/>
      <c r="T369" s="152"/>
      <c r="AT369" s="147" t="s">
        <v>145</v>
      </c>
      <c r="AU369" s="147" t="s">
        <v>90</v>
      </c>
      <c r="AV369" s="12" t="s">
        <v>90</v>
      </c>
      <c r="AW369" s="12" t="s">
        <v>34</v>
      </c>
      <c r="AX369" s="12" t="s">
        <v>87</v>
      </c>
      <c r="AY369" s="147" t="s">
        <v>136</v>
      </c>
    </row>
    <row r="370" spans="2:65" s="1" customFormat="1" ht="37.9" customHeight="1">
      <c r="B370" s="32"/>
      <c r="C370" s="132" t="s">
        <v>604</v>
      </c>
      <c r="D370" s="132" t="s">
        <v>138</v>
      </c>
      <c r="E370" s="133" t="s">
        <v>1266</v>
      </c>
      <c r="F370" s="134" t="s">
        <v>1267</v>
      </c>
      <c r="G370" s="135" t="s">
        <v>141</v>
      </c>
      <c r="H370" s="136">
        <v>1</v>
      </c>
      <c r="I370" s="137"/>
      <c r="J370" s="138">
        <f>ROUND(I370*H370,2)</f>
        <v>0</v>
      </c>
      <c r="K370" s="134" t="s">
        <v>1</v>
      </c>
      <c r="L370" s="32"/>
      <c r="M370" s="139" t="s">
        <v>1</v>
      </c>
      <c r="N370" s="140" t="s">
        <v>44</v>
      </c>
      <c r="P370" s="141">
        <f>O370*H370</f>
        <v>0</v>
      </c>
      <c r="Q370" s="141">
        <v>5.0000000000000001E-3</v>
      </c>
      <c r="R370" s="141">
        <f>Q370*H370</f>
        <v>5.0000000000000001E-3</v>
      </c>
      <c r="S370" s="141">
        <v>0</v>
      </c>
      <c r="T370" s="142">
        <f>S370*H370</f>
        <v>0</v>
      </c>
      <c r="AR370" s="143" t="s">
        <v>143</v>
      </c>
      <c r="AT370" s="143" t="s">
        <v>138</v>
      </c>
      <c r="AU370" s="143" t="s">
        <v>90</v>
      </c>
      <c r="AY370" s="17" t="s">
        <v>136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87</v>
      </c>
      <c r="BK370" s="144">
        <f>ROUND(I370*H370,2)</f>
        <v>0</v>
      </c>
      <c r="BL370" s="17" t="s">
        <v>143</v>
      </c>
      <c r="BM370" s="143" t="s">
        <v>1268</v>
      </c>
    </row>
    <row r="371" spans="2:65" s="12" customFormat="1">
      <c r="B371" s="145"/>
      <c r="D371" s="146" t="s">
        <v>145</v>
      </c>
      <c r="E371" s="147" t="s">
        <v>1</v>
      </c>
      <c r="F371" s="148" t="s">
        <v>1269</v>
      </c>
      <c r="H371" s="149">
        <v>1</v>
      </c>
      <c r="I371" s="150"/>
      <c r="L371" s="145"/>
      <c r="M371" s="151"/>
      <c r="T371" s="152"/>
      <c r="AT371" s="147" t="s">
        <v>145</v>
      </c>
      <c r="AU371" s="147" t="s">
        <v>90</v>
      </c>
      <c r="AV371" s="12" t="s">
        <v>90</v>
      </c>
      <c r="AW371" s="12" t="s">
        <v>34</v>
      </c>
      <c r="AX371" s="12" t="s">
        <v>87</v>
      </c>
      <c r="AY371" s="147" t="s">
        <v>136</v>
      </c>
    </row>
    <row r="372" spans="2:65" s="11" customFormat="1" ht="22.9" customHeight="1">
      <c r="B372" s="120"/>
      <c r="D372" s="121" t="s">
        <v>78</v>
      </c>
      <c r="E372" s="130" t="s">
        <v>184</v>
      </c>
      <c r="F372" s="130" t="s">
        <v>958</v>
      </c>
      <c r="I372" s="123"/>
      <c r="J372" s="131">
        <f>BK372</f>
        <v>0</v>
      </c>
      <c r="L372" s="120"/>
      <c r="M372" s="125"/>
      <c r="P372" s="126">
        <f>SUM(P373:P374)</f>
        <v>0</v>
      </c>
      <c r="R372" s="126">
        <f>SUM(R373:R374)</f>
        <v>0</v>
      </c>
      <c r="T372" s="127">
        <f>SUM(T373:T374)</f>
        <v>0</v>
      </c>
      <c r="AR372" s="121" t="s">
        <v>87</v>
      </c>
      <c r="AT372" s="128" t="s">
        <v>78</v>
      </c>
      <c r="AU372" s="128" t="s">
        <v>87</v>
      </c>
      <c r="AY372" s="121" t="s">
        <v>136</v>
      </c>
      <c r="BK372" s="129">
        <f>SUM(BK373:BK374)</f>
        <v>0</v>
      </c>
    </row>
    <row r="373" spans="2:65" s="1" customFormat="1" ht="16.5" customHeight="1">
      <c r="B373" s="32"/>
      <c r="C373" s="132" t="s">
        <v>609</v>
      </c>
      <c r="D373" s="132" t="s">
        <v>138</v>
      </c>
      <c r="E373" s="133" t="s">
        <v>960</v>
      </c>
      <c r="F373" s="134" t="s">
        <v>961</v>
      </c>
      <c r="G373" s="135" t="s">
        <v>141</v>
      </c>
      <c r="H373" s="136">
        <v>2</v>
      </c>
      <c r="I373" s="137"/>
      <c r="J373" s="138">
        <f>ROUND(I373*H373,2)</f>
        <v>0</v>
      </c>
      <c r="K373" s="134" t="s">
        <v>1</v>
      </c>
      <c r="L373" s="32"/>
      <c r="M373" s="139" t="s">
        <v>1</v>
      </c>
      <c r="N373" s="140" t="s">
        <v>44</v>
      </c>
      <c r="P373" s="141">
        <f>O373*H373</f>
        <v>0</v>
      </c>
      <c r="Q373" s="141">
        <v>0</v>
      </c>
      <c r="R373" s="141">
        <f>Q373*H373</f>
        <v>0</v>
      </c>
      <c r="S373" s="141">
        <v>0</v>
      </c>
      <c r="T373" s="142">
        <f>S373*H373</f>
        <v>0</v>
      </c>
      <c r="AR373" s="143" t="s">
        <v>143</v>
      </c>
      <c r="AT373" s="143" t="s">
        <v>138</v>
      </c>
      <c r="AU373" s="143" t="s">
        <v>90</v>
      </c>
      <c r="AY373" s="17" t="s">
        <v>136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7" t="s">
        <v>87</v>
      </c>
      <c r="BK373" s="144">
        <f>ROUND(I373*H373,2)</f>
        <v>0</v>
      </c>
      <c r="BL373" s="17" t="s">
        <v>143</v>
      </c>
      <c r="BM373" s="143" t="s">
        <v>962</v>
      </c>
    </row>
    <row r="374" spans="2:65" s="1" customFormat="1" ht="16.5" customHeight="1">
      <c r="B374" s="32"/>
      <c r="C374" s="132" t="s">
        <v>613</v>
      </c>
      <c r="D374" s="132" t="s">
        <v>138</v>
      </c>
      <c r="E374" s="133" t="s">
        <v>964</v>
      </c>
      <c r="F374" s="134" t="s">
        <v>965</v>
      </c>
      <c r="G374" s="135" t="s">
        <v>141</v>
      </c>
      <c r="H374" s="136">
        <v>1</v>
      </c>
      <c r="I374" s="137"/>
      <c r="J374" s="138">
        <f>ROUND(I374*H374,2)</f>
        <v>0</v>
      </c>
      <c r="K374" s="134" t="s">
        <v>1</v>
      </c>
      <c r="L374" s="32"/>
      <c r="M374" s="139" t="s">
        <v>1</v>
      </c>
      <c r="N374" s="140" t="s">
        <v>44</v>
      </c>
      <c r="P374" s="141">
        <f>O374*H374</f>
        <v>0</v>
      </c>
      <c r="Q374" s="141">
        <v>0</v>
      </c>
      <c r="R374" s="141">
        <f>Q374*H374</f>
        <v>0</v>
      </c>
      <c r="S374" s="141">
        <v>0</v>
      </c>
      <c r="T374" s="142">
        <f>S374*H374</f>
        <v>0</v>
      </c>
      <c r="AR374" s="143" t="s">
        <v>143</v>
      </c>
      <c r="AT374" s="143" t="s">
        <v>138</v>
      </c>
      <c r="AU374" s="143" t="s">
        <v>90</v>
      </c>
      <c r="AY374" s="17" t="s">
        <v>136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87</v>
      </c>
      <c r="BK374" s="144">
        <f>ROUND(I374*H374,2)</f>
        <v>0</v>
      </c>
      <c r="BL374" s="17" t="s">
        <v>143</v>
      </c>
      <c r="BM374" s="143" t="s">
        <v>1270</v>
      </c>
    </row>
    <row r="375" spans="2:65" s="11" customFormat="1" ht="22.9" customHeight="1">
      <c r="B375" s="120"/>
      <c r="D375" s="121" t="s">
        <v>78</v>
      </c>
      <c r="E375" s="130" t="s">
        <v>971</v>
      </c>
      <c r="F375" s="130" t="s">
        <v>972</v>
      </c>
      <c r="I375" s="123"/>
      <c r="J375" s="131">
        <f>BK375</f>
        <v>0</v>
      </c>
      <c r="L375" s="120"/>
      <c r="M375" s="125"/>
      <c r="P375" s="126">
        <f>SUM(P376:P380)</f>
        <v>0</v>
      </c>
      <c r="R375" s="126">
        <f>SUM(R376:R380)</f>
        <v>0</v>
      </c>
      <c r="T375" s="127">
        <f>SUM(T376:T380)</f>
        <v>0</v>
      </c>
      <c r="AR375" s="121" t="s">
        <v>87</v>
      </c>
      <c r="AT375" s="128" t="s">
        <v>78</v>
      </c>
      <c r="AU375" s="128" t="s">
        <v>87</v>
      </c>
      <c r="AY375" s="121" t="s">
        <v>136</v>
      </c>
      <c r="BK375" s="129">
        <f>SUM(BK376:BK380)</f>
        <v>0</v>
      </c>
    </row>
    <row r="376" spans="2:65" s="1" customFormat="1" ht="24.2" customHeight="1">
      <c r="B376" s="32"/>
      <c r="C376" s="132" t="s">
        <v>615</v>
      </c>
      <c r="D376" s="132" t="s">
        <v>138</v>
      </c>
      <c r="E376" s="133" t="s">
        <v>974</v>
      </c>
      <c r="F376" s="134" t="s">
        <v>975</v>
      </c>
      <c r="G376" s="135" t="s">
        <v>294</v>
      </c>
      <c r="H376" s="136">
        <v>12.573</v>
      </c>
      <c r="I376" s="137"/>
      <c r="J376" s="138">
        <f>ROUND(I376*H376,2)</f>
        <v>0</v>
      </c>
      <c r="K376" s="134" t="s">
        <v>142</v>
      </c>
      <c r="L376" s="32"/>
      <c r="M376" s="139" t="s">
        <v>1</v>
      </c>
      <c r="N376" s="140" t="s">
        <v>44</v>
      </c>
      <c r="P376" s="141">
        <f>O376*H376</f>
        <v>0</v>
      </c>
      <c r="Q376" s="141">
        <v>0</v>
      </c>
      <c r="R376" s="141">
        <f>Q376*H376</f>
        <v>0</v>
      </c>
      <c r="S376" s="141">
        <v>0</v>
      </c>
      <c r="T376" s="142">
        <f>S376*H376</f>
        <v>0</v>
      </c>
      <c r="AR376" s="143" t="s">
        <v>143</v>
      </c>
      <c r="AT376" s="143" t="s">
        <v>138</v>
      </c>
      <c r="AU376" s="143" t="s">
        <v>90</v>
      </c>
      <c r="AY376" s="17" t="s">
        <v>136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87</v>
      </c>
      <c r="BK376" s="144">
        <f>ROUND(I376*H376,2)</f>
        <v>0</v>
      </c>
      <c r="BL376" s="17" t="s">
        <v>143</v>
      </c>
      <c r="BM376" s="143" t="s">
        <v>976</v>
      </c>
    </row>
    <row r="377" spans="2:65" s="1" customFormat="1" ht="24.2" customHeight="1">
      <c r="B377" s="32"/>
      <c r="C377" s="132" t="s">
        <v>619</v>
      </c>
      <c r="D377" s="132" t="s">
        <v>138</v>
      </c>
      <c r="E377" s="133" t="s">
        <v>978</v>
      </c>
      <c r="F377" s="134" t="s">
        <v>979</v>
      </c>
      <c r="G377" s="135" t="s">
        <v>294</v>
      </c>
      <c r="H377" s="136">
        <v>12.573</v>
      </c>
      <c r="I377" s="137"/>
      <c r="J377" s="138">
        <f>ROUND(I377*H377,2)</f>
        <v>0</v>
      </c>
      <c r="K377" s="134" t="s">
        <v>142</v>
      </c>
      <c r="L377" s="32"/>
      <c r="M377" s="139" t="s">
        <v>1</v>
      </c>
      <c r="N377" s="140" t="s">
        <v>44</v>
      </c>
      <c r="P377" s="141">
        <f>O377*H377</f>
        <v>0</v>
      </c>
      <c r="Q377" s="141">
        <v>0</v>
      </c>
      <c r="R377" s="141">
        <f>Q377*H377</f>
        <v>0</v>
      </c>
      <c r="S377" s="141">
        <v>0</v>
      </c>
      <c r="T377" s="142">
        <f>S377*H377</f>
        <v>0</v>
      </c>
      <c r="AR377" s="143" t="s">
        <v>143</v>
      </c>
      <c r="AT377" s="143" t="s">
        <v>138</v>
      </c>
      <c r="AU377" s="143" t="s">
        <v>90</v>
      </c>
      <c r="AY377" s="17" t="s">
        <v>136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7" t="s">
        <v>87</v>
      </c>
      <c r="BK377" s="144">
        <f>ROUND(I377*H377,2)</f>
        <v>0</v>
      </c>
      <c r="BL377" s="17" t="s">
        <v>143</v>
      </c>
      <c r="BM377" s="143" t="s">
        <v>980</v>
      </c>
    </row>
    <row r="378" spans="2:65" s="1" customFormat="1" ht="24.2" customHeight="1">
      <c r="B378" s="32"/>
      <c r="C378" s="132" t="s">
        <v>622</v>
      </c>
      <c r="D378" s="132" t="s">
        <v>138</v>
      </c>
      <c r="E378" s="133" t="s">
        <v>982</v>
      </c>
      <c r="F378" s="134" t="s">
        <v>983</v>
      </c>
      <c r="G378" s="135" t="s">
        <v>294</v>
      </c>
      <c r="H378" s="136">
        <v>113.157</v>
      </c>
      <c r="I378" s="137"/>
      <c r="J378" s="138">
        <f>ROUND(I378*H378,2)</f>
        <v>0</v>
      </c>
      <c r="K378" s="134" t="s">
        <v>142</v>
      </c>
      <c r="L378" s="32"/>
      <c r="M378" s="139" t="s">
        <v>1</v>
      </c>
      <c r="N378" s="140" t="s">
        <v>44</v>
      </c>
      <c r="P378" s="141">
        <f>O378*H378</f>
        <v>0</v>
      </c>
      <c r="Q378" s="141">
        <v>0</v>
      </c>
      <c r="R378" s="141">
        <f>Q378*H378</f>
        <v>0</v>
      </c>
      <c r="S378" s="141">
        <v>0</v>
      </c>
      <c r="T378" s="142">
        <f>S378*H378</f>
        <v>0</v>
      </c>
      <c r="AR378" s="143" t="s">
        <v>143</v>
      </c>
      <c r="AT378" s="143" t="s">
        <v>138</v>
      </c>
      <c r="AU378" s="143" t="s">
        <v>90</v>
      </c>
      <c r="AY378" s="17" t="s">
        <v>136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87</v>
      </c>
      <c r="BK378" s="144">
        <f>ROUND(I378*H378,2)</f>
        <v>0</v>
      </c>
      <c r="BL378" s="17" t="s">
        <v>143</v>
      </c>
      <c r="BM378" s="143" t="s">
        <v>984</v>
      </c>
    </row>
    <row r="379" spans="2:65" s="12" customFormat="1">
      <c r="B379" s="145"/>
      <c r="D379" s="146" t="s">
        <v>145</v>
      </c>
      <c r="F379" s="148" t="s">
        <v>1271</v>
      </c>
      <c r="H379" s="149">
        <v>113.157</v>
      </c>
      <c r="I379" s="150"/>
      <c r="L379" s="145"/>
      <c r="M379" s="151"/>
      <c r="T379" s="152"/>
      <c r="AT379" s="147" t="s">
        <v>145</v>
      </c>
      <c r="AU379" s="147" t="s">
        <v>90</v>
      </c>
      <c r="AV379" s="12" t="s">
        <v>90</v>
      </c>
      <c r="AW379" s="12" t="s">
        <v>4</v>
      </c>
      <c r="AX379" s="12" t="s">
        <v>87</v>
      </c>
      <c r="AY379" s="147" t="s">
        <v>136</v>
      </c>
    </row>
    <row r="380" spans="2:65" s="1" customFormat="1" ht="33" customHeight="1">
      <c r="B380" s="32"/>
      <c r="C380" s="132" t="s">
        <v>626</v>
      </c>
      <c r="D380" s="132" t="s">
        <v>138</v>
      </c>
      <c r="E380" s="133" t="s">
        <v>987</v>
      </c>
      <c r="F380" s="134" t="s">
        <v>988</v>
      </c>
      <c r="G380" s="135" t="s">
        <v>294</v>
      </c>
      <c r="H380" s="136">
        <v>12.573</v>
      </c>
      <c r="I380" s="137"/>
      <c r="J380" s="138">
        <f>ROUND(I380*H380,2)</f>
        <v>0</v>
      </c>
      <c r="K380" s="134" t="s">
        <v>142</v>
      </c>
      <c r="L380" s="32"/>
      <c r="M380" s="139" t="s">
        <v>1</v>
      </c>
      <c r="N380" s="140" t="s">
        <v>44</v>
      </c>
      <c r="P380" s="141">
        <f>O380*H380</f>
        <v>0</v>
      </c>
      <c r="Q380" s="141">
        <v>0</v>
      </c>
      <c r="R380" s="141">
        <f>Q380*H380</f>
        <v>0</v>
      </c>
      <c r="S380" s="141">
        <v>0</v>
      </c>
      <c r="T380" s="142">
        <f>S380*H380</f>
        <v>0</v>
      </c>
      <c r="AR380" s="143" t="s">
        <v>143</v>
      </c>
      <c r="AT380" s="143" t="s">
        <v>138</v>
      </c>
      <c r="AU380" s="143" t="s">
        <v>90</v>
      </c>
      <c r="AY380" s="17" t="s">
        <v>136</v>
      </c>
      <c r="BE380" s="144">
        <f>IF(N380="základní",J380,0)</f>
        <v>0</v>
      </c>
      <c r="BF380" s="144">
        <f>IF(N380="snížená",J380,0)</f>
        <v>0</v>
      </c>
      <c r="BG380" s="144">
        <f>IF(N380="zákl. přenesená",J380,0)</f>
        <v>0</v>
      </c>
      <c r="BH380" s="144">
        <f>IF(N380="sníž. přenesená",J380,0)</f>
        <v>0</v>
      </c>
      <c r="BI380" s="144">
        <f>IF(N380="nulová",J380,0)</f>
        <v>0</v>
      </c>
      <c r="BJ380" s="17" t="s">
        <v>87</v>
      </c>
      <c r="BK380" s="144">
        <f>ROUND(I380*H380,2)</f>
        <v>0</v>
      </c>
      <c r="BL380" s="17" t="s">
        <v>143</v>
      </c>
      <c r="BM380" s="143" t="s">
        <v>989</v>
      </c>
    </row>
    <row r="381" spans="2:65" s="11" customFormat="1" ht="22.9" customHeight="1">
      <c r="B381" s="120"/>
      <c r="D381" s="121" t="s">
        <v>78</v>
      </c>
      <c r="E381" s="130" t="s">
        <v>990</v>
      </c>
      <c r="F381" s="130" t="s">
        <v>991</v>
      </c>
      <c r="I381" s="123"/>
      <c r="J381" s="131">
        <f>BK381</f>
        <v>0</v>
      </c>
      <c r="L381" s="120"/>
      <c r="M381" s="125"/>
      <c r="P381" s="126">
        <f>P382</f>
        <v>0</v>
      </c>
      <c r="R381" s="126">
        <f>R382</f>
        <v>0</v>
      </c>
      <c r="T381" s="127">
        <f>T382</f>
        <v>0</v>
      </c>
      <c r="AR381" s="121" t="s">
        <v>87</v>
      </c>
      <c r="AT381" s="128" t="s">
        <v>78</v>
      </c>
      <c r="AU381" s="128" t="s">
        <v>87</v>
      </c>
      <c r="AY381" s="121" t="s">
        <v>136</v>
      </c>
      <c r="BK381" s="129">
        <f>BK382</f>
        <v>0</v>
      </c>
    </row>
    <row r="382" spans="2:65" s="1" customFormat="1" ht="24.2" customHeight="1">
      <c r="B382" s="32"/>
      <c r="C382" s="132" t="s">
        <v>630</v>
      </c>
      <c r="D382" s="132" t="s">
        <v>138</v>
      </c>
      <c r="E382" s="133" t="s">
        <v>993</v>
      </c>
      <c r="F382" s="134" t="s">
        <v>994</v>
      </c>
      <c r="G382" s="135" t="s">
        <v>294</v>
      </c>
      <c r="H382" s="136">
        <v>35.046999999999997</v>
      </c>
      <c r="I382" s="137"/>
      <c r="J382" s="138">
        <f>ROUND(I382*H382,2)</f>
        <v>0</v>
      </c>
      <c r="K382" s="134" t="s">
        <v>142</v>
      </c>
      <c r="L382" s="32"/>
      <c r="M382" s="183" t="s">
        <v>1</v>
      </c>
      <c r="N382" s="184" t="s">
        <v>44</v>
      </c>
      <c r="O382" s="185"/>
      <c r="P382" s="186">
        <f>O382*H382</f>
        <v>0</v>
      </c>
      <c r="Q382" s="186">
        <v>0</v>
      </c>
      <c r="R382" s="186">
        <f>Q382*H382</f>
        <v>0</v>
      </c>
      <c r="S382" s="186">
        <v>0</v>
      </c>
      <c r="T382" s="187">
        <f>S382*H382</f>
        <v>0</v>
      </c>
      <c r="AR382" s="143" t="s">
        <v>143</v>
      </c>
      <c r="AT382" s="143" t="s">
        <v>138</v>
      </c>
      <c r="AU382" s="143" t="s">
        <v>90</v>
      </c>
      <c r="AY382" s="17" t="s">
        <v>136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17" t="s">
        <v>87</v>
      </c>
      <c r="BK382" s="144">
        <f>ROUND(I382*H382,2)</f>
        <v>0</v>
      </c>
      <c r="BL382" s="17" t="s">
        <v>143</v>
      </c>
      <c r="BM382" s="143" t="s">
        <v>995</v>
      </c>
    </row>
    <row r="383" spans="2:65" s="1" customFormat="1" ht="6.95" customHeight="1">
      <c r="B383" s="44"/>
      <c r="C383" s="45"/>
      <c r="D383" s="45"/>
      <c r="E383" s="45"/>
      <c r="F383" s="45"/>
      <c r="G383" s="45"/>
      <c r="H383" s="45"/>
      <c r="I383" s="45"/>
      <c r="J383" s="45"/>
      <c r="K383" s="45"/>
      <c r="L383" s="32"/>
    </row>
  </sheetData>
  <sheetProtection algorithmName="SHA-512" hashValue="CWOBAaW1UVEZ5YWFufaPas+4NnyLmB2jLynUIP14FCjJ6s9wbP/1Qr2vZAGZ68pDoDFO9pv3afDImHyOlT0g3w==" saltValue="ggEh24lYoTT9iurIo0XjcW387MCW5CU1YmiaNg8olmcDcUsF/3/1+Fi/tu9GPjQ8MLxTlZgmWxudMe0ziSpedQ==" spinCount="100000" sheet="1" objects="1" scenarios="1" formatColumns="0" formatRows="0" autoFilter="0"/>
  <autoFilter ref="C124:K382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8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Okružní křižovatka ulic ŠTEFÁNIKOVA, TŘ.DR.E.BENEŠE - Bohumín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10" t="s">
        <v>1272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89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16. 5. 2023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24"/>
      <c r="G18" s="224"/>
      <c r="H18" s="22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36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28" t="s">
        <v>1</v>
      </c>
      <c r="F27" s="228"/>
      <c r="G27" s="228"/>
      <c r="H27" s="22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ROUND(J130,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ROUND((SUM(BE130:BE582)),  2)</f>
        <v>0</v>
      </c>
      <c r="I33" s="92">
        <v>0.21</v>
      </c>
      <c r="J33" s="91">
        <f>ROUND(((SUM(BE130:BE582))*I33),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ROUND((SUM(BF130:BF582)),  2)</f>
        <v>0</v>
      </c>
      <c r="I34" s="92">
        <v>0.15</v>
      </c>
      <c r="J34" s="91">
        <f>ROUND(((SUM(BF130:BF582))*I34),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ROUND((SUM(BG130:BG582)),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ROUND((SUM(BH130:BH582)),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ROUND((SUM(BI130:BI582)),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Okružní křižovatka ulic ŠTEFÁNIKOVA, TŘ.DR.E.BENEŠE - Bohumín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10" t="str">
        <f>E9</f>
        <v>1603 - SO 303 Kanalizace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Bohumín</v>
      </c>
      <c r="I89" s="27" t="s">
        <v>22</v>
      </c>
      <c r="J89" s="52" t="str">
        <f>IF(J12="","",J12)</f>
        <v>16. 5. 2023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Bohumín, Masarykova 158, Bohumín</v>
      </c>
      <c r="I91" s="27" t="s">
        <v>30</v>
      </c>
      <c r="J91" s="30" t="str">
        <f>E21</f>
        <v>Báňské Projekty Ostrava, a.s.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35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110</v>
      </c>
      <c r="J96" s="66">
        <f>J130</f>
        <v>0</v>
      </c>
      <c r="L96" s="32"/>
      <c r="AU96" s="17" t="s">
        <v>111</v>
      </c>
    </row>
    <row r="97" spans="2:12" s="8" customFormat="1" ht="24.95" customHeight="1">
      <c r="B97" s="104"/>
      <c r="D97" s="105" t="s">
        <v>112</v>
      </c>
      <c r="E97" s="106"/>
      <c r="F97" s="106"/>
      <c r="G97" s="106"/>
      <c r="H97" s="106"/>
      <c r="I97" s="106"/>
      <c r="J97" s="107">
        <f>J131</f>
        <v>0</v>
      </c>
      <c r="L97" s="104"/>
    </row>
    <row r="98" spans="2:12" s="9" customFormat="1" ht="19.899999999999999" customHeight="1">
      <c r="B98" s="108"/>
      <c r="D98" s="109" t="s">
        <v>113</v>
      </c>
      <c r="E98" s="110"/>
      <c r="F98" s="110"/>
      <c r="G98" s="110"/>
      <c r="H98" s="110"/>
      <c r="I98" s="110"/>
      <c r="J98" s="111">
        <f>J132</f>
        <v>0</v>
      </c>
      <c r="L98" s="108"/>
    </row>
    <row r="99" spans="2:12" s="9" customFormat="1" ht="19.899999999999999" customHeight="1">
      <c r="B99" s="108"/>
      <c r="D99" s="109" t="s">
        <v>114</v>
      </c>
      <c r="E99" s="110"/>
      <c r="F99" s="110"/>
      <c r="G99" s="110"/>
      <c r="H99" s="110"/>
      <c r="I99" s="110"/>
      <c r="J99" s="111">
        <f>J247</f>
        <v>0</v>
      </c>
      <c r="L99" s="108"/>
    </row>
    <row r="100" spans="2:12" s="9" customFormat="1" ht="19.899999999999999" customHeight="1">
      <c r="B100" s="108"/>
      <c r="D100" s="109" t="s">
        <v>1273</v>
      </c>
      <c r="E100" s="110"/>
      <c r="F100" s="110"/>
      <c r="G100" s="110"/>
      <c r="H100" s="110"/>
      <c r="I100" s="110"/>
      <c r="J100" s="111">
        <f>J275</f>
        <v>0</v>
      </c>
      <c r="L100" s="108"/>
    </row>
    <row r="101" spans="2:12" s="9" customFormat="1" ht="19.899999999999999" customHeight="1">
      <c r="B101" s="108"/>
      <c r="D101" s="109" t="s">
        <v>115</v>
      </c>
      <c r="E101" s="110"/>
      <c r="F101" s="110"/>
      <c r="G101" s="110"/>
      <c r="H101" s="110"/>
      <c r="I101" s="110"/>
      <c r="J101" s="111">
        <f>J282</f>
        <v>0</v>
      </c>
      <c r="L101" s="108"/>
    </row>
    <row r="102" spans="2:12" s="9" customFormat="1" ht="19.899999999999999" customHeight="1">
      <c r="B102" s="108"/>
      <c r="D102" s="109" t="s">
        <v>1274</v>
      </c>
      <c r="E102" s="110"/>
      <c r="F102" s="110"/>
      <c r="G102" s="110"/>
      <c r="H102" s="110"/>
      <c r="I102" s="110"/>
      <c r="J102" s="111">
        <f>J323</f>
        <v>0</v>
      </c>
      <c r="L102" s="108"/>
    </row>
    <row r="103" spans="2:12" s="9" customFormat="1" ht="19.899999999999999" customHeight="1">
      <c r="B103" s="108"/>
      <c r="D103" s="109" t="s">
        <v>116</v>
      </c>
      <c r="E103" s="110"/>
      <c r="F103" s="110"/>
      <c r="G103" s="110"/>
      <c r="H103" s="110"/>
      <c r="I103" s="110"/>
      <c r="J103" s="111">
        <f>J334</f>
        <v>0</v>
      </c>
      <c r="L103" s="108"/>
    </row>
    <row r="104" spans="2:12" s="9" customFormat="1" ht="19.899999999999999" customHeight="1">
      <c r="B104" s="108"/>
      <c r="D104" s="109" t="s">
        <v>1275</v>
      </c>
      <c r="E104" s="110"/>
      <c r="F104" s="110"/>
      <c r="G104" s="110"/>
      <c r="H104" s="110"/>
      <c r="I104" s="110"/>
      <c r="J104" s="111">
        <f>J368</f>
        <v>0</v>
      </c>
      <c r="L104" s="108"/>
    </row>
    <row r="105" spans="2:12" s="9" customFormat="1" ht="19.899999999999999" customHeight="1">
      <c r="B105" s="108"/>
      <c r="D105" s="109" t="s">
        <v>118</v>
      </c>
      <c r="E105" s="110"/>
      <c r="F105" s="110"/>
      <c r="G105" s="110"/>
      <c r="H105" s="110"/>
      <c r="I105" s="110"/>
      <c r="J105" s="111">
        <f>J464</f>
        <v>0</v>
      </c>
      <c r="L105" s="108"/>
    </row>
    <row r="106" spans="2:12" s="9" customFormat="1" ht="19.899999999999999" customHeight="1">
      <c r="B106" s="108"/>
      <c r="D106" s="109" t="s">
        <v>1276</v>
      </c>
      <c r="E106" s="110"/>
      <c r="F106" s="110"/>
      <c r="G106" s="110"/>
      <c r="H106" s="110"/>
      <c r="I106" s="110"/>
      <c r="J106" s="111">
        <f>J474</f>
        <v>0</v>
      </c>
      <c r="L106" s="108"/>
    </row>
    <row r="107" spans="2:12" s="9" customFormat="1" ht="19.899999999999999" customHeight="1">
      <c r="B107" s="108"/>
      <c r="D107" s="109" t="s">
        <v>119</v>
      </c>
      <c r="E107" s="110"/>
      <c r="F107" s="110"/>
      <c r="G107" s="110"/>
      <c r="H107" s="110"/>
      <c r="I107" s="110"/>
      <c r="J107" s="111">
        <f>J547</f>
        <v>0</v>
      </c>
      <c r="L107" s="108"/>
    </row>
    <row r="108" spans="2:12" s="9" customFormat="1" ht="19.899999999999999" customHeight="1">
      <c r="B108" s="108"/>
      <c r="D108" s="109" t="s">
        <v>120</v>
      </c>
      <c r="E108" s="110"/>
      <c r="F108" s="110"/>
      <c r="G108" s="110"/>
      <c r="H108" s="110"/>
      <c r="I108" s="110"/>
      <c r="J108" s="111">
        <f>J553</f>
        <v>0</v>
      </c>
      <c r="L108" s="108"/>
    </row>
    <row r="109" spans="2:12" s="8" customFormat="1" ht="24.95" customHeight="1">
      <c r="B109" s="104"/>
      <c r="D109" s="105" t="s">
        <v>1277</v>
      </c>
      <c r="E109" s="106"/>
      <c r="F109" s="106"/>
      <c r="G109" s="106"/>
      <c r="H109" s="106"/>
      <c r="I109" s="106"/>
      <c r="J109" s="107">
        <f>J555</f>
        <v>0</v>
      </c>
      <c r="L109" s="104"/>
    </row>
    <row r="110" spans="2:12" s="9" customFormat="1" ht="19.899999999999999" customHeight="1">
      <c r="B110" s="108"/>
      <c r="D110" s="109" t="s">
        <v>1278</v>
      </c>
      <c r="E110" s="110"/>
      <c r="F110" s="110"/>
      <c r="G110" s="110"/>
      <c r="H110" s="110"/>
      <c r="I110" s="110"/>
      <c r="J110" s="111">
        <f>J556</f>
        <v>0</v>
      </c>
      <c r="L110" s="108"/>
    </row>
    <row r="111" spans="2:12" s="1" customFormat="1" ht="21.75" customHeight="1">
      <c r="B111" s="32"/>
      <c r="L111" s="32"/>
    </row>
    <row r="112" spans="2:12" s="1" customFormat="1" ht="6.95" customHeight="1"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2"/>
    </row>
    <row r="116" spans="2:12" s="1" customFormat="1" ht="6.95" customHeight="1"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2"/>
    </row>
    <row r="117" spans="2:12" s="1" customFormat="1" ht="24.95" customHeight="1">
      <c r="B117" s="32"/>
      <c r="C117" s="21" t="s">
        <v>121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16</v>
      </c>
      <c r="L119" s="32"/>
    </row>
    <row r="120" spans="2:12" s="1" customFormat="1" ht="16.5" customHeight="1">
      <c r="B120" s="32"/>
      <c r="E120" s="230" t="str">
        <f>E7</f>
        <v>Okružní křižovatka ulic ŠTEFÁNIKOVA, TŘ.DR.E.BENEŠE - Bohumín</v>
      </c>
      <c r="F120" s="231"/>
      <c r="G120" s="231"/>
      <c r="H120" s="231"/>
      <c r="L120" s="32"/>
    </row>
    <row r="121" spans="2:12" s="1" customFormat="1" ht="12" customHeight="1">
      <c r="B121" s="32"/>
      <c r="C121" s="27" t="s">
        <v>105</v>
      </c>
      <c r="L121" s="32"/>
    </row>
    <row r="122" spans="2:12" s="1" customFormat="1" ht="16.5" customHeight="1">
      <c r="B122" s="32"/>
      <c r="E122" s="210" t="str">
        <f>E9</f>
        <v>1603 - SO 303 Kanalizace</v>
      </c>
      <c r="F122" s="229"/>
      <c r="G122" s="229"/>
      <c r="H122" s="229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20</v>
      </c>
      <c r="F124" s="25" t="str">
        <f>F12</f>
        <v>Bohumín</v>
      </c>
      <c r="I124" s="27" t="s">
        <v>22</v>
      </c>
      <c r="J124" s="52" t="str">
        <f>IF(J12="","",J12)</f>
        <v>16. 5. 2023</v>
      </c>
      <c r="L124" s="32"/>
    </row>
    <row r="125" spans="2:12" s="1" customFormat="1" ht="6.95" customHeight="1">
      <c r="B125" s="32"/>
      <c r="L125" s="32"/>
    </row>
    <row r="126" spans="2:12" s="1" customFormat="1" ht="25.7" customHeight="1">
      <c r="B126" s="32"/>
      <c r="C126" s="27" t="s">
        <v>24</v>
      </c>
      <c r="F126" s="25" t="str">
        <f>E15</f>
        <v>Město Bohumín, Masarykova 158, Bohumín</v>
      </c>
      <c r="I126" s="27" t="s">
        <v>30</v>
      </c>
      <c r="J126" s="30" t="str">
        <f>E21</f>
        <v>Báňské Projekty Ostrava, a.s.</v>
      </c>
      <c r="L126" s="32"/>
    </row>
    <row r="127" spans="2:12" s="1" customFormat="1" ht="15.2" customHeight="1">
      <c r="B127" s="32"/>
      <c r="C127" s="27" t="s">
        <v>28</v>
      </c>
      <c r="F127" s="25" t="str">
        <f>IF(E18="","",E18)</f>
        <v>Vyplň údaj</v>
      </c>
      <c r="I127" s="27" t="s">
        <v>35</v>
      </c>
      <c r="J127" s="30" t="str">
        <f>E24</f>
        <v>Hořák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12"/>
      <c r="C129" s="113" t="s">
        <v>122</v>
      </c>
      <c r="D129" s="114" t="s">
        <v>64</v>
      </c>
      <c r="E129" s="114" t="s">
        <v>60</v>
      </c>
      <c r="F129" s="114" t="s">
        <v>61</v>
      </c>
      <c r="G129" s="114" t="s">
        <v>123</v>
      </c>
      <c r="H129" s="114" t="s">
        <v>124</v>
      </c>
      <c r="I129" s="114" t="s">
        <v>125</v>
      </c>
      <c r="J129" s="114" t="s">
        <v>109</v>
      </c>
      <c r="K129" s="115" t="s">
        <v>126</v>
      </c>
      <c r="L129" s="112"/>
      <c r="M129" s="59" t="s">
        <v>1</v>
      </c>
      <c r="N129" s="60" t="s">
        <v>43</v>
      </c>
      <c r="O129" s="60" t="s">
        <v>127</v>
      </c>
      <c r="P129" s="60" t="s">
        <v>128</v>
      </c>
      <c r="Q129" s="60" t="s">
        <v>129</v>
      </c>
      <c r="R129" s="60" t="s">
        <v>130</v>
      </c>
      <c r="S129" s="60" t="s">
        <v>131</v>
      </c>
      <c r="T129" s="61" t="s">
        <v>132</v>
      </c>
    </row>
    <row r="130" spans="2:65" s="1" customFormat="1" ht="22.9" customHeight="1">
      <c r="B130" s="32"/>
      <c r="C130" s="64" t="s">
        <v>133</v>
      </c>
      <c r="J130" s="116">
        <f>BK130</f>
        <v>0</v>
      </c>
      <c r="L130" s="32"/>
      <c r="M130" s="62"/>
      <c r="N130" s="53"/>
      <c r="O130" s="53"/>
      <c r="P130" s="117">
        <f>P131+P555</f>
        <v>0</v>
      </c>
      <c r="Q130" s="53"/>
      <c r="R130" s="117">
        <f>R131+R555</f>
        <v>86.985796379999982</v>
      </c>
      <c r="S130" s="53"/>
      <c r="T130" s="118">
        <f>T131+T555</f>
        <v>45.872640000000004</v>
      </c>
      <c r="AT130" s="17" t="s">
        <v>78</v>
      </c>
      <c r="AU130" s="17" t="s">
        <v>111</v>
      </c>
      <c r="BK130" s="119">
        <f>BK131+BK555</f>
        <v>0</v>
      </c>
    </row>
    <row r="131" spans="2:65" s="11" customFormat="1" ht="25.9" customHeight="1">
      <c r="B131" s="120"/>
      <c r="D131" s="121" t="s">
        <v>78</v>
      </c>
      <c r="E131" s="122" t="s">
        <v>134</v>
      </c>
      <c r="F131" s="122" t="s">
        <v>135</v>
      </c>
      <c r="I131" s="123"/>
      <c r="J131" s="124">
        <f>BK131</f>
        <v>0</v>
      </c>
      <c r="L131" s="120"/>
      <c r="M131" s="125"/>
      <c r="P131" s="126">
        <f>P132+P247+P275+P282+P323+P334+P368+P464+P474+P547+P553</f>
        <v>0</v>
      </c>
      <c r="R131" s="126">
        <f>R132+R247+R275+R282+R323+R334+R368+R464+R474+R547+R553</f>
        <v>85.713719379999986</v>
      </c>
      <c r="T131" s="127">
        <f>T132+T247+T275+T282+T323+T334+T368+T464+T474+T547+T553</f>
        <v>45.872640000000004</v>
      </c>
      <c r="AR131" s="121" t="s">
        <v>87</v>
      </c>
      <c r="AT131" s="128" t="s">
        <v>78</v>
      </c>
      <c r="AU131" s="128" t="s">
        <v>79</v>
      </c>
      <c r="AY131" s="121" t="s">
        <v>136</v>
      </c>
      <c r="BK131" s="129">
        <f>BK132+BK247+BK275+BK282+BK323+BK334+BK368+BK464+BK474+BK547+BK553</f>
        <v>0</v>
      </c>
    </row>
    <row r="132" spans="2:65" s="11" customFormat="1" ht="22.9" customHeight="1">
      <c r="B132" s="120"/>
      <c r="D132" s="121" t="s">
        <v>78</v>
      </c>
      <c r="E132" s="130" t="s">
        <v>87</v>
      </c>
      <c r="F132" s="130" t="s">
        <v>137</v>
      </c>
      <c r="I132" s="123"/>
      <c r="J132" s="131">
        <f>BK132</f>
        <v>0</v>
      </c>
      <c r="L132" s="120"/>
      <c r="M132" s="125"/>
      <c r="P132" s="126">
        <f>SUM(P133:P246)</f>
        <v>0</v>
      </c>
      <c r="R132" s="126">
        <f>SUM(R133:R246)</f>
        <v>31.382298879999997</v>
      </c>
      <c r="T132" s="127">
        <f>SUM(T133:T246)</f>
        <v>0</v>
      </c>
      <c r="AR132" s="121" t="s">
        <v>87</v>
      </c>
      <c r="AT132" s="128" t="s">
        <v>78</v>
      </c>
      <c r="AU132" s="128" t="s">
        <v>87</v>
      </c>
      <c r="AY132" s="121" t="s">
        <v>136</v>
      </c>
      <c r="BK132" s="129">
        <f>SUM(BK133:BK246)</f>
        <v>0</v>
      </c>
    </row>
    <row r="133" spans="2:65" s="1" customFormat="1" ht="16.5" customHeight="1">
      <c r="B133" s="32"/>
      <c r="C133" s="132" t="s">
        <v>87</v>
      </c>
      <c r="D133" s="132" t="s">
        <v>138</v>
      </c>
      <c r="E133" s="133" t="s">
        <v>139</v>
      </c>
      <c r="F133" s="134" t="s">
        <v>140</v>
      </c>
      <c r="G133" s="135" t="s">
        <v>141</v>
      </c>
      <c r="H133" s="136">
        <v>2</v>
      </c>
      <c r="I133" s="137"/>
      <c r="J133" s="138">
        <f>ROUND(I133*H133,2)</f>
        <v>0</v>
      </c>
      <c r="K133" s="134" t="s">
        <v>142</v>
      </c>
      <c r="L133" s="32"/>
      <c r="M133" s="139" t="s">
        <v>1</v>
      </c>
      <c r="N133" s="140" t="s">
        <v>44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143</v>
      </c>
      <c r="AT133" s="143" t="s">
        <v>138</v>
      </c>
      <c r="AU133" s="143" t="s">
        <v>90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87</v>
      </c>
      <c r="BK133" s="144">
        <f>ROUND(I133*H133,2)</f>
        <v>0</v>
      </c>
      <c r="BL133" s="17" t="s">
        <v>143</v>
      </c>
      <c r="BM133" s="143" t="s">
        <v>144</v>
      </c>
    </row>
    <row r="134" spans="2:65" s="12" customFormat="1">
      <c r="B134" s="145"/>
      <c r="D134" s="146" t="s">
        <v>145</v>
      </c>
      <c r="E134" s="147" t="s">
        <v>1</v>
      </c>
      <c r="F134" s="148" t="s">
        <v>998</v>
      </c>
      <c r="H134" s="149">
        <v>2</v>
      </c>
      <c r="I134" s="150"/>
      <c r="L134" s="145"/>
      <c r="M134" s="151"/>
      <c r="T134" s="152"/>
      <c r="AT134" s="147" t="s">
        <v>145</v>
      </c>
      <c r="AU134" s="147" t="s">
        <v>90</v>
      </c>
      <c r="AV134" s="12" t="s">
        <v>90</v>
      </c>
      <c r="AW134" s="12" t="s">
        <v>34</v>
      </c>
      <c r="AX134" s="12" t="s">
        <v>87</v>
      </c>
      <c r="AY134" s="147" t="s">
        <v>136</v>
      </c>
    </row>
    <row r="135" spans="2:65" s="1" customFormat="1" ht="24.2" customHeight="1">
      <c r="B135" s="32"/>
      <c r="C135" s="132" t="s">
        <v>90</v>
      </c>
      <c r="D135" s="132" t="s">
        <v>138</v>
      </c>
      <c r="E135" s="133" t="s">
        <v>147</v>
      </c>
      <c r="F135" s="134" t="s">
        <v>148</v>
      </c>
      <c r="G135" s="135" t="s">
        <v>149</v>
      </c>
      <c r="H135" s="136">
        <v>200</v>
      </c>
      <c r="I135" s="137"/>
      <c r="J135" s="138">
        <f>ROUND(I135*H135,2)</f>
        <v>0</v>
      </c>
      <c r="K135" s="134" t="s">
        <v>142</v>
      </c>
      <c r="L135" s="32"/>
      <c r="M135" s="139" t="s">
        <v>1</v>
      </c>
      <c r="N135" s="140" t="s">
        <v>44</v>
      </c>
      <c r="P135" s="141">
        <f>O135*H135</f>
        <v>0</v>
      </c>
      <c r="Q135" s="141">
        <v>3.0000000000000001E-5</v>
      </c>
      <c r="R135" s="141">
        <f>Q135*H135</f>
        <v>6.0000000000000001E-3</v>
      </c>
      <c r="S135" s="141">
        <v>0</v>
      </c>
      <c r="T135" s="142">
        <f>S135*H135</f>
        <v>0</v>
      </c>
      <c r="AR135" s="143" t="s">
        <v>143</v>
      </c>
      <c r="AT135" s="143" t="s">
        <v>138</v>
      </c>
      <c r="AU135" s="143" t="s">
        <v>90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87</v>
      </c>
      <c r="BK135" s="144">
        <f>ROUND(I135*H135,2)</f>
        <v>0</v>
      </c>
      <c r="BL135" s="17" t="s">
        <v>143</v>
      </c>
      <c r="BM135" s="143" t="s">
        <v>150</v>
      </c>
    </row>
    <row r="136" spans="2:65" s="14" customFormat="1">
      <c r="B136" s="160"/>
      <c r="D136" s="146" t="s">
        <v>145</v>
      </c>
      <c r="E136" s="161" t="s">
        <v>1</v>
      </c>
      <c r="F136" s="162" t="s">
        <v>1279</v>
      </c>
      <c r="H136" s="161" t="s">
        <v>1</v>
      </c>
      <c r="I136" s="163"/>
      <c r="L136" s="160"/>
      <c r="M136" s="164"/>
      <c r="T136" s="165"/>
      <c r="AT136" s="161" t="s">
        <v>145</v>
      </c>
      <c r="AU136" s="161" t="s">
        <v>90</v>
      </c>
      <c r="AV136" s="14" t="s">
        <v>87</v>
      </c>
      <c r="AW136" s="14" t="s">
        <v>34</v>
      </c>
      <c r="AX136" s="14" t="s">
        <v>79</v>
      </c>
      <c r="AY136" s="161" t="s">
        <v>136</v>
      </c>
    </row>
    <row r="137" spans="2:65" s="12" customFormat="1">
      <c r="B137" s="145"/>
      <c r="D137" s="146" t="s">
        <v>145</v>
      </c>
      <c r="E137" s="147" t="s">
        <v>1</v>
      </c>
      <c r="F137" s="148" t="s">
        <v>151</v>
      </c>
      <c r="H137" s="149">
        <v>200</v>
      </c>
      <c r="I137" s="150"/>
      <c r="L137" s="145"/>
      <c r="M137" s="151"/>
      <c r="T137" s="152"/>
      <c r="AT137" s="147" t="s">
        <v>145</v>
      </c>
      <c r="AU137" s="147" t="s">
        <v>90</v>
      </c>
      <c r="AV137" s="12" t="s">
        <v>90</v>
      </c>
      <c r="AW137" s="12" t="s">
        <v>34</v>
      </c>
      <c r="AX137" s="12" t="s">
        <v>87</v>
      </c>
      <c r="AY137" s="147" t="s">
        <v>136</v>
      </c>
    </row>
    <row r="138" spans="2:65" s="1" customFormat="1" ht="24.2" customHeight="1">
      <c r="B138" s="32"/>
      <c r="C138" s="132" t="s">
        <v>152</v>
      </c>
      <c r="D138" s="132" t="s">
        <v>138</v>
      </c>
      <c r="E138" s="133" t="s">
        <v>153</v>
      </c>
      <c r="F138" s="134" t="s">
        <v>154</v>
      </c>
      <c r="G138" s="135" t="s">
        <v>155</v>
      </c>
      <c r="H138" s="136">
        <v>100</v>
      </c>
      <c r="I138" s="137"/>
      <c r="J138" s="138">
        <f>ROUND(I138*H138,2)</f>
        <v>0</v>
      </c>
      <c r="K138" s="134" t="s">
        <v>142</v>
      </c>
      <c r="L138" s="32"/>
      <c r="M138" s="139" t="s">
        <v>1</v>
      </c>
      <c r="N138" s="140" t="s">
        <v>44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143</v>
      </c>
      <c r="AT138" s="143" t="s">
        <v>138</v>
      </c>
      <c r="AU138" s="143" t="s">
        <v>90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87</v>
      </c>
      <c r="BK138" s="144">
        <f>ROUND(I138*H138,2)</f>
        <v>0</v>
      </c>
      <c r="BL138" s="17" t="s">
        <v>143</v>
      </c>
      <c r="BM138" s="143" t="s">
        <v>156</v>
      </c>
    </row>
    <row r="139" spans="2:65" s="1" customFormat="1" ht="24.2" customHeight="1">
      <c r="B139" s="32"/>
      <c r="C139" s="132" t="s">
        <v>143</v>
      </c>
      <c r="D139" s="132" t="s">
        <v>138</v>
      </c>
      <c r="E139" s="133" t="s">
        <v>1280</v>
      </c>
      <c r="F139" s="134" t="s">
        <v>1281</v>
      </c>
      <c r="G139" s="135" t="s">
        <v>159</v>
      </c>
      <c r="H139" s="136">
        <v>2.4</v>
      </c>
      <c r="I139" s="137"/>
      <c r="J139" s="138">
        <f>ROUND(I139*H139,2)</f>
        <v>0</v>
      </c>
      <c r="K139" s="134" t="s">
        <v>142</v>
      </c>
      <c r="L139" s="32"/>
      <c r="M139" s="139" t="s">
        <v>1</v>
      </c>
      <c r="N139" s="140" t="s">
        <v>44</v>
      </c>
      <c r="P139" s="141">
        <f>O139*H139</f>
        <v>0</v>
      </c>
      <c r="Q139" s="141">
        <v>8.6800000000000002E-3</v>
      </c>
      <c r="R139" s="141">
        <f>Q139*H139</f>
        <v>2.0832E-2</v>
      </c>
      <c r="S139" s="141">
        <v>0</v>
      </c>
      <c r="T139" s="142">
        <f>S139*H139</f>
        <v>0</v>
      </c>
      <c r="AR139" s="143" t="s">
        <v>143</v>
      </c>
      <c r="AT139" s="143" t="s">
        <v>138</v>
      </c>
      <c r="AU139" s="143" t="s">
        <v>90</v>
      </c>
      <c r="AY139" s="17" t="s">
        <v>136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87</v>
      </c>
      <c r="BK139" s="144">
        <f>ROUND(I139*H139,2)</f>
        <v>0</v>
      </c>
      <c r="BL139" s="17" t="s">
        <v>143</v>
      </c>
      <c r="BM139" s="143" t="s">
        <v>160</v>
      </c>
    </row>
    <row r="140" spans="2:65" s="12" customFormat="1">
      <c r="B140" s="145"/>
      <c r="D140" s="146" t="s">
        <v>145</v>
      </c>
      <c r="E140" s="147" t="s">
        <v>1</v>
      </c>
      <c r="F140" s="148" t="s">
        <v>1282</v>
      </c>
      <c r="H140" s="149">
        <v>2.4</v>
      </c>
      <c r="I140" s="150"/>
      <c r="L140" s="145"/>
      <c r="M140" s="151"/>
      <c r="T140" s="152"/>
      <c r="AT140" s="147" t="s">
        <v>145</v>
      </c>
      <c r="AU140" s="147" t="s">
        <v>90</v>
      </c>
      <c r="AV140" s="12" t="s">
        <v>90</v>
      </c>
      <c r="AW140" s="12" t="s">
        <v>34</v>
      </c>
      <c r="AX140" s="12" t="s">
        <v>87</v>
      </c>
      <c r="AY140" s="147" t="s">
        <v>136</v>
      </c>
    </row>
    <row r="141" spans="2:65" s="1" customFormat="1" ht="16.5" customHeight="1">
      <c r="B141" s="32"/>
      <c r="C141" s="132" t="s">
        <v>162</v>
      </c>
      <c r="D141" s="132" t="s">
        <v>138</v>
      </c>
      <c r="E141" s="133" t="s">
        <v>163</v>
      </c>
      <c r="F141" s="134" t="s">
        <v>164</v>
      </c>
      <c r="G141" s="135" t="s">
        <v>159</v>
      </c>
      <c r="H141" s="136">
        <v>1.2</v>
      </c>
      <c r="I141" s="137"/>
      <c r="J141" s="138">
        <f>ROUND(I141*H141,2)</f>
        <v>0</v>
      </c>
      <c r="K141" s="134" t="s">
        <v>142</v>
      </c>
      <c r="L141" s="32"/>
      <c r="M141" s="139" t="s">
        <v>1</v>
      </c>
      <c r="N141" s="140" t="s">
        <v>44</v>
      </c>
      <c r="P141" s="141">
        <f>O141*H141</f>
        <v>0</v>
      </c>
      <c r="Q141" s="141">
        <v>3.6900000000000002E-2</v>
      </c>
      <c r="R141" s="141">
        <f>Q141*H141</f>
        <v>4.428E-2</v>
      </c>
      <c r="S141" s="141">
        <v>0</v>
      </c>
      <c r="T141" s="142">
        <f>S141*H141</f>
        <v>0</v>
      </c>
      <c r="AR141" s="143" t="s">
        <v>143</v>
      </c>
      <c r="AT141" s="143" t="s">
        <v>138</v>
      </c>
      <c r="AU141" s="143" t="s">
        <v>90</v>
      </c>
      <c r="AY141" s="17" t="s">
        <v>136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87</v>
      </c>
      <c r="BK141" s="144">
        <f>ROUND(I141*H141,2)</f>
        <v>0</v>
      </c>
      <c r="BL141" s="17" t="s">
        <v>143</v>
      </c>
      <c r="BM141" s="143" t="s">
        <v>165</v>
      </c>
    </row>
    <row r="142" spans="2:65" s="12" customFormat="1">
      <c r="B142" s="145"/>
      <c r="D142" s="146" t="s">
        <v>145</v>
      </c>
      <c r="E142" s="147" t="s">
        <v>1</v>
      </c>
      <c r="F142" s="148" t="s">
        <v>1283</v>
      </c>
      <c r="H142" s="149">
        <v>1.2</v>
      </c>
      <c r="I142" s="150"/>
      <c r="L142" s="145"/>
      <c r="M142" s="151"/>
      <c r="T142" s="152"/>
      <c r="AT142" s="147" t="s">
        <v>145</v>
      </c>
      <c r="AU142" s="147" t="s">
        <v>90</v>
      </c>
      <c r="AV142" s="12" t="s">
        <v>90</v>
      </c>
      <c r="AW142" s="12" t="s">
        <v>34</v>
      </c>
      <c r="AX142" s="12" t="s">
        <v>87</v>
      </c>
      <c r="AY142" s="147" t="s">
        <v>136</v>
      </c>
    </row>
    <row r="143" spans="2:65" s="1" customFormat="1" ht="24.2" customHeight="1">
      <c r="B143" s="32"/>
      <c r="C143" s="132" t="s">
        <v>169</v>
      </c>
      <c r="D143" s="132" t="s">
        <v>138</v>
      </c>
      <c r="E143" s="133" t="s">
        <v>175</v>
      </c>
      <c r="F143" s="134" t="s">
        <v>176</v>
      </c>
      <c r="G143" s="135" t="s">
        <v>159</v>
      </c>
      <c r="H143" s="136">
        <v>2.4</v>
      </c>
      <c r="I143" s="137"/>
      <c r="J143" s="138">
        <f>ROUND(I143*H143,2)</f>
        <v>0</v>
      </c>
      <c r="K143" s="134" t="s">
        <v>142</v>
      </c>
      <c r="L143" s="32"/>
      <c r="M143" s="139" t="s">
        <v>1</v>
      </c>
      <c r="N143" s="140" t="s">
        <v>44</v>
      </c>
      <c r="P143" s="141">
        <f>O143*H143</f>
        <v>0</v>
      </c>
      <c r="Q143" s="141">
        <v>3.6900000000000002E-2</v>
      </c>
      <c r="R143" s="141">
        <f>Q143*H143</f>
        <v>8.856E-2</v>
      </c>
      <c r="S143" s="141">
        <v>0</v>
      </c>
      <c r="T143" s="142">
        <f>S143*H143</f>
        <v>0</v>
      </c>
      <c r="AR143" s="143" t="s">
        <v>143</v>
      </c>
      <c r="AT143" s="143" t="s">
        <v>138</v>
      </c>
      <c r="AU143" s="143" t="s">
        <v>90</v>
      </c>
      <c r="AY143" s="17" t="s">
        <v>136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87</v>
      </c>
      <c r="BK143" s="144">
        <f>ROUND(I143*H143,2)</f>
        <v>0</v>
      </c>
      <c r="BL143" s="17" t="s">
        <v>143</v>
      </c>
      <c r="BM143" s="143" t="s">
        <v>177</v>
      </c>
    </row>
    <row r="144" spans="2:65" s="12" customFormat="1">
      <c r="B144" s="145"/>
      <c r="D144" s="146" t="s">
        <v>145</v>
      </c>
      <c r="E144" s="147" t="s">
        <v>1</v>
      </c>
      <c r="F144" s="148" t="s">
        <v>1282</v>
      </c>
      <c r="H144" s="149">
        <v>2.4</v>
      </c>
      <c r="I144" s="150"/>
      <c r="L144" s="145"/>
      <c r="M144" s="151"/>
      <c r="T144" s="152"/>
      <c r="AT144" s="147" t="s">
        <v>145</v>
      </c>
      <c r="AU144" s="147" t="s">
        <v>90</v>
      </c>
      <c r="AV144" s="12" t="s">
        <v>90</v>
      </c>
      <c r="AW144" s="12" t="s">
        <v>34</v>
      </c>
      <c r="AX144" s="12" t="s">
        <v>87</v>
      </c>
      <c r="AY144" s="147" t="s">
        <v>136</v>
      </c>
    </row>
    <row r="145" spans="2:65" s="1" customFormat="1" ht="24.2" customHeight="1">
      <c r="B145" s="32"/>
      <c r="C145" s="132" t="s">
        <v>174</v>
      </c>
      <c r="D145" s="132" t="s">
        <v>138</v>
      </c>
      <c r="E145" s="133" t="s">
        <v>180</v>
      </c>
      <c r="F145" s="134" t="s">
        <v>181</v>
      </c>
      <c r="G145" s="135" t="s">
        <v>159</v>
      </c>
      <c r="H145" s="136">
        <v>4.8</v>
      </c>
      <c r="I145" s="137"/>
      <c r="J145" s="138">
        <f>ROUND(I145*H145,2)</f>
        <v>0</v>
      </c>
      <c r="K145" s="134" t="s">
        <v>142</v>
      </c>
      <c r="L145" s="32"/>
      <c r="M145" s="139" t="s">
        <v>1</v>
      </c>
      <c r="N145" s="140" t="s">
        <v>44</v>
      </c>
      <c r="P145" s="141">
        <f>O145*H145</f>
        <v>0</v>
      </c>
      <c r="Q145" s="141">
        <v>0.10775</v>
      </c>
      <c r="R145" s="141">
        <f>Q145*H145</f>
        <v>0.51719999999999999</v>
      </c>
      <c r="S145" s="141">
        <v>0</v>
      </c>
      <c r="T145" s="142">
        <f>S145*H145</f>
        <v>0</v>
      </c>
      <c r="AR145" s="143" t="s">
        <v>143</v>
      </c>
      <c r="AT145" s="143" t="s">
        <v>138</v>
      </c>
      <c r="AU145" s="143" t="s">
        <v>90</v>
      </c>
      <c r="AY145" s="17" t="s">
        <v>136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87</v>
      </c>
      <c r="BK145" s="144">
        <f>ROUND(I145*H145,2)</f>
        <v>0</v>
      </c>
      <c r="BL145" s="17" t="s">
        <v>143</v>
      </c>
      <c r="BM145" s="143" t="s">
        <v>182</v>
      </c>
    </row>
    <row r="146" spans="2:65" s="12" customFormat="1">
      <c r="B146" s="145"/>
      <c r="D146" s="146" t="s">
        <v>145</v>
      </c>
      <c r="E146" s="147" t="s">
        <v>1</v>
      </c>
      <c r="F146" s="148" t="s">
        <v>1284</v>
      </c>
      <c r="H146" s="149">
        <v>4.8</v>
      </c>
      <c r="I146" s="150"/>
      <c r="L146" s="145"/>
      <c r="M146" s="151"/>
      <c r="T146" s="152"/>
      <c r="AT146" s="147" t="s">
        <v>145</v>
      </c>
      <c r="AU146" s="147" t="s">
        <v>90</v>
      </c>
      <c r="AV146" s="12" t="s">
        <v>90</v>
      </c>
      <c r="AW146" s="12" t="s">
        <v>34</v>
      </c>
      <c r="AX146" s="12" t="s">
        <v>87</v>
      </c>
      <c r="AY146" s="147" t="s">
        <v>136</v>
      </c>
    </row>
    <row r="147" spans="2:65" s="1" customFormat="1" ht="24.2" customHeight="1">
      <c r="B147" s="32"/>
      <c r="C147" s="132" t="s">
        <v>179</v>
      </c>
      <c r="D147" s="132" t="s">
        <v>138</v>
      </c>
      <c r="E147" s="133" t="s">
        <v>185</v>
      </c>
      <c r="F147" s="134" t="s">
        <v>186</v>
      </c>
      <c r="G147" s="135" t="s">
        <v>187</v>
      </c>
      <c r="H147" s="136">
        <v>4</v>
      </c>
      <c r="I147" s="137"/>
      <c r="J147" s="138">
        <f>ROUND(I147*H147,2)</f>
        <v>0</v>
      </c>
      <c r="K147" s="134" t="s">
        <v>142</v>
      </c>
      <c r="L147" s="32"/>
      <c r="M147" s="139" t="s">
        <v>1</v>
      </c>
      <c r="N147" s="140" t="s">
        <v>44</v>
      </c>
      <c r="P147" s="141">
        <f>O147*H147</f>
        <v>0</v>
      </c>
      <c r="Q147" s="141">
        <v>6.4999999999999997E-4</v>
      </c>
      <c r="R147" s="141">
        <f>Q147*H147</f>
        <v>2.5999999999999999E-3</v>
      </c>
      <c r="S147" s="141">
        <v>0</v>
      </c>
      <c r="T147" s="142">
        <f>S147*H147</f>
        <v>0</v>
      </c>
      <c r="AR147" s="143" t="s">
        <v>143</v>
      </c>
      <c r="AT147" s="143" t="s">
        <v>138</v>
      </c>
      <c r="AU147" s="143" t="s">
        <v>90</v>
      </c>
      <c r="AY147" s="17" t="s">
        <v>136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7" t="s">
        <v>87</v>
      </c>
      <c r="BK147" s="144">
        <f>ROUND(I147*H147,2)</f>
        <v>0</v>
      </c>
      <c r="BL147" s="17" t="s">
        <v>143</v>
      </c>
      <c r="BM147" s="143" t="s">
        <v>188</v>
      </c>
    </row>
    <row r="148" spans="2:65" s="12" customFormat="1">
      <c r="B148" s="145"/>
      <c r="D148" s="146" t="s">
        <v>145</v>
      </c>
      <c r="E148" s="147" t="s">
        <v>1</v>
      </c>
      <c r="F148" s="148" t="s">
        <v>1285</v>
      </c>
      <c r="H148" s="149">
        <v>4</v>
      </c>
      <c r="I148" s="150"/>
      <c r="L148" s="145"/>
      <c r="M148" s="151"/>
      <c r="T148" s="152"/>
      <c r="AT148" s="147" t="s">
        <v>145</v>
      </c>
      <c r="AU148" s="147" t="s">
        <v>90</v>
      </c>
      <c r="AV148" s="12" t="s">
        <v>90</v>
      </c>
      <c r="AW148" s="12" t="s">
        <v>34</v>
      </c>
      <c r="AX148" s="12" t="s">
        <v>87</v>
      </c>
      <c r="AY148" s="147" t="s">
        <v>136</v>
      </c>
    </row>
    <row r="149" spans="2:65" s="1" customFormat="1" ht="24.2" customHeight="1">
      <c r="B149" s="32"/>
      <c r="C149" s="132" t="s">
        <v>184</v>
      </c>
      <c r="D149" s="132" t="s">
        <v>138</v>
      </c>
      <c r="E149" s="133" t="s">
        <v>191</v>
      </c>
      <c r="F149" s="134" t="s">
        <v>192</v>
      </c>
      <c r="G149" s="135" t="s">
        <v>187</v>
      </c>
      <c r="H149" s="136">
        <v>4</v>
      </c>
      <c r="I149" s="137"/>
      <c r="J149" s="138">
        <f>ROUND(I149*H149,2)</f>
        <v>0</v>
      </c>
      <c r="K149" s="134" t="s">
        <v>142</v>
      </c>
      <c r="L149" s="32"/>
      <c r="M149" s="139" t="s">
        <v>1</v>
      </c>
      <c r="N149" s="140" t="s">
        <v>44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143</v>
      </c>
      <c r="AT149" s="143" t="s">
        <v>138</v>
      </c>
      <c r="AU149" s="143" t="s">
        <v>90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143</v>
      </c>
      <c r="BM149" s="143" t="s">
        <v>193</v>
      </c>
    </row>
    <row r="150" spans="2:65" s="1" customFormat="1" ht="24.2" customHeight="1">
      <c r="B150" s="32"/>
      <c r="C150" s="132" t="s">
        <v>190</v>
      </c>
      <c r="D150" s="132" t="s">
        <v>138</v>
      </c>
      <c r="E150" s="133" t="s">
        <v>195</v>
      </c>
      <c r="F150" s="134" t="s">
        <v>196</v>
      </c>
      <c r="G150" s="135" t="s">
        <v>197</v>
      </c>
      <c r="H150" s="136">
        <v>20</v>
      </c>
      <c r="I150" s="137"/>
      <c r="J150" s="138">
        <f>ROUND(I150*H150,2)</f>
        <v>0</v>
      </c>
      <c r="K150" s="134" t="s">
        <v>142</v>
      </c>
      <c r="L150" s="32"/>
      <c r="M150" s="139" t="s">
        <v>1</v>
      </c>
      <c r="N150" s="140" t="s">
        <v>44</v>
      </c>
      <c r="P150" s="141">
        <f>O150*H150</f>
        <v>0</v>
      </c>
      <c r="Q150" s="141">
        <v>6.4000000000000005E-4</v>
      </c>
      <c r="R150" s="141">
        <f>Q150*H150</f>
        <v>1.2800000000000001E-2</v>
      </c>
      <c r="S150" s="141">
        <v>0</v>
      </c>
      <c r="T150" s="142">
        <f>S150*H150</f>
        <v>0</v>
      </c>
      <c r="AR150" s="143" t="s">
        <v>143</v>
      </c>
      <c r="AT150" s="143" t="s">
        <v>138</v>
      </c>
      <c r="AU150" s="143" t="s">
        <v>90</v>
      </c>
      <c r="AY150" s="17" t="s">
        <v>136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87</v>
      </c>
      <c r="BK150" s="144">
        <f>ROUND(I150*H150,2)</f>
        <v>0</v>
      </c>
      <c r="BL150" s="17" t="s">
        <v>143</v>
      </c>
      <c r="BM150" s="143" t="s">
        <v>198</v>
      </c>
    </row>
    <row r="151" spans="2:65" s="12" customFormat="1">
      <c r="B151" s="145"/>
      <c r="D151" s="146" t="s">
        <v>145</v>
      </c>
      <c r="E151" s="147" t="s">
        <v>1</v>
      </c>
      <c r="F151" s="148" t="s">
        <v>1286</v>
      </c>
      <c r="H151" s="149">
        <v>20</v>
      </c>
      <c r="I151" s="150"/>
      <c r="L151" s="145"/>
      <c r="M151" s="151"/>
      <c r="T151" s="152"/>
      <c r="AT151" s="147" t="s">
        <v>145</v>
      </c>
      <c r="AU151" s="147" t="s">
        <v>90</v>
      </c>
      <c r="AV151" s="12" t="s">
        <v>90</v>
      </c>
      <c r="AW151" s="12" t="s">
        <v>34</v>
      </c>
      <c r="AX151" s="12" t="s">
        <v>87</v>
      </c>
      <c r="AY151" s="147" t="s">
        <v>136</v>
      </c>
    </row>
    <row r="152" spans="2:65" s="1" customFormat="1" ht="24.2" customHeight="1">
      <c r="B152" s="32"/>
      <c r="C152" s="132" t="s">
        <v>194</v>
      </c>
      <c r="D152" s="132" t="s">
        <v>138</v>
      </c>
      <c r="E152" s="133" t="s">
        <v>201</v>
      </c>
      <c r="F152" s="134" t="s">
        <v>202</v>
      </c>
      <c r="G152" s="135" t="s">
        <v>197</v>
      </c>
      <c r="H152" s="136">
        <v>20</v>
      </c>
      <c r="I152" s="137"/>
      <c r="J152" s="138">
        <f>ROUND(I152*H152,2)</f>
        <v>0</v>
      </c>
      <c r="K152" s="134" t="s">
        <v>142</v>
      </c>
      <c r="L152" s="32"/>
      <c r="M152" s="139" t="s">
        <v>1</v>
      </c>
      <c r="N152" s="140" t="s">
        <v>44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143</v>
      </c>
      <c r="AT152" s="143" t="s">
        <v>138</v>
      </c>
      <c r="AU152" s="143" t="s">
        <v>90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143</v>
      </c>
      <c r="BM152" s="143" t="s">
        <v>203</v>
      </c>
    </row>
    <row r="153" spans="2:65" s="1" customFormat="1" ht="33" customHeight="1">
      <c r="B153" s="32"/>
      <c r="C153" s="132" t="s">
        <v>200</v>
      </c>
      <c r="D153" s="132" t="s">
        <v>138</v>
      </c>
      <c r="E153" s="133" t="s">
        <v>205</v>
      </c>
      <c r="F153" s="134" t="s">
        <v>206</v>
      </c>
      <c r="G153" s="135" t="s">
        <v>207</v>
      </c>
      <c r="H153" s="136">
        <v>106.068</v>
      </c>
      <c r="I153" s="137"/>
      <c r="J153" s="138">
        <f>ROUND(I153*H153,2)</f>
        <v>0</v>
      </c>
      <c r="K153" s="134" t="s">
        <v>142</v>
      </c>
      <c r="L153" s="32"/>
      <c r="M153" s="139" t="s">
        <v>1</v>
      </c>
      <c r="N153" s="140" t="s">
        <v>44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143</v>
      </c>
      <c r="AT153" s="143" t="s">
        <v>138</v>
      </c>
      <c r="AU153" s="143" t="s">
        <v>90</v>
      </c>
      <c r="AY153" s="17" t="s">
        <v>136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87</v>
      </c>
      <c r="BK153" s="144">
        <f>ROUND(I153*H153,2)</f>
        <v>0</v>
      </c>
      <c r="BL153" s="17" t="s">
        <v>143</v>
      </c>
      <c r="BM153" s="143" t="s">
        <v>208</v>
      </c>
    </row>
    <row r="154" spans="2:65" s="14" customFormat="1" ht="22.5">
      <c r="B154" s="160"/>
      <c r="D154" s="146" t="s">
        <v>145</v>
      </c>
      <c r="E154" s="161" t="s">
        <v>1</v>
      </c>
      <c r="F154" s="162" t="s">
        <v>1287</v>
      </c>
      <c r="H154" s="161" t="s">
        <v>1</v>
      </c>
      <c r="I154" s="163"/>
      <c r="L154" s="160"/>
      <c r="M154" s="164"/>
      <c r="T154" s="165"/>
      <c r="AT154" s="161" t="s">
        <v>145</v>
      </c>
      <c r="AU154" s="161" t="s">
        <v>90</v>
      </c>
      <c r="AV154" s="14" t="s">
        <v>87</v>
      </c>
      <c r="AW154" s="14" t="s">
        <v>34</v>
      </c>
      <c r="AX154" s="14" t="s">
        <v>79</v>
      </c>
      <c r="AY154" s="161" t="s">
        <v>136</v>
      </c>
    </row>
    <row r="155" spans="2:65" s="12" customFormat="1">
      <c r="B155" s="145"/>
      <c r="D155" s="146" t="s">
        <v>145</v>
      </c>
      <c r="E155" s="147" t="s">
        <v>1</v>
      </c>
      <c r="F155" s="148" t="s">
        <v>1288</v>
      </c>
      <c r="H155" s="149">
        <v>4.1840000000000002</v>
      </c>
      <c r="I155" s="150"/>
      <c r="L155" s="145"/>
      <c r="M155" s="151"/>
      <c r="T155" s="152"/>
      <c r="AT155" s="147" t="s">
        <v>145</v>
      </c>
      <c r="AU155" s="147" t="s">
        <v>90</v>
      </c>
      <c r="AV155" s="12" t="s">
        <v>90</v>
      </c>
      <c r="AW155" s="12" t="s">
        <v>34</v>
      </c>
      <c r="AX155" s="12" t="s">
        <v>79</v>
      </c>
      <c r="AY155" s="147" t="s">
        <v>136</v>
      </c>
    </row>
    <row r="156" spans="2:65" s="12" customFormat="1">
      <c r="B156" s="145"/>
      <c r="D156" s="146" t="s">
        <v>145</v>
      </c>
      <c r="E156" s="147" t="s">
        <v>1</v>
      </c>
      <c r="F156" s="148" t="s">
        <v>1289</v>
      </c>
      <c r="H156" s="149">
        <v>4.3010000000000002</v>
      </c>
      <c r="I156" s="150"/>
      <c r="L156" s="145"/>
      <c r="M156" s="151"/>
      <c r="T156" s="152"/>
      <c r="AT156" s="147" t="s">
        <v>145</v>
      </c>
      <c r="AU156" s="147" t="s">
        <v>90</v>
      </c>
      <c r="AV156" s="12" t="s">
        <v>90</v>
      </c>
      <c r="AW156" s="12" t="s">
        <v>34</v>
      </c>
      <c r="AX156" s="12" t="s">
        <v>79</v>
      </c>
      <c r="AY156" s="147" t="s">
        <v>136</v>
      </c>
    </row>
    <row r="157" spans="2:65" s="12" customFormat="1">
      <c r="B157" s="145"/>
      <c r="D157" s="146" t="s">
        <v>145</v>
      </c>
      <c r="E157" s="147" t="s">
        <v>1</v>
      </c>
      <c r="F157" s="148" t="s">
        <v>1290</v>
      </c>
      <c r="H157" s="149">
        <v>44.265999999999998</v>
      </c>
      <c r="I157" s="150"/>
      <c r="L157" s="145"/>
      <c r="M157" s="151"/>
      <c r="T157" s="152"/>
      <c r="AT157" s="147" t="s">
        <v>145</v>
      </c>
      <c r="AU157" s="147" t="s">
        <v>90</v>
      </c>
      <c r="AV157" s="12" t="s">
        <v>90</v>
      </c>
      <c r="AW157" s="12" t="s">
        <v>34</v>
      </c>
      <c r="AX157" s="12" t="s">
        <v>79</v>
      </c>
      <c r="AY157" s="147" t="s">
        <v>136</v>
      </c>
    </row>
    <row r="158" spans="2:65" s="12" customFormat="1">
      <c r="B158" s="145"/>
      <c r="D158" s="146" t="s">
        <v>145</v>
      </c>
      <c r="E158" s="147" t="s">
        <v>1</v>
      </c>
      <c r="F158" s="148" t="s">
        <v>1291</v>
      </c>
      <c r="H158" s="149">
        <v>15.106</v>
      </c>
      <c r="I158" s="150"/>
      <c r="L158" s="145"/>
      <c r="M158" s="151"/>
      <c r="T158" s="152"/>
      <c r="AT158" s="147" t="s">
        <v>145</v>
      </c>
      <c r="AU158" s="147" t="s">
        <v>90</v>
      </c>
      <c r="AV158" s="12" t="s">
        <v>90</v>
      </c>
      <c r="AW158" s="12" t="s">
        <v>34</v>
      </c>
      <c r="AX158" s="12" t="s">
        <v>79</v>
      </c>
      <c r="AY158" s="147" t="s">
        <v>136</v>
      </c>
    </row>
    <row r="159" spans="2:65" s="12" customFormat="1">
      <c r="B159" s="145"/>
      <c r="D159" s="146" t="s">
        <v>145</v>
      </c>
      <c r="E159" s="147" t="s">
        <v>1</v>
      </c>
      <c r="F159" s="148" t="s">
        <v>1292</v>
      </c>
      <c r="H159" s="149">
        <v>15.488</v>
      </c>
      <c r="I159" s="150"/>
      <c r="L159" s="145"/>
      <c r="M159" s="151"/>
      <c r="T159" s="152"/>
      <c r="AT159" s="147" t="s">
        <v>145</v>
      </c>
      <c r="AU159" s="147" t="s">
        <v>90</v>
      </c>
      <c r="AV159" s="12" t="s">
        <v>90</v>
      </c>
      <c r="AW159" s="12" t="s">
        <v>34</v>
      </c>
      <c r="AX159" s="12" t="s">
        <v>79</v>
      </c>
      <c r="AY159" s="147" t="s">
        <v>136</v>
      </c>
    </row>
    <row r="160" spans="2:65" s="12" customFormat="1">
      <c r="B160" s="145"/>
      <c r="D160" s="146" t="s">
        <v>145</v>
      </c>
      <c r="E160" s="147" t="s">
        <v>1</v>
      </c>
      <c r="F160" s="148" t="s">
        <v>1293</v>
      </c>
      <c r="H160" s="149">
        <v>5.1479999999999997</v>
      </c>
      <c r="I160" s="150"/>
      <c r="L160" s="145"/>
      <c r="M160" s="151"/>
      <c r="T160" s="152"/>
      <c r="AT160" s="147" t="s">
        <v>145</v>
      </c>
      <c r="AU160" s="147" t="s">
        <v>90</v>
      </c>
      <c r="AV160" s="12" t="s">
        <v>90</v>
      </c>
      <c r="AW160" s="12" t="s">
        <v>34</v>
      </c>
      <c r="AX160" s="12" t="s">
        <v>79</v>
      </c>
      <c r="AY160" s="147" t="s">
        <v>136</v>
      </c>
    </row>
    <row r="161" spans="2:65" s="14" customFormat="1">
      <c r="B161" s="160"/>
      <c r="D161" s="146" t="s">
        <v>145</v>
      </c>
      <c r="E161" s="161" t="s">
        <v>1</v>
      </c>
      <c r="F161" s="162" t="s">
        <v>1294</v>
      </c>
      <c r="H161" s="161" t="s">
        <v>1</v>
      </c>
      <c r="I161" s="163"/>
      <c r="L161" s="160"/>
      <c r="M161" s="164"/>
      <c r="T161" s="165"/>
      <c r="AT161" s="161" t="s">
        <v>145</v>
      </c>
      <c r="AU161" s="161" t="s">
        <v>90</v>
      </c>
      <c r="AV161" s="14" t="s">
        <v>87</v>
      </c>
      <c r="AW161" s="14" t="s">
        <v>34</v>
      </c>
      <c r="AX161" s="14" t="s">
        <v>79</v>
      </c>
      <c r="AY161" s="161" t="s">
        <v>136</v>
      </c>
    </row>
    <row r="162" spans="2:65" s="12" customFormat="1">
      <c r="B162" s="145"/>
      <c r="D162" s="146" t="s">
        <v>145</v>
      </c>
      <c r="E162" s="147" t="s">
        <v>1</v>
      </c>
      <c r="F162" s="148" t="s">
        <v>1295</v>
      </c>
      <c r="H162" s="149">
        <v>15.625</v>
      </c>
      <c r="I162" s="150"/>
      <c r="L162" s="145"/>
      <c r="M162" s="151"/>
      <c r="T162" s="152"/>
      <c r="AT162" s="147" t="s">
        <v>145</v>
      </c>
      <c r="AU162" s="147" t="s">
        <v>90</v>
      </c>
      <c r="AV162" s="12" t="s">
        <v>90</v>
      </c>
      <c r="AW162" s="12" t="s">
        <v>34</v>
      </c>
      <c r="AX162" s="12" t="s">
        <v>79</v>
      </c>
      <c r="AY162" s="147" t="s">
        <v>136</v>
      </c>
    </row>
    <row r="163" spans="2:65" s="14" customFormat="1">
      <c r="B163" s="160"/>
      <c r="D163" s="146" t="s">
        <v>145</v>
      </c>
      <c r="E163" s="161" t="s">
        <v>1</v>
      </c>
      <c r="F163" s="162" t="s">
        <v>1296</v>
      </c>
      <c r="H163" s="161" t="s">
        <v>1</v>
      </c>
      <c r="I163" s="163"/>
      <c r="L163" s="160"/>
      <c r="M163" s="164"/>
      <c r="T163" s="165"/>
      <c r="AT163" s="161" t="s">
        <v>145</v>
      </c>
      <c r="AU163" s="161" t="s">
        <v>90</v>
      </c>
      <c r="AV163" s="14" t="s">
        <v>87</v>
      </c>
      <c r="AW163" s="14" t="s">
        <v>34</v>
      </c>
      <c r="AX163" s="14" t="s">
        <v>79</v>
      </c>
      <c r="AY163" s="161" t="s">
        <v>136</v>
      </c>
    </row>
    <row r="164" spans="2:65" s="12" customFormat="1">
      <c r="B164" s="145"/>
      <c r="D164" s="146" t="s">
        <v>145</v>
      </c>
      <c r="E164" s="147" t="s">
        <v>1</v>
      </c>
      <c r="F164" s="148" t="s">
        <v>1297</v>
      </c>
      <c r="H164" s="149">
        <v>0.61899999999999999</v>
      </c>
      <c r="I164" s="150"/>
      <c r="L164" s="145"/>
      <c r="M164" s="151"/>
      <c r="T164" s="152"/>
      <c r="AT164" s="147" t="s">
        <v>145</v>
      </c>
      <c r="AU164" s="147" t="s">
        <v>90</v>
      </c>
      <c r="AV164" s="12" t="s">
        <v>90</v>
      </c>
      <c r="AW164" s="12" t="s">
        <v>34</v>
      </c>
      <c r="AX164" s="12" t="s">
        <v>79</v>
      </c>
      <c r="AY164" s="147" t="s">
        <v>136</v>
      </c>
    </row>
    <row r="165" spans="2:65" s="15" customFormat="1">
      <c r="B165" s="166"/>
      <c r="D165" s="146" t="s">
        <v>145</v>
      </c>
      <c r="E165" s="167" t="s">
        <v>1</v>
      </c>
      <c r="F165" s="168" t="s">
        <v>217</v>
      </c>
      <c r="H165" s="169">
        <v>104.73699999999999</v>
      </c>
      <c r="I165" s="170"/>
      <c r="L165" s="166"/>
      <c r="M165" s="171"/>
      <c r="T165" s="172"/>
      <c r="AT165" s="167" t="s">
        <v>145</v>
      </c>
      <c r="AU165" s="167" t="s">
        <v>90</v>
      </c>
      <c r="AV165" s="15" t="s">
        <v>152</v>
      </c>
      <c r="AW165" s="15" t="s">
        <v>34</v>
      </c>
      <c r="AX165" s="15" t="s">
        <v>79</v>
      </c>
      <c r="AY165" s="167" t="s">
        <v>136</v>
      </c>
    </row>
    <row r="166" spans="2:65" s="14" customFormat="1">
      <c r="B166" s="160"/>
      <c r="D166" s="146" t="s">
        <v>145</v>
      </c>
      <c r="E166" s="161" t="s">
        <v>1</v>
      </c>
      <c r="F166" s="162" t="s">
        <v>1298</v>
      </c>
      <c r="H166" s="161" t="s">
        <v>1</v>
      </c>
      <c r="I166" s="163"/>
      <c r="L166" s="160"/>
      <c r="M166" s="164"/>
      <c r="T166" s="165"/>
      <c r="AT166" s="161" t="s">
        <v>145</v>
      </c>
      <c r="AU166" s="161" t="s">
        <v>90</v>
      </c>
      <c r="AV166" s="14" t="s">
        <v>87</v>
      </c>
      <c r="AW166" s="14" t="s">
        <v>34</v>
      </c>
      <c r="AX166" s="14" t="s">
        <v>79</v>
      </c>
      <c r="AY166" s="161" t="s">
        <v>136</v>
      </c>
    </row>
    <row r="167" spans="2:65" s="14" customFormat="1" ht="22.5">
      <c r="B167" s="160"/>
      <c r="D167" s="146" t="s">
        <v>145</v>
      </c>
      <c r="E167" s="161" t="s">
        <v>1</v>
      </c>
      <c r="F167" s="162" t="s">
        <v>1299</v>
      </c>
      <c r="H167" s="161" t="s">
        <v>1</v>
      </c>
      <c r="I167" s="163"/>
      <c r="L167" s="160"/>
      <c r="M167" s="164"/>
      <c r="T167" s="165"/>
      <c r="AT167" s="161" t="s">
        <v>145</v>
      </c>
      <c r="AU167" s="161" t="s">
        <v>90</v>
      </c>
      <c r="AV167" s="14" t="s">
        <v>87</v>
      </c>
      <c r="AW167" s="14" t="s">
        <v>34</v>
      </c>
      <c r="AX167" s="14" t="s">
        <v>79</v>
      </c>
      <c r="AY167" s="161" t="s">
        <v>136</v>
      </c>
    </row>
    <row r="168" spans="2:65" s="14" customFormat="1">
      <c r="B168" s="160"/>
      <c r="D168" s="146" t="s">
        <v>145</v>
      </c>
      <c r="E168" s="161" t="s">
        <v>1</v>
      </c>
      <c r="F168" s="162" t="s">
        <v>1300</v>
      </c>
      <c r="H168" s="161" t="s">
        <v>1</v>
      </c>
      <c r="I168" s="163"/>
      <c r="L168" s="160"/>
      <c r="M168" s="164"/>
      <c r="T168" s="165"/>
      <c r="AT168" s="161" t="s">
        <v>145</v>
      </c>
      <c r="AU168" s="161" t="s">
        <v>90</v>
      </c>
      <c r="AV168" s="14" t="s">
        <v>87</v>
      </c>
      <c r="AW168" s="14" t="s">
        <v>34</v>
      </c>
      <c r="AX168" s="14" t="s">
        <v>79</v>
      </c>
      <c r="AY168" s="161" t="s">
        <v>136</v>
      </c>
    </row>
    <row r="169" spans="2:65" s="12" customFormat="1">
      <c r="B169" s="145"/>
      <c r="D169" s="146" t="s">
        <v>145</v>
      </c>
      <c r="E169" s="147" t="s">
        <v>1</v>
      </c>
      <c r="F169" s="148" t="s">
        <v>1301</v>
      </c>
      <c r="H169" s="149">
        <v>1.331</v>
      </c>
      <c r="I169" s="150"/>
      <c r="L169" s="145"/>
      <c r="M169" s="151"/>
      <c r="T169" s="152"/>
      <c r="AT169" s="147" t="s">
        <v>145</v>
      </c>
      <c r="AU169" s="147" t="s">
        <v>90</v>
      </c>
      <c r="AV169" s="12" t="s">
        <v>90</v>
      </c>
      <c r="AW169" s="12" t="s">
        <v>34</v>
      </c>
      <c r="AX169" s="12" t="s">
        <v>79</v>
      </c>
      <c r="AY169" s="147" t="s">
        <v>136</v>
      </c>
    </row>
    <row r="170" spans="2:65" s="13" customFormat="1">
      <c r="B170" s="153"/>
      <c r="D170" s="146" t="s">
        <v>145</v>
      </c>
      <c r="E170" s="154" t="s">
        <v>1</v>
      </c>
      <c r="F170" s="155" t="s">
        <v>168</v>
      </c>
      <c r="H170" s="156">
        <v>106.068</v>
      </c>
      <c r="I170" s="157"/>
      <c r="L170" s="153"/>
      <c r="M170" s="158"/>
      <c r="T170" s="159"/>
      <c r="AT170" s="154" t="s">
        <v>145</v>
      </c>
      <c r="AU170" s="154" t="s">
        <v>90</v>
      </c>
      <c r="AV170" s="13" t="s">
        <v>143</v>
      </c>
      <c r="AW170" s="13" t="s">
        <v>34</v>
      </c>
      <c r="AX170" s="13" t="s">
        <v>87</v>
      </c>
      <c r="AY170" s="154" t="s">
        <v>136</v>
      </c>
    </row>
    <row r="171" spans="2:65" s="1" customFormat="1" ht="24.2" customHeight="1">
      <c r="B171" s="32"/>
      <c r="C171" s="132" t="s">
        <v>204</v>
      </c>
      <c r="D171" s="132" t="s">
        <v>138</v>
      </c>
      <c r="E171" s="133" t="s">
        <v>236</v>
      </c>
      <c r="F171" s="134" t="s">
        <v>237</v>
      </c>
      <c r="G171" s="135" t="s">
        <v>207</v>
      </c>
      <c r="H171" s="136">
        <v>68.765000000000001</v>
      </c>
      <c r="I171" s="137"/>
      <c r="J171" s="138">
        <f>ROUND(I171*H171,2)</f>
        <v>0</v>
      </c>
      <c r="K171" s="134" t="s">
        <v>142</v>
      </c>
      <c r="L171" s="32"/>
      <c r="M171" s="139" t="s">
        <v>1</v>
      </c>
      <c r="N171" s="140" t="s">
        <v>44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143</v>
      </c>
      <c r="AT171" s="143" t="s">
        <v>138</v>
      </c>
      <c r="AU171" s="143" t="s">
        <v>90</v>
      </c>
      <c r="AY171" s="17" t="s">
        <v>136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87</v>
      </c>
      <c r="BK171" s="144">
        <f>ROUND(I171*H171,2)</f>
        <v>0</v>
      </c>
      <c r="BL171" s="17" t="s">
        <v>143</v>
      </c>
      <c r="BM171" s="143" t="s">
        <v>238</v>
      </c>
    </row>
    <row r="172" spans="2:65" s="1" customFormat="1" ht="21.75" customHeight="1">
      <c r="B172" s="32"/>
      <c r="C172" s="132" t="s">
        <v>235</v>
      </c>
      <c r="D172" s="132" t="s">
        <v>138</v>
      </c>
      <c r="E172" s="133" t="s">
        <v>239</v>
      </c>
      <c r="F172" s="134" t="s">
        <v>240</v>
      </c>
      <c r="G172" s="135" t="s">
        <v>197</v>
      </c>
      <c r="H172" s="136">
        <v>176.98599999999999</v>
      </c>
      <c r="I172" s="137"/>
      <c r="J172" s="138">
        <f>ROUND(I172*H172,2)</f>
        <v>0</v>
      </c>
      <c r="K172" s="134" t="s">
        <v>142</v>
      </c>
      <c r="L172" s="32"/>
      <c r="M172" s="139" t="s">
        <v>1</v>
      </c>
      <c r="N172" s="140" t="s">
        <v>44</v>
      </c>
      <c r="P172" s="141">
        <f>O172*H172</f>
        <v>0</v>
      </c>
      <c r="Q172" s="141">
        <v>5.8E-4</v>
      </c>
      <c r="R172" s="141">
        <f>Q172*H172</f>
        <v>0.10265188</v>
      </c>
      <c r="S172" s="141">
        <v>0</v>
      </c>
      <c r="T172" s="142">
        <f>S172*H172</f>
        <v>0</v>
      </c>
      <c r="AR172" s="143" t="s">
        <v>143</v>
      </c>
      <c r="AT172" s="143" t="s">
        <v>138</v>
      </c>
      <c r="AU172" s="143" t="s">
        <v>90</v>
      </c>
      <c r="AY172" s="17" t="s">
        <v>136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87</v>
      </c>
      <c r="BK172" s="144">
        <f>ROUND(I172*H172,2)</f>
        <v>0</v>
      </c>
      <c r="BL172" s="17" t="s">
        <v>143</v>
      </c>
      <c r="BM172" s="143" t="s">
        <v>241</v>
      </c>
    </row>
    <row r="173" spans="2:65" s="14" customFormat="1" ht="22.5">
      <c r="B173" s="160"/>
      <c r="D173" s="146" t="s">
        <v>145</v>
      </c>
      <c r="E173" s="161" t="s">
        <v>1</v>
      </c>
      <c r="F173" s="162" t="s">
        <v>1287</v>
      </c>
      <c r="H173" s="161" t="s">
        <v>1</v>
      </c>
      <c r="I173" s="163"/>
      <c r="L173" s="160"/>
      <c r="M173" s="164"/>
      <c r="T173" s="165"/>
      <c r="AT173" s="161" t="s">
        <v>145</v>
      </c>
      <c r="AU173" s="161" t="s">
        <v>90</v>
      </c>
      <c r="AV173" s="14" t="s">
        <v>87</v>
      </c>
      <c r="AW173" s="14" t="s">
        <v>34</v>
      </c>
      <c r="AX173" s="14" t="s">
        <v>79</v>
      </c>
      <c r="AY173" s="161" t="s">
        <v>136</v>
      </c>
    </row>
    <row r="174" spans="2:65" s="12" customFormat="1">
      <c r="B174" s="145"/>
      <c r="D174" s="146" t="s">
        <v>145</v>
      </c>
      <c r="E174" s="147" t="s">
        <v>1</v>
      </c>
      <c r="F174" s="148" t="s">
        <v>1302</v>
      </c>
      <c r="H174" s="149">
        <v>8.3680000000000003</v>
      </c>
      <c r="I174" s="150"/>
      <c r="L174" s="145"/>
      <c r="M174" s="151"/>
      <c r="T174" s="152"/>
      <c r="AT174" s="147" t="s">
        <v>145</v>
      </c>
      <c r="AU174" s="147" t="s">
        <v>90</v>
      </c>
      <c r="AV174" s="12" t="s">
        <v>90</v>
      </c>
      <c r="AW174" s="12" t="s">
        <v>34</v>
      </c>
      <c r="AX174" s="12" t="s">
        <v>79</v>
      </c>
      <c r="AY174" s="147" t="s">
        <v>136</v>
      </c>
    </row>
    <row r="175" spans="2:65" s="12" customFormat="1">
      <c r="B175" s="145"/>
      <c r="D175" s="146" t="s">
        <v>145</v>
      </c>
      <c r="E175" s="147" t="s">
        <v>1</v>
      </c>
      <c r="F175" s="148" t="s">
        <v>1303</v>
      </c>
      <c r="H175" s="149">
        <v>8.6020000000000003</v>
      </c>
      <c r="I175" s="150"/>
      <c r="L175" s="145"/>
      <c r="M175" s="151"/>
      <c r="T175" s="152"/>
      <c r="AT175" s="147" t="s">
        <v>145</v>
      </c>
      <c r="AU175" s="147" t="s">
        <v>90</v>
      </c>
      <c r="AV175" s="12" t="s">
        <v>90</v>
      </c>
      <c r="AW175" s="12" t="s">
        <v>34</v>
      </c>
      <c r="AX175" s="12" t="s">
        <v>79</v>
      </c>
      <c r="AY175" s="147" t="s">
        <v>136</v>
      </c>
    </row>
    <row r="176" spans="2:65" s="12" customFormat="1">
      <c r="B176" s="145"/>
      <c r="D176" s="146" t="s">
        <v>145</v>
      </c>
      <c r="E176" s="147" t="s">
        <v>1</v>
      </c>
      <c r="F176" s="148" t="s">
        <v>1304</v>
      </c>
      <c r="H176" s="149">
        <v>88.531000000000006</v>
      </c>
      <c r="I176" s="150"/>
      <c r="L176" s="145"/>
      <c r="M176" s="151"/>
      <c r="T176" s="152"/>
      <c r="AT176" s="147" t="s">
        <v>145</v>
      </c>
      <c r="AU176" s="147" t="s">
        <v>90</v>
      </c>
      <c r="AV176" s="12" t="s">
        <v>90</v>
      </c>
      <c r="AW176" s="12" t="s">
        <v>34</v>
      </c>
      <c r="AX176" s="12" t="s">
        <v>79</v>
      </c>
      <c r="AY176" s="147" t="s">
        <v>136</v>
      </c>
    </row>
    <row r="177" spans="2:65" s="12" customFormat="1">
      <c r="B177" s="145"/>
      <c r="D177" s="146" t="s">
        <v>145</v>
      </c>
      <c r="E177" s="147" t="s">
        <v>1</v>
      </c>
      <c r="F177" s="148" t="s">
        <v>1305</v>
      </c>
      <c r="H177" s="149">
        <v>30.213000000000001</v>
      </c>
      <c r="I177" s="150"/>
      <c r="L177" s="145"/>
      <c r="M177" s="151"/>
      <c r="T177" s="152"/>
      <c r="AT177" s="147" t="s">
        <v>145</v>
      </c>
      <c r="AU177" s="147" t="s">
        <v>90</v>
      </c>
      <c r="AV177" s="12" t="s">
        <v>90</v>
      </c>
      <c r="AW177" s="12" t="s">
        <v>34</v>
      </c>
      <c r="AX177" s="12" t="s">
        <v>79</v>
      </c>
      <c r="AY177" s="147" t="s">
        <v>136</v>
      </c>
    </row>
    <row r="178" spans="2:65" s="12" customFormat="1">
      <c r="B178" s="145"/>
      <c r="D178" s="146" t="s">
        <v>145</v>
      </c>
      <c r="E178" s="147" t="s">
        <v>1</v>
      </c>
      <c r="F178" s="148" t="s">
        <v>1306</v>
      </c>
      <c r="H178" s="149">
        <v>30.975999999999999</v>
      </c>
      <c r="I178" s="150"/>
      <c r="L178" s="145"/>
      <c r="M178" s="151"/>
      <c r="T178" s="152"/>
      <c r="AT178" s="147" t="s">
        <v>145</v>
      </c>
      <c r="AU178" s="147" t="s">
        <v>90</v>
      </c>
      <c r="AV178" s="12" t="s">
        <v>90</v>
      </c>
      <c r="AW178" s="12" t="s">
        <v>34</v>
      </c>
      <c r="AX178" s="12" t="s">
        <v>79</v>
      </c>
      <c r="AY178" s="147" t="s">
        <v>136</v>
      </c>
    </row>
    <row r="179" spans="2:65" s="12" customFormat="1">
      <c r="B179" s="145"/>
      <c r="D179" s="146" t="s">
        <v>145</v>
      </c>
      <c r="E179" s="147" t="s">
        <v>1</v>
      </c>
      <c r="F179" s="148" t="s">
        <v>1307</v>
      </c>
      <c r="H179" s="149">
        <v>10.295999999999999</v>
      </c>
      <c r="I179" s="150"/>
      <c r="L179" s="145"/>
      <c r="M179" s="151"/>
      <c r="T179" s="152"/>
      <c r="AT179" s="147" t="s">
        <v>145</v>
      </c>
      <c r="AU179" s="147" t="s">
        <v>90</v>
      </c>
      <c r="AV179" s="12" t="s">
        <v>90</v>
      </c>
      <c r="AW179" s="12" t="s">
        <v>34</v>
      </c>
      <c r="AX179" s="12" t="s">
        <v>79</v>
      </c>
      <c r="AY179" s="147" t="s">
        <v>136</v>
      </c>
    </row>
    <row r="180" spans="2:65" s="13" customFormat="1">
      <c r="B180" s="153"/>
      <c r="D180" s="146" t="s">
        <v>145</v>
      </c>
      <c r="E180" s="154" t="s">
        <v>1</v>
      </c>
      <c r="F180" s="155" t="s">
        <v>168</v>
      </c>
      <c r="H180" s="156">
        <v>176.98599999999999</v>
      </c>
      <c r="I180" s="157"/>
      <c r="L180" s="153"/>
      <c r="M180" s="158"/>
      <c r="T180" s="159"/>
      <c r="AT180" s="154" t="s">
        <v>145</v>
      </c>
      <c r="AU180" s="154" t="s">
        <v>90</v>
      </c>
      <c r="AV180" s="13" t="s">
        <v>143</v>
      </c>
      <c r="AW180" s="13" t="s">
        <v>34</v>
      </c>
      <c r="AX180" s="13" t="s">
        <v>87</v>
      </c>
      <c r="AY180" s="154" t="s">
        <v>136</v>
      </c>
    </row>
    <row r="181" spans="2:65" s="1" customFormat="1" ht="24.2" customHeight="1">
      <c r="B181" s="32"/>
      <c r="C181" s="132" t="s">
        <v>8</v>
      </c>
      <c r="D181" s="132" t="s">
        <v>138</v>
      </c>
      <c r="E181" s="133" t="s">
        <v>260</v>
      </c>
      <c r="F181" s="134" t="s">
        <v>261</v>
      </c>
      <c r="G181" s="135" t="s">
        <v>197</v>
      </c>
      <c r="H181" s="136">
        <v>12.5</v>
      </c>
      <c r="I181" s="137"/>
      <c r="J181" s="138">
        <f>ROUND(I181*H181,2)</f>
        <v>0</v>
      </c>
      <c r="K181" s="134" t="s">
        <v>142</v>
      </c>
      <c r="L181" s="32"/>
      <c r="M181" s="139" t="s">
        <v>1</v>
      </c>
      <c r="N181" s="140" t="s">
        <v>44</v>
      </c>
      <c r="P181" s="141">
        <f>O181*H181</f>
        <v>0</v>
      </c>
      <c r="Q181" s="141">
        <v>5.9000000000000003E-4</v>
      </c>
      <c r="R181" s="141">
        <f>Q181*H181</f>
        <v>7.3750000000000005E-3</v>
      </c>
      <c r="S181" s="141">
        <v>0</v>
      </c>
      <c r="T181" s="142">
        <f>S181*H181</f>
        <v>0</v>
      </c>
      <c r="AR181" s="143" t="s">
        <v>143</v>
      </c>
      <c r="AT181" s="143" t="s">
        <v>138</v>
      </c>
      <c r="AU181" s="143" t="s">
        <v>90</v>
      </c>
      <c r="AY181" s="17" t="s">
        <v>136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87</v>
      </c>
      <c r="BK181" s="144">
        <f>ROUND(I181*H181,2)</f>
        <v>0</v>
      </c>
      <c r="BL181" s="17" t="s">
        <v>143</v>
      </c>
      <c r="BM181" s="143" t="s">
        <v>262</v>
      </c>
    </row>
    <row r="182" spans="2:65" s="14" customFormat="1" ht="22.5">
      <c r="B182" s="160"/>
      <c r="D182" s="146" t="s">
        <v>145</v>
      </c>
      <c r="E182" s="161" t="s">
        <v>1</v>
      </c>
      <c r="F182" s="162" t="s">
        <v>1287</v>
      </c>
      <c r="H182" s="161" t="s">
        <v>1</v>
      </c>
      <c r="I182" s="163"/>
      <c r="L182" s="160"/>
      <c r="M182" s="164"/>
      <c r="T182" s="165"/>
      <c r="AT182" s="161" t="s">
        <v>145</v>
      </c>
      <c r="AU182" s="161" t="s">
        <v>90</v>
      </c>
      <c r="AV182" s="14" t="s">
        <v>87</v>
      </c>
      <c r="AW182" s="14" t="s">
        <v>34</v>
      </c>
      <c r="AX182" s="14" t="s">
        <v>79</v>
      </c>
      <c r="AY182" s="161" t="s">
        <v>136</v>
      </c>
    </row>
    <row r="183" spans="2:65" s="14" customFormat="1">
      <c r="B183" s="160"/>
      <c r="D183" s="146" t="s">
        <v>145</v>
      </c>
      <c r="E183" s="161" t="s">
        <v>1</v>
      </c>
      <c r="F183" s="162" t="s">
        <v>1294</v>
      </c>
      <c r="H183" s="161" t="s">
        <v>1</v>
      </c>
      <c r="I183" s="163"/>
      <c r="L183" s="160"/>
      <c r="M183" s="164"/>
      <c r="T183" s="165"/>
      <c r="AT183" s="161" t="s">
        <v>145</v>
      </c>
      <c r="AU183" s="161" t="s">
        <v>90</v>
      </c>
      <c r="AV183" s="14" t="s">
        <v>87</v>
      </c>
      <c r="AW183" s="14" t="s">
        <v>34</v>
      </c>
      <c r="AX183" s="14" t="s">
        <v>79</v>
      </c>
      <c r="AY183" s="161" t="s">
        <v>136</v>
      </c>
    </row>
    <row r="184" spans="2:65" s="12" customFormat="1">
      <c r="B184" s="145"/>
      <c r="D184" s="146" t="s">
        <v>145</v>
      </c>
      <c r="E184" s="147" t="s">
        <v>1</v>
      </c>
      <c r="F184" s="148" t="s">
        <v>1308</v>
      </c>
      <c r="H184" s="149">
        <v>12.5</v>
      </c>
      <c r="I184" s="150"/>
      <c r="L184" s="145"/>
      <c r="M184" s="151"/>
      <c r="T184" s="152"/>
      <c r="AT184" s="147" t="s">
        <v>145</v>
      </c>
      <c r="AU184" s="147" t="s">
        <v>90</v>
      </c>
      <c r="AV184" s="12" t="s">
        <v>90</v>
      </c>
      <c r="AW184" s="12" t="s">
        <v>34</v>
      </c>
      <c r="AX184" s="12" t="s">
        <v>87</v>
      </c>
      <c r="AY184" s="147" t="s">
        <v>136</v>
      </c>
    </row>
    <row r="185" spans="2:65" s="1" customFormat="1" ht="21.75" customHeight="1">
      <c r="B185" s="32"/>
      <c r="C185" s="132" t="s">
        <v>259</v>
      </c>
      <c r="D185" s="132" t="s">
        <v>138</v>
      </c>
      <c r="E185" s="133" t="s">
        <v>268</v>
      </c>
      <c r="F185" s="134" t="s">
        <v>269</v>
      </c>
      <c r="G185" s="135" t="s">
        <v>197</v>
      </c>
      <c r="H185" s="136">
        <v>176.98599999999999</v>
      </c>
      <c r="I185" s="137"/>
      <c r="J185" s="138">
        <f>ROUND(I185*H185,2)</f>
        <v>0</v>
      </c>
      <c r="K185" s="134" t="s">
        <v>142</v>
      </c>
      <c r="L185" s="32"/>
      <c r="M185" s="139" t="s">
        <v>1</v>
      </c>
      <c r="N185" s="140" t="s">
        <v>44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143</v>
      </c>
      <c r="AT185" s="143" t="s">
        <v>138</v>
      </c>
      <c r="AU185" s="143" t="s">
        <v>90</v>
      </c>
      <c r="AY185" s="17" t="s">
        <v>136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87</v>
      </c>
      <c r="BK185" s="144">
        <f>ROUND(I185*H185,2)</f>
        <v>0</v>
      </c>
      <c r="BL185" s="17" t="s">
        <v>143</v>
      </c>
      <c r="BM185" s="143" t="s">
        <v>270</v>
      </c>
    </row>
    <row r="186" spans="2:65" s="1" customFormat="1" ht="24.2" customHeight="1">
      <c r="B186" s="32"/>
      <c r="C186" s="132" t="s">
        <v>267</v>
      </c>
      <c r="D186" s="132" t="s">
        <v>138</v>
      </c>
      <c r="E186" s="133" t="s">
        <v>272</v>
      </c>
      <c r="F186" s="134" t="s">
        <v>273</v>
      </c>
      <c r="G186" s="135" t="s">
        <v>197</v>
      </c>
      <c r="H186" s="136">
        <v>12.5</v>
      </c>
      <c r="I186" s="137"/>
      <c r="J186" s="138">
        <f>ROUND(I186*H186,2)</f>
        <v>0</v>
      </c>
      <c r="K186" s="134" t="s">
        <v>142</v>
      </c>
      <c r="L186" s="32"/>
      <c r="M186" s="139" t="s">
        <v>1</v>
      </c>
      <c r="N186" s="140" t="s">
        <v>44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143</v>
      </c>
      <c r="AT186" s="143" t="s">
        <v>138</v>
      </c>
      <c r="AU186" s="143" t="s">
        <v>90</v>
      </c>
      <c r="AY186" s="17" t="s">
        <v>136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87</v>
      </c>
      <c r="BK186" s="144">
        <f>ROUND(I186*H186,2)</f>
        <v>0</v>
      </c>
      <c r="BL186" s="17" t="s">
        <v>143</v>
      </c>
      <c r="BM186" s="143" t="s">
        <v>274</v>
      </c>
    </row>
    <row r="187" spans="2:65" s="1" customFormat="1" ht="37.9" customHeight="1">
      <c r="B187" s="32"/>
      <c r="C187" s="132" t="s">
        <v>271</v>
      </c>
      <c r="D187" s="132" t="s">
        <v>138</v>
      </c>
      <c r="E187" s="133" t="s">
        <v>276</v>
      </c>
      <c r="F187" s="134" t="s">
        <v>277</v>
      </c>
      <c r="G187" s="135" t="s">
        <v>207</v>
      </c>
      <c r="H187" s="136">
        <v>6.048</v>
      </c>
      <c r="I187" s="137"/>
      <c r="J187" s="138">
        <f>ROUND(I187*H187,2)</f>
        <v>0</v>
      </c>
      <c r="K187" s="134" t="s">
        <v>142</v>
      </c>
      <c r="L187" s="32"/>
      <c r="M187" s="139" t="s">
        <v>1</v>
      </c>
      <c r="N187" s="140" t="s">
        <v>44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143</v>
      </c>
      <c r="AT187" s="143" t="s">
        <v>138</v>
      </c>
      <c r="AU187" s="143" t="s">
        <v>90</v>
      </c>
      <c r="AY187" s="17" t="s">
        <v>136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87</v>
      </c>
      <c r="BK187" s="144">
        <f>ROUND(I187*H187,2)</f>
        <v>0</v>
      </c>
      <c r="BL187" s="17" t="s">
        <v>143</v>
      </c>
      <c r="BM187" s="143" t="s">
        <v>278</v>
      </c>
    </row>
    <row r="188" spans="2:65" s="12" customFormat="1">
      <c r="B188" s="145"/>
      <c r="D188" s="146" t="s">
        <v>145</v>
      </c>
      <c r="E188" s="147" t="s">
        <v>1</v>
      </c>
      <c r="F188" s="148" t="s">
        <v>1309</v>
      </c>
      <c r="H188" s="149">
        <v>3.024</v>
      </c>
      <c r="I188" s="150"/>
      <c r="L188" s="145"/>
      <c r="M188" s="151"/>
      <c r="T188" s="152"/>
      <c r="AT188" s="147" t="s">
        <v>145</v>
      </c>
      <c r="AU188" s="147" t="s">
        <v>90</v>
      </c>
      <c r="AV188" s="12" t="s">
        <v>90</v>
      </c>
      <c r="AW188" s="12" t="s">
        <v>34</v>
      </c>
      <c r="AX188" s="12" t="s">
        <v>79</v>
      </c>
      <c r="AY188" s="147" t="s">
        <v>136</v>
      </c>
    </row>
    <row r="189" spans="2:65" s="12" customFormat="1">
      <c r="B189" s="145"/>
      <c r="D189" s="146" t="s">
        <v>145</v>
      </c>
      <c r="E189" s="147" t="s">
        <v>1</v>
      </c>
      <c r="F189" s="148" t="s">
        <v>1310</v>
      </c>
      <c r="H189" s="149">
        <v>3.024</v>
      </c>
      <c r="I189" s="150"/>
      <c r="L189" s="145"/>
      <c r="M189" s="151"/>
      <c r="T189" s="152"/>
      <c r="AT189" s="147" t="s">
        <v>145</v>
      </c>
      <c r="AU189" s="147" t="s">
        <v>90</v>
      </c>
      <c r="AV189" s="12" t="s">
        <v>90</v>
      </c>
      <c r="AW189" s="12" t="s">
        <v>34</v>
      </c>
      <c r="AX189" s="12" t="s">
        <v>79</v>
      </c>
      <c r="AY189" s="147" t="s">
        <v>136</v>
      </c>
    </row>
    <row r="190" spans="2:65" s="13" customFormat="1">
      <c r="B190" s="153"/>
      <c r="D190" s="146" t="s">
        <v>145</v>
      </c>
      <c r="E190" s="154" t="s">
        <v>1</v>
      </c>
      <c r="F190" s="155" t="s">
        <v>168</v>
      </c>
      <c r="H190" s="156">
        <v>6.048</v>
      </c>
      <c r="I190" s="157"/>
      <c r="L190" s="153"/>
      <c r="M190" s="158"/>
      <c r="T190" s="159"/>
      <c r="AT190" s="154" t="s">
        <v>145</v>
      </c>
      <c r="AU190" s="154" t="s">
        <v>90</v>
      </c>
      <c r="AV190" s="13" t="s">
        <v>143</v>
      </c>
      <c r="AW190" s="13" t="s">
        <v>34</v>
      </c>
      <c r="AX190" s="13" t="s">
        <v>87</v>
      </c>
      <c r="AY190" s="154" t="s">
        <v>136</v>
      </c>
    </row>
    <row r="191" spans="2:65" s="1" customFormat="1" ht="37.9" customHeight="1">
      <c r="B191" s="32"/>
      <c r="C191" s="132" t="s">
        <v>275</v>
      </c>
      <c r="D191" s="132" t="s">
        <v>138</v>
      </c>
      <c r="E191" s="133" t="s">
        <v>282</v>
      </c>
      <c r="F191" s="134" t="s">
        <v>283</v>
      </c>
      <c r="G191" s="135" t="s">
        <v>207</v>
      </c>
      <c r="H191" s="136">
        <v>103.044</v>
      </c>
      <c r="I191" s="137"/>
      <c r="J191" s="138">
        <f>ROUND(I191*H191,2)</f>
        <v>0</v>
      </c>
      <c r="K191" s="134" t="s">
        <v>142</v>
      </c>
      <c r="L191" s="32"/>
      <c r="M191" s="139" t="s">
        <v>1</v>
      </c>
      <c r="N191" s="140" t="s">
        <v>44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143</v>
      </c>
      <c r="AT191" s="143" t="s">
        <v>138</v>
      </c>
      <c r="AU191" s="143" t="s">
        <v>90</v>
      </c>
      <c r="AY191" s="17" t="s">
        <v>136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87</v>
      </c>
      <c r="BK191" s="144">
        <f>ROUND(I191*H191,2)</f>
        <v>0</v>
      </c>
      <c r="BL191" s="17" t="s">
        <v>143</v>
      </c>
      <c r="BM191" s="143" t="s">
        <v>284</v>
      </c>
    </row>
    <row r="192" spans="2:65" s="14" customFormat="1">
      <c r="B192" s="160"/>
      <c r="D192" s="146" t="s">
        <v>145</v>
      </c>
      <c r="E192" s="161" t="s">
        <v>1</v>
      </c>
      <c r="F192" s="162" t="s">
        <v>285</v>
      </c>
      <c r="H192" s="161" t="s">
        <v>1</v>
      </c>
      <c r="I192" s="163"/>
      <c r="L192" s="160"/>
      <c r="M192" s="164"/>
      <c r="T192" s="165"/>
      <c r="AT192" s="161" t="s">
        <v>145</v>
      </c>
      <c r="AU192" s="161" t="s">
        <v>90</v>
      </c>
      <c r="AV192" s="14" t="s">
        <v>87</v>
      </c>
      <c r="AW192" s="14" t="s">
        <v>34</v>
      </c>
      <c r="AX192" s="14" t="s">
        <v>79</v>
      </c>
      <c r="AY192" s="161" t="s">
        <v>136</v>
      </c>
    </row>
    <row r="193" spans="2:65" s="12" customFormat="1">
      <c r="B193" s="145"/>
      <c r="D193" s="146" t="s">
        <v>145</v>
      </c>
      <c r="E193" s="147" t="s">
        <v>1</v>
      </c>
      <c r="F193" s="148" t="s">
        <v>1311</v>
      </c>
      <c r="H193" s="149">
        <v>103.044</v>
      </c>
      <c r="I193" s="150"/>
      <c r="L193" s="145"/>
      <c r="M193" s="151"/>
      <c r="T193" s="152"/>
      <c r="AT193" s="147" t="s">
        <v>145</v>
      </c>
      <c r="AU193" s="147" t="s">
        <v>90</v>
      </c>
      <c r="AV193" s="12" t="s">
        <v>90</v>
      </c>
      <c r="AW193" s="12" t="s">
        <v>34</v>
      </c>
      <c r="AX193" s="12" t="s">
        <v>87</v>
      </c>
      <c r="AY193" s="147" t="s">
        <v>136</v>
      </c>
    </row>
    <row r="194" spans="2:65" s="1" customFormat="1" ht="24.2" customHeight="1">
      <c r="B194" s="32"/>
      <c r="C194" s="132" t="s">
        <v>281</v>
      </c>
      <c r="D194" s="132" t="s">
        <v>138</v>
      </c>
      <c r="E194" s="133" t="s">
        <v>287</v>
      </c>
      <c r="F194" s="134" t="s">
        <v>288</v>
      </c>
      <c r="G194" s="135" t="s">
        <v>207</v>
      </c>
      <c r="H194" s="136">
        <v>3.024</v>
      </c>
      <c r="I194" s="137"/>
      <c r="J194" s="138">
        <f>ROUND(I194*H194,2)</f>
        <v>0</v>
      </c>
      <c r="K194" s="134" t="s">
        <v>142</v>
      </c>
      <c r="L194" s="32"/>
      <c r="M194" s="139" t="s">
        <v>1</v>
      </c>
      <c r="N194" s="140" t="s">
        <v>44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143</v>
      </c>
      <c r="AT194" s="143" t="s">
        <v>138</v>
      </c>
      <c r="AU194" s="143" t="s">
        <v>90</v>
      </c>
      <c r="AY194" s="17" t="s">
        <v>136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87</v>
      </c>
      <c r="BK194" s="144">
        <f>ROUND(I194*H194,2)</f>
        <v>0</v>
      </c>
      <c r="BL194" s="17" t="s">
        <v>143</v>
      </c>
      <c r="BM194" s="143" t="s">
        <v>289</v>
      </c>
    </row>
    <row r="195" spans="2:65" s="12" customFormat="1">
      <c r="B195" s="145"/>
      <c r="D195" s="146" t="s">
        <v>145</v>
      </c>
      <c r="E195" s="147" t="s">
        <v>1</v>
      </c>
      <c r="F195" s="148" t="s">
        <v>1312</v>
      </c>
      <c r="H195" s="149">
        <v>3.024</v>
      </c>
      <c r="I195" s="150"/>
      <c r="L195" s="145"/>
      <c r="M195" s="151"/>
      <c r="T195" s="152"/>
      <c r="AT195" s="147" t="s">
        <v>145</v>
      </c>
      <c r="AU195" s="147" t="s">
        <v>90</v>
      </c>
      <c r="AV195" s="12" t="s">
        <v>90</v>
      </c>
      <c r="AW195" s="12" t="s">
        <v>34</v>
      </c>
      <c r="AX195" s="12" t="s">
        <v>87</v>
      </c>
      <c r="AY195" s="147" t="s">
        <v>136</v>
      </c>
    </row>
    <row r="196" spans="2:65" s="1" customFormat="1" ht="33" customHeight="1">
      <c r="B196" s="32"/>
      <c r="C196" s="132" t="s">
        <v>7</v>
      </c>
      <c r="D196" s="132" t="s">
        <v>138</v>
      </c>
      <c r="E196" s="133" t="s">
        <v>292</v>
      </c>
      <c r="F196" s="134" t="s">
        <v>293</v>
      </c>
      <c r="G196" s="135" t="s">
        <v>294</v>
      </c>
      <c r="H196" s="136">
        <v>206.08799999999999</v>
      </c>
      <c r="I196" s="137"/>
      <c r="J196" s="138">
        <f>ROUND(I196*H196,2)</f>
        <v>0</v>
      </c>
      <c r="K196" s="134" t="s">
        <v>142</v>
      </c>
      <c r="L196" s="32"/>
      <c r="M196" s="139" t="s">
        <v>1</v>
      </c>
      <c r="N196" s="140" t="s">
        <v>44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143</v>
      </c>
      <c r="AT196" s="143" t="s">
        <v>138</v>
      </c>
      <c r="AU196" s="143" t="s">
        <v>90</v>
      </c>
      <c r="AY196" s="17" t="s">
        <v>136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87</v>
      </c>
      <c r="BK196" s="144">
        <f>ROUND(I196*H196,2)</f>
        <v>0</v>
      </c>
      <c r="BL196" s="17" t="s">
        <v>143</v>
      </c>
      <c r="BM196" s="143" t="s">
        <v>295</v>
      </c>
    </row>
    <row r="197" spans="2:65" s="14" customFormat="1">
      <c r="B197" s="160"/>
      <c r="D197" s="146" t="s">
        <v>145</v>
      </c>
      <c r="E197" s="161" t="s">
        <v>1</v>
      </c>
      <c r="F197" s="162" t="s">
        <v>296</v>
      </c>
      <c r="H197" s="161" t="s">
        <v>1</v>
      </c>
      <c r="I197" s="163"/>
      <c r="L197" s="160"/>
      <c r="M197" s="164"/>
      <c r="T197" s="165"/>
      <c r="AT197" s="161" t="s">
        <v>145</v>
      </c>
      <c r="AU197" s="161" t="s">
        <v>90</v>
      </c>
      <c r="AV197" s="14" t="s">
        <v>87</v>
      </c>
      <c r="AW197" s="14" t="s">
        <v>34</v>
      </c>
      <c r="AX197" s="14" t="s">
        <v>79</v>
      </c>
      <c r="AY197" s="161" t="s">
        <v>136</v>
      </c>
    </row>
    <row r="198" spans="2:65" s="12" customFormat="1">
      <c r="B198" s="145"/>
      <c r="D198" s="146" t="s">
        <v>145</v>
      </c>
      <c r="E198" s="147" t="s">
        <v>1</v>
      </c>
      <c r="F198" s="148" t="s">
        <v>1313</v>
      </c>
      <c r="H198" s="149">
        <v>206.08799999999999</v>
      </c>
      <c r="I198" s="150"/>
      <c r="L198" s="145"/>
      <c r="M198" s="151"/>
      <c r="T198" s="152"/>
      <c r="AT198" s="147" t="s">
        <v>145</v>
      </c>
      <c r="AU198" s="147" t="s">
        <v>90</v>
      </c>
      <c r="AV198" s="12" t="s">
        <v>90</v>
      </c>
      <c r="AW198" s="12" t="s">
        <v>34</v>
      </c>
      <c r="AX198" s="12" t="s">
        <v>87</v>
      </c>
      <c r="AY198" s="147" t="s">
        <v>136</v>
      </c>
    </row>
    <row r="199" spans="2:65" s="1" customFormat="1" ht="24.2" customHeight="1">
      <c r="B199" s="32"/>
      <c r="C199" s="132" t="s">
        <v>291</v>
      </c>
      <c r="D199" s="132" t="s">
        <v>138</v>
      </c>
      <c r="E199" s="133" t="s">
        <v>299</v>
      </c>
      <c r="F199" s="134" t="s">
        <v>300</v>
      </c>
      <c r="G199" s="135" t="s">
        <v>207</v>
      </c>
      <c r="H199" s="136">
        <v>3.024</v>
      </c>
      <c r="I199" s="137"/>
      <c r="J199" s="138">
        <f>ROUND(I199*H199,2)</f>
        <v>0</v>
      </c>
      <c r="K199" s="134" t="s">
        <v>142</v>
      </c>
      <c r="L199" s="32"/>
      <c r="M199" s="139" t="s">
        <v>1</v>
      </c>
      <c r="N199" s="140" t="s">
        <v>44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143</v>
      </c>
      <c r="AT199" s="143" t="s">
        <v>138</v>
      </c>
      <c r="AU199" s="143" t="s">
        <v>90</v>
      </c>
      <c r="AY199" s="17" t="s">
        <v>136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87</v>
      </c>
      <c r="BK199" s="144">
        <f>ROUND(I199*H199,2)</f>
        <v>0</v>
      </c>
      <c r="BL199" s="17" t="s">
        <v>143</v>
      </c>
      <c r="BM199" s="143" t="s">
        <v>301</v>
      </c>
    </row>
    <row r="200" spans="2:65" s="14" customFormat="1" ht="22.5">
      <c r="B200" s="160"/>
      <c r="D200" s="146" t="s">
        <v>145</v>
      </c>
      <c r="E200" s="161" t="s">
        <v>1</v>
      </c>
      <c r="F200" s="162" t="s">
        <v>1314</v>
      </c>
      <c r="H200" s="161" t="s">
        <v>1</v>
      </c>
      <c r="I200" s="163"/>
      <c r="L200" s="160"/>
      <c r="M200" s="164"/>
      <c r="T200" s="165"/>
      <c r="AT200" s="161" t="s">
        <v>145</v>
      </c>
      <c r="AU200" s="161" t="s">
        <v>90</v>
      </c>
      <c r="AV200" s="14" t="s">
        <v>87</v>
      </c>
      <c r="AW200" s="14" t="s">
        <v>34</v>
      </c>
      <c r="AX200" s="14" t="s">
        <v>79</v>
      </c>
      <c r="AY200" s="161" t="s">
        <v>136</v>
      </c>
    </row>
    <row r="201" spans="2:65" s="14" customFormat="1">
      <c r="B201" s="160"/>
      <c r="D201" s="146" t="s">
        <v>145</v>
      </c>
      <c r="E201" s="161" t="s">
        <v>1</v>
      </c>
      <c r="F201" s="162" t="s">
        <v>1315</v>
      </c>
      <c r="H201" s="161" t="s">
        <v>1</v>
      </c>
      <c r="I201" s="163"/>
      <c r="L201" s="160"/>
      <c r="M201" s="164"/>
      <c r="T201" s="165"/>
      <c r="AT201" s="161" t="s">
        <v>145</v>
      </c>
      <c r="AU201" s="161" t="s">
        <v>90</v>
      </c>
      <c r="AV201" s="14" t="s">
        <v>87</v>
      </c>
      <c r="AW201" s="14" t="s">
        <v>34</v>
      </c>
      <c r="AX201" s="14" t="s">
        <v>79</v>
      </c>
      <c r="AY201" s="161" t="s">
        <v>136</v>
      </c>
    </row>
    <row r="202" spans="2:65" s="12" customFormat="1">
      <c r="B202" s="145"/>
      <c r="D202" s="146" t="s">
        <v>145</v>
      </c>
      <c r="E202" s="147" t="s">
        <v>1</v>
      </c>
      <c r="F202" s="148" t="s">
        <v>1316</v>
      </c>
      <c r="H202" s="149">
        <v>3.024</v>
      </c>
      <c r="I202" s="150"/>
      <c r="L202" s="145"/>
      <c r="M202" s="151"/>
      <c r="T202" s="152"/>
      <c r="AT202" s="147" t="s">
        <v>145</v>
      </c>
      <c r="AU202" s="147" t="s">
        <v>90</v>
      </c>
      <c r="AV202" s="12" t="s">
        <v>90</v>
      </c>
      <c r="AW202" s="12" t="s">
        <v>34</v>
      </c>
      <c r="AX202" s="12" t="s">
        <v>87</v>
      </c>
      <c r="AY202" s="147" t="s">
        <v>136</v>
      </c>
    </row>
    <row r="203" spans="2:65" s="1" customFormat="1" ht="24.2" customHeight="1">
      <c r="B203" s="32"/>
      <c r="C203" s="132" t="s">
        <v>298</v>
      </c>
      <c r="D203" s="132" t="s">
        <v>138</v>
      </c>
      <c r="E203" s="133" t="s">
        <v>299</v>
      </c>
      <c r="F203" s="134" t="s">
        <v>300</v>
      </c>
      <c r="G203" s="135" t="s">
        <v>207</v>
      </c>
      <c r="H203" s="136">
        <v>84.424000000000007</v>
      </c>
      <c r="I203" s="137"/>
      <c r="J203" s="138">
        <f>ROUND(I203*H203,2)</f>
        <v>0</v>
      </c>
      <c r="K203" s="134" t="s">
        <v>142</v>
      </c>
      <c r="L203" s="32"/>
      <c r="M203" s="139" t="s">
        <v>1</v>
      </c>
      <c r="N203" s="140" t="s">
        <v>44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143</v>
      </c>
      <c r="AT203" s="143" t="s">
        <v>138</v>
      </c>
      <c r="AU203" s="143" t="s">
        <v>90</v>
      </c>
      <c r="AY203" s="17" t="s">
        <v>136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87</v>
      </c>
      <c r="BK203" s="144">
        <f>ROUND(I203*H203,2)</f>
        <v>0</v>
      </c>
      <c r="BL203" s="17" t="s">
        <v>143</v>
      </c>
      <c r="BM203" s="143" t="s">
        <v>310</v>
      </c>
    </row>
    <row r="204" spans="2:65" s="14" customFormat="1">
      <c r="B204" s="160"/>
      <c r="D204" s="146" t="s">
        <v>145</v>
      </c>
      <c r="E204" s="161" t="s">
        <v>1</v>
      </c>
      <c r="F204" s="162" t="s">
        <v>311</v>
      </c>
      <c r="H204" s="161" t="s">
        <v>1</v>
      </c>
      <c r="I204" s="163"/>
      <c r="L204" s="160"/>
      <c r="M204" s="164"/>
      <c r="T204" s="165"/>
      <c r="AT204" s="161" t="s">
        <v>145</v>
      </c>
      <c r="AU204" s="161" t="s">
        <v>90</v>
      </c>
      <c r="AV204" s="14" t="s">
        <v>87</v>
      </c>
      <c r="AW204" s="14" t="s">
        <v>34</v>
      </c>
      <c r="AX204" s="14" t="s">
        <v>79</v>
      </c>
      <c r="AY204" s="161" t="s">
        <v>136</v>
      </c>
    </row>
    <row r="205" spans="2:65" s="14" customFormat="1" ht="22.5">
      <c r="B205" s="160"/>
      <c r="D205" s="146" t="s">
        <v>145</v>
      </c>
      <c r="E205" s="161" t="s">
        <v>1</v>
      </c>
      <c r="F205" s="162" t="s">
        <v>1317</v>
      </c>
      <c r="H205" s="161" t="s">
        <v>1</v>
      </c>
      <c r="I205" s="163"/>
      <c r="L205" s="160"/>
      <c r="M205" s="164"/>
      <c r="T205" s="165"/>
      <c r="AT205" s="161" t="s">
        <v>145</v>
      </c>
      <c r="AU205" s="161" t="s">
        <v>90</v>
      </c>
      <c r="AV205" s="14" t="s">
        <v>87</v>
      </c>
      <c r="AW205" s="14" t="s">
        <v>34</v>
      </c>
      <c r="AX205" s="14" t="s">
        <v>79</v>
      </c>
      <c r="AY205" s="161" t="s">
        <v>136</v>
      </c>
    </row>
    <row r="206" spans="2:65" s="14" customFormat="1">
      <c r="B206" s="160"/>
      <c r="D206" s="146" t="s">
        <v>145</v>
      </c>
      <c r="E206" s="161" t="s">
        <v>1</v>
      </c>
      <c r="F206" s="162" t="s">
        <v>313</v>
      </c>
      <c r="H206" s="161" t="s">
        <v>1</v>
      </c>
      <c r="I206" s="163"/>
      <c r="L206" s="160"/>
      <c r="M206" s="164"/>
      <c r="T206" s="165"/>
      <c r="AT206" s="161" t="s">
        <v>145</v>
      </c>
      <c r="AU206" s="161" t="s">
        <v>90</v>
      </c>
      <c r="AV206" s="14" t="s">
        <v>87</v>
      </c>
      <c r="AW206" s="14" t="s">
        <v>34</v>
      </c>
      <c r="AX206" s="14" t="s">
        <v>79</v>
      </c>
      <c r="AY206" s="161" t="s">
        <v>136</v>
      </c>
    </row>
    <row r="207" spans="2:65" s="12" customFormat="1">
      <c r="B207" s="145"/>
      <c r="D207" s="146" t="s">
        <v>145</v>
      </c>
      <c r="E207" s="147" t="s">
        <v>1</v>
      </c>
      <c r="F207" s="148" t="s">
        <v>1318</v>
      </c>
      <c r="H207" s="149">
        <v>106.068</v>
      </c>
      <c r="I207" s="150"/>
      <c r="L207" s="145"/>
      <c r="M207" s="151"/>
      <c r="T207" s="152"/>
      <c r="AT207" s="147" t="s">
        <v>145</v>
      </c>
      <c r="AU207" s="147" t="s">
        <v>90</v>
      </c>
      <c r="AV207" s="12" t="s">
        <v>90</v>
      </c>
      <c r="AW207" s="12" t="s">
        <v>34</v>
      </c>
      <c r="AX207" s="12" t="s">
        <v>79</v>
      </c>
      <c r="AY207" s="147" t="s">
        <v>136</v>
      </c>
    </row>
    <row r="208" spans="2:65" s="14" customFormat="1">
      <c r="B208" s="160"/>
      <c r="D208" s="146" t="s">
        <v>145</v>
      </c>
      <c r="E208" s="161" t="s">
        <v>1</v>
      </c>
      <c r="F208" s="162" t="s">
        <v>315</v>
      </c>
      <c r="H208" s="161" t="s">
        <v>1</v>
      </c>
      <c r="I208" s="163"/>
      <c r="L208" s="160"/>
      <c r="M208" s="164"/>
      <c r="T208" s="165"/>
      <c r="AT208" s="161" t="s">
        <v>145</v>
      </c>
      <c r="AU208" s="161" t="s">
        <v>90</v>
      </c>
      <c r="AV208" s="14" t="s">
        <v>87</v>
      </c>
      <c r="AW208" s="14" t="s">
        <v>34</v>
      </c>
      <c r="AX208" s="14" t="s">
        <v>79</v>
      </c>
      <c r="AY208" s="161" t="s">
        <v>136</v>
      </c>
    </row>
    <row r="209" spans="2:65" s="12" customFormat="1">
      <c r="B209" s="145"/>
      <c r="D209" s="146" t="s">
        <v>145</v>
      </c>
      <c r="E209" s="147" t="s">
        <v>1</v>
      </c>
      <c r="F209" s="148" t="s">
        <v>1319</v>
      </c>
      <c r="H209" s="149">
        <v>-6.5880000000000001</v>
      </c>
      <c r="I209" s="150"/>
      <c r="L209" s="145"/>
      <c r="M209" s="151"/>
      <c r="T209" s="152"/>
      <c r="AT209" s="147" t="s">
        <v>145</v>
      </c>
      <c r="AU209" s="147" t="s">
        <v>90</v>
      </c>
      <c r="AV209" s="12" t="s">
        <v>90</v>
      </c>
      <c r="AW209" s="12" t="s">
        <v>34</v>
      </c>
      <c r="AX209" s="12" t="s">
        <v>79</v>
      </c>
      <c r="AY209" s="147" t="s">
        <v>136</v>
      </c>
    </row>
    <row r="210" spans="2:65" s="12" customFormat="1">
      <c r="B210" s="145"/>
      <c r="D210" s="146" t="s">
        <v>145</v>
      </c>
      <c r="E210" s="147" t="s">
        <v>1</v>
      </c>
      <c r="F210" s="148" t="s">
        <v>1320</v>
      </c>
      <c r="H210" s="149">
        <v>-18.286000000000001</v>
      </c>
      <c r="I210" s="150"/>
      <c r="L210" s="145"/>
      <c r="M210" s="151"/>
      <c r="T210" s="152"/>
      <c r="AT210" s="147" t="s">
        <v>145</v>
      </c>
      <c r="AU210" s="147" t="s">
        <v>90</v>
      </c>
      <c r="AV210" s="12" t="s">
        <v>90</v>
      </c>
      <c r="AW210" s="12" t="s">
        <v>34</v>
      </c>
      <c r="AX210" s="12" t="s">
        <v>79</v>
      </c>
      <c r="AY210" s="147" t="s">
        <v>136</v>
      </c>
    </row>
    <row r="211" spans="2:65" s="14" customFormat="1">
      <c r="B211" s="160"/>
      <c r="D211" s="146" t="s">
        <v>145</v>
      </c>
      <c r="E211" s="161" t="s">
        <v>1</v>
      </c>
      <c r="F211" s="162" t="s">
        <v>317</v>
      </c>
      <c r="H211" s="161" t="s">
        <v>1</v>
      </c>
      <c r="I211" s="163"/>
      <c r="L211" s="160"/>
      <c r="M211" s="164"/>
      <c r="T211" s="165"/>
      <c r="AT211" s="161" t="s">
        <v>145</v>
      </c>
      <c r="AU211" s="161" t="s">
        <v>90</v>
      </c>
      <c r="AV211" s="14" t="s">
        <v>87</v>
      </c>
      <c r="AW211" s="14" t="s">
        <v>34</v>
      </c>
      <c r="AX211" s="14" t="s">
        <v>79</v>
      </c>
      <c r="AY211" s="161" t="s">
        <v>136</v>
      </c>
    </row>
    <row r="212" spans="2:65" s="12" customFormat="1">
      <c r="B212" s="145"/>
      <c r="D212" s="146" t="s">
        <v>145</v>
      </c>
      <c r="E212" s="147" t="s">
        <v>1</v>
      </c>
      <c r="F212" s="148" t="s">
        <v>1321</v>
      </c>
      <c r="H212" s="149">
        <v>-3.024</v>
      </c>
      <c r="I212" s="150"/>
      <c r="L212" s="145"/>
      <c r="M212" s="151"/>
      <c r="T212" s="152"/>
      <c r="AT212" s="147" t="s">
        <v>145</v>
      </c>
      <c r="AU212" s="147" t="s">
        <v>90</v>
      </c>
      <c r="AV212" s="12" t="s">
        <v>90</v>
      </c>
      <c r="AW212" s="12" t="s">
        <v>34</v>
      </c>
      <c r="AX212" s="12" t="s">
        <v>79</v>
      </c>
      <c r="AY212" s="147" t="s">
        <v>136</v>
      </c>
    </row>
    <row r="213" spans="2:65" s="15" customFormat="1">
      <c r="B213" s="166"/>
      <c r="D213" s="146" t="s">
        <v>145</v>
      </c>
      <c r="E213" s="167" t="s">
        <v>1</v>
      </c>
      <c r="F213" s="168" t="s">
        <v>217</v>
      </c>
      <c r="H213" s="169">
        <v>78.17</v>
      </c>
      <c r="I213" s="170"/>
      <c r="L213" s="166"/>
      <c r="M213" s="171"/>
      <c r="T213" s="172"/>
      <c r="AT213" s="167" t="s">
        <v>145</v>
      </c>
      <c r="AU213" s="167" t="s">
        <v>90</v>
      </c>
      <c r="AV213" s="15" t="s">
        <v>152</v>
      </c>
      <c r="AW213" s="15" t="s">
        <v>34</v>
      </c>
      <c r="AX213" s="15" t="s">
        <v>79</v>
      </c>
      <c r="AY213" s="167" t="s">
        <v>136</v>
      </c>
    </row>
    <row r="214" spans="2:65" s="14" customFormat="1">
      <c r="B214" s="160"/>
      <c r="D214" s="146" t="s">
        <v>145</v>
      </c>
      <c r="E214" s="161" t="s">
        <v>1</v>
      </c>
      <c r="F214" s="162" t="s">
        <v>1322</v>
      </c>
      <c r="H214" s="161" t="s">
        <v>1</v>
      </c>
      <c r="I214" s="163"/>
      <c r="L214" s="160"/>
      <c r="M214" s="164"/>
      <c r="T214" s="165"/>
      <c r="AT214" s="161" t="s">
        <v>145</v>
      </c>
      <c r="AU214" s="161" t="s">
        <v>90</v>
      </c>
      <c r="AV214" s="14" t="s">
        <v>87</v>
      </c>
      <c r="AW214" s="14" t="s">
        <v>34</v>
      </c>
      <c r="AX214" s="14" t="s">
        <v>79</v>
      </c>
      <c r="AY214" s="161" t="s">
        <v>136</v>
      </c>
    </row>
    <row r="215" spans="2:65" s="12" customFormat="1">
      <c r="B215" s="145"/>
      <c r="D215" s="146" t="s">
        <v>145</v>
      </c>
      <c r="E215" s="147" t="s">
        <v>1</v>
      </c>
      <c r="F215" s="148" t="s">
        <v>1323</v>
      </c>
      <c r="H215" s="149">
        <v>-2.746</v>
      </c>
      <c r="I215" s="150"/>
      <c r="L215" s="145"/>
      <c r="M215" s="151"/>
      <c r="T215" s="152"/>
      <c r="AT215" s="147" t="s">
        <v>145</v>
      </c>
      <c r="AU215" s="147" t="s">
        <v>90</v>
      </c>
      <c r="AV215" s="12" t="s">
        <v>90</v>
      </c>
      <c r="AW215" s="12" t="s">
        <v>34</v>
      </c>
      <c r="AX215" s="12" t="s">
        <v>79</v>
      </c>
      <c r="AY215" s="147" t="s">
        <v>136</v>
      </c>
    </row>
    <row r="216" spans="2:65" s="14" customFormat="1" ht="22.5">
      <c r="B216" s="160"/>
      <c r="D216" s="146" t="s">
        <v>145</v>
      </c>
      <c r="E216" s="161" t="s">
        <v>1</v>
      </c>
      <c r="F216" s="162" t="s">
        <v>1324</v>
      </c>
      <c r="H216" s="161" t="s">
        <v>1</v>
      </c>
      <c r="I216" s="163"/>
      <c r="L216" s="160"/>
      <c r="M216" s="164"/>
      <c r="T216" s="165"/>
      <c r="AT216" s="161" t="s">
        <v>145</v>
      </c>
      <c r="AU216" s="161" t="s">
        <v>90</v>
      </c>
      <c r="AV216" s="14" t="s">
        <v>87</v>
      </c>
      <c r="AW216" s="14" t="s">
        <v>34</v>
      </c>
      <c r="AX216" s="14" t="s">
        <v>79</v>
      </c>
      <c r="AY216" s="161" t="s">
        <v>136</v>
      </c>
    </row>
    <row r="217" spans="2:65" s="12" customFormat="1">
      <c r="B217" s="145"/>
      <c r="D217" s="146" t="s">
        <v>145</v>
      </c>
      <c r="E217" s="147" t="s">
        <v>1</v>
      </c>
      <c r="F217" s="148" t="s">
        <v>1325</v>
      </c>
      <c r="H217" s="149">
        <v>9</v>
      </c>
      <c r="I217" s="150"/>
      <c r="L217" s="145"/>
      <c r="M217" s="151"/>
      <c r="T217" s="152"/>
      <c r="AT217" s="147" t="s">
        <v>145</v>
      </c>
      <c r="AU217" s="147" t="s">
        <v>90</v>
      </c>
      <c r="AV217" s="12" t="s">
        <v>90</v>
      </c>
      <c r="AW217" s="12" t="s">
        <v>34</v>
      </c>
      <c r="AX217" s="12" t="s">
        <v>79</v>
      </c>
      <c r="AY217" s="147" t="s">
        <v>136</v>
      </c>
    </row>
    <row r="218" spans="2:65" s="15" customFormat="1">
      <c r="B218" s="166"/>
      <c r="D218" s="146" t="s">
        <v>145</v>
      </c>
      <c r="E218" s="167" t="s">
        <v>1</v>
      </c>
      <c r="F218" s="168" t="s">
        <v>217</v>
      </c>
      <c r="H218" s="169">
        <v>6.2539999999999996</v>
      </c>
      <c r="I218" s="170"/>
      <c r="L218" s="166"/>
      <c r="M218" s="171"/>
      <c r="T218" s="172"/>
      <c r="AT218" s="167" t="s">
        <v>145</v>
      </c>
      <c r="AU218" s="167" t="s">
        <v>90</v>
      </c>
      <c r="AV218" s="15" t="s">
        <v>152</v>
      </c>
      <c r="AW218" s="15" t="s">
        <v>34</v>
      </c>
      <c r="AX218" s="15" t="s">
        <v>79</v>
      </c>
      <c r="AY218" s="167" t="s">
        <v>136</v>
      </c>
    </row>
    <row r="219" spans="2:65" s="13" customFormat="1">
      <c r="B219" s="153"/>
      <c r="D219" s="146" t="s">
        <v>145</v>
      </c>
      <c r="E219" s="154" t="s">
        <v>1</v>
      </c>
      <c r="F219" s="155" t="s">
        <v>168</v>
      </c>
      <c r="H219" s="156">
        <v>84.424000000000007</v>
      </c>
      <c r="I219" s="157"/>
      <c r="L219" s="153"/>
      <c r="M219" s="158"/>
      <c r="T219" s="159"/>
      <c r="AT219" s="154" t="s">
        <v>145</v>
      </c>
      <c r="AU219" s="154" t="s">
        <v>90</v>
      </c>
      <c r="AV219" s="13" t="s">
        <v>143</v>
      </c>
      <c r="AW219" s="13" t="s">
        <v>34</v>
      </c>
      <c r="AX219" s="13" t="s">
        <v>87</v>
      </c>
      <c r="AY219" s="154" t="s">
        <v>136</v>
      </c>
    </row>
    <row r="220" spans="2:65" s="1" customFormat="1" ht="16.5" customHeight="1">
      <c r="B220" s="32"/>
      <c r="C220" s="173" t="s">
        <v>309</v>
      </c>
      <c r="D220" s="173" t="s">
        <v>320</v>
      </c>
      <c r="E220" s="174" t="s">
        <v>321</v>
      </c>
      <c r="F220" s="175" t="s">
        <v>322</v>
      </c>
      <c r="G220" s="176" t="s">
        <v>294</v>
      </c>
      <c r="H220" s="177">
        <v>168.84800000000001</v>
      </c>
      <c r="I220" s="178"/>
      <c r="J220" s="179">
        <f>ROUND(I220*H220,2)</f>
        <v>0</v>
      </c>
      <c r="K220" s="175" t="s">
        <v>142</v>
      </c>
      <c r="L220" s="180"/>
      <c r="M220" s="181" t="s">
        <v>1</v>
      </c>
      <c r="N220" s="182" t="s">
        <v>44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179</v>
      </c>
      <c r="AT220" s="143" t="s">
        <v>320</v>
      </c>
      <c r="AU220" s="143" t="s">
        <v>90</v>
      </c>
      <c r="AY220" s="17" t="s">
        <v>136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87</v>
      </c>
      <c r="BK220" s="144">
        <f>ROUND(I220*H220,2)</f>
        <v>0</v>
      </c>
      <c r="BL220" s="17" t="s">
        <v>143</v>
      </c>
      <c r="BM220" s="143" t="s">
        <v>323</v>
      </c>
    </row>
    <row r="221" spans="2:65" s="12" customFormat="1">
      <c r="B221" s="145"/>
      <c r="D221" s="146" t="s">
        <v>145</v>
      </c>
      <c r="E221" s="147" t="s">
        <v>1</v>
      </c>
      <c r="F221" s="148" t="s">
        <v>1326</v>
      </c>
      <c r="H221" s="149">
        <v>168.84800000000001</v>
      </c>
      <c r="I221" s="150"/>
      <c r="L221" s="145"/>
      <c r="M221" s="151"/>
      <c r="T221" s="152"/>
      <c r="AT221" s="147" t="s">
        <v>145</v>
      </c>
      <c r="AU221" s="147" t="s">
        <v>90</v>
      </c>
      <c r="AV221" s="12" t="s">
        <v>90</v>
      </c>
      <c r="AW221" s="12" t="s">
        <v>34</v>
      </c>
      <c r="AX221" s="12" t="s">
        <v>87</v>
      </c>
      <c r="AY221" s="147" t="s">
        <v>136</v>
      </c>
    </row>
    <row r="222" spans="2:65" s="1" customFormat="1" ht="24.2" customHeight="1">
      <c r="B222" s="32"/>
      <c r="C222" s="132" t="s">
        <v>319</v>
      </c>
      <c r="D222" s="132" t="s">
        <v>138</v>
      </c>
      <c r="E222" s="133" t="s">
        <v>326</v>
      </c>
      <c r="F222" s="134" t="s">
        <v>327</v>
      </c>
      <c r="G222" s="135" t="s">
        <v>207</v>
      </c>
      <c r="H222" s="136">
        <v>15.29</v>
      </c>
      <c r="I222" s="137"/>
      <c r="J222" s="138">
        <f>ROUND(I222*H222,2)</f>
        <v>0</v>
      </c>
      <c r="K222" s="134" t="s">
        <v>142</v>
      </c>
      <c r="L222" s="32"/>
      <c r="M222" s="139" t="s">
        <v>1</v>
      </c>
      <c r="N222" s="140" t="s">
        <v>44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143</v>
      </c>
      <c r="AT222" s="143" t="s">
        <v>138</v>
      </c>
      <c r="AU222" s="143" t="s">
        <v>90</v>
      </c>
      <c r="AY222" s="17" t="s">
        <v>136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87</v>
      </c>
      <c r="BK222" s="144">
        <f>ROUND(I222*H222,2)</f>
        <v>0</v>
      </c>
      <c r="BL222" s="17" t="s">
        <v>143</v>
      </c>
      <c r="BM222" s="143" t="s">
        <v>328</v>
      </c>
    </row>
    <row r="223" spans="2:65" s="14" customFormat="1">
      <c r="B223" s="160"/>
      <c r="D223" s="146" t="s">
        <v>145</v>
      </c>
      <c r="E223" s="161" t="s">
        <v>1</v>
      </c>
      <c r="F223" s="162" t="s">
        <v>1327</v>
      </c>
      <c r="H223" s="161" t="s">
        <v>1</v>
      </c>
      <c r="I223" s="163"/>
      <c r="L223" s="160"/>
      <c r="M223" s="164"/>
      <c r="T223" s="165"/>
      <c r="AT223" s="161" t="s">
        <v>145</v>
      </c>
      <c r="AU223" s="161" t="s">
        <v>90</v>
      </c>
      <c r="AV223" s="14" t="s">
        <v>87</v>
      </c>
      <c r="AW223" s="14" t="s">
        <v>34</v>
      </c>
      <c r="AX223" s="14" t="s">
        <v>79</v>
      </c>
      <c r="AY223" s="161" t="s">
        <v>136</v>
      </c>
    </row>
    <row r="224" spans="2:65" s="14" customFormat="1">
      <c r="B224" s="160"/>
      <c r="D224" s="146" t="s">
        <v>145</v>
      </c>
      <c r="E224" s="161" t="s">
        <v>1</v>
      </c>
      <c r="F224" s="162" t="s">
        <v>1328</v>
      </c>
      <c r="H224" s="161" t="s">
        <v>1</v>
      </c>
      <c r="I224" s="163"/>
      <c r="L224" s="160"/>
      <c r="M224" s="164"/>
      <c r="T224" s="165"/>
      <c r="AT224" s="161" t="s">
        <v>145</v>
      </c>
      <c r="AU224" s="161" t="s">
        <v>90</v>
      </c>
      <c r="AV224" s="14" t="s">
        <v>87</v>
      </c>
      <c r="AW224" s="14" t="s">
        <v>34</v>
      </c>
      <c r="AX224" s="14" t="s">
        <v>79</v>
      </c>
      <c r="AY224" s="161" t="s">
        <v>136</v>
      </c>
    </row>
    <row r="225" spans="2:65" s="12" customFormat="1">
      <c r="B225" s="145"/>
      <c r="D225" s="146" t="s">
        <v>145</v>
      </c>
      <c r="E225" s="147" t="s">
        <v>1</v>
      </c>
      <c r="F225" s="148" t="s">
        <v>1329</v>
      </c>
      <c r="H225" s="149">
        <v>18.286000000000001</v>
      </c>
      <c r="I225" s="150"/>
      <c r="L225" s="145"/>
      <c r="M225" s="151"/>
      <c r="T225" s="152"/>
      <c r="AT225" s="147" t="s">
        <v>145</v>
      </c>
      <c r="AU225" s="147" t="s">
        <v>90</v>
      </c>
      <c r="AV225" s="12" t="s">
        <v>90</v>
      </c>
      <c r="AW225" s="12" t="s">
        <v>34</v>
      </c>
      <c r="AX225" s="12" t="s">
        <v>79</v>
      </c>
      <c r="AY225" s="147" t="s">
        <v>136</v>
      </c>
    </row>
    <row r="226" spans="2:65" s="14" customFormat="1">
      <c r="B226" s="160"/>
      <c r="D226" s="146" t="s">
        <v>145</v>
      </c>
      <c r="E226" s="161" t="s">
        <v>1</v>
      </c>
      <c r="F226" s="162" t="s">
        <v>332</v>
      </c>
      <c r="H226" s="161" t="s">
        <v>1</v>
      </c>
      <c r="I226" s="163"/>
      <c r="L226" s="160"/>
      <c r="M226" s="164"/>
      <c r="T226" s="165"/>
      <c r="AT226" s="161" t="s">
        <v>145</v>
      </c>
      <c r="AU226" s="161" t="s">
        <v>90</v>
      </c>
      <c r="AV226" s="14" t="s">
        <v>87</v>
      </c>
      <c r="AW226" s="14" t="s">
        <v>34</v>
      </c>
      <c r="AX226" s="14" t="s">
        <v>79</v>
      </c>
      <c r="AY226" s="161" t="s">
        <v>136</v>
      </c>
    </row>
    <row r="227" spans="2:65" s="12" customFormat="1">
      <c r="B227" s="145"/>
      <c r="D227" s="146" t="s">
        <v>145</v>
      </c>
      <c r="E227" s="147" t="s">
        <v>1</v>
      </c>
      <c r="F227" s="148" t="s">
        <v>1330</v>
      </c>
      <c r="H227" s="149">
        <v>-2.996</v>
      </c>
      <c r="I227" s="150"/>
      <c r="L227" s="145"/>
      <c r="M227" s="151"/>
      <c r="T227" s="152"/>
      <c r="AT227" s="147" t="s">
        <v>145</v>
      </c>
      <c r="AU227" s="147" t="s">
        <v>90</v>
      </c>
      <c r="AV227" s="12" t="s">
        <v>90</v>
      </c>
      <c r="AW227" s="12" t="s">
        <v>34</v>
      </c>
      <c r="AX227" s="12" t="s">
        <v>79</v>
      </c>
      <c r="AY227" s="147" t="s">
        <v>136</v>
      </c>
    </row>
    <row r="228" spans="2:65" s="13" customFormat="1">
      <c r="B228" s="153"/>
      <c r="D228" s="146" t="s">
        <v>145</v>
      </c>
      <c r="E228" s="154" t="s">
        <v>1</v>
      </c>
      <c r="F228" s="155" t="s">
        <v>168</v>
      </c>
      <c r="H228" s="156">
        <v>15.29</v>
      </c>
      <c r="I228" s="157"/>
      <c r="L228" s="153"/>
      <c r="M228" s="158"/>
      <c r="T228" s="159"/>
      <c r="AT228" s="154" t="s">
        <v>145</v>
      </c>
      <c r="AU228" s="154" t="s">
        <v>90</v>
      </c>
      <c r="AV228" s="13" t="s">
        <v>143</v>
      </c>
      <c r="AW228" s="13" t="s">
        <v>34</v>
      </c>
      <c r="AX228" s="13" t="s">
        <v>87</v>
      </c>
      <c r="AY228" s="154" t="s">
        <v>136</v>
      </c>
    </row>
    <row r="229" spans="2:65" s="1" customFormat="1" ht="16.5" customHeight="1">
      <c r="B229" s="32"/>
      <c r="C229" s="173" t="s">
        <v>325</v>
      </c>
      <c r="D229" s="173" t="s">
        <v>320</v>
      </c>
      <c r="E229" s="174" t="s">
        <v>1331</v>
      </c>
      <c r="F229" s="175" t="s">
        <v>1332</v>
      </c>
      <c r="G229" s="176" t="s">
        <v>294</v>
      </c>
      <c r="H229" s="177">
        <v>30.58</v>
      </c>
      <c r="I229" s="178"/>
      <c r="J229" s="179">
        <f>ROUND(I229*H229,2)</f>
        <v>0</v>
      </c>
      <c r="K229" s="175" t="s">
        <v>142</v>
      </c>
      <c r="L229" s="180"/>
      <c r="M229" s="181" t="s">
        <v>1</v>
      </c>
      <c r="N229" s="182" t="s">
        <v>44</v>
      </c>
      <c r="P229" s="141">
        <f>O229*H229</f>
        <v>0</v>
      </c>
      <c r="Q229" s="141">
        <v>1</v>
      </c>
      <c r="R229" s="141">
        <f>Q229*H229</f>
        <v>30.58</v>
      </c>
      <c r="S229" s="141">
        <v>0</v>
      </c>
      <c r="T229" s="142">
        <f>S229*H229</f>
        <v>0</v>
      </c>
      <c r="AR229" s="143" t="s">
        <v>179</v>
      </c>
      <c r="AT229" s="143" t="s">
        <v>320</v>
      </c>
      <c r="AU229" s="143" t="s">
        <v>90</v>
      </c>
      <c r="AY229" s="17" t="s">
        <v>136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87</v>
      </c>
      <c r="BK229" s="144">
        <f>ROUND(I229*H229,2)</f>
        <v>0</v>
      </c>
      <c r="BL229" s="17" t="s">
        <v>143</v>
      </c>
      <c r="BM229" s="143" t="s">
        <v>343</v>
      </c>
    </row>
    <row r="230" spans="2:65" s="12" customFormat="1">
      <c r="B230" s="145"/>
      <c r="D230" s="146" t="s">
        <v>145</v>
      </c>
      <c r="E230" s="147" t="s">
        <v>1</v>
      </c>
      <c r="F230" s="148" t="s">
        <v>1333</v>
      </c>
      <c r="H230" s="149">
        <v>30.58</v>
      </c>
      <c r="I230" s="150"/>
      <c r="L230" s="145"/>
      <c r="M230" s="151"/>
      <c r="T230" s="152"/>
      <c r="AT230" s="147" t="s">
        <v>145</v>
      </c>
      <c r="AU230" s="147" t="s">
        <v>90</v>
      </c>
      <c r="AV230" s="12" t="s">
        <v>90</v>
      </c>
      <c r="AW230" s="12" t="s">
        <v>34</v>
      </c>
      <c r="AX230" s="12" t="s">
        <v>87</v>
      </c>
      <c r="AY230" s="147" t="s">
        <v>136</v>
      </c>
    </row>
    <row r="231" spans="2:65" s="1" customFormat="1" ht="24.2" customHeight="1">
      <c r="B231" s="32"/>
      <c r="C231" s="132" t="s">
        <v>340</v>
      </c>
      <c r="D231" s="132" t="s">
        <v>138</v>
      </c>
      <c r="E231" s="133" t="s">
        <v>346</v>
      </c>
      <c r="F231" s="134" t="s">
        <v>347</v>
      </c>
      <c r="G231" s="135" t="s">
        <v>197</v>
      </c>
      <c r="H231" s="136">
        <v>55.55</v>
      </c>
      <c r="I231" s="137"/>
      <c r="J231" s="138">
        <f>ROUND(I231*H231,2)</f>
        <v>0</v>
      </c>
      <c r="K231" s="134" t="s">
        <v>142</v>
      </c>
      <c r="L231" s="32"/>
      <c r="M231" s="139" t="s">
        <v>1</v>
      </c>
      <c r="N231" s="140" t="s">
        <v>44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143</v>
      </c>
      <c r="AT231" s="143" t="s">
        <v>138</v>
      </c>
      <c r="AU231" s="143" t="s">
        <v>90</v>
      </c>
      <c r="AY231" s="17" t="s">
        <v>136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87</v>
      </c>
      <c r="BK231" s="144">
        <f>ROUND(I231*H231,2)</f>
        <v>0</v>
      </c>
      <c r="BL231" s="17" t="s">
        <v>143</v>
      </c>
      <c r="BM231" s="143" t="s">
        <v>348</v>
      </c>
    </row>
    <row r="232" spans="2:65" s="14" customFormat="1" ht="22.5">
      <c r="B232" s="160"/>
      <c r="D232" s="146" t="s">
        <v>145</v>
      </c>
      <c r="E232" s="161" t="s">
        <v>1</v>
      </c>
      <c r="F232" s="162" t="s">
        <v>1287</v>
      </c>
      <c r="H232" s="161" t="s">
        <v>1</v>
      </c>
      <c r="I232" s="163"/>
      <c r="L232" s="160"/>
      <c r="M232" s="164"/>
      <c r="T232" s="165"/>
      <c r="AT232" s="161" t="s">
        <v>145</v>
      </c>
      <c r="AU232" s="161" t="s">
        <v>90</v>
      </c>
      <c r="AV232" s="14" t="s">
        <v>87</v>
      </c>
      <c r="AW232" s="14" t="s">
        <v>34</v>
      </c>
      <c r="AX232" s="14" t="s">
        <v>79</v>
      </c>
      <c r="AY232" s="161" t="s">
        <v>136</v>
      </c>
    </row>
    <row r="233" spans="2:65" s="12" customFormat="1">
      <c r="B233" s="145"/>
      <c r="D233" s="146" t="s">
        <v>145</v>
      </c>
      <c r="E233" s="147" t="s">
        <v>1</v>
      </c>
      <c r="F233" s="148" t="s">
        <v>1334</v>
      </c>
      <c r="H233" s="149">
        <v>1.57</v>
      </c>
      <c r="I233" s="150"/>
      <c r="L233" s="145"/>
      <c r="M233" s="151"/>
      <c r="T233" s="152"/>
      <c r="AT233" s="147" t="s">
        <v>145</v>
      </c>
      <c r="AU233" s="147" t="s">
        <v>90</v>
      </c>
      <c r="AV233" s="12" t="s">
        <v>90</v>
      </c>
      <c r="AW233" s="12" t="s">
        <v>34</v>
      </c>
      <c r="AX233" s="12" t="s">
        <v>79</v>
      </c>
      <c r="AY233" s="147" t="s">
        <v>136</v>
      </c>
    </row>
    <row r="234" spans="2:65" s="12" customFormat="1">
      <c r="B234" s="145"/>
      <c r="D234" s="146" t="s">
        <v>145</v>
      </c>
      <c r="E234" s="147" t="s">
        <v>1</v>
      </c>
      <c r="F234" s="148" t="s">
        <v>1335</v>
      </c>
      <c r="H234" s="149">
        <v>1.67</v>
      </c>
      <c r="I234" s="150"/>
      <c r="L234" s="145"/>
      <c r="M234" s="151"/>
      <c r="T234" s="152"/>
      <c r="AT234" s="147" t="s">
        <v>145</v>
      </c>
      <c r="AU234" s="147" t="s">
        <v>90</v>
      </c>
      <c r="AV234" s="12" t="s">
        <v>90</v>
      </c>
      <c r="AW234" s="12" t="s">
        <v>34</v>
      </c>
      <c r="AX234" s="12" t="s">
        <v>79</v>
      </c>
      <c r="AY234" s="147" t="s">
        <v>136</v>
      </c>
    </row>
    <row r="235" spans="2:65" s="12" customFormat="1">
      <c r="B235" s="145"/>
      <c r="D235" s="146" t="s">
        <v>145</v>
      </c>
      <c r="E235" s="147" t="s">
        <v>1</v>
      </c>
      <c r="F235" s="148" t="s">
        <v>1336</v>
      </c>
      <c r="H235" s="149">
        <v>19.62</v>
      </c>
      <c r="I235" s="150"/>
      <c r="L235" s="145"/>
      <c r="M235" s="151"/>
      <c r="T235" s="152"/>
      <c r="AT235" s="147" t="s">
        <v>145</v>
      </c>
      <c r="AU235" s="147" t="s">
        <v>90</v>
      </c>
      <c r="AV235" s="12" t="s">
        <v>90</v>
      </c>
      <c r="AW235" s="12" t="s">
        <v>34</v>
      </c>
      <c r="AX235" s="12" t="s">
        <v>79</v>
      </c>
      <c r="AY235" s="147" t="s">
        <v>136</v>
      </c>
    </row>
    <row r="236" spans="2:65" s="12" customFormat="1">
      <c r="B236" s="145"/>
      <c r="D236" s="146" t="s">
        <v>145</v>
      </c>
      <c r="E236" s="147" t="s">
        <v>1</v>
      </c>
      <c r="F236" s="148" t="s">
        <v>1337</v>
      </c>
      <c r="H236" s="149">
        <v>6.82</v>
      </c>
      <c r="I236" s="150"/>
      <c r="L236" s="145"/>
      <c r="M236" s="151"/>
      <c r="T236" s="152"/>
      <c r="AT236" s="147" t="s">
        <v>145</v>
      </c>
      <c r="AU236" s="147" t="s">
        <v>90</v>
      </c>
      <c r="AV236" s="12" t="s">
        <v>90</v>
      </c>
      <c r="AW236" s="12" t="s">
        <v>34</v>
      </c>
      <c r="AX236" s="12" t="s">
        <v>79</v>
      </c>
      <c r="AY236" s="147" t="s">
        <v>136</v>
      </c>
    </row>
    <row r="237" spans="2:65" s="12" customFormat="1">
      <c r="B237" s="145"/>
      <c r="D237" s="146" t="s">
        <v>145</v>
      </c>
      <c r="E237" s="147" t="s">
        <v>1</v>
      </c>
      <c r="F237" s="148" t="s">
        <v>1338</v>
      </c>
      <c r="H237" s="149">
        <v>7.04</v>
      </c>
      <c r="I237" s="150"/>
      <c r="L237" s="145"/>
      <c r="M237" s="151"/>
      <c r="T237" s="152"/>
      <c r="AT237" s="147" t="s">
        <v>145</v>
      </c>
      <c r="AU237" s="147" t="s">
        <v>90</v>
      </c>
      <c r="AV237" s="12" t="s">
        <v>90</v>
      </c>
      <c r="AW237" s="12" t="s">
        <v>34</v>
      </c>
      <c r="AX237" s="12" t="s">
        <v>79</v>
      </c>
      <c r="AY237" s="147" t="s">
        <v>136</v>
      </c>
    </row>
    <row r="238" spans="2:65" s="12" customFormat="1">
      <c r="B238" s="145"/>
      <c r="D238" s="146" t="s">
        <v>145</v>
      </c>
      <c r="E238" s="147" t="s">
        <v>1</v>
      </c>
      <c r="F238" s="148" t="s">
        <v>1339</v>
      </c>
      <c r="H238" s="149">
        <v>2.34</v>
      </c>
      <c r="I238" s="150"/>
      <c r="L238" s="145"/>
      <c r="M238" s="151"/>
      <c r="T238" s="152"/>
      <c r="AT238" s="147" t="s">
        <v>145</v>
      </c>
      <c r="AU238" s="147" t="s">
        <v>90</v>
      </c>
      <c r="AV238" s="12" t="s">
        <v>90</v>
      </c>
      <c r="AW238" s="12" t="s">
        <v>34</v>
      </c>
      <c r="AX238" s="12" t="s">
        <v>79</v>
      </c>
      <c r="AY238" s="147" t="s">
        <v>136</v>
      </c>
    </row>
    <row r="239" spans="2:65" s="14" customFormat="1">
      <c r="B239" s="160"/>
      <c r="D239" s="146" t="s">
        <v>145</v>
      </c>
      <c r="E239" s="161" t="s">
        <v>1</v>
      </c>
      <c r="F239" s="162" t="s">
        <v>1294</v>
      </c>
      <c r="H239" s="161" t="s">
        <v>1</v>
      </c>
      <c r="I239" s="163"/>
      <c r="L239" s="160"/>
      <c r="M239" s="164"/>
      <c r="T239" s="165"/>
      <c r="AT239" s="161" t="s">
        <v>145</v>
      </c>
      <c r="AU239" s="161" t="s">
        <v>90</v>
      </c>
      <c r="AV239" s="14" t="s">
        <v>87</v>
      </c>
      <c r="AW239" s="14" t="s">
        <v>34</v>
      </c>
      <c r="AX239" s="14" t="s">
        <v>79</v>
      </c>
      <c r="AY239" s="161" t="s">
        <v>136</v>
      </c>
    </row>
    <row r="240" spans="2:65" s="12" customFormat="1">
      <c r="B240" s="145"/>
      <c r="D240" s="146" t="s">
        <v>145</v>
      </c>
      <c r="E240" s="147" t="s">
        <v>1</v>
      </c>
      <c r="F240" s="148" t="s">
        <v>1340</v>
      </c>
      <c r="H240" s="149">
        <v>6.25</v>
      </c>
      <c r="I240" s="150"/>
      <c r="L240" s="145"/>
      <c r="M240" s="151"/>
      <c r="T240" s="152"/>
      <c r="AT240" s="147" t="s">
        <v>145</v>
      </c>
      <c r="AU240" s="147" t="s">
        <v>90</v>
      </c>
      <c r="AV240" s="12" t="s">
        <v>90</v>
      </c>
      <c r="AW240" s="12" t="s">
        <v>34</v>
      </c>
      <c r="AX240" s="12" t="s">
        <v>79</v>
      </c>
      <c r="AY240" s="147" t="s">
        <v>136</v>
      </c>
    </row>
    <row r="241" spans="2:65" s="15" customFormat="1">
      <c r="B241" s="166"/>
      <c r="D241" s="146" t="s">
        <v>145</v>
      </c>
      <c r="E241" s="167" t="s">
        <v>1</v>
      </c>
      <c r="F241" s="168" t="s">
        <v>217</v>
      </c>
      <c r="H241" s="169">
        <v>45.31</v>
      </c>
      <c r="I241" s="170"/>
      <c r="L241" s="166"/>
      <c r="M241" s="171"/>
      <c r="T241" s="172"/>
      <c r="AT241" s="167" t="s">
        <v>145</v>
      </c>
      <c r="AU241" s="167" t="s">
        <v>90</v>
      </c>
      <c r="AV241" s="15" t="s">
        <v>152</v>
      </c>
      <c r="AW241" s="15" t="s">
        <v>34</v>
      </c>
      <c r="AX241" s="15" t="s">
        <v>79</v>
      </c>
      <c r="AY241" s="167" t="s">
        <v>136</v>
      </c>
    </row>
    <row r="242" spans="2:65" s="14" customFormat="1">
      <c r="B242" s="160"/>
      <c r="D242" s="146" t="s">
        <v>145</v>
      </c>
      <c r="E242" s="161" t="s">
        <v>1</v>
      </c>
      <c r="F242" s="162" t="s">
        <v>1298</v>
      </c>
      <c r="H242" s="161" t="s">
        <v>1</v>
      </c>
      <c r="I242" s="163"/>
      <c r="L242" s="160"/>
      <c r="M242" s="164"/>
      <c r="T242" s="165"/>
      <c r="AT242" s="161" t="s">
        <v>145</v>
      </c>
      <c r="AU242" s="161" t="s">
        <v>90</v>
      </c>
      <c r="AV242" s="14" t="s">
        <v>87</v>
      </c>
      <c r="AW242" s="14" t="s">
        <v>34</v>
      </c>
      <c r="AX242" s="14" t="s">
        <v>79</v>
      </c>
      <c r="AY242" s="161" t="s">
        <v>136</v>
      </c>
    </row>
    <row r="243" spans="2:65" s="14" customFormat="1" ht="22.5">
      <c r="B243" s="160"/>
      <c r="D243" s="146" t="s">
        <v>145</v>
      </c>
      <c r="E243" s="161" t="s">
        <v>1</v>
      </c>
      <c r="F243" s="162" t="s">
        <v>1299</v>
      </c>
      <c r="H243" s="161" t="s">
        <v>1</v>
      </c>
      <c r="I243" s="163"/>
      <c r="L243" s="160"/>
      <c r="M243" s="164"/>
      <c r="T243" s="165"/>
      <c r="AT243" s="161" t="s">
        <v>145</v>
      </c>
      <c r="AU243" s="161" t="s">
        <v>90</v>
      </c>
      <c r="AV243" s="14" t="s">
        <v>87</v>
      </c>
      <c r="AW243" s="14" t="s">
        <v>34</v>
      </c>
      <c r="AX243" s="14" t="s">
        <v>79</v>
      </c>
      <c r="AY243" s="161" t="s">
        <v>136</v>
      </c>
    </row>
    <row r="244" spans="2:65" s="14" customFormat="1">
      <c r="B244" s="160"/>
      <c r="D244" s="146" t="s">
        <v>145</v>
      </c>
      <c r="E244" s="161" t="s">
        <v>1</v>
      </c>
      <c r="F244" s="162" t="s">
        <v>1300</v>
      </c>
      <c r="H244" s="161" t="s">
        <v>1</v>
      </c>
      <c r="I244" s="163"/>
      <c r="L244" s="160"/>
      <c r="M244" s="164"/>
      <c r="T244" s="165"/>
      <c r="AT244" s="161" t="s">
        <v>145</v>
      </c>
      <c r="AU244" s="161" t="s">
        <v>90</v>
      </c>
      <c r="AV244" s="14" t="s">
        <v>87</v>
      </c>
      <c r="AW244" s="14" t="s">
        <v>34</v>
      </c>
      <c r="AX244" s="14" t="s">
        <v>79</v>
      </c>
      <c r="AY244" s="161" t="s">
        <v>136</v>
      </c>
    </row>
    <row r="245" spans="2:65" s="12" customFormat="1">
      <c r="B245" s="145"/>
      <c r="D245" s="146" t="s">
        <v>145</v>
      </c>
      <c r="E245" s="147" t="s">
        <v>1</v>
      </c>
      <c r="F245" s="148" t="s">
        <v>1341</v>
      </c>
      <c r="H245" s="149">
        <v>10.24</v>
      </c>
      <c r="I245" s="150"/>
      <c r="L245" s="145"/>
      <c r="M245" s="151"/>
      <c r="T245" s="152"/>
      <c r="AT245" s="147" t="s">
        <v>145</v>
      </c>
      <c r="AU245" s="147" t="s">
        <v>90</v>
      </c>
      <c r="AV245" s="12" t="s">
        <v>90</v>
      </c>
      <c r="AW245" s="12" t="s">
        <v>34</v>
      </c>
      <c r="AX245" s="12" t="s">
        <v>79</v>
      </c>
      <c r="AY245" s="147" t="s">
        <v>136</v>
      </c>
    </row>
    <row r="246" spans="2:65" s="13" customFormat="1">
      <c r="B246" s="153"/>
      <c r="D246" s="146" t="s">
        <v>145</v>
      </c>
      <c r="E246" s="154" t="s">
        <v>1</v>
      </c>
      <c r="F246" s="155" t="s">
        <v>168</v>
      </c>
      <c r="H246" s="156">
        <v>55.55</v>
      </c>
      <c r="I246" s="157"/>
      <c r="L246" s="153"/>
      <c r="M246" s="158"/>
      <c r="T246" s="159"/>
      <c r="AT246" s="154" t="s">
        <v>145</v>
      </c>
      <c r="AU246" s="154" t="s">
        <v>90</v>
      </c>
      <c r="AV246" s="13" t="s">
        <v>143</v>
      </c>
      <c r="AW246" s="13" t="s">
        <v>34</v>
      </c>
      <c r="AX246" s="13" t="s">
        <v>87</v>
      </c>
      <c r="AY246" s="154" t="s">
        <v>136</v>
      </c>
    </row>
    <row r="247" spans="2:65" s="11" customFormat="1" ht="22.9" customHeight="1">
      <c r="B247" s="120"/>
      <c r="D247" s="121" t="s">
        <v>78</v>
      </c>
      <c r="E247" s="130" t="s">
        <v>194</v>
      </c>
      <c r="F247" s="130" t="s">
        <v>355</v>
      </c>
      <c r="I247" s="123"/>
      <c r="J247" s="131">
        <f>BK247</f>
        <v>0</v>
      </c>
      <c r="L247" s="120"/>
      <c r="M247" s="125"/>
      <c r="P247" s="126">
        <f>SUM(P248:P274)</f>
        <v>0</v>
      </c>
      <c r="R247" s="126">
        <f>SUM(R248:R274)</f>
        <v>0.57490000000000008</v>
      </c>
      <c r="T247" s="127">
        <f>SUM(T248:T274)</f>
        <v>23.584</v>
      </c>
      <c r="AR247" s="121" t="s">
        <v>87</v>
      </c>
      <c r="AT247" s="128" t="s">
        <v>78</v>
      </c>
      <c r="AU247" s="128" t="s">
        <v>87</v>
      </c>
      <c r="AY247" s="121" t="s">
        <v>136</v>
      </c>
      <c r="BK247" s="129">
        <f>SUM(BK248:BK274)</f>
        <v>0</v>
      </c>
    </row>
    <row r="248" spans="2:65" s="1" customFormat="1" ht="16.5" customHeight="1">
      <c r="B248" s="32"/>
      <c r="C248" s="132" t="s">
        <v>345</v>
      </c>
      <c r="D248" s="132" t="s">
        <v>138</v>
      </c>
      <c r="E248" s="133" t="s">
        <v>1342</v>
      </c>
      <c r="F248" s="134" t="s">
        <v>1343</v>
      </c>
      <c r="G248" s="135" t="s">
        <v>159</v>
      </c>
      <c r="H248" s="136">
        <v>70</v>
      </c>
      <c r="I248" s="137"/>
      <c r="J248" s="138">
        <f>ROUND(I248*H248,2)</f>
        <v>0</v>
      </c>
      <c r="K248" s="134" t="s">
        <v>142</v>
      </c>
      <c r="L248" s="32"/>
      <c r="M248" s="139" t="s">
        <v>1</v>
      </c>
      <c r="N248" s="140" t="s">
        <v>44</v>
      </c>
      <c r="P248" s="141">
        <f>O248*H248</f>
        <v>0</v>
      </c>
      <c r="Q248" s="141">
        <v>7.8700000000000003E-3</v>
      </c>
      <c r="R248" s="141">
        <f>Q248*H248</f>
        <v>0.55090000000000006</v>
      </c>
      <c r="S248" s="141">
        <v>0</v>
      </c>
      <c r="T248" s="142">
        <f>S248*H248</f>
        <v>0</v>
      </c>
      <c r="AR248" s="143" t="s">
        <v>143</v>
      </c>
      <c r="AT248" s="143" t="s">
        <v>138</v>
      </c>
      <c r="AU248" s="143" t="s">
        <v>90</v>
      </c>
      <c r="AY248" s="17" t="s">
        <v>136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87</v>
      </c>
      <c r="BK248" s="144">
        <f>ROUND(I248*H248,2)</f>
        <v>0</v>
      </c>
      <c r="BL248" s="17" t="s">
        <v>143</v>
      </c>
      <c r="BM248" s="143" t="s">
        <v>1344</v>
      </c>
    </row>
    <row r="249" spans="2:65" s="14" customFormat="1">
      <c r="B249" s="160"/>
      <c r="D249" s="146" t="s">
        <v>145</v>
      </c>
      <c r="E249" s="161" t="s">
        <v>1</v>
      </c>
      <c r="F249" s="162" t="s">
        <v>1345</v>
      </c>
      <c r="H249" s="161" t="s">
        <v>1</v>
      </c>
      <c r="I249" s="163"/>
      <c r="L249" s="160"/>
      <c r="M249" s="164"/>
      <c r="T249" s="165"/>
      <c r="AT249" s="161" t="s">
        <v>145</v>
      </c>
      <c r="AU249" s="161" t="s">
        <v>90</v>
      </c>
      <c r="AV249" s="14" t="s">
        <v>87</v>
      </c>
      <c r="AW249" s="14" t="s">
        <v>34</v>
      </c>
      <c r="AX249" s="14" t="s">
        <v>79</v>
      </c>
      <c r="AY249" s="161" t="s">
        <v>136</v>
      </c>
    </row>
    <row r="250" spans="2:65" s="12" customFormat="1">
      <c r="B250" s="145"/>
      <c r="D250" s="146" t="s">
        <v>145</v>
      </c>
      <c r="E250" s="147" t="s">
        <v>1</v>
      </c>
      <c r="F250" s="148" t="s">
        <v>1346</v>
      </c>
      <c r="H250" s="149">
        <v>70</v>
      </c>
      <c r="I250" s="150"/>
      <c r="L250" s="145"/>
      <c r="M250" s="151"/>
      <c r="T250" s="152"/>
      <c r="AT250" s="147" t="s">
        <v>145</v>
      </c>
      <c r="AU250" s="147" t="s">
        <v>90</v>
      </c>
      <c r="AV250" s="12" t="s">
        <v>90</v>
      </c>
      <c r="AW250" s="12" t="s">
        <v>34</v>
      </c>
      <c r="AX250" s="12" t="s">
        <v>87</v>
      </c>
      <c r="AY250" s="147" t="s">
        <v>136</v>
      </c>
    </row>
    <row r="251" spans="2:65" s="1" customFormat="1" ht="24.2" customHeight="1">
      <c r="B251" s="32"/>
      <c r="C251" s="132" t="s">
        <v>356</v>
      </c>
      <c r="D251" s="132" t="s">
        <v>138</v>
      </c>
      <c r="E251" s="133" t="s">
        <v>1347</v>
      </c>
      <c r="F251" s="134" t="s">
        <v>1348</v>
      </c>
      <c r="G251" s="135" t="s">
        <v>149</v>
      </c>
      <c r="H251" s="136">
        <v>600</v>
      </c>
      <c r="I251" s="137"/>
      <c r="J251" s="138">
        <f>ROUND(I251*H251,2)</f>
        <v>0</v>
      </c>
      <c r="K251" s="134" t="s">
        <v>142</v>
      </c>
      <c r="L251" s="32"/>
      <c r="M251" s="139" t="s">
        <v>1</v>
      </c>
      <c r="N251" s="140" t="s">
        <v>44</v>
      </c>
      <c r="P251" s="141">
        <f>O251*H251</f>
        <v>0</v>
      </c>
      <c r="Q251" s="141">
        <v>4.0000000000000003E-5</v>
      </c>
      <c r="R251" s="141">
        <f>Q251*H251</f>
        <v>2.4E-2</v>
      </c>
      <c r="S251" s="141">
        <v>0</v>
      </c>
      <c r="T251" s="142">
        <f>S251*H251</f>
        <v>0</v>
      </c>
      <c r="AR251" s="143" t="s">
        <v>143</v>
      </c>
      <c r="AT251" s="143" t="s">
        <v>138</v>
      </c>
      <c r="AU251" s="143" t="s">
        <v>90</v>
      </c>
      <c r="AY251" s="17" t="s">
        <v>136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87</v>
      </c>
      <c r="BK251" s="144">
        <f>ROUND(I251*H251,2)</f>
        <v>0</v>
      </c>
      <c r="BL251" s="17" t="s">
        <v>143</v>
      </c>
      <c r="BM251" s="143" t="s">
        <v>1349</v>
      </c>
    </row>
    <row r="252" spans="2:65" s="14" customFormat="1">
      <c r="B252" s="160"/>
      <c r="D252" s="146" t="s">
        <v>145</v>
      </c>
      <c r="E252" s="161" t="s">
        <v>1</v>
      </c>
      <c r="F252" s="162" t="s">
        <v>1345</v>
      </c>
      <c r="H252" s="161" t="s">
        <v>1</v>
      </c>
      <c r="I252" s="163"/>
      <c r="L252" s="160"/>
      <c r="M252" s="164"/>
      <c r="T252" s="165"/>
      <c r="AT252" s="161" t="s">
        <v>145</v>
      </c>
      <c r="AU252" s="161" t="s">
        <v>90</v>
      </c>
      <c r="AV252" s="14" t="s">
        <v>87</v>
      </c>
      <c r="AW252" s="14" t="s">
        <v>34</v>
      </c>
      <c r="AX252" s="14" t="s">
        <v>79</v>
      </c>
      <c r="AY252" s="161" t="s">
        <v>136</v>
      </c>
    </row>
    <row r="253" spans="2:65" s="14" customFormat="1">
      <c r="B253" s="160"/>
      <c r="D253" s="146" t="s">
        <v>145</v>
      </c>
      <c r="E253" s="161" t="s">
        <v>1</v>
      </c>
      <c r="F253" s="162" t="s">
        <v>1350</v>
      </c>
      <c r="H253" s="161" t="s">
        <v>1</v>
      </c>
      <c r="I253" s="163"/>
      <c r="L253" s="160"/>
      <c r="M253" s="164"/>
      <c r="T253" s="165"/>
      <c r="AT253" s="161" t="s">
        <v>145</v>
      </c>
      <c r="AU253" s="161" t="s">
        <v>90</v>
      </c>
      <c r="AV253" s="14" t="s">
        <v>87</v>
      </c>
      <c r="AW253" s="14" t="s">
        <v>34</v>
      </c>
      <c r="AX253" s="14" t="s">
        <v>79</v>
      </c>
      <c r="AY253" s="161" t="s">
        <v>136</v>
      </c>
    </row>
    <row r="254" spans="2:65" s="14" customFormat="1">
      <c r="B254" s="160"/>
      <c r="D254" s="146" t="s">
        <v>145</v>
      </c>
      <c r="E254" s="161" t="s">
        <v>1</v>
      </c>
      <c r="F254" s="162" t="s">
        <v>1351</v>
      </c>
      <c r="H254" s="161" t="s">
        <v>1</v>
      </c>
      <c r="I254" s="163"/>
      <c r="L254" s="160"/>
      <c r="M254" s="164"/>
      <c r="T254" s="165"/>
      <c r="AT254" s="161" t="s">
        <v>145</v>
      </c>
      <c r="AU254" s="161" t="s">
        <v>90</v>
      </c>
      <c r="AV254" s="14" t="s">
        <v>87</v>
      </c>
      <c r="AW254" s="14" t="s">
        <v>34</v>
      </c>
      <c r="AX254" s="14" t="s">
        <v>79</v>
      </c>
      <c r="AY254" s="161" t="s">
        <v>136</v>
      </c>
    </row>
    <row r="255" spans="2:65" s="12" customFormat="1">
      <c r="B255" s="145"/>
      <c r="D255" s="146" t="s">
        <v>145</v>
      </c>
      <c r="E255" s="147" t="s">
        <v>1</v>
      </c>
      <c r="F255" s="148" t="s">
        <v>1352</v>
      </c>
      <c r="H255" s="149">
        <v>240</v>
      </c>
      <c r="I255" s="150"/>
      <c r="L255" s="145"/>
      <c r="M255" s="151"/>
      <c r="T255" s="152"/>
      <c r="AT255" s="147" t="s">
        <v>145</v>
      </c>
      <c r="AU255" s="147" t="s">
        <v>90</v>
      </c>
      <c r="AV255" s="12" t="s">
        <v>90</v>
      </c>
      <c r="AW255" s="12" t="s">
        <v>34</v>
      </c>
      <c r="AX255" s="12" t="s">
        <v>79</v>
      </c>
      <c r="AY255" s="147" t="s">
        <v>136</v>
      </c>
    </row>
    <row r="256" spans="2:65" s="14" customFormat="1">
      <c r="B256" s="160"/>
      <c r="D256" s="146" t="s">
        <v>145</v>
      </c>
      <c r="E256" s="161" t="s">
        <v>1</v>
      </c>
      <c r="F256" s="162" t="s">
        <v>1353</v>
      </c>
      <c r="H256" s="161" t="s">
        <v>1</v>
      </c>
      <c r="I256" s="163"/>
      <c r="L256" s="160"/>
      <c r="M256" s="164"/>
      <c r="T256" s="165"/>
      <c r="AT256" s="161" t="s">
        <v>145</v>
      </c>
      <c r="AU256" s="161" t="s">
        <v>90</v>
      </c>
      <c r="AV256" s="14" t="s">
        <v>87</v>
      </c>
      <c r="AW256" s="14" t="s">
        <v>34</v>
      </c>
      <c r="AX256" s="14" t="s">
        <v>79</v>
      </c>
      <c r="AY256" s="161" t="s">
        <v>136</v>
      </c>
    </row>
    <row r="257" spans="2:65" s="12" customFormat="1">
      <c r="B257" s="145"/>
      <c r="D257" s="146" t="s">
        <v>145</v>
      </c>
      <c r="E257" s="147" t="s">
        <v>1</v>
      </c>
      <c r="F257" s="148" t="s">
        <v>1352</v>
      </c>
      <c r="H257" s="149">
        <v>240</v>
      </c>
      <c r="I257" s="150"/>
      <c r="L257" s="145"/>
      <c r="M257" s="151"/>
      <c r="T257" s="152"/>
      <c r="AT257" s="147" t="s">
        <v>145</v>
      </c>
      <c r="AU257" s="147" t="s">
        <v>90</v>
      </c>
      <c r="AV257" s="12" t="s">
        <v>90</v>
      </c>
      <c r="AW257" s="12" t="s">
        <v>34</v>
      </c>
      <c r="AX257" s="12" t="s">
        <v>79</v>
      </c>
      <c r="AY257" s="147" t="s">
        <v>136</v>
      </c>
    </row>
    <row r="258" spans="2:65" s="14" customFormat="1">
      <c r="B258" s="160"/>
      <c r="D258" s="146" t="s">
        <v>145</v>
      </c>
      <c r="E258" s="161" t="s">
        <v>1</v>
      </c>
      <c r="F258" s="162" t="s">
        <v>1354</v>
      </c>
      <c r="H258" s="161" t="s">
        <v>1</v>
      </c>
      <c r="I258" s="163"/>
      <c r="L258" s="160"/>
      <c r="M258" s="164"/>
      <c r="T258" s="165"/>
      <c r="AT258" s="161" t="s">
        <v>145</v>
      </c>
      <c r="AU258" s="161" t="s">
        <v>90</v>
      </c>
      <c r="AV258" s="14" t="s">
        <v>87</v>
      </c>
      <c r="AW258" s="14" t="s">
        <v>34</v>
      </c>
      <c r="AX258" s="14" t="s">
        <v>79</v>
      </c>
      <c r="AY258" s="161" t="s">
        <v>136</v>
      </c>
    </row>
    <row r="259" spans="2:65" s="12" customFormat="1">
      <c r="B259" s="145"/>
      <c r="D259" s="146" t="s">
        <v>145</v>
      </c>
      <c r="E259" s="147" t="s">
        <v>1</v>
      </c>
      <c r="F259" s="148" t="s">
        <v>1355</v>
      </c>
      <c r="H259" s="149">
        <v>120</v>
      </c>
      <c r="I259" s="150"/>
      <c r="L259" s="145"/>
      <c r="M259" s="151"/>
      <c r="T259" s="152"/>
      <c r="AT259" s="147" t="s">
        <v>145</v>
      </c>
      <c r="AU259" s="147" t="s">
        <v>90</v>
      </c>
      <c r="AV259" s="12" t="s">
        <v>90</v>
      </c>
      <c r="AW259" s="12" t="s">
        <v>34</v>
      </c>
      <c r="AX259" s="12" t="s">
        <v>79</v>
      </c>
      <c r="AY259" s="147" t="s">
        <v>136</v>
      </c>
    </row>
    <row r="260" spans="2:65" s="13" customFormat="1">
      <c r="B260" s="153"/>
      <c r="D260" s="146" t="s">
        <v>145</v>
      </c>
      <c r="E260" s="154" t="s">
        <v>1</v>
      </c>
      <c r="F260" s="155" t="s">
        <v>168</v>
      </c>
      <c r="H260" s="156">
        <v>600</v>
      </c>
      <c r="I260" s="157"/>
      <c r="L260" s="153"/>
      <c r="M260" s="158"/>
      <c r="T260" s="159"/>
      <c r="AT260" s="154" t="s">
        <v>145</v>
      </c>
      <c r="AU260" s="154" t="s">
        <v>90</v>
      </c>
      <c r="AV260" s="13" t="s">
        <v>143</v>
      </c>
      <c r="AW260" s="13" t="s">
        <v>34</v>
      </c>
      <c r="AX260" s="13" t="s">
        <v>87</v>
      </c>
      <c r="AY260" s="154" t="s">
        <v>136</v>
      </c>
    </row>
    <row r="261" spans="2:65" s="1" customFormat="1" ht="24.2" customHeight="1">
      <c r="B261" s="32"/>
      <c r="C261" s="132" t="s">
        <v>361</v>
      </c>
      <c r="D261" s="132" t="s">
        <v>138</v>
      </c>
      <c r="E261" s="133" t="s">
        <v>1356</v>
      </c>
      <c r="F261" s="134" t="s">
        <v>1357</v>
      </c>
      <c r="G261" s="135" t="s">
        <v>155</v>
      </c>
      <c r="H261" s="136">
        <v>100</v>
      </c>
      <c r="I261" s="137"/>
      <c r="J261" s="138">
        <f>ROUND(I261*H261,2)</f>
        <v>0</v>
      </c>
      <c r="K261" s="134" t="s">
        <v>142</v>
      </c>
      <c r="L261" s="32"/>
      <c r="M261" s="139" t="s">
        <v>1</v>
      </c>
      <c r="N261" s="140" t="s">
        <v>44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143</v>
      </c>
      <c r="AT261" s="143" t="s">
        <v>138</v>
      </c>
      <c r="AU261" s="143" t="s">
        <v>90</v>
      </c>
      <c r="AY261" s="17" t="s">
        <v>136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7" t="s">
        <v>87</v>
      </c>
      <c r="BK261" s="144">
        <f>ROUND(I261*H261,2)</f>
        <v>0</v>
      </c>
      <c r="BL261" s="17" t="s">
        <v>143</v>
      </c>
      <c r="BM261" s="143" t="s">
        <v>1358</v>
      </c>
    </row>
    <row r="262" spans="2:65" s="14" customFormat="1">
      <c r="B262" s="160"/>
      <c r="D262" s="146" t="s">
        <v>145</v>
      </c>
      <c r="E262" s="161" t="s">
        <v>1</v>
      </c>
      <c r="F262" s="162" t="s">
        <v>1359</v>
      </c>
      <c r="H262" s="161" t="s">
        <v>1</v>
      </c>
      <c r="I262" s="163"/>
      <c r="L262" s="160"/>
      <c r="M262" s="164"/>
      <c r="T262" s="165"/>
      <c r="AT262" s="161" t="s">
        <v>145</v>
      </c>
      <c r="AU262" s="161" t="s">
        <v>90</v>
      </c>
      <c r="AV262" s="14" t="s">
        <v>87</v>
      </c>
      <c r="AW262" s="14" t="s">
        <v>34</v>
      </c>
      <c r="AX262" s="14" t="s">
        <v>79</v>
      </c>
      <c r="AY262" s="161" t="s">
        <v>136</v>
      </c>
    </row>
    <row r="263" spans="2:65" s="12" customFormat="1">
      <c r="B263" s="145"/>
      <c r="D263" s="146" t="s">
        <v>145</v>
      </c>
      <c r="E263" s="147" t="s">
        <v>1</v>
      </c>
      <c r="F263" s="148" t="s">
        <v>1360</v>
      </c>
      <c r="H263" s="149">
        <v>100</v>
      </c>
      <c r="I263" s="150"/>
      <c r="L263" s="145"/>
      <c r="M263" s="151"/>
      <c r="T263" s="152"/>
      <c r="AT263" s="147" t="s">
        <v>145</v>
      </c>
      <c r="AU263" s="147" t="s">
        <v>90</v>
      </c>
      <c r="AV263" s="12" t="s">
        <v>90</v>
      </c>
      <c r="AW263" s="12" t="s">
        <v>34</v>
      </c>
      <c r="AX263" s="12" t="s">
        <v>87</v>
      </c>
      <c r="AY263" s="147" t="s">
        <v>136</v>
      </c>
    </row>
    <row r="264" spans="2:65" s="1" customFormat="1" ht="24.2" customHeight="1">
      <c r="B264" s="32"/>
      <c r="C264" s="132" t="s">
        <v>366</v>
      </c>
      <c r="D264" s="132" t="s">
        <v>138</v>
      </c>
      <c r="E264" s="133" t="s">
        <v>357</v>
      </c>
      <c r="F264" s="134" t="s">
        <v>358</v>
      </c>
      <c r="G264" s="135" t="s">
        <v>359</v>
      </c>
      <c r="H264" s="136">
        <v>1</v>
      </c>
      <c r="I264" s="137"/>
      <c r="J264" s="138">
        <f>ROUND(I264*H264,2)</f>
        <v>0</v>
      </c>
      <c r="K264" s="134" t="s">
        <v>1</v>
      </c>
      <c r="L264" s="32"/>
      <c r="M264" s="139" t="s">
        <v>1</v>
      </c>
      <c r="N264" s="140" t="s">
        <v>44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143</v>
      </c>
      <c r="AT264" s="143" t="s">
        <v>138</v>
      </c>
      <c r="AU264" s="143" t="s">
        <v>90</v>
      </c>
      <c r="AY264" s="17" t="s">
        <v>136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87</v>
      </c>
      <c r="BK264" s="144">
        <f>ROUND(I264*H264,2)</f>
        <v>0</v>
      </c>
      <c r="BL264" s="17" t="s">
        <v>143</v>
      </c>
      <c r="BM264" s="143" t="s">
        <v>360</v>
      </c>
    </row>
    <row r="265" spans="2:65" s="1" customFormat="1" ht="24.2" customHeight="1">
      <c r="B265" s="32"/>
      <c r="C265" s="132" t="s">
        <v>372</v>
      </c>
      <c r="D265" s="132" t="s">
        <v>138</v>
      </c>
      <c r="E265" s="133" t="s">
        <v>1361</v>
      </c>
      <c r="F265" s="134" t="s">
        <v>1362</v>
      </c>
      <c r="G265" s="135" t="s">
        <v>197</v>
      </c>
      <c r="H265" s="136">
        <v>4</v>
      </c>
      <c r="I265" s="137"/>
      <c r="J265" s="138">
        <f>ROUND(I265*H265,2)</f>
        <v>0</v>
      </c>
      <c r="K265" s="134" t="s">
        <v>142</v>
      </c>
      <c r="L265" s="32"/>
      <c r="M265" s="139" t="s">
        <v>1</v>
      </c>
      <c r="N265" s="140" t="s">
        <v>44</v>
      </c>
      <c r="P265" s="141">
        <f>O265*H265</f>
        <v>0</v>
      </c>
      <c r="Q265" s="141">
        <v>0</v>
      </c>
      <c r="R265" s="141">
        <f>Q265*H265</f>
        <v>0</v>
      </c>
      <c r="S265" s="141">
        <v>0.316</v>
      </c>
      <c r="T265" s="142">
        <f>S265*H265</f>
        <v>1.264</v>
      </c>
      <c r="AR265" s="143" t="s">
        <v>143</v>
      </c>
      <c r="AT265" s="143" t="s">
        <v>138</v>
      </c>
      <c r="AU265" s="143" t="s">
        <v>90</v>
      </c>
      <c r="AY265" s="17" t="s">
        <v>136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87</v>
      </c>
      <c r="BK265" s="144">
        <f>ROUND(I265*H265,2)</f>
        <v>0</v>
      </c>
      <c r="BL265" s="17" t="s">
        <v>143</v>
      </c>
      <c r="BM265" s="143" t="s">
        <v>1363</v>
      </c>
    </row>
    <row r="266" spans="2:65" s="12" customFormat="1">
      <c r="B266" s="145"/>
      <c r="D266" s="146" t="s">
        <v>145</v>
      </c>
      <c r="E266" s="147" t="s">
        <v>1</v>
      </c>
      <c r="F266" s="148" t="s">
        <v>1364</v>
      </c>
      <c r="H266" s="149">
        <v>4</v>
      </c>
      <c r="I266" s="150"/>
      <c r="L266" s="145"/>
      <c r="M266" s="151"/>
      <c r="T266" s="152"/>
      <c r="AT266" s="147" t="s">
        <v>145</v>
      </c>
      <c r="AU266" s="147" t="s">
        <v>90</v>
      </c>
      <c r="AV266" s="12" t="s">
        <v>90</v>
      </c>
      <c r="AW266" s="12" t="s">
        <v>34</v>
      </c>
      <c r="AX266" s="12" t="s">
        <v>87</v>
      </c>
      <c r="AY266" s="147" t="s">
        <v>136</v>
      </c>
    </row>
    <row r="267" spans="2:65" s="1" customFormat="1" ht="24.2" customHeight="1">
      <c r="B267" s="32"/>
      <c r="C267" s="132" t="s">
        <v>382</v>
      </c>
      <c r="D267" s="132" t="s">
        <v>138</v>
      </c>
      <c r="E267" s="133" t="s">
        <v>1365</v>
      </c>
      <c r="F267" s="134" t="s">
        <v>1366</v>
      </c>
      <c r="G267" s="135" t="s">
        <v>159</v>
      </c>
      <c r="H267" s="136">
        <v>8</v>
      </c>
      <c r="I267" s="137"/>
      <c r="J267" s="138">
        <f>ROUND(I267*H267,2)</f>
        <v>0</v>
      </c>
      <c r="K267" s="134" t="s">
        <v>142</v>
      </c>
      <c r="L267" s="32"/>
      <c r="M267" s="139" t="s">
        <v>1</v>
      </c>
      <c r="N267" s="140" t="s">
        <v>44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143</v>
      </c>
      <c r="AT267" s="143" t="s">
        <v>138</v>
      </c>
      <c r="AU267" s="143" t="s">
        <v>90</v>
      </c>
      <c r="AY267" s="17" t="s">
        <v>136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87</v>
      </c>
      <c r="BK267" s="144">
        <f>ROUND(I267*H267,2)</f>
        <v>0</v>
      </c>
      <c r="BL267" s="17" t="s">
        <v>143</v>
      </c>
      <c r="BM267" s="143" t="s">
        <v>1367</v>
      </c>
    </row>
    <row r="268" spans="2:65" s="12" customFormat="1">
      <c r="B268" s="145"/>
      <c r="D268" s="146" t="s">
        <v>145</v>
      </c>
      <c r="E268" s="147" t="s">
        <v>1</v>
      </c>
      <c r="F268" s="148" t="s">
        <v>1368</v>
      </c>
      <c r="H268" s="149">
        <v>8</v>
      </c>
      <c r="I268" s="150"/>
      <c r="L268" s="145"/>
      <c r="M268" s="151"/>
      <c r="T268" s="152"/>
      <c r="AT268" s="147" t="s">
        <v>145</v>
      </c>
      <c r="AU268" s="147" t="s">
        <v>90</v>
      </c>
      <c r="AV268" s="12" t="s">
        <v>90</v>
      </c>
      <c r="AW268" s="12" t="s">
        <v>34</v>
      </c>
      <c r="AX268" s="12" t="s">
        <v>87</v>
      </c>
      <c r="AY268" s="147" t="s">
        <v>136</v>
      </c>
    </row>
    <row r="269" spans="2:65" s="1" customFormat="1" ht="33" customHeight="1">
      <c r="B269" s="32"/>
      <c r="C269" s="132" t="s">
        <v>393</v>
      </c>
      <c r="D269" s="132" t="s">
        <v>138</v>
      </c>
      <c r="E269" s="133" t="s">
        <v>1369</v>
      </c>
      <c r="F269" s="134" t="s">
        <v>1370</v>
      </c>
      <c r="G269" s="135" t="s">
        <v>197</v>
      </c>
      <c r="H269" s="136">
        <v>4</v>
      </c>
      <c r="I269" s="137"/>
      <c r="J269" s="138">
        <f>ROUND(I269*H269,2)</f>
        <v>0</v>
      </c>
      <c r="K269" s="134" t="s">
        <v>142</v>
      </c>
      <c r="L269" s="32"/>
      <c r="M269" s="139" t="s">
        <v>1</v>
      </c>
      <c r="N269" s="140" t="s">
        <v>44</v>
      </c>
      <c r="P269" s="141">
        <f>O269*H269</f>
        <v>0</v>
      </c>
      <c r="Q269" s="141">
        <v>0</v>
      </c>
      <c r="R269" s="141">
        <f>Q269*H269</f>
        <v>0</v>
      </c>
      <c r="S269" s="141">
        <v>0.57999999999999996</v>
      </c>
      <c r="T269" s="142">
        <f>S269*H269</f>
        <v>2.3199999999999998</v>
      </c>
      <c r="AR269" s="143" t="s">
        <v>143</v>
      </c>
      <c r="AT269" s="143" t="s">
        <v>138</v>
      </c>
      <c r="AU269" s="143" t="s">
        <v>90</v>
      </c>
      <c r="AY269" s="17" t="s">
        <v>136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87</v>
      </c>
      <c r="BK269" s="144">
        <f>ROUND(I269*H269,2)</f>
        <v>0</v>
      </c>
      <c r="BL269" s="17" t="s">
        <v>143</v>
      </c>
      <c r="BM269" s="143" t="s">
        <v>1371</v>
      </c>
    </row>
    <row r="270" spans="2:65" s="12" customFormat="1">
      <c r="B270" s="145"/>
      <c r="D270" s="146" t="s">
        <v>145</v>
      </c>
      <c r="E270" s="147" t="s">
        <v>1</v>
      </c>
      <c r="F270" s="148" t="s">
        <v>1364</v>
      </c>
      <c r="H270" s="149">
        <v>4</v>
      </c>
      <c r="I270" s="150"/>
      <c r="L270" s="145"/>
      <c r="M270" s="151"/>
      <c r="T270" s="152"/>
      <c r="AT270" s="147" t="s">
        <v>145</v>
      </c>
      <c r="AU270" s="147" t="s">
        <v>90</v>
      </c>
      <c r="AV270" s="12" t="s">
        <v>90</v>
      </c>
      <c r="AW270" s="12" t="s">
        <v>34</v>
      </c>
      <c r="AX270" s="12" t="s">
        <v>87</v>
      </c>
      <c r="AY270" s="147" t="s">
        <v>136</v>
      </c>
    </row>
    <row r="271" spans="2:65" s="1" customFormat="1" ht="16.5" customHeight="1">
      <c r="B271" s="32"/>
      <c r="C271" s="132" t="s">
        <v>403</v>
      </c>
      <c r="D271" s="132" t="s">
        <v>138</v>
      </c>
      <c r="E271" s="133" t="s">
        <v>362</v>
      </c>
      <c r="F271" s="134" t="s">
        <v>363</v>
      </c>
      <c r="G271" s="135" t="s">
        <v>197</v>
      </c>
      <c r="H271" s="136">
        <v>1000</v>
      </c>
      <c r="I271" s="137"/>
      <c r="J271" s="138">
        <f>ROUND(I271*H271,2)</f>
        <v>0</v>
      </c>
      <c r="K271" s="134" t="s">
        <v>142</v>
      </c>
      <c r="L271" s="32"/>
      <c r="M271" s="139" t="s">
        <v>1</v>
      </c>
      <c r="N271" s="140" t="s">
        <v>44</v>
      </c>
      <c r="P271" s="141">
        <f>O271*H271</f>
        <v>0</v>
      </c>
      <c r="Q271" s="141">
        <v>0</v>
      </c>
      <c r="R271" s="141">
        <f>Q271*H271</f>
        <v>0</v>
      </c>
      <c r="S271" s="141">
        <v>0.01</v>
      </c>
      <c r="T271" s="142">
        <f>S271*H271</f>
        <v>10</v>
      </c>
      <c r="AR271" s="143" t="s">
        <v>143</v>
      </c>
      <c r="AT271" s="143" t="s">
        <v>138</v>
      </c>
      <c r="AU271" s="143" t="s">
        <v>90</v>
      </c>
      <c r="AY271" s="17" t="s">
        <v>136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87</v>
      </c>
      <c r="BK271" s="144">
        <f>ROUND(I271*H271,2)</f>
        <v>0</v>
      </c>
      <c r="BL271" s="17" t="s">
        <v>143</v>
      </c>
      <c r="BM271" s="143" t="s">
        <v>364</v>
      </c>
    </row>
    <row r="272" spans="2:65" s="12" customFormat="1">
      <c r="B272" s="145"/>
      <c r="D272" s="146" t="s">
        <v>145</v>
      </c>
      <c r="E272" s="147" t="s">
        <v>1</v>
      </c>
      <c r="F272" s="148" t="s">
        <v>365</v>
      </c>
      <c r="H272" s="149">
        <v>1000</v>
      </c>
      <c r="I272" s="150"/>
      <c r="L272" s="145"/>
      <c r="M272" s="151"/>
      <c r="T272" s="152"/>
      <c r="AT272" s="147" t="s">
        <v>145</v>
      </c>
      <c r="AU272" s="147" t="s">
        <v>90</v>
      </c>
      <c r="AV272" s="12" t="s">
        <v>90</v>
      </c>
      <c r="AW272" s="12" t="s">
        <v>34</v>
      </c>
      <c r="AX272" s="12" t="s">
        <v>87</v>
      </c>
      <c r="AY272" s="147" t="s">
        <v>136</v>
      </c>
    </row>
    <row r="273" spans="2:65" s="1" customFormat="1" ht="24.2" customHeight="1">
      <c r="B273" s="32"/>
      <c r="C273" s="132" t="s">
        <v>410</v>
      </c>
      <c r="D273" s="132" t="s">
        <v>138</v>
      </c>
      <c r="E273" s="133" t="s">
        <v>367</v>
      </c>
      <c r="F273" s="134" t="s">
        <v>368</v>
      </c>
      <c r="G273" s="135" t="s">
        <v>197</v>
      </c>
      <c r="H273" s="136">
        <v>500</v>
      </c>
      <c r="I273" s="137"/>
      <c r="J273" s="138">
        <f>ROUND(I273*H273,2)</f>
        <v>0</v>
      </c>
      <c r="K273" s="134" t="s">
        <v>142</v>
      </c>
      <c r="L273" s="32"/>
      <c r="M273" s="139" t="s">
        <v>1</v>
      </c>
      <c r="N273" s="140" t="s">
        <v>44</v>
      </c>
      <c r="P273" s="141">
        <f>O273*H273</f>
        <v>0</v>
      </c>
      <c r="Q273" s="141">
        <v>0</v>
      </c>
      <c r="R273" s="141">
        <f>Q273*H273</f>
        <v>0</v>
      </c>
      <c r="S273" s="141">
        <v>0.02</v>
      </c>
      <c r="T273" s="142">
        <f>S273*H273</f>
        <v>10</v>
      </c>
      <c r="AR273" s="143" t="s">
        <v>143</v>
      </c>
      <c r="AT273" s="143" t="s">
        <v>138</v>
      </c>
      <c r="AU273" s="143" t="s">
        <v>90</v>
      </c>
      <c r="AY273" s="17" t="s">
        <v>136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87</v>
      </c>
      <c r="BK273" s="144">
        <f>ROUND(I273*H273,2)</f>
        <v>0</v>
      </c>
      <c r="BL273" s="17" t="s">
        <v>143</v>
      </c>
      <c r="BM273" s="143" t="s">
        <v>369</v>
      </c>
    </row>
    <row r="274" spans="2:65" s="12" customFormat="1">
      <c r="B274" s="145"/>
      <c r="D274" s="146" t="s">
        <v>145</v>
      </c>
      <c r="E274" s="147" t="s">
        <v>1</v>
      </c>
      <c r="F274" s="148" t="s">
        <v>370</v>
      </c>
      <c r="H274" s="149">
        <v>500</v>
      </c>
      <c r="I274" s="150"/>
      <c r="L274" s="145"/>
      <c r="M274" s="151"/>
      <c r="T274" s="152"/>
      <c r="AT274" s="147" t="s">
        <v>145</v>
      </c>
      <c r="AU274" s="147" t="s">
        <v>90</v>
      </c>
      <c r="AV274" s="12" t="s">
        <v>90</v>
      </c>
      <c r="AW274" s="12" t="s">
        <v>34</v>
      </c>
      <c r="AX274" s="12" t="s">
        <v>87</v>
      </c>
      <c r="AY274" s="147" t="s">
        <v>136</v>
      </c>
    </row>
    <row r="275" spans="2:65" s="11" customFormat="1" ht="22.9" customHeight="1">
      <c r="B275" s="120"/>
      <c r="D275" s="121" t="s">
        <v>78</v>
      </c>
      <c r="E275" s="130" t="s">
        <v>152</v>
      </c>
      <c r="F275" s="130" t="s">
        <v>1372</v>
      </c>
      <c r="I275" s="123"/>
      <c r="J275" s="131">
        <f>BK275</f>
        <v>0</v>
      </c>
      <c r="L275" s="120"/>
      <c r="M275" s="125"/>
      <c r="P275" s="126">
        <f>SUM(P276:P281)</f>
        <v>0</v>
      </c>
      <c r="R275" s="126">
        <f>SUM(R276:R281)</f>
        <v>0</v>
      </c>
      <c r="T275" s="127">
        <f>SUM(T276:T281)</f>
        <v>0</v>
      </c>
      <c r="AR275" s="121" t="s">
        <v>87</v>
      </c>
      <c r="AT275" s="128" t="s">
        <v>78</v>
      </c>
      <c r="AU275" s="128" t="s">
        <v>87</v>
      </c>
      <c r="AY275" s="121" t="s">
        <v>136</v>
      </c>
      <c r="BK275" s="129">
        <f>SUM(BK276:BK281)</f>
        <v>0</v>
      </c>
    </row>
    <row r="276" spans="2:65" s="1" customFormat="1" ht="21.75" customHeight="1">
      <c r="B276" s="32"/>
      <c r="C276" s="132" t="s">
        <v>415</v>
      </c>
      <c r="D276" s="132" t="s">
        <v>138</v>
      </c>
      <c r="E276" s="133" t="s">
        <v>1373</v>
      </c>
      <c r="F276" s="134" t="s">
        <v>1374</v>
      </c>
      <c r="G276" s="135" t="s">
        <v>159</v>
      </c>
      <c r="H276" s="136">
        <v>33.4</v>
      </c>
      <c r="I276" s="137"/>
      <c r="J276" s="138">
        <f>ROUND(I276*H276,2)</f>
        <v>0</v>
      </c>
      <c r="K276" s="134" t="s">
        <v>142</v>
      </c>
      <c r="L276" s="32"/>
      <c r="M276" s="139" t="s">
        <v>1</v>
      </c>
      <c r="N276" s="140" t="s">
        <v>44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143</v>
      </c>
      <c r="AT276" s="143" t="s">
        <v>138</v>
      </c>
      <c r="AU276" s="143" t="s">
        <v>90</v>
      </c>
      <c r="AY276" s="17" t="s">
        <v>136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87</v>
      </c>
      <c r="BK276" s="144">
        <f>ROUND(I276*H276,2)</f>
        <v>0</v>
      </c>
      <c r="BL276" s="17" t="s">
        <v>143</v>
      </c>
      <c r="BM276" s="143" t="s">
        <v>1375</v>
      </c>
    </row>
    <row r="277" spans="2:65" s="14" customFormat="1">
      <c r="B277" s="160"/>
      <c r="D277" s="146" t="s">
        <v>145</v>
      </c>
      <c r="E277" s="161" t="s">
        <v>1</v>
      </c>
      <c r="F277" s="162" t="s">
        <v>1376</v>
      </c>
      <c r="H277" s="161" t="s">
        <v>1</v>
      </c>
      <c r="I277" s="163"/>
      <c r="L277" s="160"/>
      <c r="M277" s="164"/>
      <c r="T277" s="165"/>
      <c r="AT277" s="161" t="s">
        <v>145</v>
      </c>
      <c r="AU277" s="161" t="s">
        <v>90</v>
      </c>
      <c r="AV277" s="14" t="s">
        <v>87</v>
      </c>
      <c r="AW277" s="14" t="s">
        <v>34</v>
      </c>
      <c r="AX277" s="14" t="s">
        <v>79</v>
      </c>
      <c r="AY277" s="161" t="s">
        <v>136</v>
      </c>
    </row>
    <row r="278" spans="2:65" s="12" customFormat="1">
      <c r="B278" s="145"/>
      <c r="D278" s="146" t="s">
        <v>145</v>
      </c>
      <c r="E278" s="147" t="s">
        <v>1</v>
      </c>
      <c r="F278" s="148" t="s">
        <v>1377</v>
      </c>
      <c r="H278" s="149">
        <v>33.4</v>
      </c>
      <c r="I278" s="150"/>
      <c r="L278" s="145"/>
      <c r="M278" s="151"/>
      <c r="T278" s="152"/>
      <c r="AT278" s="147" t="s">
        <v>145</v>
      </c>
      <c r="AU278" s="147" t="s">
        <v>90</v>
      </c>
      <c r="AV278" s="12" t="s">
        <v>90</v>
      </c>
      <c r="AW278" s="12" t="s">
        <v>34</v>
      </c>
      <c r="AX278" s="12" t="s">
        <v>87</v>
      </c>
      <c r="AY278" s="147" t="s">
        <v>136</v>
      </c>
    </row>
    <row r="279" spans="2:65" s="1" customFormat="1" ht="21.75" customHeight="1">
      <c r="B279" s="32"/>
      <c r="C279" s="132" t="s">
        <v>420</v>
      </c>
      <c r="D279" s="132" t="s">
        <v>138</v>
      </c>
      <c r="E279" s="133" t="s">
        <v>1378</v>
      </c>
      <c r="F279" s="134" t="s">
        <v>1379</v>
      </c>
      <c r="G279" s="135" t="s">
        <v>159</v>
      </c>
      <c r="H279" s="136">
        <v>97.6</v>
      </c>
      <c r="I279" s="137"/>
      <c r="J279" s="138">
        <f>ROUND(I279*H279,2)</f>
        <v>0</v>
      </c>
      <c r="K279" s="134" t="s">
        <v>142</v>
      </c>
      <c r="L279" s="32"/>
      <c r="M279" s="139" t="s">
        <v>1</v>
      </c>
      <c r="N279" s="140" t="s">
        <v>44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143</v>
      </c>
      <c r="AT279" s="143" t="s">
        <v>138</v>
      </c>
      <c r="AU279" s="143" t="s">
        <v>90</v>
      </c>
      <c r="AY279" s="17" t="s">
        <v>136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87</v>
      </c>
      <c r="BK279" s="144">
        <f>ROUND(I279*H279,2)</f>
        <v>0</v>
      </c>
      <c r="BL279" s="17" t="s">
        <v>143</v>
      </c>
      <c r="BM279" s="143" t="s">
        <v>1380</v>
      </c>
    </row>
    <row r="280" spans="2:65" s="14" customFormat="1">
      <c r="B280" s="160"/>
      <c r="D280" s="146" t="s">
        <v>145</v>
      </c>
      <c r="E280" s="161" t="s">
        <v>1</v>
      </c>
      <c r="F280" s="162" t="s">
        <v>1376</v>
      </c>
      <c r="H280" s="161" t="s">
        <v>1</v>
      </c>
      <c r="I280" s="163"/>
      <c r="L280" s="160"/>
      <c r="M280" s="164"/>
      <c r="T280" s="165"/>
      <c r="AT280" s="161" t="s">
        <v>145</v>
      </c>
      <c r="AU280" s="161" t="s">
        <v>90</v>
      </c>
      <c r="AV280" s="14" t="s">
        <v>87</v>
      </c>
      <c r="AW280" s="14" t="s">
        <v>34</v>
      </c>
      <c r="AX280" s="14" t="s">
        <v>79</v>
      </c>
      <c r="AY280" s="161" t="s">
        <v>136</v>
      </c>
    </row>
    <row r="281" spans="2:65" s="12" customFormat="1">
      <c r="B281" s="145"/>
      <c r="D281" s="146" t="s">
        <v>145</v>
      </c>
      <c r="E281" s="147" t="s">
        <v>1</v>
      </c>
      <c r="F281" s="148" t="s">
        <v>1381</v>
      </c>
      <c r="H281" s="149">
        <v>97.6</v>
      </c>
      <c r="I281" s="150"/>
      <c r="L281" s="145"/>
      <c r="M281" s="151"/>
      <c r="T281" s="152"/>
      <c r="AT281" s="147" t="s">
        <v>145</v>
      </c>
      <c r="AU281" s="147" t="s">
        <v>90</v>
      </c>
      <c r="AV281" s="12" t="s">
        <v>90</v>
      </c>
      <c r="AW281" s="12" t="s">
        <v>34</v>
      </c>
      <c r="AX281" s="12" t="s">
        <v>87</v>
      </c>
      <c r="AY281" s="147" t="s">
        <v>136</v>
      </c>
    </row>
    <row r="282" spans="2:65" s="11" customFormat="1" ht="22.9" customHeight="1">
      <c r="B282" s="120"/>
      <c r="D282" s="121" t="s">
        <v>78</v>
      </c>
      <c r="E282" s="130" t="s">
        <v>143</v>
      </c>
      <c r="F282" s="130" t="s">
        <v>371</v>
      </c>
      <c r="I282" s="123"/>
      <c r="J282" s="131">
        <f>BK282</f>
        <v>0</v>
      </c>
      <c r="L282" s="120"/>
      <c r="M282" s="125"/>
      <c r="P282" s="126">
        <f>SUM(P283:P322)</f>
        <v>0</v>
      </c>
      <c r="R282" s="126">
        <f>SUM(R283:R322)</f>
        <v>19.202324499999996</v>
      </c>
      <c r="T282" s="127">
        <f>SUM(T283:T322)</f>
        <v>0</v>
      </c>
      <c r="AR282" s="121" t="s">
        <v>87</v>
      </c>
      <c r="AT282" s="128" t="s">
        <v>78</v>
      </c>
      <c r="AU282" s="128" t="s">
        <v>87</v>
      </c>
      <c r="AY282" s="121" t="s">
        <v>136</v>
      </c>
      <c r="BK282" s="129">
        <f>SUM(BK283:BK322)</f>
        <v>0</v>
      </c>
    </row>
    <row r="283" spans="2:65" s="1" customFormat="1" ht="16.5" customHeight="1">
      <c r="B283" s="32"/>
      <c r="C283" s="132" t="s">
        <v>434</v>
      </c>
      <c r="D283" s="132" t="s">
        <v>138</v>
      </c>
      <c r="E283" s="133" t="s">
        <v>373</v>
      </c>
      <c r="F283" s="134" t="s">
        <v>374</v>
      </c>
      <c r="G283" s="135" t="s">
        <v>207</v>
      </c>
      <c r="H283" s="136">
        <v>0.26200000000000001</v>
      </c>
      <c r="I283" s="137"/>
      <c r="J283" s="138">
        <f>ROUND(I283*H283,2)</f>
        <v>0</v>
      </c>
      <c r="K283" s="134" t="s">
        <v>142</v>
      </c>
      <c r="L283" s="32"/>
      <c r="M283" s="139" t="s">
        <v>1</v>
      </c>
      <c r="N283" s="140" t="s">
        <v>44</v>
      </c>
      <c r="P283" s="141">
        <f>O283*H283</f>
        <v>0</v>
      </c>
      <c r="Q283" s="141">
        <v>1.8907700000000001</v>
      </c>
      <c r="R283" s="141">
        <f>Q283*H283</f>
        <v>0.49538174000000001</v>
      </c>
      <c r="S283" s="141">
        <v>0</v>
      </c>
      <c r="T283" s="142">
        <f>S283*H283</f>
        <v>0</v>
      </c>
      <c r="AR283" s="143" t="s">
        <v>143</v>
      </c>
      <c r="AT283" s="143" t="s">
        <v>138</v>
      </c>
      <c r="AU283" s="143" t="s">
        <v>90</v>
      </c>
      <c r="AY283" s="17" t="s">
        <v>136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87</v>
      </c>
      <c r="BK283" s="144">
        <f>ROUND(I283*H283,2)</f>
        <v>0</v>
      </c>
      <c r="BL283" s="17" t="s">
        <v>143</v>
      </c>
      <c r="BM283" s="143" t="s">
        <v>375</v>
      </c>
    </row>
    <row r="284" spans="2:65" s="14" customFormat="1">
      <c r="B284" s="160"/>
      <c r="D284" s="146" t="s">
        <v>145</v>
      </c>
      <c r="E284" s="161" t="s">
        <v>1</v>
      </c>
      <c r="F284" s="162" t="s">
        <v>1382</v>
      </c>
      <c r="H284" s="161" t="s">
        <v>1</v>
      </c>
      <c r="I284" s="163"/>
      <c r="L284" s="160"/>
      <c r="M284" s="164"/>
      <c r="T284" s="165"/>
      <c r="AT284" s="161" t="s">
        <v>145</v>
      </c>
      <c r="AU284" s="161" t="s">
        <v>90</v>
      </c>
      <c r="AV284" s="14" t="s">
        <v>87</v>
      </c>
      <c r="AW284" s="14" t="s">
        <v>34</v>
      </c>
      <c r="AX284" s="14" t="s">
        <v>79</v>
      </c>
      <c r="AY284" s="161" t="s">
        <v>136</v>
      </c>
    </row>
    <row r="285" spans="2:65" s="12" customFormat="1">
      <c r="B285" s="145"/>
      <c r="D285" s="146" t="s">
        <v>145</v>
      </c>
      <c r="E285" s="147" t="s">
        <v>1</v>
      </c>
      <c r="F285" s="148" t="s">
        <v>1383</v>
      </c>
      <c r="H285" s="149">
        <v>0.26200000000000001</v>
      </c>
      <c r="I285" s="150"/>
      <c r="L285" s="145"/>
      <c r="M285" s="151"/>
      <c r="T285" s="152"/>
      <c r="AT285" s="147" t="s">
        <v>145</v>
      </c>
      <c r="AU285" s="147" t="s">
        <v>90</v>
      </c>
      <c r="AV285" s="12" t="s">
        <v>90</v>
      </c>
      <c r="AW285" s="12" t="s">
        <v>34</v>
      </c>
      <c r="AX285" s="12" t="s">
        <v>87</v>
      </c>
      <c r="AY285" s="147" t="s">
        <v>136</v>
      </c>
    </row>
    <row r="286" spans="2:65" s="1" customFormat="1" ht="21.75" customHeight="1">
      <c r="B286" s="32"/>
      <c r="C286" s="132" t="s">
        <v>438</v>
      </c>
      <c r="D286" s="132" t="s">
        <v>138</v>
      </c>
      <c r="E286" s="133" t="s">
        <v>1384</v>
      </c>
      <c r="F286" s="134" t="s">
        <v>1385</v>
      </c>
      <c r="G286" s="135" t="s">
        <v>187</v>
      </c>
      <c r="H286" s="136">
        <v>1</v>
      </c>
      <c r="I286" s="137"/>
      <c r="J286" s="138">
        <f>ROUND(I286*H286,2)</f>
        <v>0</v>
      </c>
      <c r="K286" s="134" t="s">
        <v>142</v>
      </c>
      <c r="L286" s="32"/>
      <c r="M286" s="139" t="s">
        <v>1</v>
      </c>
      <c r="N286" s="140" t="s">
        <v>44</v>
      </c>
      <c r="P286" s="141">
        <f>O286*H286</f>
        <v>0</v>
      </c>
      <c r="Q286" s="141">
        <v>0.22394</v>
      </c>
      <c r="R286" s="141">
        <f>Q286*H286</f>
        <v>0.22394</v>
      </c>
      <c r="S286" s="141">
        <v>0</v>
      </c>
      <c r="T286" s="142">
        <f>S286*H286</f>
        <v>0</v>
      </c>
      <c r="AR286" s="143" t="s">
        <v>143</v>
      </c>
      <c r="AT286" s="143" t="s">
        <v>138</v>
      </c>
      <c r="AU286" s="143" t="s">
        <v>90</v>
      </c>
      <c r="AY286" s="17" t="s">
        <v>136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87</v>
      </c>
      <c r="BK286" s="144">
        <f>ROUND(I286*H286,2)</f>
        <v>0</v>
      </c>
      <c r="BL286" s="17" t="s">
        <v>143</v>
      </c>
      <c r="BM286" s="143" t="s">
        <v>1386</v>
      </c>
    </row>
    <row r="287" spans="2:65" s="12" customFormat="1">
      <c r="B287" s="145"/>
      <c r="D287" s="146" t="s">
        <v>145</v>
      </c>
      <c r="E287" s="147" t="s">
        <v>1</v>
      </c>
      <c r="F287" s="148" t="s">
        <v>1387</v>
      </c>
      <c r="H287" s="149">
        <v>1</v>
      </c>
      <c r="I287" s="150"/>
      <c r="L287" s="145"/>
      <c r="M287" s="151"/>
      <c r="T287" s="152"/>
      <c r="AT287" s="147" t="s">
        <v>145</v>
      </c>
      <c r="AU287" s="147" t="s">
        <v>90</v>
      </c>
      <c r="AV287" s="12" t="s">
        <v>90</v>
      </c>
      <c r="AW287" s="12" t="s">
        <v>34</v>
      </c>
      <c r="AX287" s="12" t="s">
        <v>87</v>
      </c>
      <c r="AY287" s="147" t="s">
        <v>136</v>
      </c>
    </row>
    <row r="288" spans="2:65" s="1" customFormat="1" ht="21.75" customHeight="1">
      <c r="B288" s="32"/>
      <c r="C288" s="173" t="s">
        <v>442</v>
      </c>
      <c r="D288" s="173" t="s">
        <v>320</v>
      </c>
      <c r="E288" s="174" t="s">
        <v>1388</v>
      </c>
      <c r="F288" s="175" t="s">
        <v>1389</v>
      </c>
      <c r="G288" s="176" t="s">
        <v>187</v>
      </c>
      <c r="H288" s="177">
        <v>1</v>
      </c>
      <c r="I288" s="178"/>
      <c r="J288" s="179">
        <f>ROUND(I288*H288,2)</f>
        <v>0</v>
      </c>
      <c r="K288" s="175" t="s">
        <v>1</v>
      </c>
      <c r="L288" s="180"/>
      <c r="M288" s="181" t="s">
        <v>1</v>
      </c>
      <c r="N288" s="182" t="s">
        <v>44</v>
      </c>
      <c r="P288" s="141">
        <f>O288*H288</f>
        <v>0</v>
      </c>
      <c r="Q288" s="141">
        <v>6.8000000000000005E-2</v>
      </c>
      <c r="R288" s="141">
        <f>Q288*H288</f>
        <v>6.8000000000000005E-2</v>
      </c>
      <c r="S288" s="141">
        <v>0</v>
      </c>
      <c r="T288" s="142">
        <f>S288*H288</f>
        <v>0</v>
      </c>
      <c r="AR288" s="143" t="s">
        <v>179</v>
      </c>
      <c r="AT288" s="143" t="s">
        <v>320</v>
      </c>
      <c r="AU288" s="143" t="s">
        <v>90</v>
      </c>
      <c r="AY288" s="17" t="s">
        <v>136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87</v>
      </c>
      <c r="BK288" s="144">
        <f>ROUND(I288*H288,2)</f>
        <v>0</v>
      </c>
      <c r="BL288" s="17" t="s">
        <v>143</v>
      </c>
      <c r="BM288" s="143" t="s">
        <v>1390</v>
      </c>
    </row>
    <row r="289" spans="2:65" s="1" customFormat="1" ht="21.75" customHeight="1">
      <c r="B289" s="32"/>
      <c r="C289" s="132" t="s">
        <v>448</v>
      </c>
      <c r="D289" s="132" t="s">
        <v>138</v>
      </c>
      <c r="E289" s="133" t="s">
        <v>1391</v>
      </c>
      <c r="F289" s="134" t="s">
        <v>1392</v>
      </c>
      <c r="G289" s="135" t="s">
        <v>187</v>
      </c>
      <c r="H289" s="136">
        <v>1</v>
      </c>
      <c r="I289" s="137"/>
      <c r="J289" s="138">
        <f>ROUND(I289*H289,2)</f>
        <v>0</v>
      </c>
      <c r="K289" s="134" t="s">
        <v>142</v>
      </c>
      <c r="L289" s="32"/>
      <c r="M289" s="139" t="s">
        <v>1</v>
      </c>
      <c r="N289" s="140" t="s">
        <v>44</v>
      </c>
      <c r="P289" s="141">
        <f>O289*H289</f>
        <v>0</v>
      </c>
      <c r="Q289" s="141">
        <v>0.22394</v>
      </c>
      <c r="R289" s="141">
        <f>Q289*H289</f>
        <v>0.22394</v>
      </c>
      <c r="S289" s="141">
        <v>0</v>
      </c>
      <c r="T289" s="142">
        <f>S289*H289</f>
        <v>0</v>
      </c>
      <c r="AR289" s="143" t="s">
        <v>143</v>
      </c>
      <c r="AT289" s="143" t="s">
        <v>138</v>
      </c>
      <c r="AU289" s="143" t="s">
        <v>90</v>
      </c>
      <c r="AY289" s="17" t="s">
        <v>136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87</v>
      </c>
      <c r="BK289" s="144">
        <f>ROUND(I289*H289,2)</f>
        <v>0</v>
      </c>
      <c r="BL289" s="17" t="s">
        <v>143</v>
      </c>
      <c r="BM289" s="143" t="s">
        <v>1393</v>
      </c>
    </row>
    <row r="290" spans="2:65" s="12" customFormat="1">
      <c r="B290" s="145"/>
      <c r="D290" s="146" t="s">
        <v>145</v>
      </c>
      <c r="E290" s="147" t="s">
        <v>1</v>
      </c>
      <c r="F290" s="148" t="s">
        <v>1387</v>
      </c>
      <c r="H290" s="149">
        <v>1</v>
      </c>
      <c r="I290" s="150"/>
      <c r="L290" s="145"/>
      <c r="M290" s="151"/>
      <c r="T290" s="152"/>
      <c r="AT290" s="147" t="s">
        <v>145</v>
      </c>
      <c r="AU290" s="147" t="s">
        <v>90</v>
      </c>
      <c r="AV290" s="12" t="s">
        <v>90</v>
      </c>
      <c r="AW290" s="12" t="s">
        <v>34</v>
      </c>
      <c r="AX290" s="12" t="s">
        <v>87</v>
      </c>
      <c r="AY290" s="147" t="s">
        <v>136</v>
      </c>
    </row>
    <row r="291" spans="2:65" s="1" customFormat="1" ht="24.2" customHeight="1">
      <c r="B291" s="32"/>
      <c r="C291" s="173" t="s">
        <v>453</v>
      </c>
      <c r="D291" s="173" t="s">
        <v>320</v>
      </c>
      <c r="E291" s="174" t="s">
        <v>1394</v>
      </c>
      <c r="F291" s="175" t="s">
        <v>1395</v>
      </c>
      <c r="G291" s="176" t="s">
        <v>187</v>
      </c>
      <c r="H291" s="177">
        <v>1</v>
      </c>
      <c r="I291" s="178"/>
      <c r="J291" s="179">
        <f>ROUND(I291*H291,2)</f>
        <v>0</v>
      </c>
      <c r="K291" s="175" t="s">
        <v>142</v>
      </c>
      <c r="L291" s="180"/>
      <c r="M291" s="181" t="s">
        <v>1</v>
      </c>
      <c r="N291" s="182" t="s">
        <v>44</v>
      </c>
      <c r="P291" s="141">
        <f>O291*H291</f>
        <v>0</v>
      </c>
      <c r="Q291" s="141">
        <v>8.1000000000000003E-2</v>
      </c>
      <c r="R291" s="141">
        <f>Q291*H291</f>
        <v>8.1000000000000003E-2</v>
      </c>
      <c r="S291" s="141">
        <v>0</v>
      </c>
      <c r="T291" s="142">
        <f>S291*H291</f>
        <v>0</v>
      </c>
      <c r="AR291" s="143" t="s">
        <v>179</v>
      </c>
      <c r="AT291" s="143" t="s">
        <v>320</v>
      </c>
      <c r="AU291" s="143" t="s">
        <v>90</v>
      </c>
      <c r="AY291" s="17" t="s">
        <v>136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87</v>
      </c>
      <c r="BK291" s="144">
        <f>ROUND(I291*H291,2)</f>
        <v>0</v>
      </c>
      <c r="BL291" s="17" t="s">
        <v>143</v>
      </c>
      <c r="BM291" s="143" t="s">
        <v>1396</v>
      </c>
    </row>
    <row r="292" spans="2:65" s="1" customFormat="1" ht="21.75" customHeight="1">
      <c r="B292" s="32"/>
      <c r="C292" s="132" t="s">
        <v>458</v>
      </c>
      <c r="D292" s="132" t="s">
        <v>138</v>
      </c>
      <c r="E292" s="133" t="s">
        <v>1397</v>
      </c>
      <c r="F292" s="134" t="s">
        <v>1392</v>
      </c>
      <c r="G292" s="135" t="s">
        <v>187</v>
      </c>
      <c r="H292" s="136">
        <v>1</v>
      </c>
      <c r="I292" s="137"/>
      <c r="J292" s="138">
        <f>ROUND(I292*H292,2)</f>
        <v>0</v>
      </c>
      <c r="K292" s="134" t="s">
        <v>142</v>
      </c>
      <c r="L292" s="32"/>
      <c r="M292" s="139" t="s">
        <v>1</v>
      </c>
      <c r="N292" s="140" t="s">
        <v>44</v>
      </c>
      <c r="P292" s="141">
        <f>O292*H292</f>
        <v>0</v>
      </c>
      <c r="Q292" s="141">
        <v>0.22394</v>
      </c>
      <c r="R292" s="141">
        <f>Q292*H292</f>
        <v>0.22394</v>
      </c>
      <c r="S292" s="141">
        <v>0</v>
      </c>
      <c r="T292" s="142">
        <f>S292*H292</f>
        <v>0</v>
      </c>
      <c r="AR292" s="143" t="s">
        <v>143</v>
      </c>
      <c r="AT292" s="143" t="s">
        <v>138</v>
      </c>
      <c r="AU292" s="143" t="s">
        <v>90</v>
      </c>
      <c r="AY292" s="17" t="s">
        <v>136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87</v>
      </c>
      <c r="BK292" s="144">
        <f>ROUND(I292*H292,2)</f>
        <v>0</v>
      </c>
      <c r="BL292" s="17" t="s">
        <v>143</v>
      </c>
      <c r="BM292" s="143" t="s">
        <v>1398</v>
      </c>
    </row>
    <row r="293" spans="2:65" s="12" customFormat="1">
      <c r="B293" s="145"/>
      <c r="D293" s="146" t="s">
        <v>145</v>
      </c>
      <c r="E293" s="147" t="s">
        <v>1</v>
      </c>
      <c r="F293" s="148" t="s">
        <v>1399</v>
      </c>
      <c r="H293" s="149">
        <v>1</v>
      </c>
      <c r="I293" s="150"/>
      <c r="L293" s="145"/>
      <c r="M293" s="151"/>
      <c r="T293" s="152"/>
      <c r="AT293" s="147" t="s">
        <v>145</v>
      </c>
      <c r="AU293" s="147" t="s">
        <v>90</v>
      </c>
      <c r="AV293" s="12" t="s">
        <v>90</v>
      </c>
      <c r="AW293" s="12" t="s">
        <v>34</v>
      </c>
      <c r="AX293" s="12" t="s">
        <v>87</v>
      </c>
      <c r="AY293" s="147" t="s">
        <v>136</v>
      </c>
    </row>
    <row r="294" spans="2:65" s="1" customFormat="1" ht="21.75" customHeight="1">
      <c r="B294" s="32"/>
      <c r="C294" s="173" t="s">
        <v>462</v>
      </c>
      <c r="D294" s="173" t="s">
        <v>320</v>
      </c>
      <c r="E294" s="174" t="s">
        <v>1400</v>
      </c>
      <c r="F294" s="175" t="s">
        <v>1401</v>
      </c>
      <c r="G294" s="176" t="s">
        <v>187</v>
      </c>
      <c r="H294" s="177">
        <v>1</v>
      </c>
      <c r="I294" s="178"/>
      <c r="J294" s="179">
        <f>ROUND(I294*H294,2)</f>
        <v>0</v>
      </c>
      <c r="K294" s="175" t="s">
        <v>1</v>
      </c>
      <c r="L294" s="180"/>
      <c r="M294" s="181" t="s">
        <v>1</v>
      </c>
      <c r="N294" s="182" t="s">
        <v>44</v>
      </c>
      <c r="P294" s="141">
        <f>O294*H294</f>
        <v>0</v>
      </c>
      <c r="Q294" s="141">
        <v>8.1000000000000003E-2</v>
      </c>
      <c r="R294" s="141">
        <f>Q294*H294</f>
        <v>8.1000000000000003E-2</v>
      </c>
      <c r="S294" s="141">
        <v>0</v>
      </c>
      <c r="T294" s="142">
        <f>S294*H294</f>
        <v>0</v>
      </c>
      <c r="AR294" s="143" t="s">
        <v>179</v>
      </c>
      <c r="AT294" s="143" t="s">
        <v>320</v>
      </c>
      <c r="AU294" s="143" t="s">
        <v>90</v>
      </c>
      <c r="AY294" s="17" t="s">
        <v>136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87</v>
      </c>
      <c r="BK294" s="144">
        <f>ROUND(I294*H294,2)</f>
        <v>0</v>
      </c>
      <c r="BL294" s="17" t="s">
        <v>143</v>
      </c>
      <c r="BM294" s="143" t="s">
        <v>1402</v>
      </c>
    </row>
    <row r="295" spans="2:65" s="1" customFormat="1" ht="24.2" customHeight="1">
      <c r="B295" s="32"/>
      <c r="C295" s="132" t="s">
        <v>466</v>
      </c>
      <c r="D295" s="132" t="s">
        <v>138</v>
      </c>
      <c r="E295" s="133" t="s">
        <v>1403</v>
      </c>
      <c r="F295" s="134" t="s">
        <v>1404</v>
      </c>
      <c r="G295" s="135" t="s">
        <v>141</v>
      </c>
      <c r="H295" s="136">
        <v>1</v>
      </c>
      <c r="I295" s="137"/>
      <c r="J295" s="138">
        <f>ROUND(I295*H295,2)</f>
        <v>0</v>
      </c>
      <c r="K295" s="134" t="s">
        <v>1</v>
      </c>
      <c r="L295" s="32"/>
      <c r="M295" s="139" t="s">
        <v>1</v>
      </c>
      <c r="N295" s="140" t="s">
        <v>44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143</v>
      </c>
      <c r="AT295" s="143" t="s">
        <v>138</v>
      </c>
      <c r="AU295" s="143" t="s">
        <v>90</v>
      </c>
      <c r="AY295" s="17" t="s">
        <v>136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87</v>
      </c>
      <c r="BK295" s="144">
        <f>ROUND(I295*H295,2)</f>
        <v>0</v>
      </c>
      <c r="BL295" s="17" t="s">
        <v>143</v>
      </c>
      <c r="BM295" s="143" t="s">
        <v>1405</v>
      </c>
    </row>
    <row r="296" spans="2:65" s="12" customFormat="1" ht="22.5">
      <c r="B296" s="145"/>
      <c r="D296" s="146" t="s">
        <v>145</v>
      </c>
      <c r="E296" s="147" t="s">
        <v>1</v>
      </c>
      <c r="F296" s="148" t="s">
        <v>1406</v>
      </c>
      <c r="H296" s="149">
        <v>1</v>
      </c>
      <c r="I296" s="150"/>
      <c r="L296" s="145"/>
      <c r="M296" s="151"/>
      <c r="T296" s="152"/>
      <c r="AT296" s="147" t="s">
        <v>145</v>
      </c>
      <c r="AU296" s="147" t="s">
        <v>90</v>
      </c>
      <c r="AV296" s="12" t="s">
        <v>90</v>
      </c>
      <c r="AW296" s="12" t="s">
        <v>34</v>
      </c>
      <c r="AX296" s="12" t="s">
        <v>87</v>
      </c>
      <c r="AY296" s="147" t="s">
        <v>136</v>
      </c>
    </row>
    <row r="297" spans="2:65" s="1" customFormat="1" ht="24.2" customHeight="1">
      <c r="B297" s="32"/>
      <c r="C297" s="132" t="s">
        <v>471</v>
      </c>
      <c r="D297" s="132" t="s">
        <v>138</v>
      </c>
      <c r="E297" s="133" t="s">
        <v>1407</v>
      </c>
      <c r="F297" s="134" t="s">
        <v>1408</v>
      </c>
      <c r="G297" s="135" t="s">
        <v>141</v>
      </c>
      <c r="H297" s="136">
        <v>1</v>
      </c>
      <c r="I297" s="137"/>
      <c r="J297" s="138">
        <f>ROUND(I297*H297,2)</f>
        <v>0</v>
      </c>
      <c r="K297" s="134" t="s">
        <v>1</v>
      </c>
      <c r="L297" s="32"/>
      <c r="M297" s="139" t="s">
        <v>1</v>
      </c>
      <c r="N297" s="140" t="s">
        <v>44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143</v>
      </c>
      <c r="AT297" s="143" t="s">
        <v>138</v>
      </c>
      <c r="AU297" s="143" t="s">
        <v>90</v>
      </c>
      <c r="AY297" s="17" t="s">
        <v>136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87</v>
      </c>
      <c r="BK297" s="144">
        <f>ROUND(I297*H297,2)</f>
        <v>0</v>
      </c>
      <c r="BL297" s="17" t="s">
        <v>143</v>
      </c>
      <c r="BM297" s="143" t="s">
        <v>1409</v>
      </c>
    </row>
    <row r="298" spans="2:65" s="12" customFormat="1" ht="22.5">
      <c r="B298" s="145"/>
      <c r="D298" s="146" t="s">
        <v>145</v>
      </c>
      <c r="E298" s="147" t="s">
        <v>1</v>
      </c>
      <c r="F298" s="148" t="s">
        <v>1406</v>
      </c>
      <c r="H298" s="149">
        <v>1</v>
      </c>
      <c r="I298" s="150"/>
      <c r="L298" s="145"/>
      <c r="M298" s="151"/>
      <c r="T298" s="152"/>
      <c r="AT298" s="147" t="s">
        <v>145</v>
      </c>
      <c r="AU298" s="147" t="s">
        <v>90</v>
      </c>
      <c r="AV298" s="12" t="s">
        <v>90</v>
      </c>
      <c r="AW298" s="12" t="s">
        <v>34</v>
      </c>
      <c r="AX298" s="12" t="s">
        <v>87</v>
      </c>
      <c r="AY298" s="147" t="s">
        <v>136</v>
      </c>
    </row>
    <row r="299" spans="2:65" s="1" customFormat="1" ht="33" customHeight="1">
      <c r="B299" s="32"/>
      <c r="C299" s="132" t="s">
        <v>476</v>
      </c>
      <c r="D299" s="132" t="s">
        <v>138</v>
      </c>
      <c r="E299" s="133" t="s">
        <v>1410</v>
      </c>
      <c r="F299" s="134" t="s">
        <v>1411</v>
      </c>
      <c r="G299" s="135" t="s">
        <v>207</v>
      </c>
      <c r="H299" s="136">
        <v>0.23100000000000001</v>
      </c>
      <c r="I299" s="137"/>
      <c r="J299" s="138">
        <f>ROUND(I299*H299,2)</f>
        <v>0</v>
      </c>
      <c r="K299" s="134" t="s">
        <v>142</v>
      </c>
      <c r="L299" s="32"/>
      <c r="M299" s="139" t="s">
        <v>1</v>
      </c>
      <c r="N299" s="140" t="s">
        <v>44</v>
      </c>
      <c r="P299" s="141">
        <f>O299*H299</f>
        <v>0</v>
      </c>
      <c r="Q299" s="141">
        <v>2.3010199999999998</v>
      </c>
      <c r="R299" s="141">
        <f>Q299*H299</f>
        <v>0.53153561999999999</v>
      </c>
      <c r="S299" s="141">
        <v>0</v>
      </c>
      <c r="T299" s="142">
        <f>S299*H299</f>
        <v>0</v>
      </c>
      <c r="AR299" s="143" t="s">
        <v>143</v>
      </c>
      <c r="AT299" s="143" t="s">
        <v>138</v>
      </c>
      <c r="AU299" s="143" t="s">
        <v>90</v>
      </c>
      <c r="AY299" s="17" t="s">
        <v>136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87</v>
      </c>
      <c r="BK299" s="144">
        <f>ROUND(I299*H299,2)</f>
        <v>0</v>
      </c>
      <c r="BL299" s="17" t="s">
        <v>143</v>
      </c>
      <c r="BM299" s="143" t="s">
        <v>1412</v>
      </c>
    </row>
    <row r="300" spans="2:65" s="14" customFormat="1">
      <c r="B300" s="160"/>
      <c r="D300" s="146" t="s">
        <v>145</v>
      </c>
      <c r="E300" s="161" t="s">
        <v>1</v>
      </c>
      <c r="F300" s="162" t="s">
        <v>1413</v>
      </c>
      <c r="H300" s="161" t="s">
        <v>1</v>
      </c>
      <c r="I300" s="163"/>
      <c r="L300" s="160"/>
      <c r="M300" s="164"/>
      <c r="T300" s="165"/>
      <c r="AT300" s="161" t="s">
        <v>145</v>
      </c>
      <c r="AU300" s="161" t="s">
        <v>90</v>
      </c>
      <c r="AV300" s="14" t="s">
        <v>87</v>
      </c>
      <c r="AW300" s="14" t="s">
        <v>34</v>
      </c>
      <c r="AX300" s="14" t="s">
        <v>79</v>
      </c>
      <c r="AY300" s="161" t="s">
        <v>136</v>
      </c>
    </row>
    <row r="301" spans="2:65" s="12" customFormat="1">
      <c r="B301" s="145"/>
      <c r="D301" s="146" t="s">
        <v>145</v>
      </c>
      <c r="E301" s="147" t="s">
        <v>1</v>
      </c>
      <c r="F301" s="148" t="s">
        <v>1414</v>
      </c>
      <c r="H301" s="149">
        <v>0.23100000000000001</v>
      </c>
      <c r="I301" s="150"/>
      <c r="L301" s="145"/>
      <c r="M301" s="151"/>
      <c r="T301" s="152"/>
      <c r="AT301" s="147" t="s">
        <v>145</v>
      </c>
      <c r="AU301" s="147" t="s">
        <v>90</v>
      </c>
      <c r="AV301" s="12" t="s">
        <v>90</v>
      </c>
      <c r="AW301" s="12" t="s">
        <v>34</v>
      </c>
      <c r="AX301" s="12" t="s">
        <v>87</v>
      </c>
      <c r="AY301" s="147" t="s">
        <v>136</v>
      </c>
    </row>
    <row r="302" spans="2:65" s="1" customFormat="1" ht="24.2" customHeight="1">
      <c r="B302" s="32"/>
      <c r="C302" s="132" t="s">
        <v>481</v>
      </c>
      <c r="D302" s="132" t="s">
        <v>138</v>
      </c>
      <c r="E302" s="133" t="s">
        <v>1415</v>
      </c>
      <c r="F302" s="134" t="s">
        <v>1416</v>
      </c>
      <c r="G302" s="135" t="s">
        <v>207</v>
      </c>
      <c r="H302" s="136">
        <v>6.0949999999999998</v>
      </c>
      <c r="I302" s="137"/>
      <c r="J302" s="138">
        <f>ROUND(I302*H302,2)</f>
        <v>0</v>
      </c>
      <c r="K302" s="134" t="s">
        <v>142</v>
      </c>
      <c r="L302" s="32"/>
      <c r="M302" s="139" t="s">
        <v>1</v>
      </c>
      <c r="N302" s="140" t="s">
        <v>44</v>
      </c>
      <c r="P302" s="141">
        <f>O302*H302</f>
        <v>0</v>
      </c>
      <c r="Q302" s="141">
        <v>2.3010199999999998</v>
      </c>
      <c r="R302" s="141">
        <f>Q302*H302</f>
        <v>14.024716899999998</v>
      </c>
      <c r="S302" s="141">
        <v>0</v>
      </c>
      <c r="T302" s="142">
        <f>S302*H302</f>
        <v>0</v>
      </c>
      <c r="AR302" s="143" t="s">
        <v>143</v>
      </c>
      <c r="AT302" s="143" t="s">
        <v>138</v>
      </c>
      <c r="AU302" s="143" t="s">
        <v>90</v>
      </c>
      <c r="AY302" s="17" t="s">
        <v>136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87</v>
      </c>
      <c r="BK302" s="144">
        <f>ROUND(I302*H302,2)</f>
        <v>0</v>
      </c>
      <c r="BL302" s="17" t="s">
        <v>143</v>
      </c>
      <c r="BM302" s="143" t="s">
        <v>1417</v>
      </c>
    </row>
    <row r="303" spans="2:65" s="14" customFormat="1">
      <c r="B303" s="160"/>
      <c r="D303" s="146" t="s">
        <v>145</v>
      </c>
      <c r="E303" s="161" t="s">
        <v>1</v>
      </c>
      <c r="F303" s="162" t="s">
        <v>1418</v>
      </c>
      <c r="H303" s="161" t="s">
        <v>1</v>
      </c>
      <c r="I303" s="163"/>
      <c r="L303" s="160"/>
      <c r="M303" s="164"/>
      <c r="T303" s="165"/>
      <c r="AT303" s="161" t="s">
        <v>145</v>
      </c>
      <c r="AU303" s="161" t="s">
        <v>90</v>
      </c>
      <c r="AV303" s="14" t="s">
        <v>87</v>
      </c>
      <c r="AW303" s="14" t="s">
        <v>34</v>
      </c>
      <c r="AX303" s="14" t="s">
        <v>79</v>
      </c>
      <c r="AY303" s="161" t="s">
        <v>136</v>
      </c>
    </row>
    <row r="304" spans="2:65" s="12" customFormat="1">
      <c r="B304" s="145"/>
      <c r="D304" s="146" t="s">
        <v>145</v>
      </c>
      <c r="E304" s="147" t="s">
        <v>1</v>
      </c>
      <c r="F304" s="148" t="s">
        <v>1419</v>
      </c>
      <c r="H304" s="149">
        <v>6.0949999999999998</v>
      </c>
      <c r="I304" s="150"/>
      <c r="L304" s="145"/>
      <c r="M304" s="151"/>
      <c r="T304" s="152"/>
      <c r="AT304" s="147" t="s">
        <v>145</v>
      </c>
      <c r="AU304" s="147" t="s">
        <v>90</v>
      </c>
      <c r="AV304" s="12" t="s">
        <v>90</v>
      </c>
      <c r="AW304" s="12" t="s">
        <v>34</v>
      </c>
      <c r="AX304" s="12" t="s">
        <v>87</v>
      </c>
      <c r="AY304" s="147" t="s">
        <v>136</v>
      </c>
    </row>
    <row r="305" spans="2:65" s="1" customFormat="1" ht="24.2" customHeight="1">
      <c r="B305" s="32"/>
      <c r="C305" s="132" t="s">
        <v>485</v>
      </c>
      <c r="D305" s="132" t="s">
        <v>138</v>
      </c>
      <c r="E305" s="133" t="s">
        <v>1420</v>
      </c>
      <c r="F305" s="134" t="s">
        <v>1421</v>
      </c>
      <c r="G305" s="135" t="s">
        <v>207</v>
      </c>
      <c r="H305" s="136">
        <v>1.4239999999999999</v>
      </c>
      <c r="I305" s="137"/>
      <c r="J305" s="138">
        <f>ROUND(I305*H305,2)</f>
        <v>0</v>
      </c>
      <c r="K305" s="134" t="s">
        <v>1</v>
      </c>
      <c r="L305" s="32"/>
      <c r="M305" s="139" t="s">
        <v>1</v>
      </c>
      <c r="N305" s="140" t="s">
        <v>44</v>
      </c>
      <c r="P305" s="141">
        <f>O305*H305</f>
        <v>0</v>
      </c>
      <c r="Q305" s="141">
        <v>2.234</v>
      </c>
      <c r="R305" s="141">
        <f>Q305*H305</f>
        <v>3.181216</v>
      </c>
      <c r="S305" s="141">
        <v>0</v>
      </c>
      <c r="T305" s="142">
        <f>S305*H305</f>
        <v>0</v>
      </c>
      <c r="AR305" s="143" t="s">
        <v>143</v>
      </c>
      <c r="AT305" s="143" t="s">
        <v>138</v>
      </c>
      <c r="AU305" s="143" t="s">
        <v>90</v>
      </c>
      <c r="AY305" s="17" t="s">
        <v>136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87</v>
      </c>
      <c r="BK305" s="144">
        <f>ROUND(I305*H305,2)</f>
        <v>0</v>
      </c>
      <c r="BL305" s="17" t="s">
        <v>143</v>
      </c>
      <c r="BM305" s="143" t="s">
        <v>1422</v>
      </c>
    </row>
    <row r="306" spans="2:65" s="14" customFormat="1" ht="22.5">
      <c r="B306" s="160"/>
      <c r="D306" s="146" t="s">
        <v>145</v>
      </c>
      <c r="E306" s="161" t="s">
        <v>1</v>
      </c>
      <c r="F306" s="162" t="s">
        <v>1423</v>
      </c>
      <c r="H306" s="161" t="s">
        <v>1</v>
      </c>
      <c r="I306" s="163"/>
      <c r="L306" s="160"/>
      <c r="M306" s="164"/>
      <c r="T306" s="165"/>
      <c r="AT306" s="161" t="s">
        <v>145</v>
      </c>
      <c r="AU306" s="161" t="s">
        <v>90</v>
      </c>
      <c r="AV306" s="14" t="s">
        <v>87</v>
      </c>
      <c r="AW306" s="14" t="s">
        <v>34</v>
      </c>
      <c r="AX306" s="14" t="s">
        <v>79</v>
      </c>
      <c r="AY306" s="161" t="s">
        <v>136</v>
      </c>
    </row>
    <row r="307" spans="2:65" s="12" customFormat="1">
      <c r="B307" s="145"/>
      <c r="D307" s="146" t="s">
        <v>145</v>
      </c>
      <c r="E307" s="147" t="s">
        <v>1</v>
      </c>
      <c r="F307" s="148" t="s">
        <v>1424</v>
      </c>
      <c r="H307" s="149">
        <v>1.0229999999999999</v>
      </c>
      <c r="I307" s="150"/>
      <c r="L307" s="145"/>
      <c r="M307" s="151"/>
      <c r="T307" s="152"/>
      <c r="AT307" s="147" t="s">
        <v>145</v>
      </c>
      <c r="AU307" s="147" t="s">
        <v>90</v>
      </c>
      <c r="AV307" s="12" t="s">
        <v>90</v>
      </c>
      <c r="AW307" s="12" t="s">
        <v>34</v>
      </c>
      <c r="AX307" s="12" t="s">
        <v>79</v>
      </c>
      <c r="AY307" s="147" t="s">
        <v>136</v>
      </c>
    </row>
    <row r="308" spans="2:65" s="14" customFormat="1">
      <c r="B308" s="160"/>
      <c r="D308" s="146" t="s">
        <v>145</v>
      </c>
      <c r="E308" s="161" t="s">
        <v>1</v>
      </c>
      <c r="F308" s="162" t="s">
        <v>1425</v>
      </c>
      <c r="H308" s="161" t="s">
        <v>1</v>
      </c>
      <c r="I308" s="163"/>
      <c r="L308" s="160"/>
      <c r="M308" s="164"/>
      <c r="T308" s="165"/>
      <c r="AT308" s="161" t="s">
        <v>145</v>
      </c>
      <c r="AU308" s="161" t="s">
        <v>90</v>
      </c>
      <c r="AV308" s="14" t="s">
        <v>87</v>
      </c>
      <c r="AW308" s="14" t="s">
        <v>34</v>
      </c>
      <c r="AX308" s="14" t="s">
        <v>79</v>
      </c>
      <c r="AY308" s="161" t="s">
        <v>136</v>
      </c>
    </row>
    <row r="309" spans="2:65" s="12" customFormat="1">
      <c r="B309" s="145"/>
      <c r="D309" s="146" t="s">
        <v>145</v>
      </c>
      <c r="E309" s="147" t="s">
        <v>1</v>
      </c>
      <c r="F309" s="148" t="s">
        <v>1426</v>
      </c>
      <c r="H309" s="149">
        <v>0.40100000000000002</v>
      </c>
      <c r="I309" s="150"/>
      <c r="L309" s="145"/>
      <c r="M309" s="151"/>
      <c r="T309" s="152"/>
      <c r="AT309" s="147" t="s">
        <v>145</v>
      </c>
      <c r="AU309" s="147" t="s">
        <v>90</v>
      </c>
      <c r="AV309" s="12" t="s">
        <v>90</v>
      </c>
      <c r="AW309" s="12" t="s">
        <v>34</v>
      </c>
      <c r="AX309" s="12" t="s">
        <v>79</v>
      </c>
      <c r="AY309" s="147" t="s">
        <v>136</v>
      </c>
    </row>
    <row r="310" spans="2:65" s="13" customFormat="1">
      <c r="B310" s="153"/>
      <c r="D310" s="146" t="s">
        <v>145</v>
      </c>
      <c r="E310" s="154" t="s">
        <v>1</v>
      </c>
      <c r="F310" s="155" t="s">
        <v>168</v>
      </c>
      <c r="H310" s="156">
        <v>1.4239999999999999</v>
      </c>
      <c r="I310" s="157"/>
      <c r="L310" s="153"/>
      <c r="M310" s="158"/>
      <c r="T310" s="159"/>
      <c r="AT310" s="154" t="s">
        <v>145</v>
      </c>
      <c r="AU310" s="154" t="s">
        <v>90</v>
      </c>
      <c r="AV310" s="13" t="s">
        <v>143</v>
      </c>
      <c r="AW310" s="13" t="s">
        <v>34</v>
      </c>
      <c r="AX310" s="13" t="s">
        <v>87</v>
      </c>
      <c r="AY310" s="154" t="s">
        <v>136</v>
      </c>
    </row>
    <row r="311" spans="2:65" s="1" customFormat="1" ht="24.2" customHeight="1">
      <c r="B311" s="32"/>
      <c r="C311" s="132" t="s">
        <v>489</v>
      </c>
      <c r="D311" s="132" t="s">
        <v>138</v>
      </c>
      <c r="E311" s="133" t="s">
        <v>1427</v>
      </c>
      <c r="F311" s="134" t="s">
        <v>1428</v>
      </c>
      <c r="G311" s="135" t="s">
        <v>197</v>
      </c>
      <c r="H311" s="136">
        <v>2.6</v>
      </c>
      <c r="I311" s="137"/>
      <c r="J311" s="138">
        <f>ROUND(I311*H311,2)</f>
        <v>0</v>
      </c>
      <c r="K311" s="134" t="s">
        <v>142</v>
      </c>
      <c r="L311" s="32"/>
      <c r="M311" s="139" t="s">
        <v>1</v>
      </c>
      <c r="N311" s="140" t="s">
        <v>44</v>
      </c>
      <c r="P311" s="141">
        <f>O311*H311</f>
        <v>0</v>
      </c>
      <c r="Q311" s="141">
        <v>6.3200000000000001E-3</v>
      </c>
      <c r="R311" s="141">
        <f>Q311*H311</f>
        <v>1.6432000000000002E-2</v>
      </c>
      <c r="S311" s="141">
        <v>0</v>
      </c>
      <c r="T311" s="142">
        <f>S311*H311</f>
        <v>0</v>
      </c>
      <c r="AR311" s="143" t="s">
        <v>143</v>
      </c>
      <c r="AT311" s="143" t="s">
        <v>138</v>
      </c>
      <c r="AU311" s="143" t="s">
        <v>90</v>
      </c>
      <c r="AY311" s="17" t="s">
        <v>136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87</v>
      </c>
      <c r="BK311" s="144">
        <f>ROUND(I311*H311,2)</f>
        <v>0</v>
      </c>
      <c r="BL311" s="17" t="s">
        <v>143</v>
      </c>
      <c r="BM311" s="143" t="s">
        <v>1429</v>
      </c>
    </row>
    <row r="312" spans="2:65" s="14" customFormat="1">
      <c r="B312" s="160"/>
      <c r="D312" s="146" t="s">
        <v>145</v>
      </c>
      <c r="E312" s="161" t="s">
        <v>1</v>
      </c>
      <c r="F312" s="162" t="s">
        <v>1418</v>
      </c>
      <c r="H312" s="161" t="s">
        <v>1</v>
      </c>
      <c r="I312" s="163"/>
      <c r="L312" s="160"/>
      <c r="M312" s="164"/>
      <c r="T312" s="165"/>
      <c r="AT312" s="161" t="s">
        <v>145</v>
      </c>
      <c r="AU312" s="161" t="s">
        <v>90</v>
      </c>
      <c r="AV312" s="14" t="s">
        <v>87</v>
      </c>
      <c r="AW312" s="14" t="s">
        <v>34</v>
      </c>
      <c r="AX312" s="14" t="s">
        <v>79</v>
      </c>
      <c r="AY312" s="161" t="s">
        <v>136</v>
      </c>
    </row>
    <row r="313" spans="2:65" s="12" customFormat="1">
      <c r="B313" s="145"/>
      <c r="D313" s="146" t="s">
        <v>145</v>
      </c>
      <c r="E313" s="147" t="s">
        <v>1</v>
      </c>
      <c r="F313" s="148" t="s">
        <v>1430</v>
      </c>
      <c r="H313" s="149">
        <v>2</v>
      </c>
      <c r="I313" s="150"/>
      <c r="L313" s="145"/>
      <c r="M313" s="151"/>
      <c r="T313" s="152"/>
      <c r="AT313" s="147" t="s">
        <v>145</v>
      </c>
      <c r="AU313" s="147" t="s">
        <v>90</v>
      </c>
      <c r="AV313" s="12" t="s">
        <v>90</v>
      </c>
      <c r="AW313" s="12" t="s">
        <v>34</v>
      </c>
      <c r="AX313" s="12" t="s">
        <v>79</v>
      </c>
      <c r="AY313" s="147" t="s">
        <v>136</v>
      </c>
    </row>
    <row r="314" spans="2:65" s="14" customFormat="1">
      <c r="B314" s="160"/>
      <c r="D314" s="146" t="s">
        <v>145</v>
      </c>
      <c r="E314" s="161" t="s">
        <v>1</v>
      </c>
      <c r="F314" s="162" t="s">
        <v>1413</v>
      </c>
      <c r="H314" s="161" t="s">
        <v>1</v>
      </c>
      <c r="I314" s="163"/>
      <c r="L314" s="160"/>
      <c r="M314" s="164"/>
      <c r="T314" s="165"/>
      <c r="AT314" s="161" t="s">
        <v>145</v>
      </c>
      <c r="AU314" s="161" t="s">
        <v>90</v>
      </c>
      <c r="AV314" s="14" t="s">
        <v>87</v>
      </c>
      <c r="AW314" s="14" t="s">
        <v>34</v>
      </c>
      <c r="AX314" s="14" t="s">
        <v>79</v>
      </c>
      <c r="AY314" s="161" t="s">
        <v>136</v>
      </c>
    </row>
    <row r="315" spans="2:65" s="12" customFormat="1">
      <c r="B315" s="145"/>
      <c r="D315" s="146" t="s">
        <v>145</v>
      </c>
      <c r="E315" s="147" t="s">
        <v>1</v>
      </c>
      <c r="F315" s="148" t="s">
        <v>1431</v>
      </c>
      <c r="H315" s="149">
        <v>0.6</v>
      </c>
      <c r="I315" s="150"/>
      <c r="L315" s="145"/>
      <c r="M315" s="151"/>
      <c r="T315" s="152"/>
      <c r="AT315" s="147" t="s">
        <v>145</v>
      </c>
      <c r="AU315" s="147" t="s">
        <v>90</v>
      </c>
      <c r="AV315" s="12" t="s">
        <v>90</v>
      </c>
      <c r="AW315" s="12" t="s">
        <v>34</v>
      </c>
      <c r="AX315" s="12" t="s">
        <v>79</v>
      </c>
      <c r="AY315" s="147" t="s">
        <v>136</v>
      </c>
    </row>
    <row r="316" spans="2:65" s="13" customFormat="1">
      <c r="B316" s="153"/>
      <c r="D316" s="146" t="s">
        <v>145</v>
      </c>
      <c r="E316" s="154" t="s">
        <v>1</v>
      </c>
      <c r="F316" s="155" t="s">
        <v>168</v>
      </c>
      <c r="H316" s="156">
        <v>2.6</v>
      </c>
      <c r="I316" s="157"/>
      <c r="L316" s="153"/>
      <c r="M316" s="158"/>
      <c r="T316" s="159"/>
      <c r="AT316" s="154" t="s">
        <v>145</v>
      </c>
      <c r="AU316" s="154" t="s">
        <v>90</v>
      </c>
      <c r="AV316" s="13" t="s">
        <v>143</v>
      </c>
      <c r="AW316" s="13" t="s">
        <v>34</v>
      </c>
      <c r="AX316" s="13" t="s">
        <v>87</v>
      </c>
      <c r="AY316" s="154" t="s">
        <v>136</v>
      </c>
    </row>
    <row r="317" spans="2:65" s="1" customFormat="1" ht="24.2" customHeight="1">
      <c r="B317" s="32"/>
      <c r="C317" s="132" t="s">
        <v>493</v>
      </c>
      <c r="D317" s="132" t="s">
        <v>138</v>
      </c>
      <c r="E317" s="133" t="s">
        <v>394</v>
      </c>
      <c r="F317" s="134" t="s">
        <v>1432</v>
      </c>
      <c r="G317" s="135" t="s">
        <v>197</v>
      </c>
      <c r="H317" s="136">
        <v>8.016</v>
      </c>
      <c r="I317" s="137"/>
      <c r="J317" s="138">
        <f>ROUND(I317*H317,2)</f>
        <v>0</v>
      </c>
      <c r="K317" s="134" t="s">
        <v>142</v>
      </c>
      <c r="L317" s="32"/>
      <c r="M317" s="139" t="s">
        <v>1</v>
      </c>
      <c r="N317" s="140" t="s">
        <v>44</v>
      </c>
      <c r="P317" s="141">
        <f>O317*H317</f>
        <v>0</v>
      </c>
      <c r="Q317" s="141">
        <v>6.3899999999999998E-3</v>
      </c>
      <c r="R317" s="141">
        <f>Q317*H317</f>
        <v>5.1222240000000002E-2</v>
      </c>
      <c r="S317" s="141">
        <v>0</v>
      </c>
      <c r="T317" s="142">
        <f>S317*H317</f>
        <v>0</v>
      </c>
      <c r="AR317" s="143" t="s">
        <v>143</v>
      </c>
      <c r="AT317" s="143" t="s">
        <v>138</v>
      </c>
      <c r="AU317" s="143" t="s">
        <v>90</v>
      </c>
      <c r="AY317" s="17" t="s">
        <v>136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87</v>
      </c>
      <c r="BK317" s="144">
        <f>ROUND(I317*H317,2)</f>
        <v>0</v>
      </c>
      <c r="BL317" s="17" t="s">
        <v>143</v>
      </c>
      <c r="BM317" s="143" t="s">
        <v>1433</v>
      </c>
    </row>
    <row r="318" spans="2:65" s="14" customFormat="1" ht="22.5">
      <c r="B318" s="160"/>
      <c r="D318" s="146" t="s">
        <v>145</v>
      </c>
      <c r="E318" s="161" t="s">
        <v>1</v>
      </c>
      <c r="F318" s="162" t="s">
        <v>1423</v>
      </c>
      <c r="H318" s="161" t="s">
        <v>1</v>
      </c>
      <c r="I318" s="163"/>
      <c r="L318" s="160"/>
      <c r="M318" s="164"/>
      <c r="T318" s="165"/>
      <c r="AT318" s="161" t="s">
        <v>145</v>
      </c>
      <c r="AU318" s="161" t="s">
        <v>90</v>
      </c>
      <c r="AV318" s="14" t="s">
        <v>87</v>
      </c>
      <c r="AW318" s="14" t="s">
        <v>34</v>
      </c>
      <c r="AX318" s="14" t="s">
        <v>79</v>
      </c>
      <c r="AY318" s="161" t="s">
        <v>136</v>
      </c>
    </row>
    <row r="319" spans="2:65" s="12" customFormat="1">
      <c r="B319" s="145"/>
      <c r="D319" s="146" t="s">
        <v>145</v>
      </c>
      <c r="E319" s="147" t="s">
        <v>1</v>
      </c>
      <c r="F319" s="148" t="s">
        <v>1434</v>
      </c>
      <c r="H319" s="149">
        <v>5.76</v>
      </c>
      <c r="I319" s="150"/>
      <c r="L319" s="145"/>
      <c r="M319" s="151"/>
      <c r="T319" s="152"/>
      <c r="AT319" s="147" t="s">
        <v>145</v>
      </c>
      <c r="AU319" s="147" t="s">
        <v>90</v>
      </c>
      <c r="AV319" s="12" t="s">
        <v>90</v>
      </c>
      <c r="AW319" s="12" t="s">
        <v>34</v>
      </c>
      <c r="AX319" s="12" t="s">
        <v>79</v>
      </c>
      <c r="AY319" s="147" t="s">
        <v>136</v>
      </c>
    </row>
    <row r="320" spans="2:65" s="14" customFormat="1">
      <c r="B320" s="160"/>
      <c r="D320" s="146" t="s">
        <v>145</v>
      </c>
      <c r="E320" s="161" t="s">
        <v>1</v>
      </c>
      <c r="F320" s="162" t="s">
        <v>1435</v>
      </c>
      <c r="H320" s="161" t="s">
        <v>1</v>
      </c>
      <c r="I320" s="163"/>
      <c r="L320" s="160"/>
      <c r="M320" s="164"/>
      <c r="T320" s="165"/>
      <c r="AT320" s="161" t="s">
        <v>145</v>
      </c>
      <c r="AU320" s="161" t="s">
        <v>90</v>
      </c>
      <c r="AV320" s="14" t="s">
        <v>87</v>
      </c>
      <c r="AW320" s="14" t="s">
        <v>34</v>
      </c>
      <c r="AX320" s="14" t="s">
        <v>79</v>
      </c>
      <c r="AY320" s="161" t="s">
        <v>136</v>
      </c>
    </row>
    <row r="321" spans="2:65" s="12" customFormat="1">
      <c r="B321" s="145"/>
      <c r="D321" s="146" t="s">
        <v>145</v>
      </c>
      <c r="E321" s="147" t="s">
        <v>1</v>
      </c>
      <c r="F321" s="148" t="s">
        <v>1436</v>
      </c>
      <c r="H321" s="149">
        <v>2.2559999999999998</v>
      </c>
      <c r="I321" s="150"/>
      <c r="L321" s="145"/>
      <c r="M321" s="151"/>
      <c r="T321" s="152"/>
      <c r="AT321" s="147" t="s">
        <v>145</v>
      </c>
      <c r="AU321" s="147" t="s">
        <v>90</v>
      </c>
      <c r="AV321" s="12" t="s">
        <v>90</v>
      </c>
      <c r="AW321" s="12" t="s">
        <v>34</v>
      </c>
      <c r="AX321" s="12" t="s">
        <v>79</v>
      </c>
      <c r="AY321" s="147" t="s">
        <v>136</v>
      </c>
    </row>
    <row r="322" spans="2:65" s="13" customFormat="1">
      <c r="B322" s="153"/>
      <c r="D322" s="146" t="s">
        <v>145</v>
      </c>
      <c r="E322" s="154" t="s">
        <v>1</v>
      </c>
      <c r="F322" s="155" t="s">
        <v>168</v>
      </c>
      <c r="H322" s="156">
        <v>8.016</v>
      </c>
      <c r="I322" s="157"/>
      <c r="L322" s="153"/>
      <c r="M322" s="158"/>
      <c r="T322" s="159"/>
      <c r="AT322" s="154" t="s">
        <v>145</v>
      </c>
      <c r="AU322" s="154" t="s">
        <v>90</v>
      </c>
      <c r="AV322" s="13" t="s">
        <v>143</v>
      </c>
      <c r="AW322" s="13" t="s">
        <v>34</v>
      </c>
      <c r="AX322" s="13" t="s">
        <v>87</v>
      </c>
      <c r="AY322" s="154" t="s">
        <v>136</v>
      </c>
    </row>
    <row r="323" spans="2:65" s="11" customFormat="1" ht="22.9" customHeight="1">
      <c r="B323" s="120"/>
      <c r="D323" s="121" t="s">
        <v>78</v>
      </c>
      <c r="E323" s="130" t="s">
        <v>162</v>
      </c>
      <c r="F323" s="130" t="s">
        <v>1437</v>
      </c>
      <c r="I323" s="123"/>
      <c r="J323" s="131">
        <f>BK323</f>
        <v>0</v>
      </c>
      <c r="L323" s="120"/>
      <c r="M323" s="125"/>
      <c r="P323" s="126">
        <f>SUM(P324:P333)</f>
        <v>0</v>
      </c>
      <c r="R323" s="126">
        <f>SUM(R324:R333)</f>
        <v>2.65</v>
      </c>
      <c r="T323" s="127">
        <f>SUM(T324:T333)</f>
        <v>0</v>
      </c>
      <c r="AR323" s="121" t="s">
        <v>87</v>
      </c>
      <c r="AT323" s="128" t="s">
        <v>78</v>
      </c>
      <c r="AU323" s="128" t="s">
        <v>87</v>
      </c>
      <c r="AY323" s="121" t="s">
        <v>136</v>
      </c>
      <c r="BK323" s="129">
        <f>SUM(BK324:BK333)</f>
        <v>0</v>
      </c>
    </row>
    <row r="324" spans="2:65" s="1" customFormat="1" ht="24.2" customHeight="1">
      <c r="B324" s="32"/>
      <c r="C324" s="132" t="s">
        <v>498</v>
      </c>
      <c r="D324" s="132" t="s">
        <v>138</v>
      </c>
      <c r="E324" s="133" t="s">
        <v>1438</v>
      </c>
      <c r="F324" s="134" t="s">
        <v>1439</v>
      </c>
      <c r="G324" s="135" t="s">
        <v>197</v>
      </c>
      <c r="H324" s="136">
        <v>2.56</v>
      </c>
      <c r="I324" s="137"/>
      <c r="J324" s="138">
        <f>ROUND(I324*H324,2)</f>
        <v>0</v>
      </c>
      <c r="K324" s="134" t="s">
        <v>142</v>
      </c>
      <c r="L324" s="32"/>
      <c r="M324" s="139" t="s">
        <v>1</v>
      </c>
      <c r="N324" s="140" t="s">
        <v>44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143</v>
      </c>
      <c r="AT324" s="143" t="s">
        <v>138</v>
      </c>
      <c r="AU324" s="143" t="s">
        <v>90</v>
      </c>
      <c r="AY324" s="17" t="s">
        <v>136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87</v>
      </c>
      <c r="BK324" s="144">
        <f>ROUND(I324*H324,2)</f>
        <v>0</v>
      </c>
      <c r="BL324" s="17" t="s">
        <v>143</v>
      </c>
      <c r="BM324" s="143" t="s">
        <v>1440</v>
      </c>
    </row>
    <row r="325" spans="2:65" s="12" customFormat="1">
      <c r="B325" s="145"/>
      <c r="D325" s="146" t="s">
        <v>145</v>
      </c>
      <c r="E325" s="147" t="s">
        <v>1</v>
      </c>
      <c r="F325" s="148" t="s">
        <v>1441</v>
      </c>
      <c r="H325" s="149">
        <v>2.56</v>
      </c>
      <c r="I325" s="150"/>
      <c r="L325" s="145"/>
      <c r="M325" s="151"/>
      <c r="T325" s="152"/>
      <c r="AT325" s="147" t="s">
        <v>145</v>
      </c>
      <c r="AU325" s="147" t="s">
        <v>90</v>
      </c>
      <c r="AV325" s="12" t="s">
        <v>90</v>
      </c>
      <c r="AW325" s="12" t="s">
        <v>34</v>
      </c>
      <c r="AX325" s="12" t="s">
        <v>87</v>
      </c>
      <c r="AY325" s="147" t="s">
        <v>136</v>
      </c>
    </row>
    <row r="326" spans="2:65" s="1" customFormat="1" ht="24.2" customHeight="1">
      <c r="B326" s="32"/>
      <c r="C326" s="132" t="s">
        <v>502</v>
      </c>
      <c r="D326" s="132" t="s">
        <v>138</v>
      </c>
      <c r="E326" s="133" t="s">
        <v>1442</v>
      </c>
      <c r="F326" s="134" t="s">
        <v>1443</v>
      </c>
      <c r="G326" s="135" t="s">
        <v>197</v>
      </c>
      <c r="H326" s="136">
        <v>2.56</v>
      </c>
      <c r="I326" s="137"/>
      <c r="J326" s="138">
        <f>ROUND(I326*H326,2)</f>
        <v>0</v>
      </c>
      <c r="K326" s="134" t="s">
        <v>142</v>
      </c>
      <c r="L326" s="32"/>
      <c r="M326" s="139" t="s">
        <v>1</v>
      </c>
      <c r="N326" s="140" t="s">
        <v>44</v>
      </c>
      <c r="P326" s="141">
        <f>O326*H326</f>
        <v>0</v>
      </c>
      <c r="Q326" s="141">
        <v>0.46</v>
      </c>
      <c r="R326" s="141">
        <f>Q326*H326</f>
        <v>1.1776</v>
      </c>
      <c r="S326" s="141">
        <v>0</v>
      </c>
      <c r="T326" s="142">
        <f>S326*H326</f>
        <v>0</v>
      </c>
      <c r="AR326" s="143" t="s">
        <v>143</v>
      </c>
      <c r="AT326" s="143" t="s">
        <v>138</v>
      </c>
      <c r="AU326" s="143" t="s">
        <v>90</v>
      </c>
      <c r="AY326" s="17" t="s">
        <v>136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7" t="s">
        <v>87</v>
      </c>
      <c r="BK326" s="144">
        <f>ROUND(I326*H326,2)</f>
        <v>0</v>
      </c>
      <c r="BL326" s="17" t="s">
        <v>143</v>
      </c>
      <c r="BM326" s="143" t="s">
        <v>1444</v>
      </c>
    </row>
    <row r="327" spans="2:65" s="12" customFormat="1">
      <c r="B327" s="145"/>
      <c r="D327" s="146" t="s">
        <v>145</v>
      </c>
      <c r="E327" s="147" t="s">
        <v>1</v>
      </c>
      <c r="F327" s="148" t="s">
        <v>1441</v>
      </c>
      <c r="H327" s="149">
        <v>2.56</v>
      </c>
      <c r="I327" s="150"/>
      <c r="L327" s="145"/>
      <c r="M327" s="151"/>
      <c r="T327" s="152"/>
      <c r="AT327" s="147" t="s">
        <v>145</v>
      </c>
      <c r="AU327" s="147" t="s">
        <v>90</v>
      </c>
      <c r="AV327" s="12" t="s">
        <v>90</v>
      </c>
      <c r="AW327" s="12" t="s">
        <v>34</v>
      </c>
      <c r="AX327" s="12" t="s">
        <v>87</v>
      </c>
      <c r="AY327" s="147" t="s">
        <v>136</v>
      </c>
    </row>
    <row r="328" spans="2:65" s="1" customFormat="1" ht="37.9" customHeight="1">
      <c r="B328" s="32"/>
      <c r="C328" s="132" t="s">
        <v>506</v>
      </c>
      <c r="D328" s="132" t="s">
        <v>138</v>
      </c>
      <c r="E328" s="133" t="s">
        <v>1445</v>
      </c>
      <c r="F328" s="134" t="s">
        <v>1446</v>
      </c>
      <c r="G328" s="135" t="s">
        <v>197</v>
      </c>
      <c r="H328" s="136">
        <v>4</v>
      </c>
      <c r="I328" s="137"/>
      <c r="J328" s="138">
        <f>ROUND(I328*H328,2)</f>
        <v>0</v>
      </c>
      <c r="K328" s="134" t="s">
        <v>142</v>
      </c>
      <c r="L328" s="32"/>
      <c r="M328" s="139" t="s">
        <v>1</v>
      </c>
      <c r="N328" s="140" t="s">
        <v>44</v>
      </c>
      <c r="P328" s="141">
        <f>O328*H328</f>
        <v>0</v>
      </c>
      <c r="Q328" s="141">
        <v>0.26375999999999999</v>
      </c>
      <c r="R328" s="141">
        <f>Q328*H328</f>
        <v>1.05504</v>
      </c>
      <c r="S328" s="141">
        <v>0</v>
      </c>
      <c r="T328" s="142">
        <f>S328*H328</f>
        <v>0</v>
      </c>
      <c r="AR328" s="143" t="s">
        <v>143</v>
      </c>
      <c r="AT328" s="143" t="s">
        <v>138</v>
      </c>
      <c r="AU328" s="143" t="s">
        <v>90</v>
      </c>
      <c r="AY328" s="17" t="s">
        <v>136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87</v>
      </c>
      <c r="BK328" s="144">
        <f>ROUND(I328*H328,2)</f>
        <v>0</v>
      </c>
      <c r="BL328" s="17" t="s">
        <v>143</v>
      </c>
      <c r="BM328" s="143" t="s">
        <v>1447</v>
      </c>
    </row>
    <row r="329" spans="2:65" s="12" customFormat="1">
      <c r="B329" s="145"/>
      <c r="D329" s="146" t="s">
        <v>145</v>
      </c>
      <c r="E329" s="147" t="s">
        <v>1</v>
      </c>
      <c r="F329" s="148" t="s">
        <v>1364</v>
      </c>
      <c r="H329" s="149">
        <v>4</v>
      </c>
      <c r="I329" s="150"/>
      <c r="L329" s="145"/>
      <c r="M329" s="151"/>
      <c r="T329" s="152"/>
      <c r="AT329" s="147" t="s">
        <v>145</v>
      </c>
      <c r="AU329" s="147" t="s">
        <v>90</v>
      </c>
      <c r="AV329" s="12" t="s">
        <v>90</v>
      </c>
      <c r="AW329" s="12" t="s">
        <v>34</v>
      </c>
      <c r="AX329" s="12" t="s">
        <v>87</v>
      </c>
      <c r="AY329" s="147" t="s">
        <v>136</v>
      </c>
    </row>
    <row r="330" spans="2:65" s="1" customFormat="1" ht="24.2" customHeight="1">
      <c r="B330" s="32"/>
      <c r="C330" s="132" t="s">
        <v>510</v>
      </c>
      <c r="D330" s="132" t="s">
        <v>138</v>
      </c>
      <c r="E330" s="133" t="s">
        <v>1448</v>
      </c>
      <c r="F330" s="134" t="s">
        <v>1449</v>
      </c>
      <c r="G330" s="135" t="s">
        <v>197</v>
      </c>
      <c r="H330" s="136">
        <v>4</v>
      </c>
      <c r="I330" s="137"/>
      <c r="J330" s="138">
        <f>ROUND(I330*H330,2)</f>
        <v>0</v>
      </c>
      <c r="K330" s="134" t="s">
        <v>142</v>
      </c>
      <c r="L330" s="32"/>
      <c r="M330" s="139" t="s">
        <v>1</v>
      </c>
      <c r="N330" s="140" t="s">
        <v>44</v>
      </c>
      <c r="P330" s="141">
        <f>O330*H330</f>
        <v>0</v>
      </c>
      <c r="Q330" s="141">
        <v>0.10434</v>
      </c>
      <c r="R330" s="141">
        <f>Q330*H330</f>
        <v>0.41736000000000001</v>
      </c>
      <c r="S330" s="141">
        <v>0</v>
      </c>
      <c r="T330" s="142">
        <f>S330*H330</f>
        <v>0</v>
      </c>
      <c r="AR330" s="143" t="s">
        <v>143</v>
      </c>
      <c r="AT330" s="143" t="s">
        <v>138</v>
      </c>
      <c r="AU330" s="143" t="s">
        <v>90</v>
      </c>
      <c r="AY330" s="17" t="s">
        <v>136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87</v>
      </c>
      <c r="BK330" s="144">
        <f>ROUND(I330*H330,2)</f>
        <v>0</v>
      </c>
      <c r="BL330" s="17" t="s">
        <v>143</v>
      </c>
      <c r="BM330" s="143" t="s">
        <v>1450</v>
      </c>
    </row>
    <row r="331" spans="2:65" s="12" customFormat="1">
      <c r="B331" s="145"/>
      <c r="D331" s="146" t="s">
        <v>145</v>
      </c>
      <c r="E331" s="147" t="s">
        <v>1</v>
      </c>
      <c r="F331" s="148" t="s">
        <v>1364</v>
      </c>
      <c r="H331" s="149">
        <v>4</v>
      </c>
      <c r="I331" s="150"/>
      <c r="L331" s="145"/>
      <c r="M331" s="151"/>
      <c r="T331" s="152"/>
      <c r="AT331" s="147" t="s">
        <v>145</v>
      </c>
      <c r="AU331" s="147" t="s">
        <v>90</v>
      </c>
      <c r="AV331" s="12" t="s">
        <v>90</v>
      </c>
      <c r="AW331" s="12" t="s">
        <v>34</v>
      </c>
      <c r="AX331" s="12" t="s">
        <v>87</v>
      </c>
      <c r="AY331" s="147" t="s">
        <v>136</v>
      </c>
    </row>
    <row r="332" spans="2:65" s="1" customFormat="1" ht="24.2" customHeight="1">
      <c r="B332" s="32"/>
      <c r="C332" s="132" t="s">
        <v>514</v>
      </c>
      <c r="D332" s="132" t="s">
        <v>138</v>
      </c>
      <c r="E332" s="133" t="s">
        <v>1451</v>
      </c>
      <c r="F332" s="134" t="s">
        <v>1452</v>
      </c>
      <c r="G332" s="135" t="s">
        <v>197</v>
      </c>
      <c r="H332" s="136">
        <v>4</v>
      </c>
      <c r="I332" s="137"/>
      <c r="J332" s="138">
        <f>ROUND(I332*H332,2)</f>
        <v>0</v>
      </c>
      <c r="K332" s="134" t="s">
        <v>142</v>
      </c>
      <c r="L332" s="32"/>
      <c r="M332" s="139" t="s">
        <v>1</v>
      </c>
      <c r="N332" s="140" t="s">
        <v>44</v>
      </c>
      <c r="P332" s="141">
        <f>O332*H332</f>
        <v>0</v>
      </c>
      <c r="Q332" s="141">
        <v>0</v>
      </c>
      <c r="R332" s="141">
        <f>Q332*H332</f>
        <v>0</v>
      </c>
      <c r="S332" s="141">
        <v>0</v>
      </c>
      <c r="T332" s="142">
        <f>S332*H332</f>
        <v>0</v>
      </c>
      <c r="AR332" s="143" t="s">
        <v>143</v>
      </c>
      <c r="AT332" s="143" t="s">
        <v>138</v>
      </c>
      <c r="AU332" s="143" t="s">
        <v>90</v>
      </c>
      <c r="AY332" s="17" t="s">
        <v>136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87</v>
      </c>
      <c r="BK332" s="144">
        <f>ROUND(I332*H332,2)</f>
        <v>0</v>
      </c>
      <c r="BL332" s="17" t="s">
        <v>143</v>
      </c>
      <c r="BM332" s="143" t="s">
        <v>1453</v>
      </c>
    </row>
    <row r="333" spans="2:65" s="1" customFormat="1" ht="24.2" customHeight="1">
      <c r="B333" s="32"/>
      <c r="C333" s="132" t="s">
        <v>518</v>
      </c>
      <c r="D333" s="132" t="s">
        <v>138</v>
      </c>
      <c r="E333" s="133" t="s">
        <v>1454</v>
      </c>
      <c r="F333" s="134" t="s">
        <v>1455</v>
      </c>
      <c r="G333" s="135" t="s">
        <v>197</v>
      </c>
      <c r="H333" s="136">
        <v>4</v>
      </c>
      <c r="I333" s="137"/>
      <c r="J333" s="138">
        <f>ROUND(I333*H333,2)</f>
        <v>0</v>
      </c>
      <c r="K333" s="134" t="s">
        <v>142</v>
      </c>
      <c r="L333" s="32"/>
      <c r="M333" s="139" t="s">
        <v>1</v>
      </c>
      <c r="N333" s="140" t="s">
        <v>44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143</v>
      </c>
      <c r="AT333" s="143" t="s">
        <v>138</v>
      </c>
      <c r="AU333" s="143" t="s">
        <v>90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87</v>
      </c>
      <c r="BK333" s="144">
        <f>ROUND(I333*H333,2)</f>
        <v>0</v>
      </c>
      <c r="BL333" s="17" t="s">
        <v>143</v>
      </c>
      <c r="BM333" s="143" t="s">
        <v>1456</v>
      </c>
    </row>
    <row r="334" spans="2:65" s="11" customFormat="1" ht="22.9" customHeight="1">
      <c r="B334" s="120"/>
      <c r="D334" s="121" t="s">
        <v>78</v>
      </c>
      <c r="E334" s="130" t="s">
        <v>179</v>
      </c>
      <c r="F334" s="130" t="s">
        <v>402</v>
      </c>
      <c r="I334" s="123"/>
      <c r="J334" s="131">
        <f>BK334</f>
        <v>0</v>
      </c>
      <c r="L334" s="120"/>
      <c r="M334" s="125"/>
      <c r="P334" s="126">
        <f>SUM(P335:P367)</f>
        <v>0</v>
      </c>
      <c r="R334" s="126">
        <f>SUM(R335:R367)</f>
        <v>2.935349</v>
      </c>
      <c r="T334" s="127">
        <f>SUM(T335:T367)</f>
        <v>5.1769999999999996</v>
      </c>
      <c r="AR334" s="121" t="s">
        <v>87</v>
      </c>
      <c r="AT334" s="128" t="s">
        <v>78</v>
      </c>
      <c r="AU334" s="128" t="s">
        <v>87</v>
      </c>
      <c r="AY334" s="121" t="s">
        <v>136</v>
      </c>
      <c r="BK334" s="129">
        <f>SUM(BK335:BK367)</f>
        <v>0</v>
      </c>
    </row>
    <row r="335" spans="2:65" s="1" customFormat="1" ht="24.2" customHeight="1">
      <c r="B335" s="32"/>
      <c r="C335" s="132" t="s">
        <v>522</v>
      </c>
      <c r="D335" s="132" t="s">
        <v>138</v>
      </c>
      <c r="E335" s="133" t="s">
        <v>1457</v>
      </c>
      <c r="F335" s="134" t="s">
        <v>1458</v>
      </c>
      <c r="G335" s="135" t="s">
        <v>159</v>
      </c>
      <c r="H335" s="136">
        <v>33.4</v>
      </c>
      <c r="I335" s="137"/>
      <c r="J335" s="138">
        <f>ROUND(I335*H335,2)</f>
        <v>0</v>
      </c>
      <c r="K335" s="134" t="s">
        <v>142</v>
      </c>
      <c r="L335" s="32"/>
      <c r="M335" s="139" t="s">
        <v>1</v>
      </c>
      <c r="N335" s="140" t="s">
        <v>44</v>
      </c>
      <c r="P335" s="141">
        <f>O335*H335</f>
        <v>0</v>
      </c>
      <c r="Q335" s="141">
        <v>0</v>
      </c>
      <c r="R335" s="141">
        <f>Q335*H335</f>
        <v>0</v>
      </c>
      <c r="S335" s="141">
        <v>0.155</v>
      </c>
      <c r="T335" s="142">
        <f>S335*H335</f>
        <v>5.1769999999999996</v>
      </c>
      <c r="AR335" s="143" t="s">
        <v>143</v>
      </c>
      <c r="AT335" s="143" t="s">
        <v>138</v>
      </c>
      <c r="AU335" s="143" t="s">
        <v>90</v>
      </c>
      <c r="AY335" s="17" t="s">
        <v>136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87</v>
      </c>
      <c r="BK335" s="144">
        <f>ROUND(I335*H335,2)</f>
        <v>0</v>
      </c>
      <c r="BL335" s="17" t="s">
        <v>143</v>
      </c>
      <c r="BM335" s="143" t="s">
        <v>1459</v>
      </c>
    </row>
    <row r="336" spans="2:65" s="1" customFormat="1" ht="33" customHeight="1">
      <c r="B336" s="32"/>
      <c r="C336" s="132" t="s">
        <v>526</v>
      </c>
      <c r="D336" s="132" t="s">
        <v>138</v>
      </c>
      <c r="E336" s="133" t="s">
        <v>1460</v>
      </c>
      <c r="F336" s="134" t="s">
        <v>1461</v>
      </c>
      <c r="G336" s="135" t="s">
        <v>159</v>
      </c>
      <c r="H336" s="136">
        <v>33.4</v>
      </c>
      <c r="I336" s="137"/>
      <c r="J336" s="138">
        <f>ROUND(I336*H336,2)</f>
        <v>0</v>
      </c>
      <c r="K336" s="134" t="s">
        <v>142</v>
      </c>
      <c r="L336" s="32"/>
      <c r="M336" s="139" t="s">
        <v>1</v>
      </c>
      <c r="N336" s="140" t="s">
        <v>44</v>
      </c>
      <c r="P336" s="141">
        <f>O336*H336</f>
        <v>0</v>
      </c>
      <c r="Q336" s="141">
        <v>8.0000000000000007E-5</v>
      </c>
      <c r="R336" s="141">
        <f>Q336*H336</f>
        <v>2.6719999999999999E-3</v>
      </c>
      <c r="S336" s="141">
        <v>0</v>
      </c>
      <c r="T336" s="142">
        <f>S336*H336</f>
        <v>0</v>
      </c>
      <c r="AR336" s="143" t="s">
        <v>143</v>
      </c>
      <c r="AT336" s="143" t="s">
        <v>138</v>
      </c>
      <c r="AU336" s="143" t="s">
        <v>90</v>
      </c>
      <c r="AY336" s="17" t="s">
        <v>136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87</v>
      </c>
      <c r="BK336" s="144">
        <f>ROUND(I336*H336,2)</f>
        <v>0</v>
      </c>
      <c r="BL336" s="17" t="s">
        <v>143</v>
      </c>
      <c r="BM336" s="143" t="s">
        <v>1462</v>
      </c>
    </row>
    <row r="337" spans="2:65" s="12" customFormat="1">
      <c r="B337" s="145"/>
      <c r="D337" s="146" t="s">
        <v>145</v>
      </c>
      <c r="E337" s="147" t="s">
        <v>1</v>
      </c>
      <c r="F337" s="148" t="s">
        <v>1463</v>
      </c>
      <c r="H337" s="149">
        <v>33.4</v>
      </c>
      <c r="I337" s="150"/>
      <c r="L337" s="145"/>
      <c r="M337" s="151"/>
      <c r="T337" s="152"/>
      <c r="AT337" s="147" t="s">
        <v>145</v>
      </c>
      <c r="AU337" s="147" t="s">
        <v>90</v>
      </c>
      <c r="AV337" s="12" t="s">
        <v>90</v>
      </c>
      <c r="AW337" s="12" t="s">
        <v>34</v>
      </c>
      <c r="AX337" s="12" t="s">
        <v>87</v>
      </c>
      <c r="AY337" s="147" t="s">
        <v>136</v>
      </c>
    </row>
    <row r="338" spans="2:65" s="1" customFormat="1" ht="33" customHeight="1">
      <c r="B338" s="32"/>
      <c r="C338" s="173" t="s">
        <v>534</v>
      </c>
      <c r="D338" s="173" t="s">
        <v>320</v>
      </c>
      <c r="E338" s="174" t="s">
        <v>1464</v>
      </c>
      <c r="F338" s="175" t="s">
        <v>1465</v>
      </c>
      <c r="G338" s="176" t="s">
        <v>159</v>
      </c>
      <c r="H338" s="177">
        <v>33.901000000000003</v>
      </c>
      <c r="I338" s="178"/>
      <c r="J338" s="179">
        <f>ROUND(I338*H338,2)</f>
        <v>0</v>
      </c>
      <c r="K338" s="175" t="s">
        <v>142</v>
      </c>
      <c r="L338" s="180"/>
      <c r="M338" s="181" t="s">
        <v>1</v>
      </c>
      <c r="N338" s="182" t="s">
        <v>44</v>
      </c>
      <c r="P338" s="141">
        <f>O338*H338</f>
        <v>0</v>
      </c>
      <c r="Q338" s="141">
        <v>7.1999999999999995E-2</v>
      </c>
      <c r="R338" s="141">
        <f>Q338*H338</f>
        <v>2.4408720000000002</v>
      </c>
      <c r="S338" s="141">
        <v>0</v>
      </c>
      <c r="T338" s="142">
        <f>S338*H338</f>
        <v>0</v>
      </c>
      <c r="AR338" s="143" t="s">
        <v>179</v>
      </c>
      <c r="AT338" s="143" t="s">
        <v>320</v>
      </c>
      <c r="AU338" s="143" t="s">
        <v>90</v>
      </c>
      <c r="AY338" s="17" t="s">
        <v>136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87</v>
      </c>
      <c r="BK338" s="144">
        <f>ROUND(I338*H338,2)</f>
        <v>0</v>
      </c>
      <c r="BL338" s="17" t="s">
        <v>143</v>
      </c>
      <c r="BM338" s="143" t="s">
        <v>1466</v>
      </c>
    </row>
    <row r="339" spans="2:65" s="14" customFormat="1" ht="22.5">
      <c r="B339" s="160"/>
      <c r="D339" s="146" t="s">
        <v>145</v>
      </c>
      <c r="E339" s="161" t="s">
        <v>1</v>
      </c>
      <c r="F339" s="162" t="s">
        <v>1467</v>
      </c>
      <c r="H339" s="161" t="s">
        <v>1</v>
      </c>
      <c r="I339" s="163"/>
      <c r="L339" s="160"/>
      <c r="M339" s="164"/>
      <c r="T339" s="165"/>
      <c r="AT339" s="161" t="s">
        <v>145</v>
      </c>
      <c r="AU339" s="161" t="s">
        <v>90</v>
      </c>
      <c r="AV339" s="14" t="s">
        <v>87</v>
      </c>
      <c r="AW339" s="14" t="s">
        <v>34</v>
      </c>
      <c r="AX339" s="14" t="s">
        <v>79</v>
      </c>
      <c r="AY339" s="161" t="s">
        <v>136</v>
      </c>
    </row>
    <row r="340" spans="2:65" s="14" customFormat="1" ht="22.5">
      <c r="B340" s="160"/>
      <c r="D340" s="146" t="s">
        <v>145</v>
      </c>
      <c r="E340" s="161" t="s">
        <v>1</v>
      </c>
      <c r="F340" s="162" t="s">
        <v>1468</v>
      </c>
      <c r="H340" s="161" t="s">
        <v>1</v>
      </c>
      <c r="I340" s="163"/>
      <c r="L340" s="160"/>
      <c r="M340" s="164"/>
      <c r="T340" s="165"/>
      <c r="AT340" s="161" t="s">
        <v>145</v>
      </c>
      <c r="AU340" s="161" t="s">
        <v>90</v>
      </c>
      <c r="AV340" s="14" t="s">
        <v>87</v>
      </c>
      <c r="AW340" s="14" t="s">
        <v>34</v>
      </c>
      <c r="AX340" s="14" t="s">
        <v>79</v>
      </c>
      <c r="AY340" s="161" t="s">
        <v>136</v>
      </c>
    </row>
    <row r="341" spans="2:65" s="14" customFormat="1">
      <c r="B341" s="160"/>
      <c r="D341" s="146" t="s">
        <v>145</v>
      </c>
      <c r="E341" s="161" t="s">
        <v>1</v>
      </c>
      <c r="F341" s="162" t="s">
        <v>1469</v>
      </c>
      <c r="H341" s="161" t="s">
        <v>1</v>
      </c>
      <c r="I341" s="163"/>
      <c r="L341" s="160"/>
      <c r="M341" s="164"/>
      <c r="T341" s="165"/>
      <c r="AT341" s="161" t="s">
        <v>145</v>
      </c>
      <c r="AU341" s="161" t="s">
        <v>90</v>
      </c>
      <c r="AV341" s="14" t="s">
        <v>87</v>
      </c>
      <c r="AW341" s="14" t="s">
        <v>34</v>
      </c>
      <c r="AX341" s="14" t="s">
        <v>79</v>
      </c>
      <c r="AY341" s="161" t="s">
        <v>136</v>
      </c>
    </row>
    <row r="342" spans="2:65" s="14" customFormat="1" ht="22.5">
      <c r="B342" s="160"/>
      <c r="D342" s="146" t="s">
        <v>145</v>
      </c>
      <c r="E342" s="161" t="s">
        <v>1</v>
      </c>
      <c r="F342" s="162" t="s">
        <v>1470</v>
      </c>
      <c r="H342" s="161" t="s">
        <v>1</v>
      </c>
      <c r="I342" s="163"/>
      <c r="L342" s="160"/>
      <c r="M342" s="164"/>
      <c r="T342" s="165"/>
      <c r="AT342" s="161" t="s">
        <v>145</v>
      </c>
      <c r="AU342" s="161" t="s">
        <v>90</v>
      </c>
      <c r="AV342" s="14" t="s">
        <v>87</v>
      </c>
      <c r="AW342" s="14" t="s">
        <v>34</v>
      </c>
      <c r="AX342" s="14" t="s">
        <v>79</v>
      </c>
      <c r="AY342" s="161" t="s">
        <v>136</v>
      </c>
    </row>
    <row r="343" spans="2:65" s="14" customFormat="1">
      <c r="B343" s="160"/>
      <c r="D343" s="146" t="s">
        <v>145</v>
      </c>
      <c r="E343" s="161" t="s">
        <v>1</v>
      </c>
      <c r="F343" s="162" t="s">
        <v>1471</v>
      </c>
      <c r="H343" s="161" t="s">
        <v>1</v>
      </c>
      <c r="I343" s="163"/>
      <c r="L343" s="160"/>
      <c r="M343" s="164"/>
      <c r="T343" s="165"/>
      <c r="AT343" s="161" t="s">
        <v>145</v>
      </c>
      <c r="AU343" s="161" t="s">
        <v>90</v>
      </c>
      <c r="AV343" s="14" t="s">
        <v>87</v>
      </c>
      <c r="AW343" s="14" t="s">
        <v>34</v>
      </c>
      <c r="AX343" s="14" t="s">
        <v>79</v>
      </c>
      <c r="AY343" s="161" t="s">
        <v>136</v>
      </c>
    </row>
    <row r="344" spans="2:65" s="12" customFormat="1">
      <c r="B344" s="145"/>
      <c r="D344" s="146" t="s">
        <v>145</v>
      </c>
      <c r="E344" s="147" t="s">
        <v>1</v>
      </c>
      <c r="F344" s="148" t="s">
        <v>1472</v>
      </c>
      <c r="H344" s="149">
        <v>33.901000000000003</v>
      </c>
      <c r="I344" s="150"/>
      <c r="L344" s="145"/>
      <c r="M344" s="151"/>
      <c r="T344" s="152"/>
      <c r="AT344" s="147" t="s">
        <v>145</v>
      </c>
      <c r="AU344" s="147" t="s">
        <v>90</v>
      </c>
      <c r="AV344" s="12" t="s">
        <v>90</v>
      </c>
      <c r="AW344" s="12" t="s">
        <v>34</v>
      </c>
      <c r="AX344" s="12" t="s">
        <v>87</v>
      </c>
      <c r="AY344" s="147" t="s">
        <v>136</v>
      </c>
    </row>
    <row r="345" spans="2:65" s="1" customFormat="1" ht="33" customHeight="1">
      <c r="B345" s="32"/>
      <c r="C345" s="132" t="s">
        <v>538</v>
      </c>
      <c r="D345" s="132" t="s">
        <v>138</v>
      </c>
      <c r="E345" s="133" t="s">
        <v>1473</v>
      </c>
      <c r="F345" s="134" t="s">
        <v>1474</v>
      </c>
      <c r="G345" s="135" t="s">
        <v>187</v>
      </c>
      <c r="H345" s="136">
        <v>3</v>
      </c>
      <c r="I345" s="137"/>
      <c r="J345" s="138">
        <f>ROUND(I345*H345,2)</f>
        <v>0</v>
      </c>
      <c r="K345" s="134" t="s">
        <v>142</v>
      </c>
      <c r="L345" s="32"/>
      <c r="M345" s="139" t="s">
        <v>1</v>
      </c>
      <c r="N345" s="140" t="s">
        <v>44</v>
      </c>
      <c r="P345" s="141">
        <f>O345*H345</f>
        <v>0</v>
      </c>
      <c r="Q345" s="141">
        <v>0</v>
      </c>
      <c r="R345" s="141">
        <f>Q345*H345</f>
        <v>0</v>
      </c>
      <c r="S345" s="141">
        <v>0</v>
      </c>
      <c r="T345" s="142">
        <f>S345*H345</f>
        <v>0</v>
      </c>
      <c r="AR345" s="143" t="s">
        <v>143</v>
      </c>
      <c r="AT345" s="143" t="s">
        <v>138</v>
      </c>
      <c r="AU345" s="143" t="s">
        <v>90</v>
      </c>
      <c r="AY345" s="17" t="s">
        <v>136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87</v>
      </c>
      <c r="BK345" s="144">
        <f>ROUND(I345*H345,2)</f>
        <v>0</v>
      </c>
      <c r="BL345" s="17" t="s">
        <v>143</v>
      </c>
      <c r="BM345" s="143" t="s">
        <v>1475</v>
      </c>
    </row>
    <row r="346" spans="2:65" s="1" customFormat="1" ht="16.5" customHeight="1">
      <c r="B346" s="32"/>
      <c r="C346" s="173" t="s">
        <v>542</v>
      </c>
      <c r="D346" s="173" t="s">
        <v>320</v>
      </c>
      <c r="E346" s="174" t="s">
        <v>1476</v>
      </c>
      <c r="F346" s="175" t="s">
        <v>1477</v>
      </c>
      <c r="G346" s="176" t="s">
        <v>187</v>
      </c>
      <c r="H346" s="177">
        <v>3</v>
      </c>
      <c r="I346" s="178"/>
      <c r="J346" s="179">
        <f>ROUND(I346*H346,2)</f>
        <v>0</v>
      </c>
      <c r="K346" s="175" t="s">
        <v>142</v>
      </c>
      <c r="L346" s="180"/>
      <c r="M346" s="181" t="s">
        <v>1</v>
      </c>
      <c r="N346" s="182" t="s">
        <v>44</v>
      </c>
      <c r="P346" s="141">
        <f>O346*H346</f>
        <v>0</v>
      </c>
      <c r="Q346" s="141">
        <v>7.6000000000000004E-4</v>
      </c>
      <c r="R346" s="141">
        <f>Q346*H346</f>
        <v>2.2799999999999999E-3</v>
      </c>
      <c r="S346" s="141">
        <v>0</v>
      </c>
      <c r="T346" s="142">
        <f>S346*H346</f>
        <v>0</v>
      </c>
      <c r="AR346" s="143" t="s">
        <v>179</v>
      </c>
      <c r="AT346" s="143" t="s">
        <v>320</v>
      </c>
      <c r="AU346" s="143" t="s">
        <v>90</v>
      </c>
      <c r="AY346" s="17" t="s">
        <v>136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7" t="s">
        <v>87</v>
      </c>
      <c r="BK346" s="144">
        <f>ROUND(I346*H346,2)</f>
        <v>0</v>
      </c>
      <c r="BL346" s="17" t="s">
        <v>143</v>
      </c>
      <c r="BM346" s="143" t="s">
        <v>1478</v>
      </c>
    </row>
    <row r="347" spans="2:65" s="1" customFormat="1" ht="33" customHeight="1">
      <c r="B347" s="32"/>
      <c r="C347" s="132" t="s">
        <v>546</v>
      </c>
      <c r="D347" s="132" t="s">
        <v>138</v>
      </c>
      <c r="E347" s="133" t="s">
        <v>1479</v>
      </c>
      <c r="F347" s="134" t="s">
        <v>1480</v>
      </c>
      <c r="G347" s="135" t="s">
        <v>187</v>
      </c>
      <c r="H347" s="136">
        <v>3</v>
      </c>
      <c r="I347" s="137"/>
      <c r="J347" s="138">
        <f>ROUND(I347*H347,2)</f>
        <v>0</v>
      </c>
      <c r="K347" s="134" t="s">
        <v>142</v>
      </c>
      <c r="L347" s="32"/>
      <c r="M347" s="139" t="s">
        <v>1</v>
      </c>
      <c r="N347" s="140" t="s">
        <v>44</v>
      </c>
      <c r="P347" s="141">
        <f>O347*H347</f>
        <v>0</v>
      </c>
      <c r="Q347" s="141">
        <v>1.0000000000000001E-5</v>
      </c>
      <c r="R347" s="141">
        <f>Q347*H347</f>
        <v>3.0000000000000004E-5</v>
      </c>
      <c r="S347" s="141">
        <v>0</v>
      </c>
      <c r="T347" s="142">
        <f>S347*H347</f>
        <v>0</v>
      </c>
      <c r="AR347" s="143" t="s">
        <v>143</v>
      </c>
      <c r="AT347" s="143" t="s">
        <v>138</v>
      </c>
      <c r="AU347" s="143" t="s">
        <v>90</v>
      </c>
      <c r="AY347" s="17" t="s">
        <v>136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7" t="s">
        <v>87</v>
      </c>
      <c r="BK347" s="144">
        <f>ROUND(I347*H347,2)</f>
        <v>0</v>
      </c>
      <c r="BL347" s="17" t="s">
        <v>143</v>
      </c>
      <c r="BM347" s="143" t="s">
        <v>1481</v>
      </c>
    </row>
    <row r="348" spans="2:65" s="1" customFormat="1" ht="16.5" customHeight="1">
      <c r="B348" s="32"/>
      <c r="C348" s="173" t="s">
        <v>551</v>
      </c>
      <c r="D348" s="173" t="s">
        <v>320</v>
      </c>
      <c r="E348" s="174" t="s">
        <v>1482</v>
      </c>
      <c r="F348" s="175" t="s">
        <v>1483</v>
      </c>
      <c r="G348" s="176" t="s">
        <v>187</v>
      </c>
      <c r="H348" s="177">
        <v>3</v>
      </c>
      <c r="I348" s="178"/>
      <c r="J348" s="179">
        <f>ROUND(I348*H348,2)</f>
        <v>0</v>
      </c>
      <c r="K348" s="175" t="s">
        <v>142</v>
      </c>
      <c r="L348" s="180"/>
      <c r="M348" s="181" t="s">
        <v>1</v>
      </c>
      <c r="N348" s="182" t="s">
        <v>44</v>
      </c>
      <c r="P348" s="141">
        <f>O348*H348</f>
        <v>0</v>
      </c>
      <c r="Q348" s="141">
        <v>1.4599999999999999E-3</v>
      </c>
      <c r="R348" s="141">
        <f>Q348*H348</f>
        <v>4.3800000000000002E-3</v>
      </c>
      <c r="S348" s="141">
        <v>0</v>
      </c>
      <c r="T348" s="142">
        <f>S348*H348</f>
        <v>0</v>
      </c>
      <c r="AR348" s="143" t="s">
        <v>179</v>
      </c>
      <c r="AT348" s="143" t="s">
        <v>320</v>
      </c>
      <c r="AU348" s="143" t="s">
        <v>90</v>
      </c>
      <c r="AY348" s="17" t="s">
        <v>136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87</v>
      </c>
      <c r="BK348" s="144">
        <f>ROUND(I348*H348,2)</f>
        <v>0</v>
      </c>
      <c r="BL348" s="17" t="s">
        <v>143</v>
      </c>
      <c r="BM348" s="143" t="s">
        <v>1484</v>
      </c>
    </row>
    <row r="349" spans="2:65" s="1" customFormat="1" ht="21.75" customHeight="1">
      <c r="B349" s="32"/>
      <c r="C349" s="132" t="s">
        <v>555</v>
      </c>
      <c r="D349" s="132" t="s">
        <v>138</v>
      </c>
      <c r="E349" s="133" t="s">
        <v>1485</v>
      </c>
      <c r="F349" s="134" t="s">
        <v>1486</v>
      </c>
      <c r="G349" s="135" t="s">
        <v>1487</v>
      </c>
      <c r="H349" s="136">
        <v>3</v>
      </c>
      <c r="I349" s="137"/>
      <c r="J349" s="138">
        <f>ROUND(I349*H349,2)</f>
        <v>0</v>
      </c>
      <c r="K349" s="134" t="s">
        <v>1</v>
      </c>
      <c r="L349" s="32"/>
      <c r="M349" s="139" t="s">
        <v>1</v>
      </c>
      <c r="N349" s="140" t="s">
        <v>44</v>
      </c>
      <c r="P349" s="141">
        <f>O349*H349</f>
        <v>0</v>
      </c>
      <c r="Q349" s="141">
        <v>0</v>
      </c>
      <c r="R349" s="141">
        <f>Q349*H349</f>
        <v>0</v>
      </c>
      <c r="S349" s="141">
        <v>0</v>
      </c>
      <c r="T349" s="142">
        <f>S349*H349</f>
        <v>0</v>
      </c>
      <c r="AR349" s="143" t="s">
        <v>143</v>
      </c>
      <c r="AT349" s="143" t="s">
        <v>138</v>
      </c>
      <c r="AU349" s="143" t="s">
        <v>90</v>
      </c>
      <c r="AY349" s="17" t="s">
        <v>136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87</v>
      </c>
      <c r="BK349" s="144">
        <f>ROUND(I349*H349,2)</f>
        <v>0</v>
      </c>
      <c r="BL349" s="17" t="s">
        <v>143</v>
      </c>
      <c r="BM349" s="143" t="s">
        <v>1488</v>
      </c>
    </row>
    <row r="350" spans="2:65" s="14" customFormat="1" ht="22.5">
      <c r="B350" s="160"/>
      <c r="D350" s="146" t="s">
        <v>145</v>
      </c>
      <c r="E350" s="161" t="s">
        <v>1</v>
      </c>
      <c r="F350" s="162" t="s">
        <v>1489</v>
      </c>
      <c r="H350" s="161" t="s">
        <v>1</v>
      </c>
      <c r="I350" s="163"/>
      <c r="L350" s="160"/>
      <c r="M350" s="164"/>
      <c r="T350" s="165"/>
      <c r="AT350" s="161" t="s">
        <v>145</v>
      </c>
      <c r="AU350" s="161" t="s">
        <v>90</v>
      </c>
      <c r="AV350" s="14" t="s">
        <v>87</v>
      </c>
      <c r="AW350" s="14" t="s">
        <v>34</v>
      </c>
      <c r="AX350" s="14" t="s">
        <v>79</v>
      </c>
      <c r="AY350" s="161" t="s">
        <v>136</v>
      </c>
    </row>
    <row r="351" spans="2:65" s="12" customFormat="1">
      <c r="B351" s="145"/>
      <c r="D351" s="146" t="s">
        <v>145</v>
      </c>
      <c r="E351" s="147" t="s">
        <v>1</v>
      </c>
      <c r="F351" s="148" t="s">
        <v>1490</v>
      </c>
      <c r="H351" s="149">
        <v>3</v>
      </c>
      <c r="I351" s="150"/>
      <c r="L351" s="145"/>
      <c r="M351" s="151"/>
      <c r="T351" s="152"/>
      <c r="AT351" s="147" t="s">
        <v>145</v>
      </c>
      <c r="AU351" s="147" t="s">
        <v>90</v>
      </c>
      <c r="AV351" s="12" t="s">
        <v>90</v>
      </c>
      <c r="AW351" s="12" t="s">
        <v>34</v>
      </c>
      <c r="AX351" s="12" t="s">
        <v>87</v>
      </c>
      <c r="AY351" s="147" t="s">
        <v>136</v>
      </c>
    </row>
    <row r="352" spans="2:65" s="1" customFormat="1" ht="24.2" customHeight="1">
      <c r="B352" s="32"/>
      <c r="C352" s="132" t="s">
        <v>559</v>
      </c>
      <c r="D352" s="132" t="s">
        <v>138</v>
      </c>
      <c r="E352" s="133" t="s">
        <v>1491</v>
      </c>
      <c r="F352" s="134" t="s">
        <v>1492</v>
      </c>
      <c r="G352" s="135" t="s">
        <v>187</v>
      </c>
      <c r="H352" s="136">
        <v>6</v>
      </c>
      <c r="I352" s="137"/>
      <c r="J352" s="138">
        <f>ROUND(I352*H352,2)</f>
        <v>0</v>
      </c>
      <c r="K352" s="134" t="s">
        <v>142</v>
      </c>
      <c r="L352" s="32"/>
      <c r="M352" s="139" t="s">
        <v>1</v>
      </c>
      <c r="N352" s="140" t="s">
        <v>44</v>
      </c>
      <c r="P352" s="141">
        <f>O352*H352</f>
        <v>0</v>
      </c>
      <c r="Q352" s="141">
        <v>1.6000000000000001E-4</v>
      </c>
      <c r="R352" s="141">
        <f>Q352*H352</f>
        <v>9.6000000000000013E-4</v>
      </c>
      <c r="S352" s="141">
        <v>0</v>
      </c>
      <c r="T352" s="142">
        <f>S352*H352</f>
        <v>0</v>
      </c>
      <c r="AR352" s="143" t="s">
        <v>143</v>
      </c>
      <c r="AT352" s="143" t="s">
        <v>138</v>
      </c>
      <c r="AU352" s="143" t="s">
        <v>90</v>
      </c>
      <c r="AY352" s="17" t="s">
        <v>136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87</v>
      </c>
      <c r="BK352" s="144">
        <f>ROUND(I352*H352,2)</f>
        <v>0</v>
      </c>
      <c r="BL352" s="17" t="s">
        <v>143</v>
      </c>
      <c r="BM352" s="143" t="s">
        <v>1493</v>
      </c>
    </row>
    <row r="353" spans="2:65" s="12" customFormat="1">
      <c r="B353" s="145"/>
      <c r="D353" s="146" t="s">
        <v>145</v>
      </c>
      <c r="E353" s="147" t="s">
        <v>1</v>
      </c>
      <c r="F353" s="148" t="s">
        <v>1494</v>
      </c>
      <c r="H353" s="149">
        <v>6</v>
      </c>
      <c r="I353" s="150"/>
      <c r="L353" s="145"/>
      <c r="M353" s="151"/>
      <c r="T353" s="152"/>
      <c r="AT353" s="147" t="s">
        <v>145</v>
      </c>
      <c r="AU353" s="147" t="s">
        <v>90</v>
      </c>
      <c r="AV353" s="12" t="s">
        <v>90</v>
      </c>
      <c r="AW353" s="12" t="s">
        <v>34</v>
      </c>
      <c r="AX353" s="12" t="s">
        <v>87</v>
      </c>
      <c r="AY353" s="147" t="s">
        <v>136</v>
      </c>
    </row>
    <row r="354" spans="2:65" s="1" customFormat="1" ht="37.9" customHeight="1">
      <c r="B354" s="32"/>
      <c r="C354" s="173" t="s">
        <v>563</v>
      </c>
      <c r="D354" s="173" t="s">
        <v>320</v>
      </c>
      <c r="E354" s="174" t="s">
        <v>1495</v>
      </c>
      <c r="F354" s="175" t="s">
        <v>1496</v>
      </c>
      <c r="G354" s="176" t="s">
        <v>187</v>
      </c>
      <c r="H354" s="177">
        <v>3.0449999999999999</v>
      </c>
      <c r="I354" s="178"/>
      <c r="J354" s="179">
        <f>ROUND(I354*H354,2)</f>
        <v>0</v>
      </c>
      <c r="K354" s="175" t="s">
        <v>142</v>
      </c>
      <c r="L354" s="180"/>
      <c r="M354" s="181" t="s">
        <v>1</v>
      </c>
      <c r="N354" s="182" t="s">
        <v>44</v>
      </c>
      <c r="P354" s="141">
        <f>O354*H354</f>
        <v>0</v>
      </c>
      <c r="Q354" s="141">
        <v>8.5999999999999993E-2</v>
      </c>
      <c r="R354" s="141">
        <f>Q354*H354</f>
        <v>0.26186999999999999</v>
      </c>
      <c r="S354" s="141">
        <v>0</v>
      </c>
      <c r="T354" s="142">
        <f>S354*H354</f>
        <v>0</v>
      </c>
      <c r="AR354" s="143" t="s">
        <v>179</v>
      </c>
      <c r="AT354" s="143" t="s">
        <v>320</v>
      </c>
      <c r="AU354" s="143" t="s">
        <v>90</v>
      </c>
      <c r="AY354" s="17" t="s">
        <v>136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7" t="s">
        <v>87</v>
      </c>
      <c r="BK354" s="144">
        <f>ROUND(I354*H354,2)</f>
        <v>0</v>
      </c>
      <c r="BL354" s="17" t="s">
        <v>143</v>
      </c>
      <c r="BM354" s="143" t="s">
        <v>1497</v>
      </c>
    </row>
    <row r="355" spans="2:65" s="14" customFormat="1" ht="22.5">
      <c r="B355" s="160"/>
      <c r="D355" s="146" t="s">
        <v>145</v>
      </c>
      <c r="E355" s="161" t="s">
        <v>1</v>
      </c>
      <c r="F355" s="162" t="s">
        <v>1467</v>
      </c>
      <c r="H355" s="161" t="s">
        <v>1</v>
      </c>
      <c r="I355" s="163"/>
      <c r="L355" s="160"/>
      <c r="M355" s="164"/>
      <c r="T355" s="165"/>
      <c r="AT355" s="161" t="s">
        <v>145</v>
      </c>
      <c r="AU355" s="161" t="s">
        <v>90</v>
      </c>
      <c r="AV355" s="14" t="s">
        <v>87</v>
      </c>
      <c r="AW355" s="14" t="s">
        <v>34</v>
      </c>
      <c r="AX355" s="14" t="s">
        <v>79</v>
      </c>
      <c r="AY355" s="161" t="s">
        <v>136</v>
      </c>
    </row>
    <row r="356" spans="2:65" s="14" customFormat="1" ht="22.5">
      <c r="B356" s="160"/>
      <c r="D356" s="146" t="s">
        <v>145</v>
      </c>
      <c r="E356" s="161" t="s">
        <v>1</v>
      </c>
      <c r="F356" s="162" t="s">
        <v>1468</v>
      </c>
      <c r="H356" s="161" t="s">
        <v>1</v>
      </c>
      <c r="I356" s="163"/>
      <c r="L356" s="160"/>
      <c r="M356" s="164"/>
      <c r="T356" s="165"/>
      <c r="AT356" s="161" t="s">
        <v>145</v>
      </c>
      <c r="AU356" s="161" t="s">
        <v>90</v>
      </c>
      <c r="AV356" s="14" t="s">
        <v>87</v>
      </c>
      <c r="AW356" s="14" t="s">
        <v>34</v>
      </c>
      <c r="AX356" s="14" t="s">
        <v>79</v>
      </c>
      <c r="AY356" s="161" t="s">
        <v>136</v>
      </c>
    </row>
    <row r="357" spans="2:65" s="14" customFormat="1">
      <c r="B357" s="160"/>
      <c r="D357" s="146" t="s">
        <v>145</v>
      </c>
      <c r="E357" s="161" t="s">
        <v>1</v>
      </c>
      <c r="F357" s="162" t="s">
        <v>1469</v>
      </c>
      <c r="H357" s="161" t="s">
        <v>1</v>
      </c>
      <c r="I357" s="163"/>
      <c r="L357" s="160"/>
      <c r="M357" s="164"/>
      <c r="T357" s="165"/>
      <c r="AT357" s="161" t="s">
        <v>145</v>
      </c>
      <c r="AU357" s="161" t="s">
        <v>90</v>
      </c>
      <c r="AV357" s="14" t="s">
        <v>87</v>
      </c>
      <c r="AW357" s="14" t="s">
        <v>34</v>
      </c>
      <c r="AX357" s="14" t="s">
        <v>79</v>
      </c>
      <c r="AY357" s="161" t="s">
        <v>136</v>
      </c>
    </row>
    <row r="358" spans="2:65" s="14" customFormat="1" ht="22.5">
      <c r="B358" s="160"/>
      <c r="D358" s="146" t="s">
        <v>145</v>
      </c>
      <c r="E358" s="161" t="s">
        <v>1</v>
      </c>
      <c r="F358" s="162" t="s">
        <v>1470</v>
      </c>
      <c r="H358" s="161" t="s">
        <v>1</v>
      </c>
      <c r="I358" s="163"/>
      <c r="L358" s="160"/>
      <c r="M358" s="164"/>
      <c r="T358" s="165"/>
      <c r="AT358" s="161" t="s">
        <v>145</v>
      </c>
      <c r="AU358" s="161" t="s">
        <v>90</v>
      </c>
      <c r="AV358" s="14" t="s">
        <v>87</v>
      </c>
      <c r="AW358" s="14" t="s">
        <v>34</v>
      </c>
      <c r="AX358" s="14" t="s">
        <v>79</v>
      </c>
      <c r="AY358" s="161" t="s">
        <v>136</v>
      </c>
    </row>
    <row r="359" spans="2:65" s="14" customFormat="1">
      <c r="B359" s="160"/>
      <c r="D359" s="146" t="s">
        <v>145</v>
      </c>
      <c r="E359" s="161" t="s">
        <v>1</v>
      </c>
      <c r="F359" s="162" t="s">
        <v>1471</v>
      </c>
      <c r="H359" s="161" t="s">
        <v>1</v>
      </c>
      <c r="I359" s="163"/>
      <c r="L359" s="160"/>
      <c r="M359" s="164"/>
      <c r="T359" s="165"/>
      <c r="AT359" s="161" t="s">
        <v>145</v>
      </c>
      <c r="AU359" s="161" t="s">
        <v>90</v>
      </c>
      <c r="AV359" s="14" t="s">
        <v>87</v>
      </c>
      <c r="AW359" s="14" t="s">
        <v>34</v>
      </c>
      <c r="AX359" s="14" t="s">
        <v>79</v>
      </c>
      <c r="AY359" s="161" t="s">
        <v>136</v>
      </c>
    </row>
    <row r="360" spans="2:65" s="12" customFormat="1">
      <c r="B360" s="145"/>
      <c r="D360" s="146" t="s">
        <v>145</v>
      </c>
      <c r="E360" s="147" t="s">
        <v>1</v>
      </c>
      <c r="F360" s="148" t="s">
        <v>1498</v>
      </c>
      <c r="H360" s="149">
        <v>3.0449999999999999</v>
      </c>
      <c r="I360" s="150"/>
      <c r="L360" s="145"/>
      <c r="M360" s="151"/>
      <c r="T360" s="152"/>
      <c r="AT360" s="147" t="s">
        <v>145</v>
      </c>
      <c r="AU360" s="147" t="s">
        <v>90</v>
      </c>
      <c r="AV360" s="12" t="s">
        <v>90</v>
      </c>
      <c r="AW360" s="12" t="s">
        <v>34</v>
      </c>
      <c r="AX360" s="12" t="s">
        <v>87</v>
      </c>
      <c r="AY360" s="147" t="s">
        <v>136</v>
      </c>
    </row>
    <row r="361" spans="2:65" s="1" customFormat="1" ht="37.9" customHeight="1">
      <c r="B361" s="32"/>
      <c r="C361" s="173" t="s">
        <v>567</v>
      </c>
      <c r="D361" s="173" t="s">
        <v>320</v>
      </c>
      <c r="E361" s="174" t="s">
        <v>1499</v>
      </c>
      <c r="F361" s="175" t="s">
        <v>1500</v>
      </c>
      <c r="G361" s="176" t="s">
        <v>187</v>
      </c>
      <c r="H361" s="177">
        <v>3.0449999999999999</v>
      </c>
      <c r="I361" s="178"/>
      <c r="J361" s="179">
        <f>ROUND(I361*H361,2)</f>
        <v>0</v>
      </c>
      <c r="K361" s="175" t="s">
        <v>142</v>
      </c>
      <c r="L361" s="180"/>
      <c r="M361" s="181" t="s">
        <v>1</v>
      </c>
      <c r="N361" s="182" t="s">
        <v>44</v>
      </c>
      <c r="P361" s="141">
        <f>O361*H361</f>
        <v>0</v>
      </c>
      <c r="Q361" s="141">
        <v>7.2999999999999995E-2</v>
      </c>
      <c r="R361" s="141">
        <f>Q361*H361</f>
        <v>0.22228499999999998</v>
      </c>
      <c r="S361" s="141">
        <v>0</v>
      </c>
      <c r="T361" s="142">
        <f>S361*H361</f>
        <v>0</v>
      </c>
      <c r="AR361" s="143" t="s">
        <v>179</v>
      </c>
      <c r="AT361" s="143" t="s">
        <v>320</v>
      </c>
      <c r="AU361" s="143" t="s">
        <v>90</v>
      </c>
      <c r="AY361" s="17" t="s">
        <v>136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87</v>
      </c>
      <c r="BK361" s="144">
        <f>ROUND(I361*H361,2)</f>
        <v>0</v>
      </c>
      <c r="BL361" s="17" t="s">
        <v>143</v>
      </c>
      <c r="BM361" s="143" t="s">
        <v>1501</v>
      </c>
    </row>
    <row r="362" spans="2:65" s="14" customFormat="1" ht="22.5">
      <c r="B362" s="160"/>
      <c r="D362" s="146" t="s">
        <v>145</v>
      </c>
      <c r="E362" s="161" t="s">
        <v>1</v>
      </c>
      <c r="F362" s="162" t="s">
        <v>1467</v>
      </c>
      <c r="H362" s="161" t="s">
        <v>1</v>
      </c>
      <c r="I362" s="163"/>
      <c r="L362" s="160"/>
      <c r="M362" s="164"/>
      <c r="T362" s="165"/>
      <c r="AT362" s="161" t="s">
        <v>145</v>
      </c>
      <c r="AU362" s="161" t="s">
        <v>90</v>
      </c>
      <c r="AV362" s="14" t="s">
        <v>87</v>
      </c>
      <c r="AW362" s="14" t="s">
        <v>34</v>
      </c>
      <c r="AX362" s="14" t="s">
        <v>79</v>
      </c>
      <c r="AY362" s="161" t="s">
        <v>136</v>
      </c>
    </row>
    <row r="363" spans="2:65" s="14" customFormat="1" ht="22.5">
      <c r="B363" s="160"/>
      <c r="D363" s="146" t="s">
        <v>145</v>
      </c>
      <c r="E363" s="161" t="s">
        <v>1</v>
      </c>
      <c r="F363" s="162" t="s">
        <v>1468</v>
      </c>
      <c r="H363" s="161" t="s">
        <v>1</v>
      </c>
      <c r="I363" s="163"/>
      <c r="L363" s="160"/>
      <c r="M363" s="164"/>
      <c r="T363" s="165"/>
      <c r="AT363" s="161" t="s">
        <v>145</v>
      </c>
      <c r="AU363" s="161" t="s">
        <v>90</v>
      </c>
      <c r="AV363" s="14" t="s">
        <v>87</v>
      </c>
      <c r="AW363" s="14" t="s">
        <v>34</v>
      </c>
      <c r="AX363" s="14" t="s">
        <v>79</v>
      </c>
      <c r="AY363" s="161" t="s">
        <v>136</v>
      </c>
    </row>
    <row r="364" spans="2:65" s="14" customFormat="1">
      <c r="B364" s="160"/>
      <c r="D364" s="146" t="s">
        <v>145</v>
      </c>
      <c r="E364" s="161" t="s">
        <v>1</v>
      </c>
      <c r="F364" s="162" t="s">
        <v>1469</v>
      </c>
      <c r="H364" s="161" t="s">
        <v>1</v>
      </c>
      <c r="I364" s="163"/>
      <c r="L364" s="160"/>
      <c r="M364" s="164"/>
      <c r="T364" s="165"/>
      <c r="AT364" s="161" t="s">
        <v>145</v>
      </c>
      <c r="AU364" s="161" t="s">
        <v>90</v>
      </c>
      <c r="AV364" s="14" t="s">
        <v>87</v>
      </c>
      <c r="AW364" s="14" t="s">
        <v>34</v>
      </c>
      <c r="AX364" s="14" t="s">
        <v>79</v>
      </c>
      <c r="AY364" s="161" t="s">
        <v>136</v>
      </c>
    </row>
    <row r="365" spans="2:65" s="14" customFormat="1" ht="22.5">
      <c r="B365" s="160"/>
      <c r="D365" s="146" t="s">
        <v>145</v>
      </c>
      <c r="E365" s="161" t="s">
        <v>1</v>
      </c>
      <c r="F365" s="162" t="s">
        <v>1470</v>
      </c>
      <c r="H365" s="161" t="s">
        <v>1</v>
      </c>
      <c r="I365" s="163"/>
      <c r="L365" s="160"/>
      <c r="M365" s="164"/>
      <c r="T365" s="165"/>
      <c r="AT365" s="161" t="s">
        <v>145</v>
      </c>
      <c r="AU365" s="161" t="s">
        <v>90</v>
      </c>
      <c r="AV365" s="14" t="s">
        <v>87</v>
      </c>
      <c r="AW365" s="14" t="s">
        <v>34</v>
      </c>
      <c r="AX365" s="14" t="s">
        <v>79</v>
      </c>
      <c r="AY365" s="161" t="s">
        <v>136</v>
      </c>
    </row>
    <row r="366" spans="2:65" s="14" customFormat="1">
      <c r="B366" s="160"/>
      <c r="D366" s="146" t="s">
        <v>145</v>
      </c>
      <c r="E366" s="161" t="s">
        <v>1</v>
      </c>
      <c r="F366" s="162" t="s">
        <v>1471</v>
      </c>
      <c r="H366" s="161" t="s">
        <v>1</v>
      </c>
      <c r="I366" s="163"/>
      <c r="L366" s="160"/>
      <c r="M366" s="164"/>
      <c r="T366" s="165"/>
      <c r="AT366" s="161" t="s">
        <v>145</v>
      </c>
      <c r="AU366" s="161" t="s">
        <v>90</v>
      </c>
      <c r="AV366" s="14" t="s">
        <v>87</v>
      </c>
      <c r="AW366" s="14" t="s">
        <v>34</v>
      </c>
      <c r="AX366" s="14" t="s">
        <v>79</v>
      </c>
      <c r="AY366" s="161" t="s">
        <v>136</v>
      </c>
    </row>
    <row r="367" spans="2:65" s="12" customFormat="1">
      <c r="B367" s="145"/>
      <c r="D367" s="146" t="s">
        <v>145</v>
      </c>
      <c r="E367" s="147" t="s">
        <v>1</v>
      </c>
      <c r="F367" s="148" t="s">
        <v>1498</v>
      </c>
      <c r="H367" s="149">
        <v>3.0449999999999999</v>
      </c>
      <c r="I367" s="150"/>
      <c r="L367" s="145"/>
      <c r="M367" s="151"/>
      <c r="T367" s="152"/>
      <c r="AT367" s="147" t="s">
        <v>145</v>
      </c>
      <c r="AU367" s="147" t="s">
        <v>90</v>
      </c>
      <c r="AV367" s="12" t="s">
        <v>90</v>
      </c>
      <c r="AW367" s="12" t="s">
        <v>34</v>
      </c>
      <c r="AX367" s="12" t="s">
        <v>87</v>
      </c>
      <c r="AY367" s="147" t="s">
        <v>136</v>
      </c>
    </row>
    <row r="368" spans="2:65" s="11" customFormat="1" ht="22.9" customHeight="1">
      <c r="B368" s="120"/>
      <c r="D368" s="121" t="s">
        <v>78</v>
      </c>
      <c r="E368" s="130" t="s">
        <v>646</v>
      </c>
      <c r="F368" s="130" t="s">
        <v>1502</v>
      </c>
      <c r="I368" s="123"/>
      <c r="J368" s="131">
        <f>BK368</f>
        <v>0</v>
      </c>
      <c r="L368" s="120"/>
      <c r="M368" s="125"/>
      <c r="P368" s="126">
        <f>SUM(P369:P463)</f>
        <v>0</v>
      </c>
      <c r="R368" s="126">
        <f>SUM(R369:R463)</f>
        <v>27.543647199999999</v>
      </c>
      <c r="T368" s="127">
        <f>SUM(T369:T463)</f>
        <v>16.163800000000002</v>
      </c>
      <c r="AR368" s="121" t="s">
        <v>87</v>
      </c>
      <c r="AT368" s="128" t="s">
        <v>78</v>
      </c>
      <c r="AU368" s="128" t="s">
        <v>87</v>
      </c>
      <c r="AY368" s="121" t="s">
        <v>136</v>
      </c>
      <c r="BK368" s="129">
        <f>SUM(BK369:BK463)</f>
        <v>0</v>
      </c>
    </row>
    <row r="369" spans="2:65" s="1" customFormat="1" ht="24.2" customHeight="1">
      <c r="B369" s="32"/>
      <c r="C369" s="132" t="s">
        <v>569</v>
      </c>
      <c r="D369" s="132" t="s">
        <v>138</v>
      </c>
      <c r="E369" s="133" t="s">
        <v>1503</v>
      </c>
      <c r="F369" s="134" t="s">
        <v>1504</v>
      </c>
      <c r="G369" s="135" t="s">
        <v>187</v>
      </c>
      <c r="H369" s="136">
        <v>13</v>
      </c>
      <c r="I369" s="137"/>
      <c r="J369" s="138">
        <f>ROUND(I369*H369,2)</f>
        <v>0</v>
      </c>
      <c r="K369" s="134" t="s">
        <v>142</v>
      </c>
      <c r="L369" s="32"/>
      <c r="M369" s="139" t="s">
        <v>1</v>
      </c>
      <c r="N369" s="140" t="s">
        <v>44</v>
      </c>
      <c r="P369" s="141">
        <f>O369*H369</f>
        <v>0</v>
      </c>
      <c r="Q369" s="141">
        <v>0</v>
      </c>
      <c r="R369" s="141">
        <f>Q369*H369</f>
        <v>0</v>
      </c>
      <c r="S369" s="141">
        <v>0.2</v>
      </c>
      <c r="T369" s="142">
        <f>S369*H369</f>
        <v>2.6</v>
      </c>
      <c r="AR369" s="143" t="s">
        <v>143</v>
      </c>
      <c r="AT369" s="143" t="s">
        <v>138</v>
      </c>
      <c r="AU369" s="143" t="s">
        <v>90</v>
      </c>
      <c r="AY369" s="17" t="s">
        <v>136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7" t="s">
        <v>87</v>
      </c>
      <c r="BK369" s="144">
        <f>ROUND(I369*H369,2)</f>
        <v>0</v>
      </c>
      <c r="BL369" s="17" t="s">
        <v>143</v>
      </c>
      <c r="BM369" s="143" t="s">
        <v>1505</v>
      </c>
    </row>
    <row r="370" spans="2:65" s="12" customFormat="1">
      <c r="B370" s="145"/>
      <c r="D370" s="146" t="s">
        <v>145</v>
      </c>
      <c r="E370" s="147" t="s">
        <v>1</v>
      </c>
      <c r="F370" s="148" t="s">
        <v>1506</v>
      </c>
      <c r="H370" s="149">
        <v>10</v>
      </c>
      <c r="I370" s="150"/>
      <c r="L370" s="145"/>
      <c r="M370" s="151"/>
      <c r="T370" s="152"/>
      <c r="AT370" s="147" t="s">
        <v>145</v>
      </c>
      <c r="AU370" s="147" t="s">
        <v>90</v>
      </c>
      <c r="AV370" s="12" t="s">
        <v>90</v>
      </c>
      <c r="AW370" s="12" t="s">
        <v>34</v>
      </c>
      <c r="AX370" s="12" t="s">
        <v>79</v>
      </c>
      <c r="AY370" s="147" t="s">
        <v>136</v>
      </c>
    </row>
    <row r="371" spans="2:65" s="12" customFormat="1">
      <c r="B371" s="145"/>
      <c r="D371" s="146" t="s">
        <v>145</v>
      </c>
      <c r="E371" s="147" t="s">
        <v>1</v>
      </c>
      <c r="F371" s="148" t="s">
        <v>1507</v>
      </c>
      <c r="H371" s="149">
        <v>3</v>
      </c>
      <c r="I371" s="150"/>
      <c r="L371" s="145"/>
      <c r="M371" s="151"/>
      <c r="T371" s="152"/>
      <c r="AT371" s="147" t="s">
        <v>145</v>
      </c>
      <c r="AU371" s="147" t="s">
        <v>90</v>
      </c>
      <c r="AV371" s="12" t="s">
        <v>90</v>
      </c>
      <c r="AW371" s="12" t="s">
        <v>34</v>
      </c>
      <c r="AX371" s="12" t="s">
        <v>79</v>
      </c>
      <c r="AY371" s="147" t="s">
        <v>136</v>
      </c>
    </row>
    <row r="372" spans="2:65" s="14" customFormat="1" ht="22.5">
      <c r="B372" s="160"/>
      <c r="D372" s="146" t="s">
        <v>145</v>
      </c>
      <c r="E372" s="161" t="s">
        <v>1</v>
      </c>
      <c r="F372" s="162" t="s">
        <v>1508</v>
      </c>
      <c r="H372" s="161" t="s">
        <v>1</v>
      </c>
      <c r="I372" s="163"/>
      <c r="L372" s="160"/>
      <c r="M372" s="164"/>
      <c r="T372" s="165"/>
      <c r="AT372" s="161" t="s">
        <v>145</v>
      </c>
      <c r="AU372" s="161" t="s">
        <v>90</v>
      </c>
      <c r="AV372" s="14" t="s">
        <v>87</v>
      </c>
      <c r="AW372" s="14" t="s">
        <v>34</v>
      </c>
      <c r="AX372" s="14" t="s">
        <v>79</v>
      </c>
      <c r="AY372" s="161" t="s">
        <v>136</v>
      </c>
    </row>
    <row r="373" spans="2:65" s="13" customFormat="1">
      <c r="B373" s="153"/>
      <c r="D373" s="146" t="s">
        <v>145</v>
      </c>
      <c r="E373" s="154" t="s">
        <v>1</v>
      </c>
      <c r="F373" s="155" t="s">
        <v>168</v>
      </c>
      <c r="H373" s="156">
        <v>13</v>
      </c>
      <c r="I373" s="157"/>
      <c r="L373" s="153"/>
      <c r="M373" s="158"/>
      <c r="T373" s="159"/>
      <c r="AT373" s="154" t="s">
        <v>145</v>
      </c>
      <c r="AU373" s="154" t="s">
        <v>90</v>
      </c>
      <c r="AV373" s="13" t="s">
        <v>143</v>
      </c>
      <c r="AW373" s="13" t="s">
        <v>34</v>
      </c>
      <c r="AX373" s="13" t="s">
        <v>87</v>
      </c>
      <c r="AY373" s="154" t="s">
        <v>136</v>
      </c>
    </row>
    <row r="374" spans="2:65" s="1" customFormat="1" ht="24.2" customHeight="1">
      <c r="B374" s="32"/>
      <c r="C374" s="132" t="s">
        <v>573</v>
      </c>
      <c r="D374" s="132" t="s">
        <v>138</v>
      </c>
      <c r="E374" s="133" t="s">
        <v>1509</v>
      </c>
      <c r="F374" s="134" t="s">
        <v>1510</v>
      </c>
      <c r="G374" s="135" t="s">
        <v>207</v>
      </c>
      <c r="H374" s="136">
        <v>1.1519999999999999</v>
      </c>
      <c r="I374" s="137"/>
      <c r="J374" s="138">
        <f>ROUND(I374*H374,2)</f>
        <v>0</v>
      </c>
      <c r="K374" s="134" t="s">
        <v>142</v>
      </c>
      <c r="L374" s="32"/>
      <c r="M374" s="139" t="s">
        <v>1</v>
      </c>
      <c r="N374" s="140" t="s">
        <v>44</v>
      </c>
      <c r="P374" s="141">
        <f>O374*H374</f>
        <v>0</v>
      </c>
      <c r="Q374" s="141">
        <v>2.5018699999999998</v>
      </c>
      <c r="R374" s="141">
        <f>Q374*H374</f>
        <v>2.8821542399999998</v>
      </c>
      <c r="S374" s="141">
        <v>0</v>
      </c>
      <c r="T374" s="142">
        <f>S374*H374</f>
        <v>0</v>
      </c>
      <c r="AR374" s="143" t="s">
        <v>143</v>
      </c>
      <c r="AT374" s="143" t="s">
        <v>138</v>
      </c>
      <c r="AU374" s="143" t="s">
        <v>90</v>
      </c>
      <c r="AY374" s="17" t="s">
        <v>136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87</v>
      </c>
      <c r="BK374" s="144">
        <f>ROUND(I374*H374,2)</f>
        <v>0</v>
      </c>
      <c r="BL374" s="17" t="s">
        <v>143</v>
      </c>
      <c r="BM374" s="143" t="s">
        <v>1511</v>
      </c>
    </row>
    <row r="375" spans="2:65" s="14" customFormat="1">
      <c r="B375" s="160"/>
      <c r="D375" s="146" t="s">
        <v>145</v>
      </c>
      <c r="E375" s="161" t="s">
        <v>1</v>
      </c>
      <c r="F375" s="162" t="s">
        <v>1512</v>
      </c>
      <c r="H375" s="161" t="s">
        <v>1</v>
      </c>
      <c r="I375" s="163"/>
      <c r="L375" s="160"/>
      <c r="M375" s="164"/>
      <c r="T375" s="165"/>
      <c r="AT375" s="161" t="s">
        <v>145</v>
      </c>
      <c r="AU375" s="161" t="s">
        <v>90</v>
      </c>
      <c r="AV375" s="14" t="s">
        <v>87</v>
      </c>
      <c r="AW375" s="14" t="s">
        <v>34</v>
      </c>
      <c r="AX375" s="14" t="s">
        <v>79</v>
      </c>
      <c r="AY375" s="161" t="s">
        <v>136</v>
      </c>
    </row>
    <row r="376" spans="2:65" s="14" customFormat="1">
      <c r="B376" s="160"/>
      <c r="D376" s="146" t="s">
        <v>145</v>
      </c>
      <c r="E376" s="161" t="s">
        <v>1</v>
      </c>
      <c r="F376" s="162" t="s">
        <v>1513</v>
      </c>
      <c r="H376" s="161" t="s">
        <v>1</v>
      </c>
      <c r="I376" s="163"/>
      <c r="L376" s="160"/>
      <c r="M376" s="164"/>
      <c r="T376" s="165"/>
      <c r="AT376" s="161" t="s">
        <v>145</v>
      </c>
      <c r="AU376" s="161" t="s">
        <v>90</v>
      </c>
      <c r="AV376" s="14" t="s">
        <v>87</v>
      </c>
      <c r="AW376" s="14" t="s">
        <v>34</v>
      </c>
      <c r="AX376" s="14" t="s">
        <v>79</v>
      </c>
      <c r="AY376" s="161" t="s">
        <v>136</v>
      </c>
    </row>
    <row r="377" spans="2:65" s="12" customFormat="1">
      <c r="B377" s="145"/>
      <c r="D377" s="146" t="s">
        <v>145</v>
      </c>
      <c r="E377" s="147" t="s">
        <v>1</v>
      </c>
      <c r="F377" s="148" t="s">
        <v>1514</v>
      </c>
      <c r="H377" s="149">
        <v>1.1519999999999999</v>
      </c>
      <c r="I377" s="150"/>
      <c r="L377" s="145"/>
      <c r="M377" s="151"/>
      <c r="T377" s="152"/>
      <c r="AT377" s="147" t="s">
        <v>145</v>
      </c>
      <c r="AU377" s="147" t="s">
        <v>90</v>
      </c>
      <c r="AV377" s="12" t="s">
        <v>90</v>
      </c>
      <c r="AW377" s="12" t="s">
        <v>34</v>
      </c>
      <c r="AX377" s="12" t="s">
        <v>87</v>
      </c>
      <c r="AY377" s="147" t="s">
        <v>136</v>
      </c>
    </row>
    <row r="378" spans="2:65" s="1" customFormat="1" ht="24.2" customHeight="1">
      <c r="B378" s="32"/>
      <c r="C378" s="132" t="s">
        <v>577</v>
      </c>
      <c r="D378" s="132" t="s">
        <v>138</v>
      </c>
      <c r="E378" s="133" t="s">
        <v>1515</v>
      </c>
      <c r="F378" s="134" t="s">
        <v>1516</v>
      </c>
      <c r="G378" s="135" t="s">
        <v>207</v>
      </c>
      <c r="H378" s="136">
        <v>7.0129999999999999</v>
      </c>
      <c r="I378" s="137"/>
      <c r="J378" s="138">
        <f>ROUND(I378*H378,2)</f>
        <v>0</v>
      </c>
      <c r="K378" s="134" t="s">
        <v>142</v>
      </c>
      <c r="L378" s="32"/>
      <c r="M378" s="139" t="s">
        <v>1</v>
      </c>
      <c r="N378" s="140" t="s">
        <v>44</v>
      </c>
      <c r="P378" s="141">
        <f>O378*H378</f>
        <v>0</v>
      </c>
      <c r="Q378" s="141">
        <v>0</v>
      </c>
      <c r="R378" s="141">
        <f>Q378*H378</f>
        <v>0</v>
      </c>
      <c r="S378" s="141">
        <v>0.6</v>
      </c>
      <c r="T378" s="142">
        <f>S378*H378</f>
        <v>4.2077999999999998</v>
      </c>
      <c r="AR378" s="143" t="s">
        <v>143</v>
      </c>
      <c r="AT378" s="143" t="s">
        <v>138</v>
      </c>
      <c r="AU378" s="143" t="s">
        <v>90</v>
      </c>
      <c r="AY378" s="17" t="s">
        <v>136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87</v>
      </c>
      <c r="BK378" s="144">
        <f>ROUND(I378*H378,2)</f>
        <v>0</v>
      </c>
      <c r="BL378" s="17" t="s">
        <v>143</v>
      </c>
      <c r="BM378" s="143" t="s">
        <v>1517</v>
      </c>
    </row>
    <row r="379" spans="2:65" s="14" customFormat="1">
      <c r="B379" s="160"/>
      <c r="D379" s="146" t="s">
        <v>145</v>
      </c>
      <c r="E379" s="161" t="s">
        <v>1</v>
      </c>
      <c r="F379" s="162" t="s">
        <v>1518</v>
      </c>
      <c r="H379" s="161" t="s">
        <v>1</v>
      </c>
      <c r="I379" s="163"/>
      <c r="L379" s="160"/>
      <c r="M379" s="164"/>
      <c r="T379" s="165"/>
      <c r="AT379" s="161" t="s">
        <v>145</v>
      </c>
      <c r="AU379" s="161" t="s">
        <v>90</v>
      </c>
      <c r="AV379" s="14" t="s">
        <v>87</v>
      </c>
      <c r="AW379" s="14" t="s">
        <v>34</v>
      </c>
      <c r="AX379" s="14" t="s">
        <v>79</v>
      </c>
      <c r="AY379" s="161" t="s">
        <v>136</v>
      </c>
    </row>
    <row r="380" spans="2:65" s="12" customFormat="1">
      <c r="B380" s="145"/>
      <c r="D380" s="146" t="s">
        <v>145</v>
      </c>
      <c r="E380" s="147" t="s">
        <v>1</v>
      </c>
      <c r="F380" s="148" t="s">
        <v>1519</v>
      </c>
      <c r="H380" s="149">
        <v>3.3919999999999999</v>
      </c>
      <c r="I380" s="150"/>
      <c r="L380" s="145"/>
      <c r="M380" s="151"/>
      <c r="T380" s="152"/>
      <c r="AT380" s="147" t="s">
        <v>145</v>
      </c>
      <c r="AU380" s="147" t="s">
        <v>90</v>
      </c>
      <c r="AV380" s="12" t="s">
        <v>90</v>
      </c>
      <c r="AW380" s="12" t="s">
        <v>34</v>
      </c>
      <c r="AX380" s="12" t="s">
        <v>79</v>
      </c>
      <c r="AY380" s="147" t="s">
        <v>136</v>
      </c>
    </row>
    <row r="381" spans="2:65" s="14" customFormat="1">
      <c r="B381" s="160"/>
      <c r="D381" s="146" t="s">
        <v>145</v>
      </c>
      <c r="E381" s="161" t="s">
        <v>1</v>
      </c>
      <c r="F381" s="162" t="s">
        <v>1520</v>
      </c>
      <c r="H381" s="161" t="s">
        <v>1</v>
      </c>
      <c r="I381" s="163"/>
      <c r="L381" s="160"/>
      <c r="M381" s="164"/>
      <c r="T381" s="165"/>
      <c r="AT381" s="161" t="s">
        <v>145</v>
      </c>
      <c r="AU381" s="161" t="s">
        <v>90</v>
      </c>
      <c r="AV381" s="14" t="s">
        <v>87</v>
      </c>
      <c r="AW381" s="14" t="s">
        <v>34</v>
      </c>
      <c r="AX381" s="14" t="s">
        <v>79</v>
      </c>
      <c r="AY381" s="161" t="s">
        <v>136</v>
      </c>
    </row>
    <row r="382" spans="2:65" s="14" customFormat="1" ht="22.5">
      <c r="B382" s="160"/>
      <c r="D382" s="146" t="s">
        <v>145</v>
      </c>
      <c r="E382" s="161" t="s">
        <v>1</v>
      </c>
      <c r="F382" s="162" t="s">
        <v>1521</v>
      </c>
      <c r="H382" s="161" t="s">
        <v>1</v>
      </c>
      <c r="I382" s="163"/>
      <c r="L382" s="160"/>
      <c r="M382" s="164"/>
      <c r="T382" s="165"/>
      <c r="AT382" s="161" t="s">
        <v>145</v>
      </c>
      <c r="AU382" s="161" t="s">
        <v>90</v>
      </c>
      <c r="AV382" s="14" t="s">
        <v>87</v>
      </c>
      <c r="AW382" s="14" t="s">
        <v>34</v>
      </c>
      <c r="AX382" s="14" t="s">
        <v>79</v>
      </c>
      <c r="AY382" s="161" t="s">
        <v>136</v>
      </c>
    </row>
    <row r="383" spans="2:65" s="12" customFormat="1">
      <c r="B383" s="145"/>
      <c r="D383" s="146" t="s">
        <v>145</v>
      </c>
      <c r="E383" s="147" t="s">
        <v>1</v>
      </c>
      <c r="F383" s="148" t="s">
        <v>1522</v>
      </c>
      <c r="H383" s="149">
        <v>3.621</v>
      </c>
      <c r="I383" s="150"/>
      <c r="L383" s="145"/>
      <c r="M383" s="151"/>
      <c r="T383" s="152"/>
      <c r="AT383" s="147" t="s">
        <v>145</v>
      </c>
      <c r="AU383" s="147" t="s">
        <v>90</v>
      </c>
      <c r="AV383" s="12" t="s">
        <v>90</v>
      </c>
      <c r="AW383" s="12" t="s">
        <v>34</v>
      </c>
      <c r="AX383" s="12" t="s">
        <v>79</v>
      </c>
      <c r="AY383" s="147" t="s">
        <v>136</v>
      </c>
    </row>
    <row r="384" spans="2:65" s="13" customFormat="1">
      <c r="B384" s="153"/>
      <c r="D384" s="146" t="s">
        <v>145</v>
      </c>
      <c r="E384" s="154" t="s">
        <v>1</v>
      </c>
      <c r="F384" s="155" t="s">
        <v>168</v>
      </c>
      <c r="H384" s="156">
        <v>7.0129999999999999</v>
      </c>
      <c r="I384" s="157"/>
      <c r="L384" s="153"/>
      <c r="M384" s="158"/>
      <c r="T384" s="159"/>
      <c r="AT384" s="154" t="s">
        <v>145</v>
      </c>
      <c r="AU384" s="154" t="s">
        <v>90</v>
      </c>
      <c r="AV384" s="13" t="s">
        <v>143</v>
      </c>
      <c r="AW384" s="13" t="s">
        <v>34</v>
      </c>
      <c r="AX384" s="13" t="s">
        <v>87</v>
      </c>
      <c r="AY384" s="154" t="s">
        <v>136</v>
      </c>
    </row>
    <row r="385" spans="2:65" s="1" customFormat="1" ht="24.2" customHeight="1">
      <c r="B385" s="32"/>
      <c r="C385" s="132" t="s">
        <v>581</v>
      </c>
      <c r="D385" s="132" t="s">
        <v>138</v>
      </c>
      <c r="E385" s="133" t="s">
        <v>1523</v>
      </c>
      <c r="F385" s="134" t="s">
        <v>1524</v>
      </c>
      <c r="G385" s="135" t="s">
        <v>187</v>
      </c>
      <c r="H385" s="136">
        <v>1</v>
      </c>
      <c r="I385" s="137"/>
      <c r="J385" s="138">
        <f>ROUND(I385*H385,2)</f>
        <v>0</v>
      </c>
      <c r="K385" s="134" t="s">
        <v>142</v>
      </c>
      <c r="L385" s="32"/>
      <c r="M385" s="139" t="s">
        <v>1</v>
      </c>
      <c r="N385" s="140" t="s">
        <v>44</v>
      </c>
      <c r="P385" s="141">
        <f>O385*H385</f>
        <v>0</v>
      </c>
      <c r="Q385" s="141">
        <v>0.41488999999999998</v>
      </c>
      <c r="R385" s="141">
        <f>Q385*H385</f>
        <v>0.41488999999999998</v>
      </c>
      <c r="S385" s="141">
        <v>0</v>
      </c>
      <c r="T385" s="142">
        <f>S385*H385</f>
        <v>0</v>
      </c>
      <c r="AR385" s="143" t="s">
        <v>143</v>
      </c>
      <c r="AT385" s="143" t="s">
        <v>138</v>
      </c>
      <c r="AU385" s="143" t="s">
        <v>90</v>
      </c>
      <c r="AY385" s="17" t="s">
        <v>136</v>
      </c>
      <c r="BE385" s="144">
        <f>IF(N385="základní",J385,0)</f>
        <v>0</v>
      </c>
      <c r="BF385" s="144">
        <f>IF(N385="snížená",J385,0)</f>
        <v>0</v>
      </c>
      <c r="BG385" s="144">
        <f>IF(N385="zákl. přenesená",J385,0)</f>
        <v>0</v>
      </c>
      <c r="BH385" s="144">
        <f>IF(N385="sníž. přenesená",J385,0)</f>
        <v>0</v>
      </c>
      <c r="BI385" s="144">
        <f>IF(N385="nulová",J385,0)</f>
        <v>0</v>
      </c>
      <c r="BJ385" s="17" t="s">
        <v>87</v>
      </c>
      <c r="BK385" s="144">
        <f>ROUND(I385*H385,2)</f>
        <v>0</v>
      </c>
      <c r="BL385" s="17" t="s">
        <v>143</v>
      </c>
      <c r="BM385" s="143" t="s">
        <v>1525</v>
      </c>
    </row>
    <row r="386" spans="2:65" s="12" customFormat="1">
      <c r="B386" s="145"/>
      <c r="D386" s="146" t="s">
        <v>145</v>
      </c>
      <c r="E386" s="147" t="s">
        <v>1</v>
      </c>
      <c r="F386" s="148" t="s">
        <v>1387</v>
      </c>
      <c r="H386" s="149">
        <v>1</v>
      </c>
      <c r="I386" s="150"/>
      <c r="L386" s="145"/>
      <c r="M386" s="151"/>
      <c r="T386" s="152"/>
      <c r="AT386" s="147" t="s">
        <v>145</v>
      </c>
      <c r="AU386" s="147" t="s">
        <v>90</v>
      </c>
      <c r="AV386" s="12" t="s">
        <v>90</v>
      </c>
      <c r="AW386" s="12" t="s">
        <v>34</v>
      </c>
      <c r="AX386" s="12" t="s">
        <v>87</v>
      </c>
      <c r="AY386" s="147" t="s">
        <v>136</v>
      </c>
    </row>
    <row r="387" spans="2:65" s="1" customFormat="1" ht="21.75" customHeight="1">
      <c r="B387" s="32"/>
      <c r="C387" s="173" t="s">
        <v>585</v>
      </c>
      <c r="D387" s="173" t="s">
        <v>320</v>
      </c>
      <c r="E387" s="174" t="s">
        <v>1526</v>
      </c>
      <c r="F387" s="175" t="s">
        <v>1527</v>
      </c>
      <c r="G387" s="176" t="s">
        <v>187</v>
      </c>
      <c r="H387" s="177">
        <v>1</v>
      </c>
      <c r="I387" s="178"/>
      <c r="J387" s="179">
        <f>ROUND(I387*H387,2)</f>
        <v>0</v>
      </c>
      <c r="K387" s="175" t="s">
        <v>1</v>
      </c>
      <c r="L387" s="180"/>
      <c r="M387" s="181" t="s">
        <v>1</v>
      </c>
      <c r="N387" s="182" t="s">
        <v>44</v>
      </c>
      <c r="P387" s="141">
        <f>O387*H387</f>
        <v>0</v>
      </c>
      <c r="Q387" s="141">
        <v>1.6</v>
      </c>
      <c r="R387" s="141">
        <f>Q387*H387</f>
        <v>1.6</v>
      </c>
      <c r="S387" s="141">
        <v>0</v>
      </c>
      <c r="T387" s="142">
        <f>S387*H387</f>
        <v>0</v>
      </c>
      <c r="AR387" s="143" t="s">
        <v>179</v>
      </c>
      <c r="AT387" s="143" t="s">
        <v>320</v>
      </c>
      <c r="AU387" s="143" t="s">
        <v>90</v>
      </c>
      <c r="AY387" s="17" t="s">
        <v>136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87</v>
      </c>
      <c r="BK387" s="144">
        <f>ROUND(I387*H387,2)</f>
        <v>0</v>
      </c>
      <c r="BL387" s="17" t="s">
        <v>143</v>
      </c>
      <c r="BM387" s="143" t="s">
        <v>1528</v>
      </c>
    </row>
    <row r="388" spans="2:65" s="1" customFormat="1" ht="24.2" customHeight="1">
      <c r="B388" s="32"/>
      <c r="C388" s="132" t="s">
        <v>589</v>
      </c>
      <c r="D388" s="132" t="s">
        <v>138</v>
      </c>
      <c r="E388" s="133" t="s">
        <v>1529</v>
      </c>
      <c r="F388" s="134" t="s">
        <v>1530</v>
      </c>
      <c r="G388" s="135" t="s">
        <v>187</v>
      </c>
      <c r="H388" s="136">
        <v>1</v>
      </c>
      <c r="I388" s="137"/>
      <c r="J388" s="138">
        <f>ROUND(I388*H388,2)</f>
        <v>0</v>
      </c>
      <c r="K388" s="134" t="s">
        <v>142</v>
      </c>
      <c r="L388" s="32"/>
      <c r="M388" s="139" t="s">
        <v>1</v>
      </c>
      <c r="N388" s="140" t="s">
        <v>44</v>
      </c>
      <c r="P388" s="141">
        <f>O388*H388</f>
        <v>0</v>
      </c>
      <c r="Q388" s="141">
        <v>9.8899999999999995E-3</v>
      </c>
      <c r="R388" s="141">
        <f>Q388*H388</f>
        <v>9.8899999999999995E-3</v>
      </c>
      <c r="S388" s="141">
        <v>0</v>
      </c>
      <c r="T388" s="142">
        <f>S388*H388</f>
        <v>0</v>
      </c>
      <c r="AR388" s="143" t="s">
        <v>143</v>
      </c>
      <c r="AT388" s="143" t="s">
        <v>138</v>
      </c>
      <c r="AU388" s="143" t="s">
        <v>90</v>
      </c>
      <c r="AY388" s="17" t="s">
        <v>136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7" t="s">
        <v>87</v>
      </c>
      <c r="BK388" s="144">
        <f>ROUND(I388*H388,2)</f>
        <v>0</v>
      </c>
      <c r="BL388" s="17" t="s">
        <v>143</v>
      </c>
      <c r="BM388" s="143" t="s">
        <v>1531</v>
      </c>
    </row>
    <row r="389" spans="2:65" s="12" customFormat="1">
      <c r="B389" s="145"/>
      <c r="D389" s="146" t="s">
        <v>145</v>
      </c>
      <c r="E389" s="147" t="s">
        <v>1</v>
      </c>
      <c r="F389" s="148" t="s">
        <v>1387</v>
      </c>
      <c r="H389" s="149">
        <v>1</v>
      </c>
      <c r="I389" s="150"/>
      <c r="L389" s="145"/>
      <c r="M389" s="151"/>
      <c r="T389" s="152"/>
      <c r="AT389" s="147" t="s">
        <v>145</v>
      </c>
      <c r="AU389" s="147" t="s">
        <v>90</v>
      </c>
      <c r="AV389" s="12" t="s">
        <v>90</v>
      </c>
      <c r="AW389" s="12" t="s">
        <v>34</v>
      </c>
      <c r="AX389" s="12" t="s">
        <v>87</v>
      </c>
      <c r="AY389" s="147" t="s">
        <v>136</v>
      </c>
    </row>
    <row r="390" spans="2:65" s="1" customFormat="1" ht="16.5" customHeight="1">
      <c r="B390" s="32"/>
      <c r="C390" s="173" t="s">
        <v>591</v>
      </c>
      <c r="D390" s="173" t="s">
        <v>320</v>
      </c>
      <c r="E390" s="174" t="s">
        <v>1532</v>
      </c>
      <c r="F390" s="175" t="s">
        <v>1533</v>
      </c>
      <c r="G390" s="176" t="s">
        <v>187</v>
      </c>
      <c r="H390" s="177">
        <v>1</v>
      </c>
      <c r="I390" s="178"/>
      <c r="J390" s="179">
        <f>ROUND(I390*H390,2)</f>
        <v>0</v>
      </c>
      <c r="K390" s="175" t="s">
        <v>1</v>
      </c>
      <c r="L390" s="180"/>
      <c r="M390" s="181" t="s">
        <v>1</v>
      </c>
      <c r="N390" s="182" t="s">
        <v>44</v>
      </c>
      <c r="P390" s="141">
        <f>O390*H390</f>
        <v>0</v>
      </c>
      <c r="Q390" s="141">
        <v>1.054</v>
      </c>
      <c r="R390" s="141">
        <f>Q390*H390</f>
        <v>1.054</v>
      </c>
      <c r="S390" s="141">
        <v>0</v>
      </c>
      <c r="T390" s="142">
        <f>S390*H390</f>
        <v>0</v>
      </c>
      <c r="AR390" s="143" t="s">
        <v>179</v>
      </c>
      <c r="AT390" s="143" t="s">
        <v>320</v>
      </c>
      <c r="AU390" s="143" t="s">
        <v>90</v>
      </c>
      <c r="AY390" s="17" t="s">
        <v>136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87</v>
      </c>
      <c r="BK390" s="144">
        <f>ROUND(I390*H390,2)</f>
        <v>0</v>
      </c>
      <c r="BL390" s="17" t="s">
        <v>143</v>
      </c>
      <c r="BM390" s="143" t="s">
        <v>1534</v>
      </c>
    </row>
    <row r="391" spans="2:65" s="1" customFormat="1" ht="24.2" customHeight="1">
      <c r="B391" s="32"/>
      <c r="C391" s="132" t="s">
        <v>595</v>
      </c>
      <c r="D391" s="132" t="s">
        <v>138</v>
      </c>
      <c r="E391" s="133" t="s">
        <v>1535</v>
      </c>
      <c r="F391" s="134" t="s">
        <v>1536</v>
      </c>
      <c r="G391" s="135" t="s">
        <v>187</v>
      </c>
      <c r="H391" s="136">
        <v>1</v>
      </c>
      <c r="I391" s="137"/>
      <c r="J391" s="138">
        <f>ROUND(I391*H391,2)</f>
        <v>0</v>
      </c>
      <c r="K391" s="134" t="s">
        <v>142</v>
      </c>
      <c r="L391" s="32"/>
      <c r="M391" s="139" t="s">
        <v>1</v>
      </c>
      <c r="N391" s="140" t="s">
        <v>44</v>
      </c>
      <c r="P391" s="141">
        <f>O391*H391</f>
        <v>0</v>
      </c>
      <c r="Q391" s="141">
        <v>1.248E-2</v>
      </c>
      <c r="R391" s="141">
        <f>Q391*H391</f>
        <v>1.248E-2</v>
      </c>
      <c r="S391" s="141">
        <v>0</v>
      </c>
      <c r="T391" s="142">
        <f>S391*H391</f>
        <v>0</v>
      </c>
      <c r="AR391" s="143" t="s">
        <v>143</v>
      </c>
      <c r="AT391" s="143" t="s">
        <v>138</v>
      </c>
      <c r="AU391" s="143" t="s">
        <v>90</v>
      </c>
      <c r="AY391" s="17" t="s">
        <v>136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87</v>
      </c>
      <c r="BK391" s="144">
        <f>ROUND(I391*H391,2)</f>
        <v>0</v>
      </c>
      <c r="BL391" s="17" t="s">
        <v>143</v>
      </c>
      <c r="BM391" s="143" t="s">
        <v>1537</v>
      </c>
    </row>
    <row r="392" spans="2:65" s="12" customFormat="1">
      <c r="B392" s="145"/>
      <c r="D392" s="146" t="s">
        <v>145</v>
      </c>
      <c r="E392" s="147" t="s">
        <v>1</v>
      </c>
      <c r="F392" s="148" t="s">
        <v>1387</v>
      </c>
      <c r="H392" s="149">
        <v>1</v>
      </c>
      <c r="I392" s="150"/>
      <c r="L392" s="145"/>
      <c r="M392" s="151"/>
      <c r="T392" s="152"/>
      <c r="AT392" s="147" t="s">
        <v>145</v>
      </c>
      <c r="AU392" s="147" t="s">
        <v>90</v>
      </c>
      <c r="AV392" s="12" t="s">
        <v>90</v>
      </c>
      <c r="AW392" s="12" t="s">
        <v>34</v>
      </c>
      <c r="AX392" s="12" t="s">
        <v>87</v>
      </c>
      <c r="AY392" s="147" t="s">
        <v>136</v>
      </c>
    </row>
    <row r="393" spans="2:65" s="1" customFormat="1" ht="16.5" customHeight="1">
      <c r="B393" s="32"/>
      <c r="C393" s="173" t="s">
        <v>600</v>
      </c>
      <c r="D393" s="173" t="s">
        <v>320</v>
      </c>
      <c r="E393" s="174" t="s">
        <v>1538</v>
      </c>
      <c r="F393" s="175" t="s">
        <v>1539</v>
      </c>
      <c r="G393" s="176" t="s">
        <v>187</v>
      </c>
      <c r="H393" s="177">
        <v>1</v>
      </c>
      <c r="I393" s="178"/>
      <c r="J393" s="179">
        <f>ROUND(I393*H393,2)</f>
        <v>0</v>
      </c>
      <c r="K393" s="175" t="s">
        <v>1</v>
      </c>
      <c r="L393" s="180"/>
      <c r="M393" s="181" t="s">
        <v>1</v>
      </c>
      <c r="N393" s="182" t="s">
        <v>44</v>
      </c>
      <c r="P393" s="141">
        <f>O393*H393</f>
        <v>0</v>
      </c>
      <c r="Q393" s="141">
        <v>0.58499999999999996</v>
      </c>
      <c r="R393" s="141">
        <f>Q393*H393</f>
        <v>0.58499999999999996</v>
      </c>
      <c r="S393" s="141">
        <v>0</v>
      </c>
      <c r="T393" s="142">
        <f>S393*H393</f>
        <v>0</v>
      </c>
      <c r="AR393" s="143" t="s">
        <v>179</v>
      </c>
      <c r="AT393" s="143" t="s">
        <v>320</v>
      </c>
      <c r="AU393" s="143" t="s">
        <v>90</v>
      </c>
      <c r="AY393" s="17" t="s">
        <v>136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87</v>
      </c>
      <c r="BK393" s="144">
        <f>ROUND(I393*H393,2)</f>
        <v>0</v>
      </c>
      <c r="BL393" s="17" t="s">
        <v>143</v>
      </c>
      <c r="BM393" s="143" t="s">
        <v>1540</v>
      </c>
    </row>
    <row r="394" spans="2:65" s="1" customFormat="1" ht="24.2" customHeight="1">
      <c r="B394" s="32"/>
      <c r="C394" s="173" t="s">
        <v>604</v>
      </c>
      <c r="D394" s="173" t="s">
        <v>320</v>
      </c>
      <c r="E394" s="174" t="s">
        <v>1541</v>
      </c>
      <c r="F394" s="175" t="s">
        <v>1542</v>
      </c>
      <c r="G394" s="176" t="s">
        <v>187</v>
      </c>
      <c r="H394" s="177">
        <v>2</v>
      </c>
      <c r="I394" s="178"/>
      <c r="J394" s="179">
        <f>ROUND(I394*H394,2)</f>
        <v>0</v>
      </c>
      <c r="K394" s="175" t="s">
        <v>142</v>
      </c>
      <c r="L394" s="180"/>
      <c r="M394" s="181" t="s">
        <v>1</v>
      </c>
      <c r="N394" s="182" t="s">
        <v>44</v>
      </c>
      <c r="P394" s="141">
        <f>O394*H394</f>
        <v>0</v>
      </c>
      <c r="Q394" s="141">
        <v>2E-3</v>
      </c>
      <c r="R394" s="141">
        <f>Q394*H394</f>
        <v>4.0000000000000001E-3</v>
      </c>
      <c r="S394" s="141">
        <v>0</v>
      </c>
      <c r="T394" s="142">
        <f>S394*H394</f>
        <v>0</v>
      </c>
      <c r="AR394" s="143" t="s">
        <v>179</v>
      </c>
      <c r="AT394" s="143" t="s">
        <v>320</v>
      </c>
      <c r="AU394" s="143" t="s">
        <v>90</v>
      </c>
      <c r="AY394" s="17" t="s">
        <v>136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7" t="s">
        <v>87</v>
      </c>
      <c r="BK394" s="144">
        <f>ROUND(I394*H394,2)</f>
        <v>0</v>
      </c>
      <c r="BL394" s="17" t="s">
        <v>143</v>
      </c>
      <c r="BM394" s="143" t="s">
        <v>1543</v>
      </c>
    </row>
    <row r="395" spans="2:65" s="1" customFormat="1" ht="16.5" customHeight="1">
      <c r="B395" s="32"/>
      <c r="C395" s="132" t="s">
        <v>609</v>
      </c>
      <c r="D395" s="132" t="s">
        <v>138</v>
      </c>
      <c r="E395" s="133" t="s">
        <v>1544</v>
      </c>
      <c r="F395" s="134" t="s">
        <v>1545</v>
      </c>
      <c r="G395" s="135" t="s">
        <v>197</v>
      </c>
      <c r="H395" s="136">
        <v>5.41</v>
      </c>
      <c r="I395" s="137"/>
      <c r="J395" s="138">
        <f>ROUND(I395*H395,2)</f>
        <v>0</v>
      </c>
      <c r="K395" s="134" t="s">
        <v>142</v>
      </c>
      <c r="L395" s="32"/>
      <c r="M395" s="139" t="s">
        <v>1</v>
      </c>
      <c r="N395" s="140" t="s">
        <v>44</v>
      </c>
      <c r="P395" s="141">
        <f>O395*H395</f>
        <v>0</v>
      </c>
      <c r="Q395" s="141">
        <v>3.96E-3</v>
      </c>
      <c r="R395" s="141">
        <f>Q395*H395</f>
        <v>2.1423600000000001E-2</v>
      </c>
      <c r="S395" s="141">
        <v>0</v>
      </c>
      <c r="T395" s="142">
        <f>S395*H395</f>
        <v>0</v>
      </c>
      <c r="AR395" s="143" t="s">
        <v>143</v>
      </c>
      <c r="AT395" s="143" t="s">
        <v>138</v>
      </c>
      <c r="AU395" s="143" t="s">
        <v>90</v>
      </c>
      <c r="AY395" s="17" t="s">
        <v>136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87</v>
      </c>
      <c r="BK395" s="144">
        <f>ROUND(I395*H395,2)</f>
        <v>0</v>
      </c>
      <c r="BL395" s="17" t="s">
        <v>143</v>
      </c>
      <c r="BM395" s="143" t="s">
        <v>1546</v>
      </c>
    </row>
    <row r="396" spans="2:65" s="14" customFormat="1">
      <c r="B396" s="160"/>
      <c r="D396" s="146" t="s">
        <v>145</v>
      </c>
      <c r="E396" s="161" t="s">
        <v>1</v>
      </c>
      <c r="F396" s="162" t="s">
        <v>1512</v>
      </c>
      <c r="H396" s="161" t="s">
        <v>1</v>
      </c>
      <c r="I396" s="163"/>
      <c r="L396" s="160"/>
      <c r="M396" s="164"/>
      <c r="T396" s="165"/>
      <c r="AT396" s="161" t="s">
        <v>145</v>
      </c>
      <c r="AU396" s="161" t="s">
        <v>90</v>
      </c>
      <c r="AV396" s="14" t="s">
        <v>87</v>
      </c>
      <c r="AW396" s="14" t="s">
        <v>34</v>
      </c>
      <c r="AX396" s="14" t="s">
        <v>79</v>
      </c>
      <c r="AY396" s="161" t="s">
        <v>136</v>
      </c>
    </row>
    <row r="397" spans="2:65" s="14" customFormat="1">
      <c r="B397" s="160"/>
      <c r="D397" s="146" t="s">
        <v>145</v>
      </c>
      <c r="E397" s="161" t="s">
        <v>1</v>
      </c>
      <c r="F397" s="162" t="s">
        <v>1513</v>
      </c>
      <c r="H397" s="161" t="s">
        <v>1</v>
      </c>
      <c r="I397" s="163"/>
      <c r="L397" s="160"/>
      <c r="M397" s="164"/>
      <c r="T397" s="165"/>
      <c r="AT397" s="161" t="s">
        <v>145</v>
      </c>
      <c r="AU397" s="161" t="s">
        <v>90</v>
      </c>
      <c r="AV397" s="14" t="s">
        <v>87</v>
      </c>
      <c r="AW397" s="14" t="s">
        <v>34</v>
      </c>
      <c r="AX397" s="14" t="s">
        <v>79</v>
      </c>
      <c r="AY397" s="161" t="s">
        <v>136</v>
      </c>
    </row>
    <row r="398" spans="2:65" s="12" customFormat="1">
      <c r="B398" s="145"/>
      <c r="D398" s="146" t="s">
        <v>145</v>
      </c>
      <c r="E398" s="147" t="s">
        <v>1</v>
      </c>
      <c r="F398" s="148" t="s">
        <v>1547</v>
      </c>
      <c r="H398" s="149">
        <v>3.84</v>
      </c>
      <c r="I398" s="150"/>
      <c r="L398" s="145"/>
      <c r="M398" s="151"/>
      <c r="T398" s="152"/>
      <c r="AT398" s="147" t="s">
        <v>145</v>
      </c>
      <c r="AU398" s="147" t="s">
        <v>90</v>
      </c>
      <c r="AV398" s="12" t="s">
        <v>90</v>
      </c>
      <c r="AW398" s="12" t="s">
        <v>34</v>
      </c>
      <c r="AX398" s="12" t="s">
        <v>79</v>
      </c>
      <c r="AY398" s="147" t="s">
        <v>136</v>
      </c>
    </row>
    <row r="399" spans="2:65" s="12" customFormat="1">
      <c r="B399" s="145"/>
      <c r="D399" s="146" t="s">
        <v>145</v>
      </c>
      <c r="E399" s="147" t="s">
        <v>1</v>
      </c>
      <c r="F399" s="148" t="s">
        <v>1548</v>
      </c>
      <c r="H399" s="149">
        <v>1.57</v>
      </c>
      <c r="I399" s="150"/>
      <c r="L399" s="145"/>
      <c r="M399" s="151"/>
      <c r="T399" s="152"/>
      <c r="AT399" s="147" t="s">
        <v>145</v>
      </c>
      <c r="AU399" s="147" t="s">
        <v>90</v>
      </c>
      <c r="AV399" s="12" t="s">
        <v>90</v>
      </c>
      <c r="AW399" s="12" t="s">
        <v>34</v>
      </c>
      <c r="AX399" s="12" t="s">
        <v>79</v>
      </c>
      <c r="AY399" s="147" t="s">
        <v>136</v>
      </c>
    </row>
    <row r="400" spans="2:65" s="13" customFormat="1">
      <c r="B400" s="153"/>
      <c r="D400" s="146" t="s">
        <v>145</v>
      </c>
      <c r="E400" s="154" t="s">
        <v>1</v>
      </c>
      <c r="F400" s="155" t="s">
        <v>168</v>
      </c>
      <c r="H400" s="156">
        <v>5.41</v>
      </c>
      <c r="I400" s="157"/>
      <c r="L400" s="153"/>
      <c r="M400" s="158"/>
      <c r="T400" s="159"/>
      <c r="AT400" s="154" t="s">
        <v>145</v>
      </c>
      <c r="AU400" s="154" t="s">
        <v>90</v>
      </c>
      <c r="AV400" s="13" t="s">
        <v>143</v>
      </c>
      <c r="AW400" s="13" t="s">
        <v>34</v>
      </c>
      <c r="AX400" s="13" t="s">
        <v>87</v>
      </c>
      <c r="AY400" s="154" t="s">
        <v>136</v>
      </c>
    </row>
    <row r="401" spans="2:65" s="1" customFormat="1" ht="16.5" customHeight="1">
      <c r="B401" s="32"/>
      <c r="C401" s="132" t="s">
        <v>613</v>
      </c>
      <c r="D401" s="132" t="s">
        <v>138</v>
      </c>
      <c r="E401" s="133" t="s">
        <v>1549</v>
      </c>
      <c r="F401" s="134" t="s">
        <v>1550</v>
      </c>
      <c r="G401" s="135" t="s">
        <v>294</v>
      </c>
      <c r="H401" s="136">
        <v>0.17299999999999999</v>
      </c>
      <c r="I401" s="137"/>
      <c r="J401" s="138">
        <f>ROUND(I401*H401,2)</f>
        <v>0</v>
      </c>
      <c r="K401" s="134" t="s">
        <v>142</v>
      </c>
      <c r="L401" s="32"/>
      <c r="M401" s="139" t="s">
        <v>1</v>
      </c>
      <c r="N401" s="140" t="s">
        <v>44</v>
      </c>
      <c r="P401" s="141">
        <f>O401*H401</f>
        <v>0</v>
      </c>
      <c r="Q401" s="141">
        <v>1.0423199999999999</v>
      </c>
      <c r="R401" s="141">
        <f>Q401*H401</f>
        <v>0.18032135999999996</v>
      </c>
      <c r="S401" s="141">
        <v>0</v>
      </c>
      <c r="T401" s="142">
        <f>S401*H401</f>
        <v>0</v>
      </c>
      <c r="AR401" s="143" t="s">
        <v>143</v>
      </c>
      <c r="AT401" s="143" t="s">
        <v>138</v>
      </c>
      <c r="AU401" s="143" t="s">
        <v>90</v>
      </c>
      <c r="AY401" s="17" t="s">
        <v>136</v>
      </c>
      <c r="BE401" s="144">
        <f>IF(N401="základní",J401,0)</f>
        <v>0</v>
      </c>
      <c r="BF401" s="144">
        <f>IF(N401="snížená",J401,0)</f>
        <v>0</v>
      </c>
      <c r="BG401" s="144">
        <f>IF(N401="zákl. přenesená",J401,0)</f>
        <v>0</v>
      </c>
      <c r="BH401" s="144">
        <f>IF(N401="sníž. přenesená",J401,0)</f>
        <v>0</v>
      </c>
      <c r="BI401" s="144">
        <f>IF(N401="nulová",J401,0)</f>
        <v>0</v>
      </c>
      <c r="BJ401" s="17" t="s">
        <v>87</v>
      </c>
      <c r="BK401" s="144">
        <f>ROUND(I401*H401,2)</f>
        <v>0</v>
      </c>
      <c r="BL401" s="17" t="s">
        <v>143</v>
      </c>
      <c r="BM401" s="143" t="s">
        <v>1551</v>
      </c>
    </row>
    <row r="402" spans="2:65" s="14" customFormat="1">
      <c r="B402" s="160"/>
      <c r="D402" s="146" t="s">
        <v>145</v>
      </c>
      <c r="E402" s="161" t="s">
        <v>1</v>
      </c>
      <c r="F402" s="162" t="s">
        <v>1512</v>
      </c>
      <c r="H402" s="161" t="s">
        <v>1</v>
      </c>
      <c r="I402" s="163"/>
      <c r="L402" s="160"/>
      <c r="M402" s="164"/>
      <c r="T402" s="165"/>
      <c r="AT402" s="161" t="s">
        <v>145</v>
      </c>
      <c r="AU402" s="161" t="s">
        <v>90</v>
      </c>
      <c r="AV402" s="14" t="s">
        <v>87</v>
      </c>
      <c r="AW402" s="14" t="s">
        <v>34</v>
      </c>
      <c r="AX402" s="14" t="s">
        <v>79</v>
      </c>
      <c r="AY402" s="161" t="s">
        <v>136</v>
      </c>
    </row>
    <row r="403" spans="2:65" s="14" customFormat="1">
      <c r="B403" s="160"/>
      <c r="D403" s="146" t="s">
        <v>145</v>
      </c>
      <c r="E403" s="161" t="s">
        <v>1</v>
      </c>
      <c r="F403" s="162" t="s">
        <v>1513</v>
      </c>
      <c r="H403" s="161" t="s">
        <v>1</v>
      </c>
      <c r="I403" s="163"/>
      <c r="L403" s="160"/>
      <c r="M403" s="164"/>
      <c r="T403" s="165"/>
      <c r="AT403" s="161" t="s">
        <v>145</v>
      </c>
      <c r="AU403" s="161" t="s">
        <v>90</v>
      </c>
      <c r="AV403" s="14" t="s">
        <v>87</v>
      </c>
      <c r="AW403" s="14" t="s">
        <v>34</v>
      </c>
      <c r="AX403" s="14" t="s">
        <v>79</v>
      </c>
      <c r="AY403" s="161" t="s">
        <v>136</v>
      </c>
    </row>
    <row r="404" spans="2:65" s="12" customFormat="1">
      <c r="B404" s="145"/>
      <c r="D404" s="146" t="s">
        <v>145</v>
      </c>
      <c r="E404" s="147" t="s">
        <v>1</v>
      </c>
      <c r="F404" s="148" t="s">
        <v>1552</v>
      </c>
      <c r="H404" s="149">
        <v>0.17299999999999999</v>
      </c>
      <c r="I404" s="150"/>
      <c r="L404" s="145"/>
      <c r="M404" s="151"/>
      <c r="T404" s="152"/>
      <c r="AT404" s="147" t="s">
        <v>145</v>
      </c>
      <c r="AU404" s="147" t="s">
        <v>90</v>
      </c>
      <c r="AV404" s="12" t="s">
        <v>90</v>
      </c>
      <c r="AW404" s="12" t="s">
        <v>34</v>
      </c>
      <c r="AX404" s="12" t="s">
        <v>87</v>
      </c>
      <c r="AY404" s="147" t="s">
        <v>136</v>
      </c>
    </row>
    <row r="405" spans="2:65" s="1" customFormat="1" ht="24.2" customHeight="1">
      <c r="B405" s="32"/>
      <c r="C405" s="132" t="s">
        <v>615</v>
      </c>
      <c r="D405" s="132" t="s">
        <v>138</v>
      </c>
      <c r="E405" s="133" t="s">
        <v>1553</v>
      </c>
      <c r="F405" s="134" t="s">
        <v>1554</v>
      </c>
      <c r="G405" s="135" t="s">
        <v>207</v>
      </c>
      <c r="H405" s="136">
        <v>4.5</v>
      </c>
      <c r="I405" s="137"/>
      <c r="J405" s="138">
        <f>ROUND(I405*H405,2)</f>
        <v>0</v>
      </c>
      <c r="K405" s="134" t="s">
        <v>142</v>
      </c>
      <c r="L405" s="32"/>
      <c r="M405" s="139" t="s">
        <v>1</v>
      </c>
      <c r="N405" s="140" t="s">
        <v>44</v>
      </c>
      <c r="P405" s="141">
        <f>O405*H405</f>
        <v>0</v>
      </c>
      <c r="Q405" s="141">
        <v>0</v>
      </c>
      <c r="R405" s="141">
        <f>Q405*H405</f>
        <v>0</v>
      </c>
      <c r="S405" s="141">
        <v>1.92</v>
      </c>
      <c r="T405" s="142">
        <f>S405*H405</f>
        <v>8.64</v>
      </c>
      <c r="AR405" s="143" t="s">
        <v>143</v>
      </c>
      <c r="AT405" s="143" t="s">
        <v>138</v>
      </c>
      <c r="AU405" s="143" t="s">
        <v>90</v>
      </c>
      <c r="AY405" s="17" t="s">
        <v>136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87</v>
      </c>
      <c r="BK405" s="144">
        <f>ROUND(I405*H405,2)</f>
        <v>0</v>
      </c>
      <c r="BL405" s="17" t="s">
        <v>143</v>
      </c>
      <c r="BM405" s="143" t="s">
        <v>1555</v>
      </c>
    </row>
    <row r="406" spans="2:65" s="14" customFormat="1" ht="22.5">
      <c r="B406" s="160"/>
      <c r="D406" s="146" t="s">
        <v>145</v>
      </c>
      <c r="E406" s="161" t="s">
        <v>1</v>
      </c>
      <c r="F406" s="162" t="s">
        <v>1556</v>
      </c>
      <c r="H406" s="161" t="s">
        <v>1</v>
      </c>
      <c r="I406" s="163"/>
      <c r="L406" s="160"/>
      <c r="M406" s="164"/>
      <c r="T406" s="165"/>
      <c r="AT406" s="161" t="s">
        <v>145</v>
      </c>
      <c r="AU406" s="161" t="s">
        <v>90</v>
      </c>
      <c r="AV406" s="14" t="s">
        <v>87</v>
      </c>
      <c r="AW406" s="14" t="s">
        <v>34</v>
      </c>
      <c r="AX406" s="14" t="s">
        <v>79</v>
      </c>
      <c r="AY406" s="161" t="s">
        <v>136</v>
      </c>
    </row>
    <row r="407" spans="2:65" s="12" customFormat="1">
      <c r="B407" s="145"/>
      <c r="D407" s="146" t="s">
        <v>145</v>
      </c>
      <c r="E407" s="147" t="s">
        <v>1</v>
      </c>
      <c r="F407" s="148" t="s">
        <v>1557</v>
      </c>
      <c r="H407" s="149">
        <v>4.5</v>
      </c>
      <c r="I407" s="150"/>
      <c r="L407" s="145"/>
      <c r="M407" s="151"/>
      <c r="T407" s="152"/>
      <c r="AT407" s="147" t="s">
        <v>145</v>
      </c>
      <c r="AU407" s="147" t="s">
        <v>90</v>
      </c>
      <c r="AV407" s="12" t="s">
        <v>90</v>
      </c>
      <c r="AW407" s="12" t="s">
        <v>34</v>
      </c>
      <c r="AX407" s="12" t="s">
        <v>87</v>
      </c>
      <c r="AY407" s="147" t="s">
        <v>136</v>
      </c>
    </row>
    <row r="408" spans="2:65" s="1" customFormat="1" ht="24.2" customHeight="1">
      <c r="B408" s="32"/>
      <c r="C408" s="132" t="s">
        <v>619</v>
      </c>
      <c r="D408" s="132" t="s">
        <v>138</v>
      </c>
      <c r="E408" s="133" t="s">
        <v>1558</v>
      </c>
      <c r="F408" s="134" t="s">
        <v>1559</v>
      </c>
      <c r="G408" s="135" t="s">
        <v>187</v>
      </c>
      <c r="H408" s="136">
        <v>4</v>
      </c>
      <c r="I408" s="137"/>
      <c r="J408" s="138">
        <f>ROUND(I408*H408,2)</f>
        <v>0</v>
      </c>
      <c r="K408" s="134" t="s">
        <v>142</v>
      </c>
      <c r="L408" s="32"/>
      <c r="M408" s="139" t="s">
        <v>1</v>
      </c>
      <c r="N408" s="140" t="s">
        <v>44</v>
      </c>
      <c r="P408" s="141">
        <f>O408*H408</f>
        <v>0</v>
      </c>
      <c r="Q408" s="141">
        <v>0</v>
      </c>
      <c r="R408" s="141">
        <f>Q408*H408</f>
        <v>0</v>
      </c>
      <c r="S408" s="141">
        <v>0.15</v>
      </c>
      <c r="T408" s="142">
        <f>S408*H408</f>
        <v>0.6</v>
      </c>
      <c r="AR408" s="143" t="s">
        <v>143</v>
      </c>
      <c r="AT408" s="143" t="s">
        <v>138</v>
      </c>
      <c r="AU408" s="143" t="s">
        <v>90</v>
      </c>
      <c r="AY408" s="17" t="s">
        <v>136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87</v>
      </c>
      <c r="BK408" s="144">
        <f>ROUND(I408*H408,2)</f>
        <v>0</v>
      </c>
      <c r="BL408" s="17" t="s">
        <v>143</v>
      </c>
      <c r="BM408" s="143" t="s">
        <v>1560</v>
      </c>
    </row>
    <row r="409" spans="2:65" s="12" customFormat="1">
      <c r="B409" s="145"/>
      <c r="D409" s="146" t="s">
        <v>145</v>
      </c>
      <c r="E409" s="147" t="s">
        <v>1</v>
      </c>
      <c r="F409" s="148" t="s">
        <v>1561</v>
      </c>
      <c r="H409" s="149">
        <v>4</v>
      </c>
      <c r="I409" s="150"/>
      <c r="L409" s="145"/>
      <c r="M409" s="151"/>
      <c r="T409" s="152"/>
      <c r="AT409" s="147" t="s">
        <v>145</v>
      </c>
      <c r="AU409" s="147" t="s">
        <v>90</v>
      </c>
      <c r="AV409" s="12" t="s">
        <v>90</v>
      </c>
      <c r="AW409" s="12" t="s">
        <v>34</v>
      </c>
      <c r="AX409" s="12" t="s">
        <v>87</v>
      </c>
      <c r="AY409" s="147" t="s">
        <v>136</v>
      </c>
    </row>
    <row r="410" spans="2:65" s="1" customFormat="1" ht="44.25" customHeight="1">
      <c r="B410" s="32"/>
      <c r="C410" s="132" t="s">
        <v>622</v>
      </c>
      <c r="D410" s="132" t="s">
        <v>138</v>
      </c>
      <c r="E410" s="133" t="s">
        <v>1562</v>
      </c>
      <c r="F410" s="134" t="s">
        <v>1563</v>
      </c>
      <c r="G410" s="135" t="s">
        <v>187</v>
      </c>
      <c r="H410" s="136">
        <v>4</v>
      </c>
      <c r="I410" s="137"/>
      <c r="J410" s="138">
        <f>ROUND(I410*H410,2)</f>
        <v>0</v>
      </c>
      <c r="K410" s="134" t="s">
        <v>1</v>
      </c>
      <c r="L410" s="32"/>
      <c r="M410" s="139" t="s">
        <v>1</v>
      </c>
      <c r="N410" s="140" t="s">
        <v>44</v>
      </c>
      <c r="P410" s="141">
        <f>O410*H410</f>
        <v>0</v>
      </c>
      <c r="Q410" s="141">
        <v>0.21734000000000001</v>
      </c>
      <c r="R410" s="141">
        <f>Q410*H410</f>
        <v>0.86936000000000002</v>
      </c>
      <c r="S410" s="141">
        <v>0</v>
      </c>
      <c r="T410" s="142">
        <f>S410*H410</f>
        <v>0</v>
      </c>
      <c r="AR410" s="143" t="s">
        <v>143</v>
      </c>
      <c r="AT410" s="143" t="s">
        <v>138</v>
      </c>
      <c r="AU410" s="143" t="s">
        <v>90</v>
      </c>
      <c r="AY410" s="17" t="s">
        <v>136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87</v>
      </c>
      <c r="BK410" s="144">
        <f>ROUND(I410*H410,2)</f>
        <v>0</v>
      </c>
      <c r="BL410" s="17" t="s">
        <v>143</v>
      </c>
      <c r="BM410" s="143" t="s">
        <v>1564</v>
      </c>
    </row>
    <row r="411" spans="2:65" s="14" customFormat="1" ht="22.5">
      <c r="B411" s="160"/>
      <c r="D411" s="146" t="s">
        <v>145</v>
      </c>
      <c r="E411" s="161" t="s">
        <v>1</v>
      </c>
      <c r="F411" s="162" t="s">
        <v>1565</v>
      </c>
      <c r="H411" s="161" t="s">
        <v>1</v>
      </c>
      <c r="I411" s="163"/>
      <c r="L411" s="160"/>
      <c r="M411" s="164"/>
      <c r="T411" s="165"/>
      <c r="AT411" s="161" t="s">
        <v>145</v>
      </c>
      <c r="AU411" s="161" t="s">
        <v>90</v>
      </c>
      <c r="AV411" s="14" t="s">
        <v>87</v>
      </c>
      <c r="AW411" s="14" t="s">
        <v>34</v>
      </c>
      <c r="AX411" s="14" t="s">
        <v>79</v>
      </c>
      <c r="AY411" s="161" t="s">
        <v>136</v>
      </c>
    </row>
    <row r="412" spans="2:65" s="12" customFormat="1">
      <c r="B412" s="145"/>
      <c r="D412" s="146" t="s">
        <v>145</v>
      </c>
      <c r="E412" s="147" t="s">
        <v>1</v>
      </c>
      <c r="F412" s="148" t="s">
        <v>143</v>
      </c>
      <c r="H412" s="149">
        <v>4</v>
      </c>
      <c r="I412" s="150"/>
      <c r="L412" s="145"/>
      <c r="M412" s="151"/>
      <c r="T412" s="152"/>
      <c r="AT412" s="147" t="s">
        <v>145</v>
      </c>
      <c r="AU412" s="147" t="s">
        <v>90</v>
      </c>
      <c r="AV412" s="12" t="s">
        <v>90</v>
      </c>
      <c r="AW412" s="12" t="s">
        <v>34</v>
      </c>
      <c r="AX412" s="12" t="s">
        <v>87</v>
      </c>
      <c r="AY412" s="147" t="s">
        <v>136</v>
      </c>
    </row>
    <row r="413" spans="2:65" s="1" customFormat="1" ht="44.25" customHeight="1">
      <c r="B413" s="32"/>
      <c r="C413" s="173" t="s">
        <v>626</v>
      </c>
      <c r="D413" s="173" t="s">
        <v>320</v>
      </c>
      <c r="E413" s="174" t="s">
        <v>1566</v>
      </c>
      <c r="F413" s="175" t="s">
        <v>1567</v>
      </c>
      <c r="G413" s="176" t="s">
        <v>187</v>
      </c>
      <c r="H413" s="177">
        <v>4</v>
      </c>
      <c r="I413" s="178"/>
      <c r="J413" s="179">
        <f>ROUND(I413*H413,2)</f>
        <v>0</v>
      </c>
      <c r="K413" s="175" t="s">
        <v>1</v>
      </c>
      <c r="L413" s="180"/>
      <c r="M413" s="181" t="s">
        <v>1</v>
      </c>
      <c r="N413" s="182" t="s">
        <v>44</v>
      </c>
      <c r="P413" s="141">
        <f>O413*H413</f>
        <v>0</v>
      </c>
      <c r="Q413" s="141">
        <v>9.9000000000000005E-2</v>
      </c>
      <c r="R413" s="141">
        <f>Q413*H413</f>
        <v>0.39600000000000002</v>
      </c>
      <c r="S413" s="141">
        <v>0</v>
      </c>
      <c r="T413" s="142">
        <f>S413*H413</f>
        <v>0</v>
      </c>
      <c r="AR413" s="143" t="s">
        <v>179</v>
      </c>
      <c r="AT413" s="143" t="s">
        <v>320</v>
      </c>
      <c r="AU413" s="143" t="s">
        <v>90</v>
      </c>
      <c r="AY413" s="17" t="s">
        <v>136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87</v>
      </c>
      <c r="BK413" s="144">
        <f>ROUND(I413*H413,2)</f>
        <v>0</v>
      </c>
      <c r="BL413" s="17" t="s">
        <v>143</v>
      </c>
      <c r="BM413" s="143" t="s">
        <v>1568</v>
      </c>
    </row>
    <row r="414" spans="2:65" s="1" customFormat="1" ht="44.25" customHeight="1">
      <c r="B414" s="32"/>
      <c r="C414" s="132" t="s">
        <v>630</v>
      </c>
      <c r="D414" s="132" t="s">
        <v>138</v>
      </c>
      <c r="E414" s="133" t="s">
        <v>1569</v>
      </c>
      <c r="F414" s="134" t="s">
        <v>1570</v>
      </c>
      <c r="G414" s="135" t="s">
        <v>187</v>
      </c>
      <c r="H414" s="136">
        <v>11</v>
      </c>
      <c r="I414" s="137"/>
      <c r="J414" s="138">
        <f>ROUND(I414*H414,2)</f>
        <v>0</v>
      </c>
      <c r="K414" s="134" t="s">
        <v>1</v>
      </c>
      <c r="L414" s="32"/>
      <c r="M414" s="139" t="s">
        <v>1</v>
      </c>
      <c r="N414" s="140" t="s">
        <v>44</v>
      </c>
      <c r="P414" s="141">
        <f>O414*H414</f>
        <v>0</v>
      </c>
      <c r="Q414" s="141">
        <v>0.21734000000000001</v>
      </c>
      <c r="R414" s="141">
        <f>Q414*H414</f>
        <v>2.3907400000000001</v>
      </c>
      <c r="S414" s="141">
        <v>0</v>
      </c>
      <c r="T414" s="142">
        <f>S414*H414</f>
        <v>0</v>
      </c>
      <c r="AR414" s="143" t="s">
        <v>143</v>
      </c>
      <c r="AT414" s="143" t="s">
        <v>138</v>
      </c>
      <c r="AU414" s="143" t="s">
        <v>90</v>
      </c>
      <c r="AY414" s="17" t="s">
        <v>136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7" t="s">
        <v>87</v>
      </c>
      <c r="BK414" s="144">
        <f>ROUND(I414*H414,2)</f>
        <v>0</v>
      </c>
      <c r="BL414" s="17" t="s">
        <v>143</v>
      </c>
      <c r="BM414" s="143" t="s">
        <v>1571</v>
      </c>
    </row>
    <row r="415" spans="2:65" s="12" customFormat="1">
      <c r="B415" s="145"/>
      <c r="D415" s="146" t="s">
        <v>145</v>
      </c>
      <c r="E415" s="147" t="s">
        <v>1</v>
      </c>
      <c r="F415" s="148" t="s">
        <v>1561</v>
      </c>
      <c r="H415" s="149">
        <v>4</v>
      </c>
      <c r="I415" s="150"/>
      <c r="L415" s="145"/>
      <c r="M415" s="151"/>
      <c r="T415" s="152"/>
      <c r="AT415" s="147" t="s">
        <v>145</v>
      </c>
      <c r="AU415" s="147" t="s">
        <v>90</v>
      </c>
      <c r="AV415" s="12" t="s">
        <v>90</v>
      </c>
      <c r="AW415" s="12" t="s">
        <v>34</v>
      </c>
      <c r="AX415" s="12" t="s">
        <v>79</v>
      </c>
      <c r="AY415" s="147" t="s">
        <v>136</v>
      </c>
    </row>
    <row r="416" spans="2:65" s="12" customFormat="1">
      <c r="B416" s="145"/>
      <c r="D416" s="146" t="s">
        <v>145</v>
      </c>
      <c r="E416" s="147" t="s">
        <v>1</v>
      </c>
      <c r="F416" s="148" t="s">
        <v>1387</v>
      </c>
      <c r="H416" s="149">
        <v>1</v>
      </c>
      <c r="I416" s="150"/>
      <c r="L416" s="145"/>
      <c r="M416" s="151"/>
      <c r="T416" s="152"/>
      <c r="AT416" s="147" t="s">
        <v>145</v>
      </c>
      <c r="AU416" s="147" t="s">
        <v>90</v>
      </c>
      <c r="AV416" s="12" t="s">
        <v>90</v>
      </c>
      <c r="AW416" s="12" t="s">
        <v>34</v>
      </c>
      <c r="AX416" s="12" t="s">
        <v>79</v>
      </c>
      <c r="AY416" s="147" t="s">
        <v>136</v>
      </c>
    </row>
    <row r="417" spans="2:65" s="15" customFormat="1">
      <c r="B417" s="166"/>
      <c r="D417" s="146" t="s">
        <v>145</v>
      </c>
      <c r="E417" s="167" t="s">
        <v>1</v>
      </c>
      <c r="F417" s="168" t="s">
        <v>217</v>
      </c>
      <c r="H417" s="169">
        <v>5</v>
      </c>
      <c r="I417" s="170"/>
      <c r="L417" s="166"/>
      <c r="M417" s="171"/>
      <c r="T417" s="172"/>
      <c r="AT417" s="167" t="s">
        <v>145</v>
      </c>
      <c r="AU417" s="167" t="s">
        <v>90</v>
      </c>
      <c r="AV417" s="15" t="s">
        <v>152</v>
      </c>
      <c r="AW417" s="15" t="s">
        <v>34</v>
      </c>
      <c r="AX417" s="15" t="s">
        <v>79</v>
      </c>
      <c r="AY417" s="167" t="s">
        <v>136</v>
      </c>
    </row>
    <row r="418" spans="2:65" s="14" customFormat="1" ht="22.5">
      <c r="B418" s="160"/>
      <c r="D418" s="146" t="s">
        <v>145</v>
      </c>
      <c r="E418" s="161" t="s">
        <v>1</v>
      </c>
      <c r="F418" s="162" t="s">
        <v>1572</v>
      </c>
      <c r="H418" s="161" t="s">
        <v>1</v>
      </c>
      <c r="I418" s="163"/>
      <c r="L418" s="160"/>
      <c r="M418" s="164"/>
      <c r="T418" s="165"/>
      <c r="AT418" s="161" t="s">
        <v>145</v>
      </c>
      <c r="AU418" s="161" t="s">
        <v>90</v>
      </c>
      <c r="AV418" s="14" t="s">
        <v>87</v>
      </c>
      <c r="AW418" s="14" t="s">
        <v>34</v>
      </c>
      <c r="AX418" s="14" t="s">
        <v>79</v>
      </c>
      <c r="AY418" s="161" t="s">
        <v>136</v>
      </c>
    </row>
    <row r="419" spans="2:65" s="12" customFormat="1">
      <c r="B419" s="145"/>
      <c r="D419" s="146" t="s">
        <v>145</v>
      </c>
      <c r="E419" s="147" t="s">
        <v>1</v>
      </c>
      <c r="F419" s="148" t="s">
        <v>169</v>
      </c>
      <c r="H419" s="149">
        <v>6</v>
      </c>
      <c r="I419" s="150"/>
      <c r="L419" s="145"/>
      <c r="M419" s="151"/>
      <c r="T419" s="152"/>
      <c r="AT419" s="147" t="s">
        <v>145</v>
      </c>
      <c r="AU419" s="147" t="s">
        <v>90</v>
      </c>
      <c r="AV419" s="12" t="s">
        <v>90</v>
      </c>
      <c r="AW419" s="12" t="s">
        <v>34</v>
      </c>
      <c r="AX419" s="12" t="s">
        <v>79</v>
      </c>
      <c r="AY419" s="147" t="s">
        <v>136</v>
      </c>
    </row>
    <row r="420" spans="2:65" s="13" customFormat="1">
      <c r="B420" s="153"/>
      <c r="D420" s="146" t="s">
        <v>145</v>
      </c>
      <c r="E420" s="154" t="s">
        <v>1</v>
      </c>
      <c r="F420" s="155" t="s">
        <v>168</v>
      </c>
      <c r="H420" s="156">
        <v>11</v>
      </c>
      <c r="I420" s="157"/>
      <c r="L420" s="153"/>
      <c r="M420" s="158"/>
      <c r="T420" s="159"/>
      <c r="AT420" s="154" t="s">
        <v>145</v>
      </c>
      <c r="AU420" s="154" t="s">
        <v>90</v>
      </c>
      <c r="AV420" s="13" t="s">
        <v>143</v>
      </c>
      <c r="AW420" s="13" t="s">
        <v>34</v>
      </c>
      <c r="AX420" s="13" t="s">
        <v>87</v>
      </c>
      <c r="AY420" s="154" t="s">
        <v>136</v>
      </c>
    </row>
    <row r="421" spans="2:65" s="1" customFormat="1" ht="44.25" customHeight="1">
      <c r="B421" s="32"/>
      <c r="C421" s="173" t="s">
        <v>634</v>
      </c>
      <c r="D421" s="173" t="s">
        <v>320</v>
      </c>
      <c r="E421" s="174" t="s">
        <v>1573</v>
      </c>
      <c r="F421" s="175" t="s">
        <v>1574</v>
      </c>
      <c r="G421" s="176" t="s">
        <v>187</v>
      </c>
      <c r="H421" s="177">
        <v>11</v>
      </c>
      <c r="I421" s="178"/>
      <c r="J421" s="179">
        <f>ROUND(I421*H421,2)</f>
        <v>0</v>
      </c>
      <c r="K421" s="175" t="s">
        <v>1</v>
      </c>
      <c r="L421" s="180"/>
      <c r="M421" s="181" t="s">
        <v>1</v>
      </c>
      <c r="N421" s="182" t="s">
        <v>44</v>
      </c>
      <c r="P421" s="141">
        <f>O421*H421</f>
        <v>0</v>
      </c>
      <c r="Q421" s="141">
        <v>0.156</v>
      </c>
      <c r="R421" s="141">
        <f>Q421*H421</f>
        <v>1.716</v>
      </c>
      <c r="S421" s="141">
        <v>0</v>
      </c>
      <c r="T421" s="142">
        <f>S421*H421</f>
        <v>0</v>
      </c>
      <c r="AR421" s="143" t="s">
        <v>179</v>
      </c>
      <c r="AT421" s="143" t="s">
        <v>320</v>
      </c>
      <c r="AU421" s="143" t="s">
        <v>90</v>
      </c>
      <c r="AY421" s="17" t="s">
        <v>136</v>
      </c>
      <c r="BE421" s="144">
        <f>IF(N421="základní",J421,0)</f>
        <v>0</v>
      </c>
      <c r="BF421" s="144">
        <f>IF(N421="snížená",J421,0)</f>
        <v>0</v>
      </c>
      <c r="BG421" s="144">
        <f>IF(N421="zákl. přenesená",J421,0)</f>
        <v>0</v>
      </c>
      <c r="BH421" s="144">
        <f>IF(N421="sníž. přenesená",J421,0)</f>
        <v>0</v>
      </c>
      <c r="BI421" s="144">
        <f>IF(N421="nulová",J421,0)</f>
        <v>0</v>
      </c>
      <c r="BJ421" s="17" t="s">
        <v>87</v>
      </c>
      <c r="BK421" s="144">
        <f>ROUND(I421*H421,2)</f>
        <v>0</v>
      </c>
      <c r="BL421" s="17" t="s">
        <v>143</v>
      </c>
      <c r="BM421" s="143" t="s">
        <v>1575</v>
      </c>
    </row>
    <row r="422" spans="2:65" s="12" customFormat="1">
      <c r="B422" s="145"/>
      <c r="D422" s="146" t="s">
        <v>145</v>
      </c>
      <c r="E422" s="147" t="s">
        <v>1</v>
      </c>
      <c r="F422" s="148" t="s">
        <v>1561</v>
      </c>
      <c r="H422" s="149">
        <v>4</v>
      </c>
      <c r="I422" s="150"/>
      <c r="L422" s="145"/>
      <c r="M422" s="151"/>
      <c r="T422" s="152"/>
      <c r="AT422" s="147" t="s">
        <v>145</v>
      </c>
      <c r="AU422" s="147" t="s">
        <v>90</v>
      </c>
      <c r="AV422" s="12" t="s">
        <v>90</v>
      </c>
      <c r="AW422" s="12" t="s">
        <v>34</v>
      </c>
      <c r="AX422" s="12" t="s">
        <v>79</v>
      </c>
      <c r="AY422" s="147" t="s">
        <v>136</v>
      </c>
    </row>
    <row r="423" spans="2:65" s="12" customFormat="1">
      <c r="B423" s="145"/>
      <c r="D423" s="146" t="s">
        <v>145</v>
      </c>
      <c r="E423" s="147" t="s">
        <v>1</v>
      </c>
      <c r="F423" s="148" t="s">
        <v>1387</v>
      </c>
      <c r="H423" s="149">
        <v>1</v>
      </c>
      <c r="I423" s="150"/>
      <c r="L423" s="145"/>
      <c r="M423" s="151"/>
      <c r="T423" s="152"/>
      <c r="AT423" s="147" t="s">
        <v>145</v>
      </c>
      <c r="AU423" s="147" t="s">
        <v>90</v>
      </c>
      <c r="AV423" s="12" t="s">
        <v>90</v>
      </c>
      <c r="AW423" s="12" t="s">
        <v>34</v>
      </c>
      <c r="AX423" s="12" t="s">
        <v>79</v>
      </c>
      <c r="AY423" s="147" t="s">
        <v>136</v>
      </c>
    </row>
    <row r="424" spans="2:65" s="15" customFormat="1">
      <c r="B424" s="166"/>
      <c r="D424" s="146" t="s">
        <v>145</v>
      </c>
      <c r="E424" s="167" t="s">
        <v>1</v>
      </c>
      <c r="F424" s="168" t="s">
        <v>217</v>
      </c>
      <c r="H424" s="169">
        <v>5</v>
      </c>
      <c r="I424" s="170"/>
      <c r="L424" s="166"/>
      <c r="M424" s="171"/>
      <c r="T424" s="172"/>
      <c r="AT424" s="167" t="s">
        <v>145</v>
      </c>
      <c r="AU424" s="167" t="s">
        <v>90</v>
      </c>
      <c r="AV424" s="15" t="s">
        <v>152</v>
      </c>
      <c r="AW424" s="15" t="s">
        <v>34</v>
      </c>
      <c r="AX424" s="15" t="s">
        <v>79</v>
      </c>
      <c r="AY424" s="167" t="s">
        <v>136</v>
      </c>
    </row>
    <row r="425" spans="2:65" s="14" customFormat="1" ht="22.5">
      <c r="B425" s="160"/>
      <c r="D425" s="146" t="s">
        <v>145</v>
      </c>
      <c r="E425" s="161" t="s">
        <v>1</v>
      </c>
      <c r="F425" s="162" t="s">
        <v>1572</v>
      </c>
      <c r="H425" s="161" t="s">
        <v>1</v>
      </c>
      <c r="I425" s="163"/>
      <c r="L425" s="160"/>
      <c r="M425" s="164"/>
      <c r="T425" s="165"/>
      <c r="AT425" s="161" t="s">
        <v>145</v>
      </c>
      <c r="AU425" s="161" t="s">
        <v>90</v>
      </c>
      <c r="AV425" s="14" t="s">
        <v>87</v>
      </c>
      <c r="AW425" s="14" t="s">
        <v>34</v>
      </c>
      <c r="AX425" s="14" t="s">
        <v>79</v>
      </c>
      <c r="AY425" s="161" t="s">
        <v>136</v>
      </c>
    </row>
    <row r="426" spans="2:65" s="12" customFormat="1">
      <c r="B426" s="145"/>
      <c r="D426" s="146" t="s">
        <v>145</v>
      </c>
      <c r="E426" s="147" t="s">
        <v>1</v>
      </c>
      <c r="F426" s="148" t="s">
        <v>169</v>
      </c>
      <c r="H426" s="149">
        <v>6</v>
      </c>
      <c r="I426" s="150"/>
      <c r="L426" s="145"/>
      <c r="M426" s="151"/>
      <c r="T426" s="152"/>
      <c r="AT426" s="147" t="s">
        <v>145</v>
      </c>
      <c r="AU426" s="147" t="s">
        <v>90</v>
      </c>
      <c r="AV426" s="12" t="s">
        <v>90</v>
      </c>
      <c r="AW426" s="12" t="s">
        <v>34</v>
      </c>
      <c r="AX426" s="12" t="s">
        <v>79</v>
      </c>
      <c r="AY426" s="147" t="s">
        <v>136</v>
      </c>
    </row>
    <row r="427" spans="2:65" s="13" customFormat="1">
      <c r="B427" s="153"/>
      <c r="D427" s="146" t="s">
        <v>145</v>
      </c>
      <c r="E427" s="154" t="s">
        <v>1</v>
      </c>
      <c r="F427" s="155" t="s">
        <v>168</v>
      </c>
      <c r="H427" s="156">
        <v>11</v>
      </c>
      <c r="I427" s="157"/>
      <c r="L427" s="153"/>
      <c r="M427" s="158"/>
      <c r="T427" s="159"/>
      <c r="AT427" s="154" t="s">
        <v>145</v>
      </c>
      <c r="AU427" s="154" t="s">
        <v>90</v>
      </c>
      <c r="AV427" s="13" t="s">
        <v>143</v>
      </c>
      <c r="AW427" s="13" t="s">
        <v>34</v>
      </c>
      <c r="AX427" s="13" t="s">
        <v>87</v>
      </c>
      <c r="AY427" s="154" t="s">
        <v>136</v>
      </c>
    </row>
    <row r="428" spans="2:65" s="1" customFormat="1" ht="24.2" customHeight="1">
      <c r="B428" s="32"/>
      <c r="C428" s="132" t="s">
        <v>639</v>
      </c>
      <c r="D428" s="132" t="s">
        <v>138</v>
      </c>
      <c r="E428" s="133" t="s">
        <v>1576</v>
      </c>
      <c r="F428" s="134" t="s">
        <v>1577</v>
      </c>
      <c r="G428" s="135" t="s">
        <v>1578</v>
      </c>
      <c r="H428" s="136">
        <v>2</v>
      </c>
      <c r="I428" s="137"/>
      <c r="J428" s="138">
        <f>ROUND(I428*H428,2)</f>
        <v>0</v>
      </c>
      <c r="K428" s="134" t="s">
        <v>142</v>
      </c>
      <c r="L428" s="32"/>
      <c r="M428" s="139" t="s">
        <v>1</v>
      </c>
      <c r="N428" s="140" t="s">
        <v>44</v>
      </c>
      <c r="P428" s="141">
        <f>O428*H428</f>
        <v>0</v>
      </c>
      <c r="Q428" s="141">
        <v>1.66E-3</v>
      </c>
      <c r="R428" s="141">
        <f>Q428*H428</f>
        <v>3.32E-3</v>
      </c>
      <c r="S428" s="141">
        <v>0</v>
      </c>
      <c r="T428" s="142">
        <f>S428*H428</f>
        <v>0</v>
      </c>
      <c r="AR428" s="143" t="s">
        <v>143</v>
      </c>
      <c r="AT428" s="143" t="s">
        <v>138</v>
      </c>
      <c r="AU428" s="143" t="s">
        <v>90</v>
      </c>
      <c r="AY428" s="17" t="s">
        <v>136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87</v>
      </c>
      <c r="BK428" s="144">
        <f>ROUND(I428*H428,2)</f>
        <v>0</v>
      </c>
      <c r="BL428" s="17" t="s">
        <v>143</v>
      </c>
      <c r="BM428" s="143" t="s">
        <v>1579</v>
      </c>
    </row>
    <row r="429" spans="2:65" s="1" customFormat="1" ht="24.2" customHeight="1">
      <c r="B429" s="32"/>
      <c r="C429" s="132" t="s">
        <v>646</v>
      </c>
      <c r="D429" s="132" t="s">
        <v>138</v>
      </c>
      <c r="E429" s="133" t="s">
        <v>1580</v>
      </c>
      <c r="F429" s="134" t="s">
        <v>1581</v>
      </c>
      <c r="G429" s="135" t="s">
        <v>1578</v>
      </c>
      <c r="H429" s="136">
        <v>2</v>
      </c>
      <c r="I429" s="137"/>
      <c r="J429" s="138">
        <f>ROUND(I429*H429,2)</f>
        <v>0</v>
      </c>
      <c r="K429" s="134" t="s">
        <v>142</v>
      </c>
      <c r="L429" s="32"/>
      <c r="M429" s="139" t="s">
        <v>1</v>
      </c>
      <c r="N429" s="140" t="s">
        <v>44</v>
      </c>
      <c r="P429" s="141">
        <f>O429*H429</f>
        <v>0</v>
      </c>
      <c r="Q429" s="141">
        <v>2.3400000000000001E-3</v>
      </c>
      <c r="R429" s="141">
        <f>Q429*H429</f>
        <v>4.6800000000000001E-3</v>
      </c>
      <c r="S429" s="141">
        <v>0</v>
      </c>
      <c r="T429" s="142">
        <f>S429*H429</f>
        <v>0</v>
      </c>
      <c r="AR429" s="143" t="s">
        <v>143</v>
      </c>
      <c r="AT429" s="143" t="s">
        <v>138</v>
      </c>
      <c r="AU429" s="143" t="s">
        <v>90</v>
      </c>
      <c r="AY429" s="17" t="s">
        <v>136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7" t="s">
        <v>87</v>
      </c>
      <c r="BK429" s="144">
        <f>ROUND(I429*H429,2)</f>
        <v>0</v>
      </c>
      <c r="BL429" s="17" t="s">
        <v>143</v>
      </c>
      <c r="BM429" s="143" t="s">
        <v>1582</v>
      </c>
    </row>
    <row r="430" spans="2:65" s="1" customFormat="1" ht="44.25" customHeight="1">
      <c r="B430" s="32"/>
      <c r="C430" s="132" t="s">
        <v>650</v>
      </c>
      <c r="D430" s="132" t="s">
        <v>138</v>
      </c>
      <c r="E430" s="133" t="s">
        <v>1583</v>
      </c>
      <c r="F430" s="134" t="s">
        <v>1584</v>
      </c>
      <c r="G430" s="135" t="s">
        <v>187</v>
      </c>
      <c r="H430" s="136">
        <v>1</v>
      </c>
      <c r="I430" s="137"/>
      <c r="J430" s="138">
        <f>ROUND(I430*H430,2)</f>
        <v>0</v>
      </c>
      <c r="K430" s="134" t="s">
        <v>1</v>
      </c>
      <c r="L430" s="32"/>
      <c r="M430" s="139" t="s">
        <v>1</v>
      </c>
      <c r="N430" s="140" t="s">
        <v>44</v>
      </c>
      <c r="P430" s="141">
        <f>O430*H430</f>
        <v>0</v>
      </c>
      <c r="Q430" s="141">
        <v>0</v>
      </c>
      <c r="R430" s="141">
        <f>Q430*H430</f>
        <v>0</v>
      </c>
      <c r="S430" s="141">
        <v>0</v>
      </c>
      <c r="T430" s="142">
        <f>S430*H430</f>
        <v>0</v>
      </c>
      <c r="AR430" s="143" t="s">
        <v>143</v>
      </c>
      <c r="AT430" s="143" t="s">
        <v>138</v>
      </c>
      <c r="AU430" s="143" t="s">
        <v>90</v>
      </c>
      <c r="AY430" s="17" t="s">
        <v>136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7" t="s">
        <v>87</v>
      </c>
      <c r="BK430" s="144">
        <f>ROUND(I430*H430,2)</f>
        <v>0</v>
      </c>
      <c r="BL430" s="17" t="s">
        <v>143</v>
      </c>
      <c r="BM430" s="143" t="s">
        <v>1585</v>
      </c>
    </row>
    <row r="431" spans="2:65" s="12" customFormat="1">
      <c r="B431" s="145"/>
      <c r="D431" s="146" t="s">
        <v>145</v>
      </c>
      <c r="E431" s="147" t="s">
        <v>1</v>
      </c>
      <c r="F431" s="148" t="s">
        <v>1586</v>
      </c>
      <c r="H431" s="149">
        <v>1</v>
      </c>
      <c r="I431" s="150"/>
      <c r="L431" s="145"/>
      <c r="M431" s="151"/>
      <c r="T431" s="152"/>
      <c r="AT431" s="147" t="s">
        <v>145</v>
      </c>
      <c r="AU431" s="147" t="s">
        <v>90</v>
      </c>
      <c r="AV431" s="12" t="s">
        <v>90</v>
      </c>
      <c r="AW431" s="12" t="s">
        <v>34</v>
      </c>
      <c r="AX431" s="12" t="s">
        <v>87</v>
      </c>
      <c r="AY431" s="147" t="s">
        <v>136</v>
      </c>
    </row>
    <row r="432" spans="2:65" s="1" customFormat="1" ht="24.2" customHeight="1">
      <c r="B432" s="32"/>
      <c r="C432" s="132" t="s">
        <v>654</v>
      </c>
      <c r="D432" s="132" t="s">
        <v>138</v>
      </c>
      <c r="E432" s="133" t="s">
        <v>942</v>
      </c>
      <c r="F432" s="134" t="s">
        <v>943</v>
      </c>
      <c r="G432" s="135" t="s">
        <v>187</v>
      </c>
      <c r="H432" s="136">
        <v>1</v>
      </c>
      <c r="I432" s="137"/>
      <c r="J432" s="138">
        <f>ROUND(I432*H432,2)</f>
        <v>0</v>
      </c>
      <c r="K432" s="134" t="s">
        <v>142</v>
      </c>
      <c r="L432" s="32"/>
      <c r="M432" s="139" t="s">
        <v>1</v>
      </c>
      <c r="N432" s="140" t="s">
        <v>44</v>
      </c>
      <c r="P432" s="141">
        <f>O432*H432</f>
        <v>0</v>
      </c>
      <c r="Q432" s="141">
        <v>0.45937</v>
      </c>
      <c r="R432" s="141">
        <f>Q432*H432</f>
        <v>0.45937</v>
      </c>
      <c r="S432" s="141">
        <v>0</v>
      </c>
      <c r="T432" s="142">
        <f>S432*H432</f>
        <v>0</v>
      </c>
      <c r="AR432" s="143" t="s">
        <v>143</v>
      </c>
      <c r="AT432" s="143" t="s">
        <v>138</v>
      </c>
      <c r="AU432" s="143" t="s">
        <v>90</v>
      </c>
      <c r="AY432" s="17" t="s">
        <v>136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7" t="s">
        <v>87</v>
      </c>
      <c r="BK432" s="144">
        <f>ROUND(I432*H432,2)</f>
        <v>0</v>
      </c>
      <c r="BL432" s="17" t="s">
        <v>143</v>
      </c>
      <c r="BM432" s="143" t="s">
        <v>1587</v>
      </c>
    </row>
    <row r="433" spans="2:65" s="1" customFormat="1" ht="24.2" customHeight="1">
      <c r="B433" s="32"/>
      <c r="C433" s="132" t="s">
        <v>658</v>
      </c>
      <c r="D433" s="132" t="s">
        <v>138</v>
      </c>
      <c r="E433" s="133" t="s">
        <v>1588</v>
      </c>
      <c r="F433" s="134" t="s">
        <v>1589</v>
      </c>
      <c r="G433" s="135" t="s">
        <v>159</v>
      </c>
      <c r="H433" s="136">
        <v>33.4</v>
      </c>
      <c r="I433" s="137"/>
      <c r="J433" s="138">
        <f>ROUND(I433*H433,2)</f>
        <v>0</v>
      </c>
      <c r="K433" s="134" t="s">
        <v>142</v>
      </c>
      <c r="L433" s="32"/>
      <c r="M433" s="139" t="s">
        <v>1</v>
      </c>
      <c r="N433" s="140" t="s">
        <v>44</v>
      </c>
      <c r="P433" s="141">
        <f>O433*H433</f>
        <v>0</v>
      </c>
      <c r="Q433" s="141">
        <v>0</v>
      </c>
      <c r="R433" s="141">
        <f>Q433*H433</f>
        <v>0</v>
      </c>
      <c r="S433" s="141">
        <v>0</v>
      </c>
      <c r="T433" s="142">
        <f>S433*H433</f>
        <v>0</v>
      </c>
      <c r="AR433" s="143" t="s">
        <v>143</v>
      </c>
      <c r="AT433" s="143" t="s">
        <v>138</v>
      </c>
      <c r="AU433" s="143" t="s">
        <v>90</v>
      </c>
      <c r="AY433" s="17" t="s">
        <v>136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87</v>
      </c>
      <c r="BK433" s="144">
        <f>ROUND(I433*H433,2)</f>
        <v>0</v>
      </c>
      <c r="BL433" s="17" t="s">
        <v>143</v>
      </c>
      <c r="BM433" s="143" t="s">
        <v>1590</v>
      </c>
    </row>
    <row r="434" spans="2:65" s="1" customFormat="1" ht="21.75" customHeight="1">
      <c r="B434" s="32"/>
      <c r="C434" s="132" t="s">
        <v>663</v>
      </c>
      <c r="D434" s="132" t="s">
        <v>138</v>
      </c>
      <c r="E434" s="133" t="s">
        <v>924</v>
      </c>
      <c r="F434" s="134" t="s">
        <v>925</v>
      </c>
      <c r="G434" s="135" t="s">
        <v>159</v>
      </c>
      <c r="H434" s="136">
        <v>33.4</v>
      </c>
      <c r="I434" s="137"/>
      <c r="J434" s="138">
        <f>ROUND(I434*H434,2)</f>
        <v>0</v>
      </c>
      <c r="K434" s="134" t="s">
        <v>142</v>
      </c>
      <c r="L434" s="32"/>
      <c r="M434" s="139" t="s">
        <v>1</v>
      </c>
      <c r="N434" s="140" t="s">
        <v>44</v>
      </c>
      <c r="P434" s="141">
        <f>O434*H434</f>
        <v>0</v>
      </c>
      <c r="Q434" s="141">
        <v>9.0000000000000006E-5</v>
      </c>
      <c r="R434" s="141">
        <f>Q434*H434</f>
        <v>3.006E-3</v>
      </c>
      <c r="S434" s="141">
        <v>0</v>
      </c>
      <c r="T434" s="142">
        <f>S434*H434</f>
        <v>0</v>
      </c>
      <c r="AR434" s="143" t="s">
        <v>143</v>
      </c>
      <c r="AT434" s="143" t="s">
        <v>138</v>
      </c>
      <c r="AU434" s="143" t="s">
        <v>90</v>
      </c>
      <c r="AY434" s="17" t="s">
        <v>136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7" t="s">
        <v>87</v>
      </c>
      <c r="BK434" s="144">
        <f>ROUND(I434*H434,2)</f>
        <v>0</v>
      </c>
      <c r="BL434" s="17" t="s">
        <v>143</v>
      </c>
      <c r="BM434" s="143" t="s">
        <v>1591</v>
      </c>
    </row>
    <row r="435" spans="2:65" s="1" customFormat="1" ht="24.2" customHeight="1">
      <c r="B435" s="32"/>
      <c r="C435" s="132" t="s">
        <v>668</v>
      </c>
      <c r="D435" s="132" t="s">
        <v>138</v>
      </c>
      <c r="E435" s="133" t="s">
        <v>1592</v>
      </c>
      <c r="F435" s="134" t="s">
        <v>1593</v>
      </c>
      <c r="G435" s="135" t="s">
        <v>187</v>
      </c>
      <c r="H435" s="136">
        <v>29</v>
      </c>
      <c r="I435" s="137"/>
      <c r="J435" s="138">
        <f>ROUND(I435*H435,2)</f>
        <v>0</v>
      </c>
      <c r="K435" s="134" t="s">
        <v>142</v>
      </c>
      <c r="L435" s="32"/>
      <c r="M435" s="139" t="s">
        <v>1</v>
      </c>
      <c r="N435" s="140" t="s">
        <v>44</v>
      </c>
      <c r="P435" s="141">
        <f>O435*H435</f>
        <v>0</v>
      </c>
      <c r="Q435" s="141">
        <v>1.298E-2</v>
      </c>
      <c r="R435" s="141">
        <f>Q435*H435</f>
        <v>0.37642000000000003</v>
      </c>
      <c r="S435" s="141">
        <v>4.0000000000000001E-3</v>
      </c>
      <c r="T435" s="142">
        <f>S435*H435</f>
        <v>0.11600000000000001</v>
      </c>
      <c r="AR435" s="143" t="s">
        <v>143</v>
      </c>
      <c r="AT435" s="143" t="s">
        <v>138</v>
      </c>
      <c r="AU435" s="143" t="s">
        <v>90</v>
      </c>
      <c r="AY435" s="17" t="s">
        <v>136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87</v>
      </c>
      <c r="BK435" s="144">
        <f>ROUND(I435*H435,2)</f>
        <v>0</v>
      </c>
      <c r="BL435" s="17" t="s">
        <v>143</v>
      </c>
      <c r="BM435" s="143" t="s">
        <v>1594</v>
      </c>
    </row>
    <row r="436" spans="2:65" s="14" customFormat="1">
      <c r="B436" s="160"/>
      <c r="D436" s="146" t="s">
        <v>145</v>
      </c>
      <c r="E436" s="161" t="s">
        <v>1</v>
      </c>
      <c r="F436" s="162" t="s">
        <v>1595</v>
      </c>
      <c r="H436" s="161" t="s">
        <v>1</v>
      </c>
      <c r="I436" s="163"/>
      <c r="L436" s="160"/>
      <c r="M436" s="164"/>
      <c r="T436" s="165"/>
      <c r="AT436" s="161" t="s">
        <v>145</v>
      </c>
      <c r="AU436" s="161" t="s">
        <v>90</v>
      </c>
      <c r="AV436" s="14" t="s">
        <v>87</v>
      </c>
      <c r="AW436" s="14" t="s">
        <v>34</v>
      </c>
      <c r="AX436" s="14" t="s">
        <v>79</v>
      </c>
      <c r="AY436" s="161" t="s">
        <v>136</v>
      </c>
    </row>
    <row r="437" spans="2:65" s="12" customFormat="1">
      <c r="B437" s="145"/>
      <c r="D437" s="146" t="s">
        <v>145</v>
      </c>
      <c r="E437" s="147" t="s">
        <v>1</v>
      </c>
      <c r="F437" s="148" t="s">
        <v>1596</v>
      </c>
      <c r="H437" s="149">
        <v>29</v>
      </c>
      <c r="I437" s="150"/>
      <c r="L437" s="145"/>
      <c r="M437" s="151"/>
      <c r="T437" s="152"/>
      <c r="AT437" s="147" t="s">
        <v>145</v>
      </c>
      <c r="AU437" s="147" t="s">
        <v>90</v>
      </c>
      <c r="AV437" s="12" t="s">
        <v>90</v>
      </c>
      <c r="AW437" s="12" t="s">
        <v>34</v>
      </c>
      <c r="AX437" s="12" t="s">
        <v>87</v>
      </c>
      <c r="AY437" s="147" t="s">
        <v>136</v>
      </c>
    </row>
    <row r="438" spans="2:65" s="1" customFormat="1" ht="24.2" customHeight="1">
      <c r="B438" s="32"/>
      <c r="C438" s="132" t="s">
        <v>673</v>
      </c>
      <c r="D438" s="132" t="s">
        <v>138</v>
      </c>
      <c r="E438" s="133" t="s">
        <v>1597</v>
      </c>
      <c r="F438" s="134" t="s">
        <v>1598</v>
      </c>
      <c r="G438" s="135" t="s">
        <v>207</v>
      </c>
      <c r="H438" s="136">
        <v>0.2</v>
      </c>
      <c r="I438" s="137"/>
      <c r="J438" s="138">
        <f>ROUND(I438*H438,2)</f>
        <v>0</v>
      </c>
      <c r="K438" s="134" t="s">
        <v>142</v>
      </c>
      <c r="L438" s="32"/>
      <c r="M438" s="139" t="s">
        <v>1</v>
      </c>
      <c r="N438" s="140" t="s">
        <v>44</v>
      </c>
      <c r="P438" s="141">
        <f>O438*H438</f>
        <v>0</v>
      </c>
      <c r="Q438" s="141">
        <v>2.3010199999999998</v>
      </c>
      <c r="R438" s="141">
        <f>Q438*H438</f>
        <v>0.460204</v>
      </c>
      <c r="S438" s="141">
        <v>0</v>
      </c>
      <c r="T438" s="142">
        <f>S438*H438</f>
        <v>0</v>
      </c>
      <c r="AR438" s="143" t="s">
        <v>143</v>
      </c>
      <c r="AT438" s="143" t="s">
        <v>138</v>
      </c>
      <c r="AU438" s="143" t="s">
        <v>90</v>
      </c>
      <c r="AY438" s="17" t="s">
        <v>136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87</v>
      </c>
      <c r="BK438" s="144">
        <f>ROUND(I438*H438,2)</f>
        <v>0</v>
      </c>
      <c r="BL438" s="17" t="s">
        <v>143</v>
      </c>
      <c r="BM438" s="143" t="s">
        <v>1599</v>
      </c>
    </row>
    <row r="439" spans="2:65" s="12" customFormat="1">
      <c r="B439" s="145"/>
      <c r="D439" s="146" t="s">
        <v>145</v>
      </c>
      <c r="E439" s="147" t="s">
        <v>1</v>
      </c>
      <c r="F439" s="148" t="s">
        <v>1600</v>
      </c>
      <c r="H439" s="149">
        <v>0.2</v>
      </c>
      <c r="I439" s="150"/>
      <c r="L439" s="145"/>
      <c r="M439" s="151"/>
      <c r="T439" s="152"/>
      <c r="AT439" s="147" t="s">
        <v>145</v>
      </c>
      <c r="AU439" s="147" t="s">
        <v>90</v>
      </c>
      <c r="AV439" s="12" t="s">
        <v>90</v>
      </c>
      <c r="AW439" s="12" t="s">
        <v>34</v>
      </c>
      <c r="AX439" s="12" t="s">
        <v>87</v>
      </c>
      <c r="AY439" s="147" t="s">
        <v>136</v>
      </c>
    </row>
    <row r="440" spans="2:65" s="1" customFormat="1" ht="16.5" customHeight="1">
      <c r="B440" s="32"/>
      <c r="C440" s="132" t="s">
        <v>678</v>
      </c>
      <c r="D440" s="132" t="s">
        <v>138</v>
      </c>
      <c r="E440" s="133" t="s">
        <v>1601</v>
      </c>
      <c r="F440" s="134" t="s">
        <v>1602</v>
      </c>
      <c r="G440" s="135" t="s">
        <v>197</v>
      </c>
      <c r="H440" s="136">
        <v>1</v>
      </c>
      <c r="I440" s="137"/>
      <c r="J440" s="138">
        <f>ROUND(I440*H440,2)</f>
        <v>0</v>
      </c>
      <c r="K440" s="134" t="s">
        <v>142</v>
      </c>
      <c r="L440" s="32"/>
      <c r="M440" s="139" t="s">
        <v>1</v>
      </c>
      <c r="N440" s="140" t="s">
        <v>44</v>
      </c>
      <c r="P440" s="141">
        <f>O440*H440</f>
        <v>0</v>
      </c>
      <c r="Q440" s="141">
        <v>4.0200000000000001E-3</v>
      </c>
      <c r="R440" s="141">
        <f>Q440*H440</f>
        <v>4.0200000000000001E-3</v>
      </c>
      <c r="S440" s="141">
        <v>0</v>
      </c>
      <c r="T440" s="142">
        <f>S440*H440</f>
        <v>0</v>
      </c>
      <c r="AR440" s="143" t="s">
        <v>143</v>
      </c>
      <c r="AT440" s="143" t="s">
        <v>138</v>
      </c>
      <c r="AU440" s="143" t="s">
        <v>90</v>
      </c>
      <c r="AY440" s="17" t="s">
        <v>136</v>
      </c>
      <c r="BE440" s="144">
        <f>IF(N440="základní",J440,0)</f>
        <v>0</v>
      </c>
      <c r="BF440" s="144">
        <f>IF(N440="snížená",J440,0)</f>
        <v>0</v>
      </c>
      <c r="BG440" s="144">
        <f>IF(N440="zákl. přenesená",J440,0)</f>
        <v>0</v>
      </c>
      <c r="BH440" s="144">
        <f>IF(N440="sníž. přenesená",J440,0)</f>
        <v>0</v>
      </c>
      <c r="BI440" s="144">
        <f>IF(N440="nulová",J440,0)</f>
        <v>0</v>
      </c>
      <c r="BJ440" s="17" t="s">
        <v>87</v>
      </c>
      <c r="BK440" s="144">
        <f>ROUND(I440*H440,2)</f>
        <v>0</v>
      </c>
      <c r="BL440" s="17" t="s">
        <v>143</v>
      </c>
      <c r="BM440" s="143" t="s">
        <v>1603</v>
      </c>
    </row>
    <row r="441" spans="2:65" s="12" customFormat="1">
      <c r="B441" s="145"/>
      <c r="D441" s="146" t="s">
        <v>145</v>
      </c>
      <c r="E441" s="147" t="s">
        <v>1</v>
      </c>
      <c r="F441" s="148" t="s">
        <v>1604</v>
      </c>
      <c r="H441" s="149">
        <v>1</v>
      </c>
      <c r="I441" s="150"/>
      <c r="L441" s="145"/>
      <c r="M441" s="151"/>
      <c r="T441" s="152"/>
      <c r="AT441" s="147" t="s">
        <v>145</v>
      </c>
      <c r="AU441" s="147" t="s">
        <v>90</v>
      </c>
      <c r="AV441" s="12" t="s">
        <v>90</v>
      </c>
      <c r="AW441" s="12" t="s">
        <v>34</v>
      </c>
      <c r="AX441" s="12" t="s">
        <v>87</v>
      </c>
      <c r="AY441" s="147" t="s">
        <v>136</v>
      </c>
    </row>
    <row r="442" spans="2:65" s="1" customFormat="1" ht="24.2" customHeight="1">
      <c r="B442" s="32"/>
      <c r="C442" s="132" t="s">
        <v>683</v>
      </c>
      <c r="D442" s="132" t="s">
        <v>138</v>
      </c>
      <c r="E442" s="133" t="s">
        <v>1605</v>
      </c>
      <c r="F442" s="134" t="s">
        <v>1606</v>
      </c>
      <c r="G442" s="135" t="s">
        <v>159</v>
      </c>
      <c r="H442" s="136">
        <v>97.6</v>
      </c>
      <c r="I442" s="137"/>
      <c r="J442" s="138">
        <f>ROUND(I442*H442,2)</f>
        <v>0</v>
      </c>
      <c r="K442" s="134" t="s">
        <v>1</v>
      </c>
      <c r="L442" s="32"/>
      <c r="M442" s="139" t="s">
        <v>1</v>
      </c>
      <c r="N442" s="140" t="s">
        <v>44</v>
      </c>
      <c r="P442" s="141">
        <f>O442*H442</f>
        <v>0</v>
      </c>
      <c r="Q442" s="141">
        <v>0.14443</v>
      </c>
      <c r="R442" s="141">
        <f>Q442*H442</f>
        <v>14.096368</v>
      </c>
      <c r="S442" s="141">
        <v>0</v>
      </c>
      <c r="T442" s="142">
        <f>S442*H442</f>
        <v>0</v>
      </c>
      <c r="AR442" s="143" t="s">
        <v>143</v>
      </c>
      <c r="AT442" s="143" t="s">
        <v>138</v>
      </c>
      <c r="AU442" s="143" t="s">
        <v>90</v>
      </c>
      <c r="AY442" s="17" t="s">
        <v>136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7" t="s">
        <v>87</v>
      </c>
      <c r="BK442" s="144">
        <f>ROUND(I442*H442,2)</f>
        <v>0</v>
      </c>
      <c r="BL442" s="17" t="s">
        <v>143</v>
      </c>
      <c r="BM442" s="143" t="s">
        <v>1607</v>
      </c>
    </row>
    <row r="443" spans="2:65" s="14" customFormat="1">
      <c r="B443" s="160"/>
      <c r="D443" s="146" t="s">
        <v>145</v>
      </c>
      <c r="E443" s="161" t="s">
        <v>1</v>
      </c>
      <c r="F443" s="162" t="s">
        <v>1608</v>
      </c>
      <c r="H443" s="161" t="s">
        <v>1</v>
      </c>
      <c r="I443" s="163"/>
      <c r="L443" s="160"/>
      <c r="M443" s="164"/>
      <c r="T443" s="165"/>
      <c r="AT443" s="161" t="s">
        <v>145</v>
      </c>
      <c r="AU443" s="161" t="s">
        <v>90</v>
      </c>
      <c r="AV443" s="14" t="s">
        <v>87</v>
      </c>
      <c r="AW443" s="14" t="s">
        <v>34</v>
      </c>
      <c r="AX443" s="14" t="s">
        <v>79</v>
      </c>
      <c r="AY443" s="161" t="s">
        <v>136</v>
      </c>
    </row>
    <row r="444" spans="2:65" s="14" customFormat="1">
      <c r="B444" s="160"/>
      <c r="D444" s="146" t="s">
        <v>145</v>
      </c>
      <c r="E444" s="161" t="s">
        <v>1</v>
      </c>
      <c r="F444" s="162" t="s">
        <v>1609</v>
      </c>
      <c r="H444" s="161" t="s">
        <v>1</v>
      </c>
      <c r="I444" s="163"/>
      <c r="L444" s="160"/>
      <c r="M444" s="164"/>
      <c r="T444" s="165"/>
      <c r="AT444" s="161" t="s">
        <v>145</v>
      </c>
      <c r="AU444" s="161" t="s">
        <v>90</v>
      </c>
      <c r="AV444" s="14" t="s">
        <v>87</v>
      </c>
      <c r="AW444" s="14" t="s">
        <v>34</v>
      </c>
      <c r="AX444" s="14" t="s">
        <v>79</v>
      </c>
      <c r="AY444" s="161" t="s">
        <v>136</v>
      </c>
    </row>
    <row r="445" spans="2:65" s="14" customFormat="1" ht="22.5">
      <c r="B445" s="160"/>
      <c r="D445" s="146" t="s">
        <v>145</v>
      </c>
      <c r="E445" s="161" t="s">
        <v>1</v>
      </c>
      <c r="F445" s="162" t="s">
        <v>1610</v>
      </c>
      <c r="H445" s="161" t="s">
        <v>1</v>
      </c>
      <c r="I445" s="163"/>
      <c r="L445" s="160"/>
      <c r="M445" s="164"/>
      <c r="T445" s="165"/>
      <c r="AT445" s="161" t="s">
        <v>145</v>
      </c>
      <c r="AU445" s="161" t="s">
        <v>90</v>
      </c>
      <c r="AV445" s="14" t="s">
        <v>87</v>
      </c>
      <c r="AW445" s="14" t="s">
        <v>34</v>
      </c>
      <c r="AX445" s="14" t="s">
        <v>79</v>
      </c>
      <c r="AY445" s="161" t="s">
        <v>136</v>
      </c>
    </row>
    <row r="446" spans="2:65" s="14" customFormat="1">
      <c r="B446" s="160"/>
      <c r="D446" s="146" t="s">
        <v>145</v>
      </c>
      <c r="E446" s="161" t="s">
        <v>1</v>
      </c>
      <c r="F446" s="162" t="s">
        <v>1611</v>
      </c>
      <c r="H446" s="161" t="s">
        <v>1</v>
      </c>
      <c r="I446" s="163"/>
      <c r="L446" s="160"/>
      <c r="M446" s="164"/>
      <c r="T446" s="165"/>
      <c r="AT446" s="161" t="s">
        <v>145</v>
      </c>
      <c r="AU446" s="161" t="s">
        <v>90</v>
      </c>
      <c r="AV446" s="14" t="s">
        <v>87</v>
      </c>
      <c r="AW446" s="14" t="s">
        <v>34</v>
      </c>
      <c r="AX446" s="14" t="s">
        <v>79</v>
      </c>
      <c r="AY446" s="161" t="s">
        <v>136</v>
      </c>
    </row>
    <row r="447" spans="2:65" s="14" customFormat="1">
      <c r="B447" s="160"/>
      <c r="D447" s="146" t="s">
        <v>145</v>
      </c>
      <c r="E447" s="161" t="s">
        <v>1</v>
      </c>
      <c r="F447" s="162" t="s">
        <v>1612</v>
      </c>
      <c r="H447" s="161" t="s">
        <v>1</v>
      </c>
      <c r="I447" s="163"/>
      <c r="L447" s="160"/>
      <c r="M447" s="164"/>
      <c r="T447" s="165"/>
      <c r="AT447" s="161" t="s">
        <v>145</v>
      </c>
      <c r="AU447" s="161" t="s">
        <v>90</v>
      </c>
      <c r="AV447" s="14" t="s">
        <v>87</v>
      </c>
      <c r="AW447" s="14" t="s">
        <v>34</v>
      </c>
      <c r="AX447" s="14" t="s">
        <v>79</v>
      </c>
      <c r="AY447" s="161" t="s">
        <v>136</v>
      </c>
    </row>
    <row r="448" spans="2:65" s="14" customFormat="1">
      <c r="B448" s="160"/>
      <c r="D448" s="146" t="s">
        <v>145</v>
      </c>
      <c r="E448" s="161" t="s">
        <v>1</v>
      </c>
      <c r="F448" s="162" t="s">
        <v>1613</v>
      </c>
      <c r="H448" s="161" t="s">
        <v>1</v>
      </c>
      <c r="I448" s="163"/>
      <c r="L448" s="160"/>
      <c r="M448" s="164"/>
      <c r="T448" s="165"/>
      <c r="AT448" s="161" t="s">
        <v>145</v>
      </c>
      <c r="AU448" s="161" t="s">
        <v>90</v>
      </c>
      <c r="AV448" s="14" t="s">
        <v>87</v>
      </c>
      <c r="AW448" s="14" t="s">
        <v>34</v>
      </c>
      <c r="AX448" s="14" t="s">
        <v>79</v>
      </c>
      <c r="AY448" s="161" t="s">
        <v>136</v>
      </c>
    </row>
    <row r="449" spans="2:63" s="14" customFormat="1" ht="22.5">
      <c r="B449" s="160"/>
      <c r="D449" s="146" t="s">
        <v>145</v>
      </c>
      <c r="E449" s="161" t="s">
        <v>1</v>
      </c>
      <c r="F449" s="162" t="s">
        <v>1614</v>
      </c>
      <c r="H449" s="161" t="s">
        <v>1</v>
      </c>
      <c r="I449" s="163"/>
      <c r="L449" s="160"/>
      <c r="M449" s="164"/>
      <c r="T449" s="165"/>
      <c r="AT449" s="161" t="s">
        <v>145</v>
      </c>
      <c r="AU449" s="161" t="s">
        <v>90</v>
      </c>
      <c r="AV449" s="14" t="s">
        <v>87</v>
      </c>
      <c r="AW449" s="14" t="s">
        <v>34</v>
      </c>
      <c r="AX449" s="14" t="s">
        <v>79</v>
      </c>
      <c r="AY449" s="161" t="s">
        <v>136</v>
      </c>
    </row>
    <row r="450" spans="2:63" s="14" customFormat="1">
      <c r="B450" s="160"/>
      <c r="D450" s="146" t="s">
        <v>145</v>
      </c>
      <c r="E450" s="161" t="s">
        <v>1</v>
      </c>
      <c r="F450" s="162" t="s">
        <v>1615</v>
      </c>
      <c r="H450" s="161" t="s">
        <v>1</v>
      </c>
      <c r="I450" s="163"/>
      <c r="L450" s="160"/>
      <c r="M450" s="164"/>
      <c r="T450" s="165"/>
      <c r="AT450" s="161" t="s">
        <v>145</v>
      </c>
      <c r="AU450" s="161" t="s">
        <v>90</v>
      </c>
      <c r="AV450" s="14" t="s">
        <v>87</v>
      </c>
      <c r="AW450" s="14" t="s">
        <v>34</v>
      </c>
      <c r="AX450" s="14" t="s">
        <v>79</v>
      </c>
      <c r="AY450" s="161" t="s">
        <v>136</v>
      </c>
    </row>
    <row r="451" spans="2:63" s="14" customFormat="1">
      <c r="B451" s="160"/>
      <c r="D451" s="146" t="s">
        <v>145</v>
      </c>
      <c r="E451" s="161" t="s">
        <v>1</v>
      </c>
      <c r="F451" s="162" t="s">
        <v>1616</v>
      </c>
      <c r="H451" s="161" t="s">
        <v>1</v>
      </c>
      <c r="I451" s="163"/>
      <c r="L451" s="160"/>
      <c r="M451" s="164"/>
      <c r="T451" s="165"/>
      <c r="AT451" s="161" t="s">
        <v>145</v>
      </c>
      <c r="AU451" s="161" t="s">
        <v>90</v>
      </c>
      <c r="AV451" s="14" t="s">
        <v>87</v>
      </c>
      <c r="AW451" s="14" t="s">
        <v>34</v>
      </c>
      <c r="AX451" s="14" t="s">
        <v>79</v>
      </c>
      <c r="AY451" s="161" t="s">
        <v>136</v>
      </c>
    </row>
    <row r="452" spans="2:63" s="14" customFormat="1">
      <c r="B452" s="160"/>
      <c r="D452" s="146" t="s">
        <v>145</v>
      </c>
      <c r="E452" s="161" t="s">
        <v>1</v>
      </c>
      <c r="F452" s="162" t="s">
        <v>1617</v>
      </c>
      <c r="H452" s="161" t="s">
        <v>1</v>
      </c>
      <c r="I452" s="163"/>
      <c r="L452" s="160"/>
      <c r="M452" s="164"/>
      <c r="T452" s="165"/>
      <c r="AT452" s="161" t="s">
        <v>145</v>
      </c>
      <c r="AU452" s="161" t="s">
        <v>90</v>
      </c>
      <c r="AV452" s="14" t="s">
        <v>87</v>
      </c>
      <c r="AW452" s="14" t="s">
        <v>34</v>
      </c>
      <c r="AX452" s="14" t="s">
        <v>79</v>
      </c>
      <c r="AY452" s="161" t="s">
        <v>136</v>
      </c>
    </row>
    <row r="453" spans="2:63" s="14" customFormat="1">
      <c r="B453" s="160"/>
      <c r="D453" s="146" t="s">
        <v>145</v>
      </c>
      <c r="E453" s="161" t="s">
        <v>1</v>
      </c>
      <c r="F453" s="162" t="s">
        <v>1618</v>
      </c>
      <c r="H453" s="161" t="s">
        <v>1</v>
      </c>
      <c r="I453" s="163"/>
      <c r="L453" s="160"/>
      <c r="M453" s="164"/>
      <c r="T453" s="165"/>
      <c r="AT453" s="161" t="s">
        <v>145</v>
      </c>
      <c r="AU453" s="161" t="s">
        <v>90</v>
      </c>
      <c r="AV453" s="14" t="s">
        <v>87</v>
      </c>
      <c r="AW453" s="14" t="s">
        <v>34</v>
      </c>
      <c r="AX453" s="14" t="s">
        <v>79</v>
      </c>
      <c r="AY453" s="161" t="s">
        <v>136</v>
      </c>
    </row>
    <row r="454" spans="2:63" s="14" customFormat="1">
      <c r="B454" s="160"/>
      <c r="D454" s="146" t="s">
        <v>145</v>
      </c>
      <c r="E454" s="161" t="s">
        <v>1</v>
      </c>
      <c r="F454" s="162" t="s">
        <v>1619</v>
      </c>
      <c r="H454" s="161" t="s">
        <v>1</v>
      </c>
      <c r="I454" s="163"/>
      <c r="L454" s="160"/>
      <c r="M454" s="164"/>
      <c r="T454" s="165"/>
      <c r="AT454" s="161" t="s">
        <v>145</v>
      </c>
      <c r="AU454" s="161" t="s">
        <v>90</v>
      </c>
      <c r="AV454" s="14" t="s">
        <v>87</v>
      </c>
      <c r="AW454" s="14" t="s">
        <v>34</v>
      </c>
      <c r="AX454" s="14" t="s">
        <v>79</v>
      </c>
      <c r="AY454" s="161" t="s">
        <v>136</v>
      </c>
    </row>
    <row r="455" spans="2:63" s="14" customFormat="1">
      <c r="B455" s="160"/>
      <c r="D455" s="146" t="s">
        <v>145</v>
      </c>
      <c r="E455" s="161" t="s">
        <v>1</v>
      </c>
      <c r="F455" s="162" t="s">
        <v>1620</v>
      </c>
      <c r="H455" s="161" t="s">
        <v>1</v>
      </c>
      <c r="I455" s="163"/>
      <c r="L455" s="160"/>
      <c r="M455" s="164"/>
      <c r="T455" s="165"/>
      <c r="AT455" s="161" t="s">
        <v>145</v>
      </c>
      <c r="AU455" s="161" t="s">
        <v>90</v>
      </c>
      <c r="AV455" s="14" t="s">
        <v>87</v>
      </c>
      <c r="AW455" s="14" t="s">
        <v>34</v>
      </c>
      <c r="AX455" s="14" t="s">
        <v>79</v>
      </c>
      <c r="AY455" s="161" t="s">
        <v>136</v>
      </c>
    </row>
    <row r="456" spans="2:63" s="14" customFormat="1">
      <c r="B456" s="160"/>
      <c r="D456" s="146" t="s">
        <v>145</v>
      </c>
      <c r="E456" s="161" t="s">
        <v>1</v>
      </c>
      <c r="F456" s="162" t="s">
        <v>1621</v>
      </c>
      <c r="H456" s="161" t="s">
        <v>1</v>
      </c>
      <c r="I456" s="163"/>
      <c r="L456" s="160"/>
      <c r="M456" s="164"/>
      <c r="T456" s="165"/>
      <c r="AT456" s="161" t="s">
        <v>145</v>
      </c>
      <c r="AU456" s="161" t="s">
        <v>90</v>
      </c>
      <c r="AV456" s="14" t="s">
        <v>87</v>
      </c>
      <c r="AW456" s="14" t="s">
        <v>34</v>
      </c>
      <c r="AX456" s="14" t="s">
        <v>79</v>
      </c>
      <c r="AY456" s="161" t="s">
        <v>136</v>
      </c>
    </row>
    <row r="457" spans="2:63" s="14" customFormat="1">
      <c r="B457" s="160"/>
      <c r="D457" s="146" t="s">
        <v>145</v>
      </c>
      <c r="E457" s="161" t="s">
        <v>1</v>
      </c>
      <c r="F457" s="162" t="s">
        <v>1622</v>
      </c>
      <c r="H457" s="161" t="s">
        <v>1</v>
      </c>
      <c r="I457" s="163"/>
      <c r="L457" s="160"/>
      <c r="M457" s="164"/>
      <c r="T457" s="165"/>
      <c r="AT457" s="161" t="s">
        <v>145</v>
      </c>
      <c r="AU457" s="161" t="s">
        <v>90</v>
      </c>
      <c r="AV457" s="14" t="s">
        <v>87</v>
      </c>
      <c r="AW457" s="14" t="s">
        <v>34</v>
      </c>
      <c r="AX457" s="14" t="s">
        <v>79</v>
      </c>
      <c r="AY457" s="161" t="s">
        <v>136</v>
      </c>
    </row>
    <row r="458" spans="2:63" s="14" customFormat="1">
      <c r="B458" s="160"/>
      <c r="D458" s="146" t="s">
        <v>145</v>
      </c>
      <c r="E458" s="161" t="s">
        <v>1</v>
      </c>
      <c r="F458" s="162" t="s">
        <v>1623</v>
      </c>
      <c r="H458" s="161" t="s">
        <v>1</v>
      </c>
      <c r="I458" s="163"/>
      <c r="L458" s="160"/>
      <c r="M458" s="164"/>
      <c r="T458" s="165"/>
      <c r="AT458" s="161" t="s">
        <v>145</v>
      </c>
      <c r="AU458" s="161" t="s">
        <v>90</v>
      </c>
      <c r="AV458" s="14" t="s">
        <v>87</v>
      </c>
      <c r="AW458" s="14" t="s">
        <v>34</v>
      </c>
      <c r="AX458" s="14" t="s">
        <v>79</v>
      </c>
      <c r="AY458" s="161" t="s">
        <v>136</v>
      </c>
    </row>
    <row r="459" spans="2:63" s="14" customFormat="1">
      <c r="B459" s="160"/>
      <c r="D459" s="146" t="s">
        <v>145</v>
      </c>
      <c r="E459" s="161" t="s">
        <v>1</v>
      </c>
      <c r="F459" s="162" t="s">
        <v>1624</v>
      </c>
      <c r="H459" s="161" t="s">
        <v>1</v>
      </c>
      <c r="I459" s="163"/>
      <c r="L459" s="160"/>
      <c r="M459" s="164"/>
      <c r="T459" s="165"/>
      <c r="AT459" s="161" t="s">
        <v>145</v>
      </c>
      <c r="AU459" s="161" t="s">
        <v>90</v>
      </c>
      <c r="AV459" s="14" t="s">
        <v>87</v>
      </c>
      <c r="AW459" s="14" t="s">
        <v>34</v>
      </c>
      <c r="AX459" s="14" t="s">
        <v>79</v>
      </c>
      <c r="AY459" s="161" t="s">
        <v>136</v>
      </c>
    </row>
    <row r="460" spans="2:63" s="14" customFormat="1" ht="22.5">
      <c r="B460" s="160"/>
      <c r="D460" s="146" t="s">
        <v>145</v>
      </c>
      <c r="E460" s="161" t="s">
        <v>1</v>
      </c>
      <c r="F460" s="162" t="s">
        <v>1625</v>
      </c>
      <c r="H460" s="161" t="s">
        <v>1</v>
      </c>
      <c r="I460" s="163"/>
      <c r="L460" s="160"/>
      <c r="M460" s="164"/>
      <c r="T460" s="165"/>
      <c r="AT460" s="161" t="s">
        <v>145</v>
      </c>
      <c r="AU460" s="161" t="s">
        <v>90</v>
      </c>
      <c r="AV460" s="14" t="s">
        <v>87</v>
      </c>
      <c r="AW460" s="14" t="s">
        <v>34</v>
      </c>
      <c r="AX460" s="14" t="s">
        <v>79</v>
      </c>
      <c r="AY460" s="161" t="s">
        <v>136</v>
      </c>
    </row>
    <row r="461" spans="2:63" s="12" customFormat="1">
      <c r="B461" s="145"/>
      <c r="D461" s="146" t="s">
        <v>145</v>
      </c>
      <c r="E461" s="147" t="s">
        <v>1</v>
      </c>
      <c r="F461" s="148" t="s">
        <v>1626</v>
      </c>
      <c r="H461" s="149">
        <v>56.4</v>
      </c>
      <c r="I461" s="150"/>
      <c r="L461" s="145"/>
      <c r="M461" s="151"/>
      <c r="T461" s="152"/>
      <c r="AT461" s="147" t="s">
        <v>145</v>
      </c>
      <c r="AU461" s="147" t="s">
        <v>90</v>
      </c>
      <c r="AV461" s="12" t="s">
        <v>90</v>
      </c>
      <c r="AW461" s="12" t="s">
        <v>34</v>
      </c>
      <c r="AX461" s="12" t="s">
        <v>79</v>
      </c>
      <c r="AY461" s="147" t="s">
        <v>136</v>
      </c>
    </row>
    <row r="462" spans="2:63" s="12" customFormat="1">
      <c r="B462" s="145"/>
      <c r="D462" s="146" t="s">
        <v>145</v>
      </c>
      <c r="E462" s="147" t="s">
        <v>1</v>
      </c>
      <c r="F462" s="148" t="s">
        <v>1627</v>
      </c>
      <c r="H462" s="149">
        <v>41.2</v>
      </c>
      <c r="I462" s="150"/>
      <c r="L462" s="145"/>
      <c r="M462" s="151"/>
      <c r="T462" s="152"/>
      <c r="AT462" s="147" t="s">
        <v>145</v>
      </c>
      <c r="AU462" s="147" t="s">
        <v>90</v>
      </c>
      <c r="AV462" s="12" t="s">
        <v>90</v>
      </c>
      <c r="AW462" s="12" t="s">
        <v>34</v>
      </c>
      <c r="AX462" s="12" t="s">
        <v>79</v>
      </c>
      <c r="AY462" s="147" t="s">
        <v>136</v>
      </c>
    </row>
    <row r="463" spans="2:63" s="13" customFormat="1">
      <c r="B463" s="153"/>
      <c r="D463" s="146" t="s">
        <v>145</v>
      </c>
      <c r="E463" s="154" t="s">
        <v>1</v>
      </c>
      <c r="F463" s="155" t="s">
        <v>168</v>
      </c>
      <c r="H463" s="156">
        <v>97.6</v>
      </c>
      <c r="I463" s="157"/>
      <c r="L463" s="153"/>
      <c r="M463" s="158"/>
      <c r="T463" s="159"/>
      <c r="AT463" s="154" t="s">
        <v>145</v>
      </c>
      <c r="AU463" s="154" t="s">
        <v>90</v>
      </c>
      <c r="AV463" s="13" t="s">
        <v>143</v>
      </c>
      <c r="AW463" s="13" t="s">
        <v>34</v>
      </c>
      <c r="AX463" s="13" t="s">
        <v>87</v>
      </c>
      <c r="AY463" s="154" t="s">
        <v>136</v>
      </c>
    </row>
    <row r="464" spans="2:63" s="11" customFormat="1" ht="22.9" customHeight="1">
      <c r="B464" s="120"/>
      <c r="D464" s="121" t="s">
        <v>78</v>
      </c>
      <c r="E464" s="130" t="s">
        <v>184</v>
      </c>
      <c r="F464" s="130" t="s">
        <v>958</v>
      </c>
      <c r="I464" s="123"/>
      <c r="J464" s="131">
        <f>BK464</f>
        <v>0</v>
      </c>
      <c r="L464" s="120"/>
      <c r="M464" s="125"/>
      <c r="P464" s="126">
        <f>SUM(P465:P473)</f>
        <v>0</v>
      </c>
      <c r="R464" s="126">
        <f>SUM(R465:R473)</f>
        <v>5.9800000000000001E-3</v>
      </c>
      <c r="T464" s="127">
        <f>SUM(T465:T473)</f>
        <v>0.26099999999999995</v>
      </c>
      <c r="AR464" s="121" t="s">
        <v>87</v>
      </c>
      <c r="AT464" s="128" t="s">
        <v>78</v>
      </c>
      <c r="AU464" s="128" t="s">
        <v>87</v>
      </c>
      <c r="AY464" s="121" t="s">
        <v>136</v>
      </c>
      <c r="BK464" s="129">
        <f>SUM(BK465:BK473)</f>
        <v>0</v>
      </c>
    </row>
    <row r="465" spans="2:65" s="1" customFormat="1" ht="33" customHeight="1">
      <c r="B465" s="32"/>
      <c r="C465" s="132" t="s">
        <v>688</v>
      </c>
      <c r="D465" s="132" t="s">
        <v>138</v>
      </c>
      <c r="E465" s="133" t="s">
        <v>1628</v>
      </c>
      <c r="F465" s="134" t="s">
        <v>1629</v>
      </c>
      <c r="G465" s="135" t="s">
        <v>159</v>
      </c>
      <c r="H465" s="136">
        <v>8</v>
      </c>
      <c r="I465" s="137"/>
      <c r="J465" s="138">
        <f>ROUND(I465*H465,2)</f>
        <v>0</v>
      </c>
      <c r="K465" s="134" t="s">
        <v>142</v>
      </c>
      <c r="L465" s="32"/>
      <c r="M465" s="139" t="s">
        <v>1</v>
      </c>
      <c r="N465" s="140" t="s">
        <v>44</v>
      </c>
      <c r="P465" s="141">
        <f>O465*H465</f>
        <v>0</v>
      </c>
      <c r="Q465" s="141">
        <v>6.0999999999999997E-4</v>
      </c>
      <c r="R465" s="141">
        <f>Q465*H465</f>
        <v>4.8799999999999998E-3</v>
      </c>
      <c r="S465" s="141">
        <v>0</v>
      </c>
      <c r="T465" s="142">
        <f>S465*H465</f>
        <v>0</v>
      </c>
      <c r="AR465" s="143" t="s">
        <v>143</v>
      </c>
      <c r="AT465" s="143" t="s">
        <v>138</v>
      </c>
      <c r="AU465" s="143" t="s">
        <v>90</v>
      </c>
      <c r="AY465" s="17" t="s">
        <v>136</v>
      </c>
      <c r="BE465" s="144">
        <f>IF(N465="základní",J465,0)</f>
        <v>0</v>
      </c>
      <c r="BF465" s="144">
        <f>IF(N465="snížená",J465,0)</f>
        <v>0</v>
      </c>
      <c r="BG465" s="144">
        <f>IF(N465="zákl. přenesená",J465,0)</f>
        <v>0</v>
      </c>
      <c r="BH465" s="144">
        <f>IF(N465="sníž. přenesená",J465,0)</f>
        <v>0</v>
      </c>
      <c r="BI465" s="144">
        <f>IF(N465="nulová",J465,0)</f>
        <v>0</v>
      </c>
      <c r="BJ465" s="17" t="s">
        <v>87</v>
      </c>
      <c r="BK465" s="144">
        <f>ROUND(I465*H465,2)</f>
        <v>0</v>
      </c>
      <c r="BL465" s="17" t="s">
        <v>143</v>
      </c>
      <c r="BM465" s="143" t="s">
        <v>1630</v>
      </c>
    </row>
    <row r="466" spans="2:65" s="12" customFormat="1">
      <c r="B466" s="145"/>
      <c r="D466" s="146" t="s">
        <v>145</v>
      </c>
      <c r="E466" s="147" t="s">
        <v>1</v>
      </c>
      <c r="F466" s="148" t="s">
        <v>1368</v>
      </c>
      <c r="H466" s="149">
        <v>8</v>
      </c>
      <c r="I466" s="150"/>
      <c r="L466" s="145"/>
      <c r="M466" s="151"/>
      <c r="T466" s="152"/>
      <c r="AT466" s="147" t="s">
        <v>145</v>
      </c>
      <c r="AU466" s="147" t="s">
        <v>90</v>
      </c>
      <c r="AV466" s="12" t="s">
        <v>90</v>
      </c>
      <c r="AW466" s="12" t="s">
        <v>34</v>
      </c>
      <c r="AX466" s="12" t="s">
        <v>87</v>
      </c>
      <c r="AY466" s="147" t="s">
        <v>136</v>
      </c>
    </row>
    <row r="467" spans="2:65" s="1" customFormat="1" ht="21.75" customHeight="1">
      <c r="B467" s="32"/>
      <c r="C467" s="132" t="s">
        <v>693</v>
      </c>
      <c r="D467" s="132" t="s">
        <v>138</v>
      </c>
      <c r="E467" s="133" t="s">
        <v>1631</v>
      </c>
      <c r="F467" s="134" t="s">
        <v>1632</v>
      </c>
      <c r="G467" s="135" t="s">
        <v>159</v>
      </c>
      <c r="H467" s="136">
        <v>5</v>
      </c>
      <c r="I467" s="137"/>
      <c r="J467" s="138">
        <f>ROUND(I467*H467,2)</f>
        <v>0</v>
      </c>
      <c r="K467" s="134" t="s">
        <v>142</v>
      </c>
      <c r="L467" s="32"/>
      <c r="M467" s="139" t="s">
        <v>1</v>
      </c>
      <c r="N467" s="140" t="s">
        <v>44</v>
      </c>
      <c r="P467" s="141">
        <f>O467*H467</f>
        <v>0</v>
      </c>
      <c r="Q467" s="141">
        <v>2.2000000000000001E-4</v>
      </c>
      <c r="R467" s="141">
        <f>Q467*H467</f>
        <v>1.1000000000000001E-3</v>
      </c>
      <c r="S467" s="141">
        <v>0</v>
      </c>
      <c r="T467" s="142">
        <f>S467*H467</f>
        <v>0</v>
      </c>
      <c r="AR467" s="143" t="s">
        <v>143</v>
      </c>
      <c r="AT467" s="143" t="s">
        <v>138</v>
      </c>
      <c r="AU467" s="143" t="s">
        <v>90</v>
      </c>
      <c r="AY467" s="17" t="s">
        <v>136</v>
      </c>
      <c r="BE467" s="144">
        <f>IF(N467="základní",J467,0)</f>
        <v>0</v>
      </c>
      <c r="BF467" s="144">
        <f>IF(N467="snížená",J467,0)</f>
        <v>0</v>
      </c>
      <c r="BG467" s="144">
        <f>IF(N467="zákl. přenesená",J467,0)</f>
        <v>0</v>
      </c>
      <c r="BH467" s="144">
        <f>IF(N467="sníž. přenesená",J467,0)</f>
        <v>0</v>
      </c>
      <c r="BI467" s="144">
        <f>IF(N467="nulová",J467,0)</f>
        <v>0</v>
      </c>
      <c r="BJ467" s="17" t="s">
        <v>87</v>
      </c>
      <c r="BK467" s="144">
        <f>ROUND(I467*H467,2)</f>
        <v>0</v>
      </c>
      <c r="BL467" s="17" t="s">
        <v>143</v>
      </c>
      <c r="BM467" s="143" t="s">
        <v>1633</v>
      </c>
    </row>
    <row r="468" spans="2:65" s="12" customFormat="1">
      <c r="B468" s="145"/>
      <c r="D468" s="146" t="s">
        <v>145</v>
      </c>
      <c r="E468" s="147" t="s">
        <v>1</v>
      </c>
      <c r="F468" s="148" t="s">
        <v>1634</v>
      </c>
      <c r="H468" s="149">
        <v>5</v>
      </c>
      <c r="I468" s="150"/>
      <c r="L468" s="145"/>
      <c r="M468" s="151"/>
      <c r="T468" s="152"/>
      <c r="AT468" s="147" t="s">
        <v>145</v>
      </c>
      <c r="AU468" s="147" t="s">
        <v>90</v>
      </c>
      <c r="AV468" s="12" t="s">
        <v>90</v>
      </c>
      <c r="AW468" s="12" t="s">
        <v>34</v>
      </c>
      <c r="AX468" s="12" t="s">
        <v>87</v>
      </c>
      <c r="AY468" s="147" t="s">
        <v>136</v>
      </c>
    </row>
    <row r="469" spans="2:65" s="1" customFormat="1" ht="24.2" customHeight="1">
      <c r="B469" s="32"/>
      <c r="C469" s="132" t="s">
        <v>698</v>
      </c>
      <c r="D469" s="132" t="s">
        <v>138</v>
      </c>
      <c r="E469" s="133" t="s">
        <v>1635</v>
      </c>
      <c r="F469" s="134" t="s">
        <v>1636</v>
      </c>
      <c r="G469" s="135" t="s">
        <v>187</v>
      </c>
      <c r="H469" s="136">
        <v>29</v>
      </c>
      <c r="I469" s="137"/>
      <c r="J469" s="138">
        <f>ROUND(I469*H469,2)</f>
        <v>0</v>
      </c>
      <c r="K469" s="134" t="s">
        <v>142</v>
      </c>
      <c r="L469" s="32"/>
      <c r="M469" s="139" t="s">
        <v>1</v>
      </c>
      <c r="N469" s="140" t="s">
        <v>44</v>
      </c>
      <c r="P469" s="141">
        <f>O469*H469</f>
        <v>0</v>
      </c>
      <c r="Q469" s="141">
        <v>0</v>
      </c>
      <c r="R469" s="141">
        <f>Q469*H469</f>
        <v>0</v>
      </c>
      <c r="S469" s="141">
        <v>8.9999999999999993E-3</v>
      </c>
      <c r="T469" s="142">
        <f>S469*H469</f>
        <v>0.26099999999999995</v>
      </c>
      <c r="AR469" s="143" t="s">
        <v>143</v>
      </c>
      <c r="AT469" s="143" t="s">
        <v>138</v>
      </c>
      <c r="AU469" s="143" t="s">
        <v>90</v>
      </c>
      <c r="AY469" s="17" t="s">
        <v>136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87</v>
      </c>
      <c r="BK469" s="144">
        <f>ROUND(I469*H469,2)</f>
        <v>0</v>
      </c>
      <c r="BL469" s="17" t="s">
        <v>143</v>
      </c>
      <c r="BM469" s="143" t="s">
        <v>1637</v>
      </c>
    </row>
    <row r="470" spans="2:65" s="14" customFormat="1">
      <c r="B470" s="160"/>
      <c r="D470" s="146" t="s">
        <v>145</v>
      </c>
      <c r="E470" s="161" t="s">
        <v>1</v>
      </c>
      <c r="F470" s="162" t="s">
        <v>1595</v>
      </c>
      <c r="H470" s="161" t="s">
        <v>1</v>
      </c>
      <c r="I470" s="163"/>
      <c r="L470" s="160"/>
      <c r="M470" s="164"/>
      <c r="T470" s="165"/>
      <c r="AT470" s="161" t="s">
        <v>145</v>
      </c>
      <c r="AU470" s="161" t="s">
        <v>90</v>
      </c>
      <c r="AV470" s="14" t="s">
        <v>87</v>
      </c>
      <c r="AW470" s="14" t="s">
        <v>34</v>
      </c>
      <c r="AX470" s="14" t="s">
        <v>79</v>
      </c>
      <c r="AY470" s="161" t="s">
        <v>136</v>
      </c>
    </row>
    <row r="471" spans="2:65" s="12" customFormat="1">
      <c r="B471" s="145"/>
      <c r="D471" s="146" t="s">
        <v>145</v>
      </c>
      <c r="E471" s="147" t="s">
        <v>1</v>
      </c>
      <c r="F471" s="148" t="s">
        <v>1596</v>
      </c>
      <c r="H471" s="149">
        <v>29</v>
      </c>
      <c r="I471" s="150"/>
      <c r="L471" s="145"/>
      <c r="M471" s="151"/>
      <c r="T471" s="152"/>
      <c r="AT471" s="147" t="s">
        <v>145</v>
      </c>
      <c r="AU471" s="147" t="s">
        <v>90</v>
      </c>
      <c r="AV471" s="12" t="s">
        <v>90</v>
      </c>
      <c r="AW471" s="12" t="s">
        <v>34</v>
      </c>
      <c r="AX471" s="12" t="s">
        <v>87</v>
      </c>
      <c r="AY471" s="147" t="s">
        <v>136</v>
      </c>
    </row>
    <row r="472" spans="2:65" s="1" customFormat="1" ht="16.5" customHeight="1">
      <c r="B472" s="32"/>
      <c r="C472" s="132" t="s">
        <v>703</v>
      </c>
      <c r="D472" s="132" t="s">
        <v>138</v>
      </c>
      <c r="E472" s="133" t="s">
        <v>960</v>
      </c>
      <c r="F472" s="134" t="s">
        <v>961</v>
      </c>
      <c r="G472" s="135" t="s">
        <v>141</v>
      </c>
      <c r="H472" s="136">
        <v>1</v>
      </c>
      <c r="I472" s="137"/>
      <c r="J472" s="138">
        <f>ROUND(I472*H472,2)</f>
        <v>0</v>
      </c>
      <c r="K472" s="134" t="s">
        <v>1</v>
      </c>
      <c r="L472" s="32"/>
      <c r="M472" s="139" t="s">
        <v>1</v>
      </c>
      <c r="N472" s="140" t="s">
        <v>44</v>
      </c>
      <c r="P472" s="141">
        <f>O472*H472</f>
        <v>0</v>
      </c>
      <c r="Q472" s="141">
        <v>0</v>
      </c>
      <c r="R472" s="141">
        <f>Q472*H472</f>
        <v>0</v>
      </c>
      <c r="S472" s="141">
        <v>0</v>
      </c>
      <c r="T472" s="142">
        <f>S472*H472</f>
        <v>0</v>
      </c>
      <c r="AR472" s="143" t="s">
        <v>143</v>
      </c>
      <c r="AT472" s="143" t="s">
        <v>138</v>
      </c>
      <c r="AU472" s="143" t="s">
        <v>90</v>
      </c>
      <c r="AY472" s="17" t="s">
        <v>136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87</v>
      </c>
      <c r="BK472" s="144">
        <f>ROUND(I472*H472,2)</f>
        <v>0</v>
      </c>
      <c r="BL472" s="17" t="s">
        <v>143</v>
      </c>
      <c r="BM472" s="143" t="s">
        <v>962</v>
      </c>
    </row>
    <row r="473" spans="2:65" s="1" customFormat="1" ht="24.2" customHeight="1">
      <c r="B473" s="32"/>
      <c r="C473" s="132" t="s">
        <v>707</v>
      </c>
      <c r="D473" s="132" t="s">
        <v>138</v>
      </c>
      <c r="E473" s="133" t="s">
        <v>1638</v>
      </c>
      <c r="F473" s="134" t="s">
        <v>1639</v>
      </c>
      <c r="G473" s="135" t="s">
        <v>141</v>
      </c>
      <c r="H473" s="136">
        <v>1</v>
      </c>
      <c r="I473" s="137"/>
      <c r="J473" s="138">
        <f>ROUND(I473*H473,2)</f>
        <v>0</v>
      </c>
      <c r="K473" s="134" t="s">
        <v>1</v>
      </c>
      <c r="L473" s="32"/>
      <c r="M473" s="139" t="s">
        <v>1</v>
      </c>
      <c r="N473" s="140" t="s">
        <v>44</v>
      </c>
      <c r="P473" s="141">
        <f>O473*H473</f>
        <v>0</v>
      </c>
      <c r="Q473" s="141">
        <v>0</v>
      </c>
      <c r="R473" s="141">
        <f>Q473*H473</f>
        <v>0</v>
      </c>
      <c r="S473" s="141">
        <v>0</v>
      </c>
      <c r="T473" s="142">
        <f>S473*H473</f>
        <v>0</v>
      </c>
      <c r="AR473" s="143" t="s">
        <v>143</v>
      </c>
      <c r="AT473" s="143" t="s">
        <v>138</v>
      </c>
      <c r="AU473" s="143" t="s">
        <v>90</v>
      </c>
      <c r="AY473" s="17" t="s">
        <v>136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87</v>
      </c>
      <c r="BK473" s="144">
        <f>ROUND(I473*H473,2)</f>
        <v>0</v>
      </c>
      <c r="BL473" s="17" t="s">
        <v>143</v>
      </c>
      <c r="BM473" s="143" t="s">
        <v>970</v>
      </c>
    </row>
    <row r="474" spans="2:65" s="11" customFormat="1" ht="22.9" customHeight="1">
      <c r="B474" s="120"/>
      <c r="D474" s="121" t="s">
        <v>78</v>
      </c>
      <c r="E474" s="130" t="s">
        <v>688</v>
      </c>
      <c r="F474" s="130" t="s">
        <v>1640</v>
      </c>
      <c r="I474" s="123"/>
      <c r="J474" s="131">
        <f>BK474</f>
        <v>0</v>
      </c>
      <c r="L474" s="120"/>
      <c r="M474" s="125"/>
      <c r="P474" s="126">
        <f>SUM(P475:P546)</f>
        <v>0</v>
      </c>
      <c r="R474" s="126">
        <f>SUM(R475:R546)</f>
        <v>1.4192198000000003</v>
      </c>
      <c r="T474" s="127">
        <f>SUM(T475:T546)</f>
        <v>0.68684000000000001</v>
      </c>
      <c r="AR474" s="121" t="s">
        <v>87</v>
      </c>
      <c r="AT474" s="128" t="s">
        <v>78</v>
      </c>
      <c r="AU474" s="128" t="s">
        <v>87</v>
      </c>
      <c r="AY474" s="121" t="s">
        <v>136</v>
      </c>
      <c r="BK474" s="129">
        <f>SUM(BK475:BK546)</f>
        <v>0</v>
      </c>
    </row>
    <row r="475" spans="2:65" s="1" customFormat="1" ht="21.75" customHeight="1">
      <c r="B475" s="32"/>
      <c r="C475" s="132" t="s">
        <v>712</v>
      </c>
      <c r="D475" s="132" t="s">
        <v>138</v>
      </c>
      <c r="E475" s="133" t="s">
        <v>1641</v>
      </c>
      <c r="F475" s="134" t="s">
        <v>1642</v>
      </c>
      <c r="G475" s="135" t="s">
        <v>197</v>
      </c>
      <c r="H475" s="136">
        <v>23.71</v>
      </c>
      <c r="I475" s="137"/>
      <c r="J475" s="138">
        <f>ROUND(I475*H475,2)</f>
        <v>0</v>
      </c>
      <c r="K475" s="134" t="s">
        <v>142</v>
      </c>
      <c r="L475" s="32"/>
      <c r="M475" s="139" t="s">
        <v>1</v>
      </c>
      <c r="N475" s="140" t="s">
        <v>44</v>
      </c>
      <c r="P475" s="141">
        <f>O475*H475</f>
        <v>0</v>
      </c>
      <c r="Q475" s="141">
        <v>0</v>
      </c>
      <c r="R475" s="141">
        <f>Q475*H475</f>
        <v>0</v>
      </c>
      <c r="S475" s="141">
        <v>2.1999999999999999E-2</v>
      </c>
      <c r="T475" s="142">
        <f>S475*H475</f>
        <v>0.52161999999999997</v>
      </c>
      <c r="AR475" s="143" t="s">
        <v>143</v>
      </c>
      <c r="AT475" s="143" t="s">
        <v>138</v>
      </c>
      <c r="AU475" s="143" t="s">
        <v>90</v>
      </c>
      <c r="AY475" s="17" t="s">
        <v>136</v>
      </c>
      <c r="BE475" s="144">
        <f>IF(N475="základní",J475,0)</f>
        <v>0</v>
      </c>
      <c r="BF475" s="144">
        <f>IF(N475="snížená",J475,0)</f>
        <v>0</v>
      </c>
      <c r="BG475" s="144">
        <f>IF(N475="zákl. přenesená",J475,0)</f>
        <v>0</v>
      </c>
      <c r="BH475" s="144">
        <f>IF(N475="sníž. přenesená",J475,0)</f>
        <v>0</v>
      </c>
      <c r="BI475" s="144">
        <f>IF(N475="nulová",J475,0)</f>
        <v>0</v>
      </c>
      <c r="BJ475" s="17" t="s">
        <v>87</v>
      </c>
      <c r="BK475" s="144">
        <f>ROUND(I475*H475,2)</f>
        <v>0</v>
      </c>
      <c r="BL475" s="17" t="s">
        <v>143</v>
      </c>
      <c r="BM475" s="143" t="s">
        <v>1643</v>
      </c>
    </row>
    <row r="476" spans="2:65" s="14" customFormat="1">
      <c r="B476" s="160"/>
      <c r="D476" s="146" t="s">
        <v>145</v>
      </c>
      <c r="E476" s="161" t="s">
        <v>1</v>
      </c>
      <c r="F476" s="162" t="s">
        <v>1644</v>
      </c>
      <c r="H476" s="161" t="s">
        <v>1</v>
      </c>
      <c r="I476" s="163"/>
      <c r="L476" s="160"/>
      <c r="M476" s="164"/>
      <c r="T476" s="165"/>
      <c r="AT476" s="161" t="s">
        <v>145</v>
      </c>
      <c r="AU476" s="161" t="s">
        <v>90</v>
      </c>
      <c r="AV476" s="14" t="s">
        <v>87</v>
      </c>
      <c r="AW476" s="14" t="s">
        <v>34</v>
      </c>
      <c r="AX476" s="14" t="s">
        <v>79</v>
      </c>
      <c r="AY476" s="161" t="s">
        <v>136</v>
      </c>
    </row>
    <row r="477" spans="2:65" s="12" customFormat="1">
      <c r="B477" s="145"/>
      <c r="D477" s="146" t="s">
        <v>145</v>
      </c>
      <c r="E477" s="147" t="s">
        <v>1</v>
      </c>
      <c r="F477" s="148" t="s">
        <v>1645</v>
      </c>
      <c r="H477" s="149">
        <v>6.6</v>
      </c>
      <c r="I477" s="150"/>
      <c r="L477" s="145"/>
      <c r="M477" s="151"/>
      <c r="T477" s="152"/>
      <c r="AT477" s="147" t="s">
        <v>145</v>
      </c>
      <c r="AU477" s="147" t="s">
        <v>90</v>
      </c>
      <c r="AV477" s="12" t="s">
        <v>90</v>
      </c>
      <c r="AW477" s="12" t="s">
        <v>34</v>
      </c>
      <c r="AX477" s="12" t="s">
        <v>79</v>
      </c>
      <c r="AY477" s="147" t="s">
        <v>136</v>
      </c>
    </row>
    <row r="478" spans="2:65" s="12" customFormat="1">
      <c r="B478" s="145"/>
      <c r="D478" s="146" t="s">
        <v>145</v>
      </c>
      <c r="E478" s="147" t="s">
        <v>1</v>
      </c>
      <c r="F478" s="148" t="s">
        <v>1646</v>
      </c>
      <c r="H478" s="149">
        <v>6.62</v>
      </c>
      <c r="I478" s="150"/>
      <c r="L478" s="145"/>
      <c r="M478" s="151"/>
      <c r="T478" s="152"/>
      <c r="AT478" s="147" t="s">
        <v>145</v>
      </c>
      <c r="AU478" s="147" t="s">
        <v>90</v>
      </c>
      <c r="AV478" s="12" t="s">
        <v>90</v>
      </c>
      <c r="AW478" s="12" t="s">
        <v>34</v>
      </c>
      <c r="AX478" s="12" t="s">
        <v>79</v>
      </c>
      <c r="AY478" s="147" t="s">
        <v>136</v>
      </c>
    </row>
    <row r="479" spans="2:65" s="12" customFormat="1">
      <c r="B479" s="145"/>
      <c r="D479" s="146" t="s">
        <v>145</v>
      </c>
      <c r="E479" s="147" t="s">
        <v>1</v>
      </c>
      <c r="F479" s="148" t="s">
        <v>1647</v>
      </c>
      <c r="H479" s="149">
        <v>3.4</v>
      </c>
      <c r="I479" s="150"/>
      <c r="L479" s="145"/>
      <c r="M479" s="151"/>
      <c r="T479" s="152"/>
      <c r="AT479" s="147" t="s">
        <v>145</v>
      </c>
      <c r="AU479" s="147" t="s">
        <v>90</v>
      </c>
      <c r="AV479" s="12" t="s">
        <v>90</v>
      </c>
      <c r="AW479" s="12" t="s">
        <v>34</v>
      </c>
      <c r="AX479" s="12" t="s">
        <v>79</v>
      </c>
      <c r="AY479" s="147" t="s">
        <v>136</v>
      </c>
    </row>
    <row r="480" spans="2:65" s="12" customFormat="1">
      <c r="B480" s="145"/>
      <c r="D480" s="146" t="s">
        <v>145</v>
      </c>
      <c r="E480" s="147" t="s">
        <v>1</v>
      </c>
      <c r="F480" s="148" t="s">
        <v>1648</v>
      </c>
      <c r="H480" s="149">
        <v>7.09</v>
      </c>
      <c r="I480" s="150"/>
      <c r="L480" s="145"/>
      <c r="M480" s="151"/>
      <c r="T480" s="152"/>
      <c r="AT480" s="147" t="s">
        <v>145</v>
      </c>
      <c r="AU480" s="147" t="s">
        <v>90</v>
      </c>
      <c r="AV480" s="12" t="s">
        <v>90</v>
      </c>
      <c r="AW480" s="12" t="s">
        <v>34</v>
      </c>
      <c r="AX480" s="12" t="s">
        <v>79</v>
      </c>
      <c r="AY480" s="147" t="s">
        <v>136</v>
      </c>
    </row>
    <row r="481" spans="2:65" s="13" customFormat="1">
      <c r="B481" s="153"/>
      <c r="D481" s="146" t="s">
        <v>145</v>
      </c>
      <c r="E481" s="154" t="s">
        <v>1</v>
      </c>
      <c r="F481" s="155" t="s">
        <v>168</v>
      </c>
      <c r="H481" s="156">
        <v>23.71</v>
      </c>
      <c r="I481" s="157"/>
      <c r="L481" s="153"/>
      <c r="M481" s="158"/>
      <c r="T481" s="159"/>
      <c r="AT481" s="154" t="s">
        <v>145</v>
      </c>
      <c r="AU481" s="154" t="s">
        <v>90</v>
      </c>
      <c r="AV481" s="13" t="s">
        <v>143</v>
      </c>
      <c r="AW481" s="13" t="s">
        <v>34</v>
      </c>
      <c r="AX481" s="13" t="s">
        <v>87</v>
      </c>
      <c r="AY481" s="154" t="s">
        <v>136</v>
      </c>
    </row>
    <row r="482" spans="2:65" s="1" customFormat="1" ht="24.2" customHeight="1">
      <c r="B482" s="32"/>
      <c r="C482" s="132" t="s">
        <v>716</v>
      </c>
      <c r="D482" s="132" t="s">
        <v>138</v>
      </c>
      <c r="E482" s="133" t="s">
        <v>1649</v>
      </c>
      <c r="F482" s="134" t="s">
        <v>1650</v>
      </c>
      <c r="G482" s="135" t="s">
        <v>197</v>
      </c>
      <c r="H482" s="136">
        <v>3.17</v>
      </c>
      <c r="I482" s="137"/>
      <c r="J482" s="138">
        <f>ROUND(I482*H482,2)</f>
        <v>0</v>
      </c>
      <c r="K482" s="134" t="s">
        <v>142</v>
      </c>
      <c r="L482" s="32"/>
      <c r="M482" s="139" t="s">
        <v>1</v>
      </c>
      <c r="N482" s="140" t="s">
        <v>44</v>
      </c>
      <c r="P482" s="141">
        <f>O482*H482</f>
        <v>0</v>
      </c>
      <c r="Q482" s="141">
        <v>0</v>
      </c>
      <c r="R482" s="141">
        <f>Q482*H482</f>
        <v>0</v>
      </c>
      <c r="S482" s="141">
        <v>2.1999999999999999E-2</v>
      </c>
      <c r="T482" s="142">
        <f>S482*H482</f>
        <v>6.9739999999999996E-2</v>
      </c>
      <c r="AR482" s="143" t="s">
        <v>143</v>
      </c>
      <c r="AT482" s="143" t="s">
        <v>138</v>
      </c>
      <c r="AU482" s="143" t="s">
        <v>90</v>
      </c>
      <c r="AY482" s="17" t="s">
        <v>136</v>
      </c>
      <c r="BE482" s="144">
        <f>IF(N482="základní",J482,0)</f>
        <v>0</v>
      </c>
      <c r="BF482" s="144">
        <f>IF(N482="snížená",J482,0)</f>
        <v>0</v>
      </c>
      <c r="BG482" s="144">
        <f>IF(N482="zákl. přenesená",J482,0)</f>
        <v>0</v>
      </c>
      <c r="BH482" s="144">
        <f>IF(N482="sníž. přenesená",J482,0)</f>
        <v>0</v>
      </c>
      <c r="BI482" s="144">
        <f>IF(N482="nulová",J482,0)</f>
        <v>0</v>
      </c>
      <c r="BJ482" s="17" t="s">
        <v>87</v>
      </c>
      <c r="BK482" s="144">
        <f>ROUND(I482*H482,2)</f>
        <v>0</v>
      </c>
      <c r="BL482" s="17" t="s">
        <v>143</v>
      </c>
      <c r="BM482" s="143" t="s">
        <v>1651</v>
      </c>
    </row>
    <row r="483" spans="2:65" s="14" customFormat="1">
      <c r="B483" s="160"/>
      <c r="D483" s="146" t="s">
        <v>145</v>
      </c>
      <c r="E483" s="161" t="s">
        <v>1</v>
      </c>
      <c r="F483" s="162" t="s">
        <v>1652</v>
      </c>
      <c r="H483" s="161" t="s">
        <v>1</v>
      </c>
      <c r="I483" s="163"/>
      <c r="L483" s="160"/>
      <c r="M483" s="164"/>
      <c r="T483" s="165"/>
      <c r="AT483" s="161" t="s">
        <v>145</v>
      </c>
      <c r="AU483" s="161" t="s">
        <v>90</v>
      </c>
      <c r="AV483" s="14" t="s">
        <v>87</v>
      </c>
      <c r="AW483" s="14" t="s">
        <v>34</v>
      </c>
      <c r="AX483" s="14" t="s">
        <v>79</v>
      </c>
      <c r="AY483" s="161" t="s">
        <v>136</v>
      </c>
    </row>
    <row r="484" spans="2:65" s="12" customFormat="1">
      <c r="B484" s="145"/>
      <c r="D484" s="146" t="s">
        <v>145</v>
      </c>
      <c r="E484" s="147" t="s">
        <v>1</v>
      </c>
      <c r="F484" s="148" t="s">
        <v>1653</v>
      </c>
      <c r="H484" s="149">
        <v>1.92</v>
      </c>
      <c r="I484" s="150"/>
      <c r="L484" s="145"/>
      <c r="M484" s="151"/>
      <c r="T484" s="152"/>
      <c r="AT484" s="147" t="s">
        <v>145</v>
      </c>
      <c r="AU484" s="147" t="s">
        <v>90</v>
      </c>
      <c r="AV484" s="12" t="s">
        <v>90</v>
      </c>
      <c r="AW484" s="12" t="s">
        <v>34</v>
      </c>
      <c r="AX484" s="12" t="s">
        <v>79</v>
      </c>
      <c r="AY484" s="147" t="s">
        <v>136</v>
      </c>
    </row>
    <row r="485" spans="2:65" s="12" customFormat="1">
      <c r="B485" s="145"/>
      <c r="D485" s="146" t="s">
        <v>145</v>
      </c>
      <c r="E485" s="147" t="s">
        <v>1</v>
      </c>
      <c r="F485" s="148" t="s">
        <v>1654</v>
      </c>
      <c r="H485" s="149">
        <v>0.64</v>
      </c>
      <c r="I485" s="150"/>
      <c r="L485" s="145"/>
      <c r="M485" s="151"/>
      <c r="T485" s="152"/>
      <c r="AT485" s="147" t="s">
        <v>145</v>
      </c>
      <c r="AU485" s="147" t="s">
        <v>90</v>
      </c>
      <c r="AV485" s="12" t="s">
        <v>90</v>
      </c>
      <c r="AW485" s="12" t="s">
        <v>34</v>
      </c>
      <c r="AX485" s="12" t="s">
        <v>79</v>
      </c>
      <c r="AY485" s="147" t="s">
        <v>136</v>
      </c>
    </row>
    <row r="486" spans="2:65" s="12" customFormat="1">
      <c r="B486" s="145"/>
      <c r="D486" s="146" t="s">
        <v>145</v>
      </c>
      <c r="E486" s="147" t="s">
        <v>1</v>
      </c>
      <c r="F486" s="148" t="s">
        <v>1655</v>
      </c>
      <c r="H486" s="149">
        <v>0.61</v>
      </c>
      <c r="I486" s="150"/>
      <c r="L486" s="145"/>
      <c r="M486" s="151"/>
      <c r="T486" s="152"/>
      <c r="AT486" s="147" t="s">
        <v>145</v>
      </c>
      <c r="AU486" s="147" t="s">
        <v>90</v>
      </c>
      <c r="AV486" s="12" t="s">
        <v>90</v>
      </c>
      <c r="AW486" s="12" t="s">
        <v>34</v>
      </c>
      <c r="AX486" s="12" t="s">
        <v>79</v>
      </c>
      <c r="AY486" s="147" t="s">
        <v>136</v>
      </c>
    </row>
    <row r="487" spans="2:65" s="13" customFormat="1">
      <c r="B487" s="153"/>
      <c r="D487" s="146" t="s">
        <v>145</v>
      </c>
      <c r="E487" s="154" t="s">
        <v>1</v>
      </c>
      <c r="F487" s="155" t="s">
        <v>168</v>
      </c>
      <c r="H487" s="156">
        <v>3.17</v>
      </c>
      <c r="I487" s="157"/>
      <c r="L487" s="153"/>
      <c r="M487" s="158"/>
      <c r="T487" s="159"/>
      <c r="AT487" s="154" t="s">
        <v>145</v>
      </c>
      <c r="AU487" s="154" t="s">
        <v>90</v>
      </c>
      <c r="AV487" s="13" t="s">
        <v>143</v>
      </c>
      <c r="AW487" s="13" t="s">
        <v>34</v>
      </c>
      <c r="AX487" s="13" t="s">
        <v>87</v>
      </c>
      <c r="AY487" s="154" t="s">
        <v>136</v>
      </c>
    </row>
    <row r="488" spans="2:65" s="1" customFormat="1" ht="24.2" customHeight="1">
      <c r="B488" s="32"/>
      <c r="C488" s="132" t="s">
        <v>720</v>
      </c>
      <c r="D488" s="132" t="s">
        <v>138</v>
      </c>
      <c r="E488" s="133" t="s">
        <v>1656</v>
      </c>
      <c r="F488" s="134" t="s">
        <v>1657</v>
      </c>
      <c r="G488" s="135" t="s">
        <v>197</v>
      </c>
      <c r="H488" s="136">
        <v>4.34</v>
      </c>
      <c r="I488" s="137"/>
      <c r="J488" s="138">
        <f>ROUND(I488*H488,2)</f>
        <v>0</v>
      </c>
      <c r="K488" s="134" t="s">
        <v>142</v>
      </c>
      <c r="L488" s="32"/>
      <c r="M488" s="139" t="s">
        <v>1</v>
      </c>
      <c r="N488" s="140" t="s">
        <v>44</v>
      </c>
      <c r="P488" s="141">
        <f>O488*H488</f>
        <v>0</v>
      </c>
      <c r="Q488" s="141">
        <v>0</v>
      </c>
      <c r="R488" s="141">
        <f>Q488*H488</f>
        <v>0</v>
      </c>
      <c r="S488" s="141">
        <v>2.1999999999999999E-2</v>
      </c>
      <c r="T488" s="142">
        <f>S488*H488</f>
        <v>9.5479999999999995E-2</v>
      </c>
      <c r="AR488" s="143" t="s">
        <v>143</v>
      </c>
      <c r="AT488" s="143" t="s">
        <v>138</v>
      </c>
      <c r="AU488" s="143" t="s">
        <v>90</v>
      </c>
      <c r="AY488" s="17" t="s">
        <v>136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7" t="s">
        <v>87</v>
      </c>
      <c r="BK488" s="144">
        <f>ROUND(I488*H488,2)</f>
        <v>0</v>
      </c>
      <c r="BL488" s="17" t="s">
        <v>143</v>
      </c>
      <c r="BM488" s="143" t="s">
        <v>1658</v>
      </c>
    </row>
    <row r="489" spans="2:65" s="14" customFormat="1">
      <c r="B489" s="160"/>
      <c r="D489" s="146" t="s">
        <v>145</v>
      </c>
      <c r="E489" s="161" t="s">
        <v>1</v>
      </c>
      <c r="F489" s="162" t="s">
        <v>1659</v>
      </c>
      <c r="H489" s="161" t="s">
        <v>1</v>
      </c>
      <c r="I489" s="163"/>
      <c r="L489" s="160"/>
      <c r="M489" s="164"/>
      <c r="T489" s="165"/>
      <c r="AT489" s="161" t="s">
        <v>145</v>
      </c>
      <c r="AU489" s="161" t="s">
        <v>90</v>
      </c>
      <c r="AV489" s="14" t="s">
        <v>87</v>
      </c>
      <c r="AW489" s="14" t="s">
        <v>34</v>
      </c>
      <c r="AX489" s="14" t="s">
        <v>79</v>
      </c>
      <c r="AY489" s="161" t="s">
        <v>136</v>
      </c>
    </row>
    <row r="490" spans="2:65" s="12" customFormat="1">
      <c r="B490" s="145"/>
      <c r="D490" s="146" t="s">
        <v>145</v>
      </c>
      <c r="E490" s="147" t="s">
        <v>1</v>
      </c>
      <c r="F490" s="148" t="s">
        <v>1660</v>
      </c>
      <c r="H490" s="149">
        <v>2.2999999999999998</v>
      </c>
      <c r="I490" s="150"/>
      <c r="L490" s="145"/>
      <c r="M490" s="151"/>
      <c r="T490" s="152"/>
      <c r="AT490" s="147" t="s">
        <v>145</v>
      </c>
      <c r="AU490" s="147" t="s">
        <v>90</v>
      </c>
      <c r="AV490" s="12" t="s">
        <v>90</v>
      </c>
      <c r="AW490" s="12" t="s">
        <v>34</v>
      </c>
      <c r="AX490" s="12" t="s">
        <v>79</v>
      </c>
      <c r="AY490" s="147" t="s">
        <v>136</v>
      </c>
    </row>
    <row r="491" spans="2:65" s="12" customFormat="1">
      <c r="B491" s="145"/>
      <c r="D491" s="146" t="s">
        <v>145</v>
      </c>
      <c r="E491" s="147" t="s">
        <v>1</v>
      </c>
      <c r="F491" s="148" t="s">
        <v>1661</v>
      </c>
      <c r="H491" s="149">
        <v>1.04</v>
      </c>
      <c r="I491" s="150"/>
      <c r="L491" s="145"/>
      <c r="M491" s="151"/>
      <c r="T491" s="152"/>
      <c r="AT491" s="147" t="s">
        <v>145</v>
      </c>
      <c r="AU491" s="147" t="s">
        <v>90</v>
      </c>
      <c r="AV491" s="12" t="s">
        <v>90</v>
      </c>
      <c r="AW491" s="12" t="s">
        <v>34</v>
      </c>
      <c r="AX491" s="12" t="s">
        <v>79</v>
      </c>
      <c r="AY491" s="147" t="s">
        <v>136</v>
      </c>
    </row>
    <row r="492" spans="2:65" s="12" customFormat="1">
      <c r="B492" s="145"/>
      <c r="D492" s="146" t="s">
        <v>145</v>
      </c>
      <c r="E492" s="147" t="s">
        <v>1</v>
      </c>
      <c r="F492" s="148" t="s">
        <v>1662</v>
      </c>
      <c r="H492" s="149">
        <v>1</v>
      </c>
      <c r="I492" s="150"/>
      <c r="L492" s="145"/>
      <c r="M492" s="151"/>
      <c r="T492" s="152"/>
      <c r="AT492" s="147" t="s">
        <v>145</v>
      </c>
      <c r="AU492" s="147" t="s">
        <v>90</v>
      </c>
      <c r="AV492" s="12" t="s">
        <v>90</v>
      </c>
      <c r="AW492" s="12" t="s">
        <v>34</v>
      </c>
      <c r="AX492" s="12" t="s">
        <v>79</v>
      </c>
      <c r="AY492" s="147" t="s">
        <v>136</v>
      </c>
    </row>
    <row r="493" spans="2:65" s="13" customFormat="1">
      <c r="B493" s="153"/>
      <c r="D493" s="146" t="s">
        <v>145</v>
      </c>
      <c r="E493" s="154" t="s">
        <v>1</v>
      </c>
      <c r="F493" s="155" t="s">
        <v>168</v>
      </c>
      <c r="H493" s="156">
        <v>4.34</v>
      </c>
      <c r="I493" s="157"/>
      <c r="L493" s="153"/>
      <c r="M493" s="158"/>
      <c r="T493" s="159"/>
      <c r="AT493" s="154" t="s">
        <v>145</v>
      </c>
      <c r="AU493" s="154" t="s">
        <v>90</v>
      </c>
      <c r="AV493" s="13" t="s">
        <v>143</v>
      </c>
      <c r="AW493" s="13" t="s">
        <v>34</v>
      </c>
      <c r="AX493" s="13" t="s">
        <v>87</v>
      </c>
      <c r="AY493" s="154" t="s">
        <v>136</v>
      </c>
    </row>
    <row r="494" spans="2:65" s="1" customFormat="1" ht="24.2" customHeight="1">
      <c r="B494" s="32"/>
      <c r="C494" s="132" t="s">
        <v>725</v>
      </c>
      <c r="D494" s="132" t="s">
        <v>138</v>
      </c>
      <c r="E494" s="133" t="s">
        <v>1663</v>
      </c>
      <c r="F494" s="134" t="s">
        <v>1664</v>
      </c>
      <c r="G494" s="135" t="s">
        <v>197</v>
      </c>
      <c r="H494" s="136">
        <v>31.22</v>
      </c>
      <c r="I494" s="137"/>
      <c r="J494" s="138">
        <f>ROUND(I494*H494,2)</f>
        <v>0</v>
      </c>
      <c r="K494" s="134" t="s">
        <v>142</v>
      </c>
      <c r="L494" s="32"/>
      <c r="M494" s="139" t="s">
        <v>1</v>
      </c>
      <c r="N494" s="140" t="s">
        <v>44</v>
      </c>
      <c r="P494" s="141">
        <f>O494*H494</f>
        <v>0</v>
      </c>
      <c r="Q494" s="141">
        <v>0</v>
      </c>
      <c r="R494" s="141">
        <f>Q494*H494</f>
        <v>0</v>
      </c>
      <c r="S494" s="141">
        <v>0</v>
      </c>
      <c r="T494" s="142">
        <f>S494*H494</f>
        <v>0</v>
      </c>
      <c r="AR494" s="143" t="s">
        <v>143</v>
      </c>
      <c r="AT494" s="143" t="s">
        <v>138</v>
      </c>
      <c r="AU494" s="143" t="s">
        <v>90</v>
      </c>
      <c r="AY494" s="17" t="s">
        <v>136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87</v>
      </c>
      <c r="BK494" s="144">
        <f>ROUND(I494*H494,2)</f>
        <v>0</v>
      </c>
      <c r="BL494" s="17" t="s">
        <v>143</v>
      </c>
      <c r="BM494" s="143" t="s">
        <v>1665</v>
      </c>
    </row>
    <row r="495" spans="2:65" s="1" customFormat="1" ht="24.2" customHeight="1">
      <c r="B495" s="32"/>
      <c r="C495" s="132" t="s">
        <v>730</v>
      </c>
      <c r="D495" s="132" t="s">
        <v>138</v>
      </c>
      <c r="E495" s="133" t="s">
        <v>1666</v>
      </c>
      <c r="F495" s="134" t="s">
        <v>1667</v>
      </c>
      <c r="G495" s="135" t="s">
        <v>197</v>
      </c>
      <c r="H495" s="136">
        <v>31.22</v>
      </c>
      <c r="I495" s="137"/>
      <c r="J495" s="138">
        <f>ROUND(I495*H495,2)</f>
        <v>0</v>
      </c>
      <c r="K495" s="134" t="s">
        <v>142</v>
      </c>
      <c r="L495" s="32"/>
      <c r="M495" s="139" t="s">
        <v>1</v>
      </c>
      <c r="N495" s="140" t="s">
        <v>44</v>
      </c>
      <c r="P495" s="141">
        <f>O495*H495</f>
        <v>0</v>
      </c>
      <c r="Q495" s="141">
        <v>0</v>
      </c>
      <c r="R495" s="141">
        <f>Q495*H495</f>
        <v>0</v>
      </c>
      <c r="S495" s="141">
        <v>0</v>
      </c>
      <c r="T495" s="142">
        <f>S495*H495</f>
        <v>0</v>
      </c>
      <c r="AR495" s="143" t="s">
        <v>143</v>
      </c>
      <c r="AT495" s="143" t="s">
        <v>138</v>
      </c>
      <c r="AU495" s="143" t="s">
        <v>90</v>
      </c>
      <c r="AY495" s="17" t="s">
        <v>136</v>
      </c>
      <c r="BE495" s="144">
        <f>IF(N495="základní",J495,0)</f>
        <v>0</v>
      </c>
      <c r="BF495" s="144">
        <f>IF(N495="snížená",J495,0)</f>
        <v>0</v>
      </c>
      <c r="BG495" s="144">
        <f>IF(N495="zákl. přenesená",J495,0)</f>
        <v>0</v>
      </c>
      <c r="BH495" s="144">
        <f>IF(N495="sníž. přenesená",J495,0)</f>
        <v>0</v>
      </c>
      <c r="BI495" s="144">
        <f>IF(N495="nulová",J495,0)</f>
        <v>0</v>
      </c>
      <c r="BJ495" s="17" t="s">
        <v>87</v>
      </c>
      <c r="BK495" s="144">
        <f>ROUND(I495*H495,2)</f>
        <v>0</v>
      </c>
      <c r="BL495" s="17" t="s">
        <v>143</v>
      </c>
      <c r="BM495" s="143" t="s">
        <v>1668</v>
      </c>
    </row>
    <row r="496" spans="2:65" s="1" customFormat="1" ht="24.2" customHeight="1">
      <c r="B496" s="32"/>
      <c r="C496" s="132" t="s">
        <v>735</v>
      </c>
      <c r="D496" s="132" t="s">
        <v>138</v>
      </c>
      <c r="E496" s="133" t="s">
        <v>1669</v>
      </c>
      <c r="F496" s="134" t="s">
        <v>1670</v>
      </c>
      <c r="G496" s="135" t="s">
        <v>197</v>
      </c>
      <c r="H496" s="136">
        <v>31.22</v>
      </c>
      <c r="I496" s="137"/>
      <c r="J496" s="138">
        <f>ROUND(I496*H496,2)</f>
        <v>0</v>
      </c>
      <c r="K496" s="134" t="s">
        <v>142</v>
      </c>
      <c r="L496" s="32"/>
      <c r="M496" s="139" t="s">
        <v>1</v>
      </c>
      <c r="N496" s="140" t="s">
        <v>44</v>
      </c>
      <c r="P496" s="141">
        <f>O496*H496</f>
        <v>0</v>
      </c>
      <c r="Q496" s="141">
        <v>0</v>
      </c>
      <c r="R496" s="141">
        <f>Q496*H496</f>
        <v>0</v>
      </c>
      <c r="S496" s="141">
        <v>0</v>
      </c>
      <c r="T496" s="142">
        <f>S496*H496</f>
        <v>0</v>
      </c>
      <c r="AR496" s="143" t="s">
        <v>143</v>
      </c>
      <c r="AT496" s="143" t="s">
        <v>138</v>
      </c>
      <c r="AU496" s="143" t="s">
        <v>90</v>
      </c>
      <c r="AY496" s="17" t="s">
        <v>136</v>
      </c>
      <c r="BE496" s="144">
        <f>IF(N496="základní",J496,0)</f>
        <v>0</v>
      </c>
      <c r="BF496" s="144">
        <f>IF(N496="snížená",J496,0)</f>
        <v>0</v>
      </c>
      <c r="BG496" s="144">
        <f>IF(N496="zákl. přenesená",J496,0)</f>
        <v>0</v>
      </c>
      <c r="BH496" s="144">
        <f>IF(N496="sníž. přenesená",J496,0)</f>
        <v>0</v>
      </c>
      <c r="BI496" s="144">
        <f>IF(N496="nulová",J496,0)</f>
        <v>0</v>
      </c>
      <c r="BJ496" s="17" t="s">
        <v>87</v>
      </c>
      <c r="BK496" s="144">
        <f>ROUND(I496*H496,2)</f>
        <v>0</v>
      </c>
      <c r="BL496" s="17" t="s">
        <v>143</v>
      </c>
      <c r="BM496" s="143" t="s">
        <v>1671</v>
      </c>
    </row>
    <row r="497" spans="2:65" s="14" customFormat="1">
      <c r="B497" s="160"/>
      <c r="D497" s="146" t="s">
        <v>145</v>
      </c>
      <c r="E497" s="161" t="s">
        <v>1</v>
      </c>
      <c r="F497" s="162" t="s">
        <v>1672</v>
      </c>
      <c r="H497" s="161" t="s">
        <v>1</v>
      </c>
      <c r="I497" s="163"/>
      <c r="L497" s="160"/>
      <c r="M497" s="164"/>
      <c r="T497" s="165"/>
      <c r="AT497" s="161" t="s">
        <v>145</v>
      </c>
      <c r="AU497" s="161" t="s">
        <v>90</v>
      </c>
      <c r="AV497" s="14" t="s">
        <v>87</v>
      </c>
      <c r="AW497" s="14" t="s">
        <v>34</v>
      </c>
      <c r="AX497" s="14" t="s">
        <v>79</v>
      </c>
      <c r="AY497" s="161" t="s">
        <v>136</v>
      </c>
    </row>
    <row r="498" spans="2:65" s="12" customFormat="1">
      <c r="B498" s="145"/>
      <c r="D498" s="146" t="s">
        <v>145</v>
      </c>
      <c r="E498" s="147" t="s">
        <v>1</v>
      </c>
      <c r="F498" s="148" t="s">
        <v>1673</v>
      </c>
      <c r="H498" s="149">
        <v>10.82</v>
      </c>
      <c r="I498" s="150"/>
      <c r="L498" s="145"/>
      <c r="M498" s="151"/>
      <c r="T498" s="152"/>
      <c r="AT498" s="147" t="s">
        <v>145</v>
      </c>
      <c r="AU498" s="147" t="s">
        <v>90</v>
      </c>
      <c r="AV498" s="12" t="s">
        <v>90</v>
      </c>
      <c r="AW498" s="12" t="s">
        <v>34</v>
      </c>
      <c r="AX498" s="12" t="s">
        <v>79</v>
      </c>
      <c r="AY498" s="147" t="s">
        <v>136</v>
      </c>
    </row>
    <row r="499" spans="2:65" s="12" customFormat="1">
      <c r="B499" s="145"/>
      <c r="D499" s="146" t="s">
        <v>145</v>
      </c>
      <c r="E499" s="147" t="s">
        <v>1</v>
      </c>
      <c r="F499" s="148" t="s">
        <v>1674</v>
      </c>
      <c r="H499" s="149">
        <v>8.3000000000000007</v>
      </c>
      <c r="I499" s="150"/>
      <c r="L499" s="145"/>
      <c r="M499" s="151"/>
      <c r="T499" s="152"/>
      <c r="AT499" s="147" t="s">
        <v>145</v>
      </c>
      <c r="AU499" s="147" t="s">
        <v>90</v>
      </c>
      <c r="AV499" s="12" t="s">
        <v>90</v>
      </c>
      <c r="AW499" s="12" t="s">
        <v>34</v>
      </c>
      <c r="AX499" s="12" t="s">
        <v>79</v>
      </c>
      <c r="AY499" s="147" t="s">
        <v>136</v>
      </c>
    </row>
    <row r="500" spans="2:65" s="12" customFormat="1">
      <c r="B500" s="145"/>
      <c r="D500" s="146" t="s">
        <v>145</v>
      </c>
      <c r="E500" s="147" t="s">
        <v>1</v>
      </c>
      <c r="F500" s="148" t="s">
        <v>1647</v>
      </c>
      <c r="H500" s="149">
        <v>3.4</v>
      </c>
      <c r="I500" s="150"/>
      <c r="L500" s="145"/>
      <c r="M500" s="151"/>
      <c r="T500" s="152"/>
      <c r="AT500" s="147" t="s">
        <v>145</v>
      </c>
      <c r="AU500" s="147" t="s">
        <v>90</v>
      </c>
      <c r="AV500" s="12" t="s">
        <v>90</v>
      </c>
      <c r="AW500" s="12" t="s">
        <v>34</v>
      </c>
      <c r="AX500" s="12" t="s">
        <v>79</v>
      </c>
      <c r="AY500" s="147" t="s">
        <v>136</v>
      </c>
    </row>
    <row r="501" spans="2:65" s="12" customFormat="1">
      <c r="B501" s="145"/>
      <c r="D501" s="146" t="s">
        <v>145</v>
      </c>
      <c r="E501" s="147" t="s">
        <v>1</v>
      </c>
      <c r="F501" s="148" t="s">
        <v>1675</v>
      </c>
      <c r="H501" s="149">
        <v>8.6999999999999993</v>
      </c>
      <c r="I501" s="150"/>
      <c r="L501" s="145"/>
      <c r="M501" s="151"/>
      <c r="T501" s="152"/>
      <c r="AT501" s="147" t="s">
        <v>145</v>
      </c>
      <c r="AU501" s="147" t="s">
        <v>90</v>
      </c>
      <c r="AV501" s="12" t="s">
        <v>90</v>
      </c>
      <c r="AW501" s="12" t="s">
        <v>34</v>
      </c>
      <c r="AX501" s="12" t="s">
        <v>79</v>
      </c>
      <c r="AY501" s="147" t="s">
        <v>136</v>
      </c>
    </row>
    <row r="502" spans="2:65" s="13" customFormat="1">
      <c r="B502" s="153"/>
      <c r="D502" s="146" t="s">
        <v>145</v>
      </c>
      <c r="E502" s="154" t="s">
        <v>1</v>
      </c>
      <c r="F502" s="155" t="s">
        <v>168</v>
      </c>
      <c r="H502" s="156">
        <v>31.22</v>
      </c>
      <c r="I502" s="157"/>
      <c r="L502" s="153"/>
      <c r="M502" s="158"/>
      <c r="T502" s="159"/>
      <c r="AT502" s="154" t="s">
        <v>145</v>
      </c>
      <c r="AU502" s="154" t="s">
        <v>90</v>
      </c>
      <c r="AV502" s="13" t="s">
        <v>143</v>
      </c>
      <c r="AW502" s="13" t="s">
        <v>34</v>
      </c>
      <c r="AX502" s="13" t="s">
        <v>87</v>
      </c>
      <c r="AY502" s="154" t="s">
        <v>136</v>
      </c>
    </row>
    <row r="503" spans="2:65" s="1" customFormat="1" ht="24.2" customHeight="1">
      <c r="B503" s="32"/>
      <c r="C503" s="132" t="s">
        <v>740</v>
      </c>
      <c r="D503" s="132" t="s">
        <v>138</v>
      </c>
      <c r="E503" s="133" t="s">
        <v>1676</v>
      </c>
      <c r="F503" s="134" t="s">
        <v>1677</v>
      </c>
      <c r="G503" s="135" t="s">
        <v>197</v>
      </c>
      <c r="H503" s="136">
        <v>31.22</v>
      </c>
      <c r="I503" s="137"/>
      <c r="J503" s="138">
        <f>ROUND(I503*H503,2)</f>
        <v>0</v>
      </c>
      <c r="K503" s="134" t="s">
        <v>142</v>
      </c>
      <c r="L503" s="32"/>
      <c r="M503" s="139" t="s">
        <v>1</v>
      </c>
      <c r="N503" s="140" t="s">
        <v>44</v>
      </c>
      <c r="P503" s="141">
        <f>O503*H503</f>
        <v>0</v>
      </c>
      <c r="Q503" s="141">
        <v>0</v>
      </c>
      <c r="R503" s="141">
        <f>Q503*H503</f>
        <v>0</v>
      </c>
      <c r="S503" s="141">
        <v>0</v>
      </c>
      <c r="T503" s="142">
        <f>S503*H503</f>
        <v>0</v>
      </c>
      <c r="AR503" s="143" t="s">
        <v>143</v>
      </c>
      <c r="AT503" s="143" t="s">
        <v>138</v>
      </c>
      <c r="AU503" s="143" t="s">
        <v>90</v>
      </c>
      <c r="AY503" s="17" t="s">
        <v>136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7" t="s">
        <v>87</v>
      </c>
      <c r="BK503" s="144">
        <f>ROUND(I503*H503,2)</f>
        <v>0</v>
      </c>
      <c r="BL503" s="17" t="s">
        <v>143</v>
      </c>
      <c r="BM503" s="143" t="s">
        <v>1678</v>
      </c>
    </row>
    <row r="504" spans="2:65" s="1" customFormat="1" ht="24.2" customHeight="1">
      <c r="B504" s="32"/>
      <c r="C504" s="132" t="s">
        <v>745</v>
      </c>
      <c r="D504" s="132" t="s">
        <v>138</v>
      </c>
      <c r="E504" s="133" t="s">
        <v>1679</v>
      </c>
      <c r="F504" s="134" t="s">
        <v>1680</v>
      </c>
      <c r="G504" s="135" t="s">
        <v>197</v>
      </c>
      <c r="H504" s="136">
        <v>31.22</v>
      </c>
      <c r="I504" s="137"/>
      <c r="J504" s="138">
        <f>ROUND(I504*H504,2)</f>
        <v>0</v>
      </c>
      <c r="K504" s="134" t="s">
        <v>142</v>
      </c>
      <c r="L504" s="32"/>
      <c r="M504" s="139" t="s">
        <v>1</v>
      </c>
      <c r="N504" s="140" t="s">
        <v>44</v>
      </c>
      <c r="P504" s="141">
        <f>O504*H504</f>
        <v>0</v>
      </c>
      <c r="Q504" s="141">
        <v>0</v>
      </c>
      <c r="R504" s="141">
        <f>Q504*H504</f>
        <v>0</v>
      </c>
      <c r="S504" s="141">
        <v>0</v>
      </c>
      <c r="T504" s="142">
        <f>S504*H504</f>
        <v>0</v>
      </c>
      <c r="AR504" s="143" t="s">
        <v>143</v>
      </c>
      <c r="AT504" s="143" t="s">
        <v>138</v>
      </c>
      <c r="AU504" s="143" t="s">
        <v>90</v>
      </c>
      <c r="AY504" s="17" t="s">
        <v>136</v>
      </c>
      <c r="BE504" s="144">
        <f>IF(N504="základní",J504,0)</f>
        <v>0</v>
      </c>
      <c r="BF504" s="144">
        <f>IF(N504="snížená",J504,0)</f>
        <v>0</v>
      </c>
      <c r="BG504" s="144">
        <f>IF(N504="zákl. přenesená",J504,0)</f>
        <v>0</v>
      </c>
      <c r="BH504" s="144">
        <f>IF(N504="sníž. přenesená",J504,0)</f>
        <v>0</v>
      </c>
      <c r="BI504" s="144">
        <f>IF(N504="nulová",J504,0)</f>
        <v>0</v>
      </c>
      <c r="BJ504" s="17" t="s">
        <v>87</v>
      </c>
      <c r="BK504" s="144">
        <f>ROUND(I504*H504,2)</f>
        <v>0</v>
      </c>
      <c r="BL504" s="17" t="s">
        <v>143</v>
      </c>
      <c r="BM504" s="143" t="s">
        <v>1681</v>
      </c>
    </row>
    <row r="505" spans="2:65" s="1" customFormat="1" ht="24.2" customHeight="1">
      <c r="B505" s="32"/>
      <c r="C505" s="132" t="s">
        <v>750</v>
      </c>
      <c r="D505" s="132" t="s">
        <v>138</v>
      </c>
      <c r="E505" s="133" t="s">
        <v>1682</v>
      </c>
      <c r="F505" s="134" t="s">
        <v>1683</v>
      </c>
      <c r="G505" s="135" t="s">
        <v>197</v>
      </c>
      <c r="H505" s="136">
        <v>23.71</v>
      </c>
      <c r="I505" s="137"/>
      <c r="J505" s="138">
        <f>ROUND(I505*H505,2)</f>
        <v>0</v>
      </c>
      <c r="K505" s="134" t="s">
        <v>142</v>
      </c>
      <c r="L505" s="32"/>
      <c r="M505" s="139" t="s">
        <v>1</v>
      </c>
      <c r="N505" s="140" t="s">
        <v>44</v>
      </c>
      <c r="P505" s="141">
        <f>O505*H505</f>
        <v>0</v>
      </c>
      <c r="Q505" s="141">
        <v>3.8850000000000003E-2</v>
      </c>
      <c r="R505" s="141">
        <f>Q505*H505</f>
        <v>0.92113350000000005</v>
      </c>
      <c r="S505" s="141">
        <v>0</v>
      </c>
      <c r="T505" s="142">
        <f>S505*H505</f>
        <v>0</v>
      </c>
      <c r="AR505" s="143" t="s">
        <v>143</v>
      </c>
      <c r="AT505" s="143" t="s">
        <v>138</v>
      </c>
      <c r="AU505" s="143" t="s">
        <v>90</v>
      </c>
      <c r="AY505" s="17" t="s">
        <v>136</v>
      </c>
      <c r="BE505" s="144">
        <f>IF(N505="základní",J505,0)</f>
        <v>0</v>
      </c>
      <c r="BF505" s="144">
        <f>IF(N505="snížená",J505,0)</f>
        <v>0</v>
      </c>
      <c r="BG505" s="144">
        <f>IF(N505="zákl. přenesená",J505,0)</f>
        <v>0</v>
      </c>
      <c r="BH505" s="144">
        <f>IF(N505="sníž. přenesená",J505,0)</f>
        <v>0</v>
      </c>
      <c r="BI505" s="144">
        <f>IF(N505="nulová",J505,0)</f>
        <v>0</v>
      </c>
      <c r="BJ505" s="17" t="s">
        <v>87</v>
      </c>
      <c r="BK505" s="144">
        <f>ROUND(I505*H505,2)</f>
        <v>0</v>
      </c>
      <c r="BL505" s="17" t="s">
        <v>143</v>
      </c>
      <c r="BM505" s="143" t="s">
        <v>1684</v>
      </c>
    </row>
    <row r="506" spans="2:65" s="14" customFormat="1">
      <c r="B506" s="160"/>
      <c r="D506" s="146" t="s">
        <v>145</v>
      </c>
      <c r="E506" s="161" t="s">
        <v>1</v>
      </c>
      <c r="F506" s="162" t="s">
        <v>1644</v>
      </c>
      <c r="H506" s="161" t="s">
        <v>1</v>
      </c>
      <c r="I506" s="163"/>
      <c r="L506" s="160"/>
      <c r="M506" s="164"/>
      <c r="T506" s="165"/>
      <c r="AT506" s="161" t="s">
        <v>145</v>
      </c>
      <c r="AU506" s="161" t="s">
        <v>90</v>
      </c>
      <c r="AV506" s="14" t="s">
        <v>87</v>
      </c>
      <c r="AW506" s="14" t="s">
        <v>34</v>
      </c>
      <c r="AX506" s="14" t="s">
        <v>79</v>
      </c>
      <c r="AY506" s="161" t="s">
        <v>136</v>
      </c>
    </row>
    <row r="507" spans="2:65" s="12" customFormat="1">
      <c r="B507" s="145"/>
      <c r="D507" s="146" t="s">
        <v>145</v>
      </c>
      <c r="E507" s="147" t="s">
        <v>1</v>
      </c>
      <c r="F507" s="148" t="s">
        <v>1645</v>
      </c>
      <c r="H507" s="149">
        <v>6.6</v>
      </c>
      <c r="I507" s="150"/>
      <c r="L507" s="145"/>
      <c r="M507" s="151"/>
      <c r="T507" s="152"/>
      <c r="AT507" s="147" t="s">
        <v>145</v>
      </c>
      <c r="AU507" s="147" t="s">
        <v>90</v>
      </c>
      <c r="AV507" s="12" t="s">
        <v>90</v>
      </c>
      <c r="AW507" s="12" t="s">
        <v>34</v>
      </c>
      <c r="AX507" s="12" t="s">
        <v>79</v>
      </c>
      <c r="AY507" s="147" t="s">
        <v>136</v>
      </c>
    </row>
    <row r="508" spans="2:65" s="12" customFormat="1">
      <c r="B508" s="145"/>
      <c r="D508" s="146" t="s">
        <v>145</v>
      </c>
      <c r="E508" s="147" t="s">
        <v>1</v>
      </c>
      <c r="F508" s="148" t="s">
        <v>1646</v>
      </c>
      <c r="H508" s="149">
        <v>6.62</v>
      </c>
      <c r="I508" s="150"/>
      <c r="L508" s="145"/>
      <c r="M508" s="151"/>
      <c r="T508" s="152"/>
      <c r="AT508" s="147" t="s">
        <v>145</v>
      </c>
      <c r="AU508" s="147" t="s">
        <v>90</v>
      </c>
      <c r="AV508" s="12" t="s">
        <v>90</v>
      </c>
      <c r="AW508" s="12" t="s">
        <v>34</v>
      </c>
      <c r="AX508" s="12" t="s">
        <v>79</v>
      </c>
      <c r="AY508" s="147" t="s">
        <v>136</v>
      </c>
    </row>
    <row r="509" spans="2:65" s="12" customFormat="1">
      <c r="B509" s="145"/>
      <c r="D509" s="146" t="s">
        <v>145</v>
      </c>
      <c r="E509" s="147" t="s">
        <v>1</v>
      </c>
      <c r="F509" s="148" t="s">
        <v>1647</v>
      </c>
      <c r="H509" s="149">
        <v>3.4</v>
      </c>
      <c r="I509" s="150"/>
      <c r="L509" s="145"/>
      <c r="M509" s="151"/>
      <c r="T509" s="152"/>
      <c r="AT509" s="147" t="s">
        <v>145</v>
      </c>
      <c r="AU509" s="147" t="s">
        <v>90</v>
      </c>
      <c r="AV509" s="12" t="s">
        <v>90</v>
      </c>
      <c r="AW509" s="12" t="s">
        <v>34</v>
      </c>
      <c r="AX509" s="12" t="s">
        <v>79</v>
      </c>
      <c r="AY509" s="147" t="s">
        <v>136</v>
      </c>
    </row>
    <row r="510" spans="2:65" s="12" customFormat="1">
      <c r="B510" s="145"/>
      <c r="D510" s="146" t="s">
        <v>145</v>
      </c>
      <c r="E510" s="147" t="s">
        <v>1</v>
      </c>
      <c r="F510" s="148" t="s">
        <v>1648</v>
      </c>
      <c r="H510" s="149">
        <v>7.09</v>
      </c>
      <c r="I510" s="150"/>
      <c r="L510" s="145"/>
      <c r="M510" s="151"/>
      <c r="T510" s="152"/>
      <c r="AT510" s="147" t="s">
        <v>145</v>
      </c>
      <c r="AU510" s="147" t="s">
        <v>90</v>
      </c>
      <c r="AV510" s="12" t="s">
        <v>90</v>
      </c>
      <c r="AW510" s="12" t="s">
        <v>34</v>
      </c>
      <c r="AX510" s="12" t="s">
        <v>79</v>
      </c>
      <c r="AY510" s="147" t="s">
        <v>136</v>
      </c>
    </row>
    <row r="511" spans="2:65" s="13" customFormat="1">
      <c r="B511" s="153"/>
      <c r="D511" s="146" t="s">
        <v>145</v>
      </c>
      <c r="E511" s="154" t="s">
        <v>1</v>
      </c>
      <c r="F511" s="155" t="s">
        <v>168</v>
      </c>
      <c r="H511" s="156">
        <v>23.71</v>
      </c>
      <c r="I511" s="157"/>
      <c r="L511" s="153"/>
      <c r="M511" s="158"/>
      <c r="T511" s="159"/>
      <c r="AT511" s="154" t="s">
        <v>145</v>
      </c>
      <c r="AU511" s="154" t="s">
        <v>90</v>
      </c>
      <c r="AV511" s="13" t="s">
        <v>143</v>
      </c>
      <c r="AW511" s="13" t="s">
        <v>34</v>
      </c>
      <c r="AX511" s="13" t="s">
        <v>87</v>
      </c>
      <c r="AY511" s="154" t="s">
        <v>136</v>
      </c>
    </row>
    <row r="512" spans="2:65" s="1" customFormat="1" ht="24.2" customHeight="1">
      <c r="B512" s="32"/>
      <c r="C512" s="132" t="s">
        <v>754</v>
      </c>
      <c r="D512" s="132" t="s">
        <v>138</v>
      </c>
      <c r="E512" s="133" t="s">
        <v>1685</v>
      </c>
      <c r="F512" s="134" t="s">
        <v>1686</v>
      </c>
      <c r="G512" s="135" t="s">
        <v>197</v>
      </c>
      <c r="H512" s="136">
        <v>3.17</v>
      </c>
      <c r="I512" s="137"/>
      <c r="J512" s="138">
        <f>ROUND(I512*H512,2)</f>
        <v>0</v>
      </c>
      <c r="K512" s="134" t="s">
        <v>142</v>
      </c>
      <c r="L512" s="32"/>
      <c r="M512" s="139" t="s">
        <v>1</v>
      </c>
      <c r="N512" s="140" t="s">
        <v>44</v>
      </c>
      <c r="P512" s="141">
        <f>O512*H512</f>
        <v>0</v>
      </c>
      <c r="Q512" s="141">
        <v>4.2200000000000001E-2</v>
      </c>
      <c r="R512" s="141">
        <f>Q512*H512</f>
        <v>0.133774</v>
      </c>
      <c r="S512" s="141">
        <v>0</v>
      </c>
      <c r="T512" s="142">
        <f>S512*H512</f>
        <v>0</v>
      </c>
      <c r="AR512" s="143" t="s">
        <v>143</v>
      </c>
      <c r="AT512" s="143" t="s">
        <v>138</v>
      </c>
      <c r="AU512" s="143" t="s">
        <v>90</v>
      </c>
      <c r="AY512" s="17" t="s">
        <v>136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87</v>
      </c>
      <c r="BK512" s="144">
        <f>ROUND(I512*H512,2)</f>
        <v>0</v>
      </c>
      <c r="BL512" s="17" t="s">
        <v>143</v>
      </c>
      <c r="BM512" s="143" t="s">
        <v>1687</v>
      </c>
    </row>
    <row r="513" spans="2:65" s="14" customFormat="1">
      <c r="B513" s="160"/>
      <c r="D513" s="146" t="s">
        <v>145</v>
      </c>
      <c r="E513" s="161" t="s">
        <v>1</v>
      </c>
      <c r="F513" s="162" t="s">
        <v>1652</v>
      </c>
      <c r="H513" s="161" t="s">
        <v>1</v>
      </c>
      <c r="I513" s="163"/>
      <c r="L513" s="160"/>
      <c r="M513" s="164"/>
      <c r="T513" s="165"/>
      <c r="AT513" s="161" t="s">
        <v>145</v>
      </c>
      <c r="AU513" s="161" t="s">
        <v>90</v>
      </c>
      <c r="AV513" s="14" t="s">
        <v>87</v>
      </c>
      <c r="AW513" s="14" t="s">
        <v>34</v>
      </c>
      <c r="AX513" s="14" t="s">
        <v>79</v>
      </c>
      <c r="AY513" s="161" t="s">
        <v>136</v>
      </c>
    </row>
    <row r="514" spans="2:65" s="12" customFormat="1">
      <c r="B514" s="145"/>
      <c r="D514" s="146" t="s">
        <v>145</v>
      </c>
      <c r="E514" s="147" t="s">
        <v>1</v>
      </c>
      <c r="F514" s="148" t="s">
        <v>1653</v>
      </c>
      <c r="H514" s="149">
        <v>1.92</v>
      </c>
      <c r="I514" s="150"/>
      <c r="L514" s="145"/>
      <c r="M514" s="151"/>
      <c r="T514" s="152"/>
      <c r="AT514" s="147" t="s">
        <v>145</v>
      </c>
      <c r="AU514" s="147" t="s">
        <v>90</v>
      </c>
      <c r="AV514" s="12" t="s">
        <v>90</v>
      </c>
      <c r="AW514" s="12" t="s">
        <v>34</v>
      </c>
      <c r="AX514" s="12" t="s">
        <v>79</v>
      </c>
      <c r="AY514" s="147" t="s">
        <v>136</v>
      </c>
    </row>
    <row r="515" spans="2:65" s="12" customFormat="1">
      <c r="B515" s="145"/>
      <c r="D515" s="146" t="s">
        <v>145</v>
      </c>
      <c r="E515" s="147" t="s">
        <v>1</v>
      </c>
      <c r="F515" s="148" t="s">
        <v>1654</v>
      </c>
      <c r="H515" s="149">
        <v>0.64</v>
      </c>
      <c r="I515" s="150"/>
      <c r="L515" s="145"/>
      <c r="M515" s="151"/>
      <c r="T515" s="152"/>
      <c r="AT515" s="147" t="s">
        <v>145</v>
      </c>
      <c r="AU515" s="147" t="s">
        <v>90</v>
      </c>
      <c r="AV515" s="12" t="s">
        <v>90</v>
      </c>
      <c r="AW515" s="12" t="s">
        <v>34</v>
      </c>
      <c r="AX515" s="12" t="s">
        <v>79</v>
      </c>
      <c r="AY515" s="147" t="s">
        <v>136</v>
      </c>
    </row>
    <row r="516" spans="2:65" s="12" customFormat="1">
      <c r="B516" s="145"/>
      <c r="D516" s="146" t="s">
        <v>145</v>
      </c>
      <c r="E516" s="147" t="s">
        <v>1</v>
      </c>
      <c r="F516" s="148" t="s">
        <v>1655</v>
      </c>
      <c r="H516" s="149">
        <v>0.61</v>
      </c>
      <c r="I516" s="150"/>
      <c r="L516" s="145"/>
      <c r="M516" s="151"/>
      <c r="T516" s="152"/>
      <c r="AT516" s="147" t="s">
        <v>145</v>
      </c>
      <c r="AU516" s="147" t="s">
        <v>90</v>
      </c>
      <c r="AV516" s="12" t="s">
        <v>90</v>
      </c>
      <c r="AW516" s="12" t="s">
        <v>34</v>
      </c>
      <c r="AX516" s="12" t="s">
        <v>79</v>
      </c>
      <c r="AY516" s="147" t="s">
        <v>136</v>
      </c>
    </row>
    <row r="517" spans="2:65" s="13" customFormat="1">
      <c r="B517" s="153"/>
      <c r="D517" s="146" t="s">
        <v>145</v>
      </c>
      <c r="E517" s="154" t="s">
        <v>1</v>
      </c>
      <c r="F517" s="155" t="s">
        <v>168</v>
      </c>
      <c r="H517" s="156">
        <v>3.17</v>
      </c>
      <c r="I517" s="157"/>
      <c r="L517" s="153"/>
      <c r="M517" s="158"/>
      <c r="T517" s="159"/>
      <c r="AT517" s="154" t="s">
        <v>145</v>
      </c>
      <c r="AU517" s="154" t="s">
        <v>90</v>
      </c>
      <c r="AV517" s="13" t="s">
        <v>143</v>
      </c>
      <c r="AW517" s="13" t="s">
        <v>34</v>
      </c>
      <c r="AX517" s="13" t="s">
        <v>87</v>
      </c>
      <c r="AY517" s="154" t="s">
        <v>136</v>
      </c>
    </row>
    <row r="518" spans="2:65" s="1" customFormat="1" ht="24.2" customHeight="1">
      <c r="B518" s="32"/>
      <c r="C518" s="132" t="s">
        <v>758</v>
      </c>
      <c r="D518" s="132" t="s">
        <v>138</v>
      </c>
      <c r="E518" s="133" t="s">
        <v>1688</v>
      </c>
      <c r="F518" s="134" t="s">
        <v>1689</v>
      </c>
      <c r="G518" s="135" t="s">
        <v>197</v>
      </c>
      <c r="H518" s="136">
        <v>4.34</v>
      </c>
      <c r="I518" s="137"/>
      <c r="J518" s="138">
        <f>ROUND(I518*H518,2)</f>
        <v>0</v>
      </c>
      <c r="K518" s="134" t="s">
        <v>142</v>
      </c>
      <c r="L518" s="32"/>
      <c r="M518" s="139" t="s">
        <v>1</v>
      </c>
      <c r="N518" s="140" t="s">
        <v>44</v>
      </c>
      <c r="P518" s="141">
        <f>O518*H518</f>
        <v>0</v>
      </c>
      <c r="Q518" s="141">
        <v>4.0289999999999999E-2</v>
      </c>
      <c r="R518" s="141">
        <f>Q518*H518</f>
        <v>0.1748586</v>
      </c>
      <c r="S518" s="141">
        <v>0</v>
      </c>
      <c r="T518" s="142">
        <f>S518*H518</f>
        <v>0</v>
      </c>
      <c r="AR518" s="143" t="s">
        <v>143</v>
      </c>
      <c r="AT518" s="143" t="s">
        <v>138</v>
      </c>
      <c r="AU518" s="143" t="s">
        <v>90</v>
      </c>
      <c r="AY518" s="17" t="s">
        <v>136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7" t="s">
        <v>87</v>
      </c>
      <c r="BK518" s="144">
        <f>ROUND(I518*H518,2)</f>
        <v>0</v>
      </c>
      <c r="BL518" s="17" t="s">
        <v>143</v>
      </c>
      <c r="BM518" s="143" t="s">
        <v>1690</v>
      </c>
    </row>
    <row r="519" spans="2:65" s="14" customFormat="1">
      <c r="B519" s="160"/>
      <c r="D519" s="146" t="s">
        <v>145</v>
      </c>
      <c r="E519" s="161" t="s">
        <v>1</v>
      </c>
      <c r="F519" s="162" t="s">
        <v>1659</v>
      </c>
      <c r="H519" s="161" t="s">
        <v>1</v>
      </c>
      <c r="I519" s="163"/>
      <c r="L519" s="160"/>
      <c r="M519" s="164"/>
      <c r="T519" s="165"/>
      <c r="AT519" s="161" t="s">
        <v>145</v>
      </c>
      <c r="AU519" s="161" t="s">
        <v>90</v>
      </c>
      <c r="AV519" s="14" t="s">
        <v>87</v>
      </c>
      <c r="AW519" s="14" t="s">
        <v>34</v>
      </c>
      <c r="AX519" s="14" t="s">
        <v>79</v>
      </c>
      <c r="AY519" s="161" t="s">
        <v>136</v>
      </c>
    </row>
    <row r="520" spans="2:65" s="12" customFormat="1">
      <c r="B520" s="145"/>
      <c r="D520" s="146" t="s">
        <v>145</v>
      </c>
      <c r="E520" s="147" t="s">
        <v>1</v>
      </c>
      <c r="F520" s="148" t="s">
        <v>1660</v>
      </c>
      <c r="H520" s="149">
        <v>2.2999999999999998</v>
      </c>
      <c r="I520" s="150"/>
      <c r="L520" s="145"/>
      <c r="M520" s="151"/>
      <c r="T520" s="152"/>
      <c r="AT520" s="147" t="s">
        <v>145</v>
      </c>
      <c r="AU520" s="147" t="s">
        <v>90</v>
      </c>
      <c r="AV520" s="12" t="s">
        <v>90</v>
      </c>
      <c r="AW520" s="12" t="s">
        <v>34</v>
      </c>
      <c r="AX520" s="12" t="s">
        <v>79</v>
      </c>
      <c r="AY520" s="147" t="s">
        <v>136</v>
      </c>
    </row>
    <row r="521" spans="2:65" s="12" customFormat="1">
      <c r="B521" s="145"/>
      <c r="D521" s="146" t="s">
        <v>145</v>
      </c>
      <c r="E521" s="147" t="s">
        <v>1</v>
      </c>
      <c r="F521" s="148" t="s">
        <v>1661</v>
      </c>
      <c r="H521" s="149">
        <v>1.04</v>
      </c>
      <c r="I521" s="150"/>
      <c r="L521" s="145"/>
      <c r="M521" s="151"/>
      <c r="T521" s="152"/>
      <c r="AT521" s="147" t="s">
        <v>145</v>
      </c>
      <c r="AU521" s="147" t="s">
        <v>90</v>
      </c>
      <c r="AV521" s="12" t="s">
        <v>90</v>
      </c>
      <c r="AW521" s="12" t="s">
        <v>34</v>
      </c>
      <c r="AX521" s="12" t="s">
        <v>79</v>
      </c>
      <c r="AY521" s="147" t="s">
        <v>136</v>
      </c>
    </row>
    <row r="522" spans="2:65" s="12" customFormat="1">
      <c r="B522" s="145"/>
      <c r="D522" s="146" t="s">
        <v>145</v>
      </c>
      <c r="E522" s="147" t="s">
        <v>1</v>
      </c>
      <c r="F522" s="148" t="s">
        <v>1662</v>
      </c>
      <c r="H522" s="149">
        <v>1</v>
      </c>
      <c r="I522" s="150"/>
      <c r="L522" s="145"/>
      <c r="M522" s="151"/>
      <c r="T522" s="152"/>
      <c r="AT522" s="147" t="s">
        <v>145</v>
      </c>
      <c r="AU522" s="147" t="s">
        <v>90</v>
      </c>
      <c r="AV522" s="12" t="s">
        <v>90</v>
      </c>
      <c r="AW522" s="12" t="s">
        <v>34</v>
      </c>
      <c r="AX522" s="12" t="s">
        <v>79</v>
      </c>
      <c r="AY522" s="147" t="s">
        <v>136</v>
      </c>
    </row>
    <row r="523" spans="2:65" s="13" customFormat="1">
      <c r="B523" s="153"/>
      <c r="D523" s="146" t="s">
        <v>145</v>
      </c>
      <c r="E523" s="154" t="s">
        <v>1</v>
      </c>
      <c r="F523" s="155" t="s">
        <v>168</v>
      </c>
      <c r="H523" s="156">
        <v>4.34</v>
      </c>
      <c r="I523" s="157"/>
      <c r="L523" s="153"/>
      <c r="M523" s="158"/>
      <c r="T523" s="159"/>
      <c r="AT523" s="154" t="s">
        <v>145</v>
      </c>
      <c r="AU523" s="154" t="s">
        <v>90</v>
      </c>
      <c r="AV523" s="13" t="s">
        <v>143</v>
      </c>
      <c r="AW523" s="13" t="s">
        <v>34</v>
      </c>
      <c r="AX523" s="13" t="s">
        <v>87</v>
      </c>
      <c r="AY523" s="154" t="s">
        <v>136</v>
      </c>
    </row>
    <row r="524" spans="2:65" s="1" customFormat="1" ht="24.2" customHeight="1">
      <c r="B524" s="32"/>
      <c r="C524" s="132" t="s">
        <v>766</v>
      </c>
      <c r="D524" s="132" t="s">
        <v>138</v>
      </c>
      <c r="E524" s="133" t="s">
        <v>1691</v>
      </c>
      <c r="F524" s="134" t="s">
        <v>1692</v>
      </c>
      <c r="G524" s="135" t="s">
        <v>197</v>
      </c>
      <c r="H524" s="136">
        <v>31.22</v>
      </c>
      <c r="I524" s="137"/>
      <c r="J524" s="138">
        <f>ROUND(I524*H524,2)</f>
        <v>0</v>
      </c>
      <c r="K524" s="134" t="s">
        <v>142</v>
      </c>
      <c r="L524" s="32"/>
      <c r="M524" s="139" t="s">
        <v>1</v>
      </c>
      <c r="N524" s="140" t="s">
        <v>44</v>
      </c>
      <c r="P524" s="141">
        <f>O524*H524</f>
        <v>0</v>
      </c>
      <c r="Q524" s="141">
        <v>0</v>
      </c>
      <c r="R524" s="141">
        <f>Q524*H524</f>
        <v>0</v>
      </c>
      <c r="S524" s="141">
        <v>0</v>
      </c>
      <c r="T524" s="142">
        <f>S524*H524</f>
        <v>0</v>
      </c>
      <c r="AR524" s="143" t="s">
        <v>143</v>
      </c>
      <c r="AT524" s="143" t="s">
        <v>138</v>
      </c>
      <c r="AU524" s="143" t="s">
        <v>90</v>
      </c>
      <c r="AY524" s="17" t="s">
        <v>136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7" t="s">
        <v>87</v>
      </c>
      <c r="BK524" s="144">
        <f>ROUND(I524*H524,2)</f>
        <v>0</v>
      </c>
      <c r="BL524" s="17" t="s">
        <v>143</v>
      </c>
      <c r="BM524" s="143" t="s">
        <v>1693</v>
      </c>
    </row>
    <row r="525" spans="2:65" s="1" customFormat="1" ht="24.2" customHeight="1">
      <c r="B525" s="32"/>
      <c r="C525" s="132" t="s">
        <v>771</v>
      </c>
      <c r="D525" s="132" t="s">
        <v>138</v>
      </c>
      <c r="E525" s="133" t="s">
        <v>1694</v>
      </c>
      <c r="F525" s="134" t="s">
        <v>1695</v>
      </c>
      <c r="G525" s="135" t="s">
        <v>197</v>
      </c>
      <c r="H525" s="136">
        <v>31.22</v>
      </c>
      <c r="I525" s="137"/>
      <c r="J525" s="138">
        <f>ROUND(I525*H525,2)</f>
        <v>0</v>
      </c>
      <c r="K525" s="134" t="s">
        <v>142</v>
      </c>
      <c r="L525" s="32"/>
      <c r="M525" s="139" t="s">
        <v>1</v>
      </c>
      <c r="N525" s="140" t="s">
        <v>44</v>
      </c>
      <c r="P525" s="141">
        <f>O525*H525</f>
        <v>0</v>
      </c>
      <c r="Q525" s="141">
        <v>0</v>
      </c>
      <c r="R525" s="141">
        <f>Q525*H525</f>
        <v>0</v>
      </c>
      <c r="S525" s="141">
        <v>0</v>
      </c>
      <c r="T525" s="142">
        <f>S525*H525</f>
        <v>0</v>
      </c>
      <c r="AR525" s="143" t="s">
        <v>143</v>
      </c>
      <c r="AT525" s="143" t="s">
        <v>138</v>
      </c>
      <c r="AU525" s="143" t="s">
        <v>90</v>
      </c>
      <c r="AY525" s="17" t="s">
        <v>136</v>
      </c>
      <c r="BE525" s="144">
        <f>IF(N525="základní",J525,0)</f>
        <v>0</v>
      </c>
      <c r="BF525" s="144">
        <f>IF(N525="snížená",J525,0)</f>
        <v>0</v>
      </c>
      <c r="BG525" s="144">
        <f>IF(N525="zákl. přenesená",J525,0)</f>
        <v>0</v>
      </c>
      <c r="BH525" s="144">
        <f>IF(N525="sníž. přenesená",J525,0)</f>
        <v>0</v>
      </c>
      <c r="BI525" s="144">
        <f>IF(N525="nulová",J525,0)</f>
        <v>0</v>
      </c>
      <c r="BJ525" s="17" t="s">
        <v>87</v>
      </c>
      <c r="BK525" s="144">
        <f>ROUND(I525*H525,2)</f>
        <v>0</v>
      </c>
      <c r="BL525" s="17" t="s">
        <v>143</v>
      </c>
      <c r="BM525" s="143" t="s">
        <v>1696</v>
      </c>
    </row>
    <row r="526" spans="2:65" s="1" customFormat="1" ht="24.2" customHeight="1">
      <c r="B526" s="32"/>
      <c r="C526" s="132" t="s">
        <v>776</v>
      </c>
      <c r="D526" s="132" t="s">
        <v>138</v>
      </c>
      <c r="E526" s="133" t="s">
        <v>1697</v>
      </c>
      <c r="F526" s="134" t="s">
        <v>1698</v>
      </c>
      <c r="G526" s="135" t="s">
        <v>197</v>
      </c>
      <c r="H526" s="136">
        <v>23.71</v>
      </c>
      <c r="I526" s="137"/>
      <c r="J526" s="138">
        <f>ROUND(I526*H526,2)</f>
        <v>0</v>
      </c>
      <c r="K526" s="134" t="s">
        <v>142</v>
      </c>
      <c r="L526" s="32"/>
      <c r="M526" s="139" t="s">
        <v>1</v>
      </c>
      <c r="N526" s="140" t="s">
        <v>44</v>
      </c>
      <c r="P526" s="141">
        <f>O526*H526</f>
        <v>0</v>
      </c>
      <c r="Q526" s="141">
        <v>6.1500000000000001E-3</v>
      </c>
      <c r="R526" s="141">
        <f>Q526*H526</f>
        <v>0.14581650000000002</v>
      </c>
      <c r="S526" s="141">
        <v>0</v>
      </c>
      <c r="T526" s="142">
        <f>S526*H526</f>
        <v>0</v>
      </c>
      <c r="AR526" s="143" t="s">
        <v>143</v>
      </c>
      <c r="AT526" s="143" t="s">
        <v>138</v>
      </c>
      <c r="AU526" s="143" t="s">
        <v>90</v>
      </c>
      <c r="AY526" s="17" t="s">
        <v>136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87</v>
      </c>
      <c r="BK526" s="144">
        <f>ROUND(I526*H526,2)</f>
        <v>0</v>
      </c>
      <c r="BL526" s="17" t="s">
        <v>143</v>
      </c>
      <c r="BM526" s="143" t="s">
        <v>1699</v>
      </c>
    </row>
    <row r="527" spans="2:65" s="14" customFormat="1">
      <c r="B527" s="160"/>
      <c r="D527" s="146" t="s">
        <v>145</v>
      </c>
      <c r="E527" s="161" t="s">
        <v>1</v>
      </c>
      <c r="F527" s="162" t="s">
        <v>1644</v>
      </c>
      <c r="H527" s="161" t="s">
        <v>1</v>
      </c>
      <c r="I527" s="163"/>
      <c r="L527" s="160"/>
      <c r="M527" s="164"/>
      <c r="T527" s="165"/>
      <c r="AT527" s="161" t="s">
        <v>145</v>
      </c>
      <c r="AU527" s="161" t="s">
        <v>90</v>
      </c>
      <c r="AV527" s="14" t="s">
        <v>87</v>
      </c>
      <c r="AW527" s="14" t="s">
        <v>34</v>
      </c>
      <c r="AX527" s="14" t="s">
        <v>79</v>
      </c>
      <c r="AY527" s="161" t="s">
        <v>136</v>
      </c>
    </row>
    <row r="528" spans="2:65" s="12" customFormat="1">
      <c r="B528" s="145"/>
      <c r="D528" s="146" t="s">
        <v>145</v>
      </c>
      <c r="E528" s="147" t="s">
        <v>1</v>
      </c>
      <c r="F528" s="148" t="s">
        <v>1645</v>
      </c>
      <c r="H528" s="149">
        <v>6.6</v>
      </c>
      <c r="I528" s="150"/>
      <c r="L528" s="145"/>
      <c r="M528" s="151"/>
      <c r="T528" s="152"/>
      <c r="AT528" s="147" t="s">
        <v>145</v>
      </c>
      <c r="AU528" s="147" t="s">
        <v>90</v>
      </c>
      <c r="AV528" s="12" t="s">
        <v>90</v>
      </c>
      <c r="AW528" s="12" t="s">
        <v>34</v>
      </c>
      <c r="AX528" s="12" t="s">
        <v>79</v>
      </c>
      <c r="AY528" s="147" t="s">
        <v>136</v>
      </c>
    </row>
    <row r="529" spans="2:65" s="12" customFormat="1">
      <c r="B529" s="145"/>
      <c r="D529" s="146" t="s">
        <v>145</v>
      </c>
      <c r="E529" s="147" t="s">
        <v>1</v>
      </c>
      <c r="F529" s="148" t="s">
        <v>1646</v>
      </c>
      <c r="H529" s="149">
        <v>6.62</v>
      </c>
      <c r="I529" s="150"/>
      <c r="L529" s="145"/>
      <c r="M529" s="151"/>
      <c r="T529" s="152"/>
      <c r="AT529" s="147" t="s">
        <v>145</v>
      </c>
      <c r="AU529" s="147" t="s">
        <v>90</v>
      </c>
      <c r="AV529" s="12" t="s">
        <v>90</v>
      </c>
      <c r="AW529" s="12" t="s">
        <v>34</v>
      </c>
      <c r="AX529" s="12" t="s">
        <v>79</v>
      </c>
      <c r="AY529" s="147" t="s">
        <v>136</v>
      </c>
    </row>
    <row r="530" spans="2:65" s="12" customFormat="1">
      <c r="B530" s="145"/>
      <c r="D530" s="146" t="s">
        <v>145</v>
      </c>
      <c r="E530" s="147" t="s">
        <v>1</v>
      </c>
      <c r="F530" s="148" t="s">
        <v>1647</v>
      </c>
      <c r="H530" s="149">
        <v>3.4</v>
      </c>
      <c r="I530" s="150"/>
      <c r="L530" s="145"/>
      <c r="M530" s="151"/>
      <c r="T530" s="152"/>
      <c r="AT530" s="147" t="s">
        <v>145</v>
      </c>
      <c r="AU530" s="147" t="s">
        <v>90</v>
      </c>
      <c r="AV530" s="12" t="s">
        <v>90</v>
      </c>
      <c r="AW530" s="12" t="s">
        <v>34</v>
      </c>
      <c r="AX530" s="12" t="s">
        <v>79</v>
      </c>
      <c r="AY530" s="147" t="s">
        <v>136</v>
      </c>
    </row>
    <row r="531" spans="2:65" s="12" customFormat="1">
      <c r="B531" s="145"/>
      <c r="D531" s="146" t="s">
        <v>145</v>
      </c>
      <c r="E531" s="147" t="s">
        <v>1</v>
      </c>
      <c r="F531" s="148" t="s">
        <v>1648</v>
      </c>
      <c r="H531" s="149">
        <v>7.09</v>
      </c>
      <c r="I531" s="150"/>
      <c r="L531" s="145"/>
      <c r="M531" s="151"/>
      <c r="T531" s="152"/>
      <c r="AT531" s="147" t="s">
        <v>145</v>
      </c>
      <c r="AU531" s="147" t="s">
        <v>90</v>
      </c>
      <c r="AV531" s="12" t="s">
        <v>90</v>
      </c>
      <c r="AW531" s="12" t="s">
        <v>34</v>
      </c>
      <c r="AX531" s="12" t="s">
        <v>79</v>
      </c>
      <c r="AY531" s="147" t="s">
        <v>136</v>
      </c>
    </row>
    <row r="532" spans="2:65" s="13" customFormat="1">
      <c r="B532" s="153"/>
      <c r="D532" s="146" t="s">
        <v>145</v>
      </c>
      <c r="E532" s="154" t="s">
        <v>1</v>
      </c>
      <c r="F532" s="155" t="s">
        <v>168</v>
      </c>
      <c r="H532" s="156">
        <v>23.71</v>
      </c>
      <c r="I532" s="157"/>
      <c r="L532" s="153"/>
      <c r="M532" s="158"/>
      <c r="T532" s="159"/>
      <c r="AT532" s="154" t="s">
        <v>145</v>
      </c>
      <c r="AU532" s="154" t="s">
        <v>90</v>
      </c>
      <c r="AV532" s="13" t="s">
        <v>143</v>
      </c>
      <c r="AW532" s="13" t="s">
        <v>34</v>
      </c>
      <c r="AX532" s="13" t="s">
        <v>87</v>
      </c>
      <c r="AY532" s="154" t="s">
        <v>136</v>
      </c>
    </row>
    <row r="533" spans="2:65" s="1" customFormat="1" ht="24.2" customHeight="1">
      <c r="B533" s="32"/>
      <c r="C533" s="132" t="s">
        <v>781</v>
      </c>
      <c r="D533" s="132" t="s">
        <v>138</v>
      </c>
      <c r="E533" s="133" t="s">
        <v>1700</v>
      </c>
      <c r="F533" s="134" t="s">
        <v>1701</v>
      </c>
      <c r="G533" s="135" t="s">
        <v>197</v>
      </c>
      <c r="H533" s="136">
        <v>3.17</v>
      </c>
      <c r="I533" s="137"/>
      <c r="J533" s="138">
        <f>ROUND(I533*H533,2)</f>
        <v>0</v>
      </c>
      <c r="K533" s="134" t="s">
        <v>142</v>
      </c>
      <c r="L533" s="32"/>
      <c r="M533" s="139" t="s">
        <v>1</v>
      </c>
      <c r="N533" s="140" t="s">
        <v>44</v>
      </c>
      <c r="P533" s="141">
        <f>O533*H533</f>
        <v>0</v>
      </c>
      <c r="Q533" s="141">
        <v>6.4000000000000003E-3</v>
      </c>
      <c r="R533" s="141">
        <f>Q533*H533</f>
        <v>2.0288E-2</v>
      </c>
      <c r="S533" s="141">
        <v>0</v>
      </c>
      <c r="T533" s="142">
        <f>S533*H533</f>
        <v>0</v>
      </c>
      <c r="AR533" s="143" t="s">
        <v>143</v>
      </c>
      <c r="AT533" s="143" t="s">
        <v>138</v>
      </c>
      <c r="AU533" s="143" t="s">
        <v>90</v>
      </c>
      <c r="AY533" s="17" t="s">
        <v>136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7" t="s">
        <v>87</v>
      </c>
      <c r="BK533" s="144">
        <f>ROUND(I533*H533,2)</f>
        <v>0</v>
      </c>
      <c r="BL533" s="17" t="s">
        <v>143</v>
      </c>
      <c r="BM533" s="143" t="s">
        <v>1702</v>
      </c>
    </row>
    <row r="534" spans="2:65" s="14" customFormat="1">
      <c r="B534" s="160"/>
      <c r="D534" s="146" t="s">
        <v>145</v>
      </c>
      <c r="E534" s="161" t="s">
        <v>1</v>
      </c>
      <c r="F534" s="162" t="s">
        <v>1652</v>
      </c>
      <c r="H534" s="161" t="s">
        <v>1</v>
      </c>
      <c r="I534" s="163"/>
      <c r="L534" s="160"/>
      <c r="M534" s="164"/>
      <c r="T534" s="165"/>
      <c r="AT534" s="161" t="s">
        <v>145</v>
      </c>
      <c r="AU534" s="161" t="s">
        <v>90</v>
      </c>
      <c r="AV534" s="14" t="s">
        <v>87</v>
      </c>
      <c r="AW534" s="14" t="s">
        <v>34</v>
      </c>
      <c r="AX534" s="14" t="s">
        <v>79</v>
      </c>
      <c r="AY534" s="161" t="s">
        <v>136</v>
      </c>
    </row>
    <row r="535" spans="2:65" s="12" customFormat="1">
      <c r="B535" s="145"/>
      <c r="D535" s="146" t="s">
        <v>145</v>
      </c>
      <c r="E535" s="147" t="s">
        <v>1</v>
      </c>
      <c r="F535" s="148" t="s">
        <v>1653</v>
      </c>
      <c r="H535" s="149">
        <v>1.92</v>
      </c>
      <c r="I535" s="150"/>
      <c r="L535" s="145"/>
      <c r="M535" s="151"/>
      <c r="T535" s="152"/>
      <c r="AT535" s="147" t="s">
        <v>145</v>
      </c>
      <c r="AU535" s="147" t="s">
        <v>90</v>
      </c>
      <c r="AV535" s="12" t="s">
        <v>90</v>
      </c>
      <c r="AW535" s="12" t="s">
        <v>34</v>
      </c>
      <c r="AX535" s="12" t="s">
        <v>79</v>
      </c>
      <c r="AY535" s="147" t="s">
        <v>136</v>
      </c>
    </row>
    <row r="536" spans="2:65" s="12" customFormat="1">
      <c r="B536" s="145"/>
      <c r="D536" s="146" t="s">
        <v>145</v>
      </c>
      <c r="E536" s="147" t="s">
        <v>1</v>
      </c>
      <c r="F536" s="148" t="s">
        <v>1654</v>
      </c>
      <c r="H536" s="149">
        <v>0.64</v>
      </c>
      <c r="I536" s="150"/>
      <c r="L536" s="145"/>
      <c r="M536" s="151"/>
      <c r="T536" s="152"/>
      <c r="AT536" s="147" t="s">
        <v>145</v>
      </c>
      <c r="AU536" s="147" t="s">
        <v>90</v>
      </c>
      <c r="AV536" s="12" t="s">
        <v>90</v>
      </c>
      <c r="AW536" s="12" t="s">
        <v>34</v>
      </c>
      <c r="AX536" s="12" t="s">
        <v>79</v>
      </c>
      <c r="AY536" s="147" t="s">
        <v>136</v>
      </c>
    </row>
    <row r="537" spans="2:65" s="12" customFormat="1">
      <c r="B537" s="145"/>
      <c r="D537" s="146" t="s">
        <v>145</v>
      </c>
      <c r="E537" s="147" t="s">
        <v>1</v>
      </c>
      <c r="F537" s="148" t="s">
        <v>1655</v>
      </c>
      <c r="H537" s="149">
        <v>0.61</v>
      </c>
      <c r="I537" s="150"/>
      <c r="L537" s="145"/>
      <c r="M537" s="151"/>
      <c r="T537" s="152"/>
      <c r="AT537" s="147" t="s">
        <v>145</v>
      </c>
      <c r="AU537" s="147" t="s">
        <v>90</v>
      </c>
      <c r="AV537" s="12" t="s">
        <v>90</v>
      </c>
      <c r="AW537" s="12" t="s">
        <v>34</v>
      </c>
      <c r="AX537" s="12" t="s">
        <v>79</v>
      </c>
      <c r="AY537" s="147" t="s">
        <v>136</v>
      </c>
    </row>
    <row r="538" spans="2:65" s="13" customFormat="1">
      <c r="B538" s="153"/>
      <c r="D538" s="146" t="s">
        <v>145</v>
      </c>
      <c r="E538" s="154" t="s">
        <v>1</v>
      </c>
      <c r="F538" s="155" t="s">
        <v>168</v>
      </c>
      <c r="H538" s="156">
        <v>3.17</v>
      </c>
      <c r="I538" s="157"/>
      <c r="L538" s="153"/>
      <c r="M538" s="158"/>
      <c r="T538" s="159"/>
      <c r="AT538" s="154" t="s">
        <v>145</v>
      </c>
      <c r="AU538" s="154" t="s">
        <v>90</v>
      </c>
      <c r="AV538" s="13" t="s">
        <v>143</v>
      </c>
      <c r="AW538" s="13" t="s">
        <v>34</v>
      </c>
      <c r="AX538" s="13" t="s">
        <v>87</v>
      </c>
      <c r="AY538" s="154" t="s">
        <v>136</v>
      </c>
    </row>
    <row r="539" spans="2:65" s="1" customFormat="1" ht="24.2" customHeight="1">
      <c r="B539" s="32"/>
      <c r="C539" s="132" t="s">
        <v>786</v>
      </c>
      <c r="D539" s="132" t="s">
        <v>138</v>
      </c>
      <c r="E539" s="133" t="s">
        <v>1703</v>
      </c>
      <c r="F539" s="134" t="s">
        <v>1704</v>
      </c>
      <c r="G539" s="135" t="s">
        <v>197</v>
      </c>
      <c r="H539" s="136">
        <v>4.34</v>
      </c>
      <c r="I539" s="137"/>
      <c r="J539" s="138">
        <f>ROUND(I539*H539,2)</f>
        <v>0</v>
      </c>
      <c r="K539" s="134" t="s">
        <v>142</v>
      </c>
      <c r="L539" s="32"/>
      <c r="M539" s="139" t="s">
        <v>1</v>
      </c>
      <c r="N539" s="140" t="s">
        <v>44</v>
      </c>
      <c r="P539" s="141">
        <f>O539*H539</f>
        <v>0</v>
      </c>
      <c r="Q539" s="141">
        <v>5.3800000000000002E-3</v>
      </c>
      <c r="R539" s="141">
        <f>Q539*H539</f>
        <v>2.3349200000000001E-2</v>
      </c>
      <c r="S539" s="141">
        <v>0</v>
      </c>
      <c r="T539" s="142">
        <f>S539*H539</f>
        <v>0</v>
      </c>
      <c r="AR539" s="143" t="s">
        <v>143</v>
      </c>
      <c r="AT539" s="143" t="s">
        <v>138</v>
      </c>
      <c r="AU539" s="143" t="s">
        <v>90</v>
      </c>
      <c r="AY539" s="17" t="s">
        <v>136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87</v>
      </c>
      <c r="BK539" s="144">
        <f>ROUND(I539*H539,2)</f>
        <v>0</v>
      </c>
      <c r="BL539" s="17" t="s">
        <v>143</v>
      </c>
      <c r="BM539" s="143" t="s">
        <v>1705</v>
      </c>
    </row>
    <row r="540" spans="2:65" s="14" customFormat="1">
      <c r="B540" s="160"/>
      <c r="D540" s="146" t="s">
        <v>145</v>
      </c>
      <c r="E540" s="161" t="s">
        <v>1</v>
      </c>
      <c r="F540" s="162" t="s">
        <v>1659</v>
      </c>
      <c r="H540" s="161" t="s">
        <v>1</v>
      </c>
      <c r="I540" s="163"/>
      <c r="L540" s="160"/>
      <c r="M540" s="164"/>
      <c r="T540" s="165"/>
      <c r="AT540" s="161" t="s">
        <v>145</v>
      </c>
      <c r="AU540" s="161" t="s">
        <v>90</v>
      </c>
      <c r="AV540" s="14" t="s">
        <v>87</v>
      </c>
      <c r="AW540" s="14" t="s">
        <v>34</v>
      </c>
      <c r="AX540" s="14" t="s">
        <v>79</v>
      </c>
      <c r="AY540" s="161" t="s">
        <v>136</v>
      </c>
    </row>
    <row r="541" spans="2:65" s="12" customFormat="1">
      <c r="B541" s="145"/>
      <c r="D541" s="146" t="s">
        <v>145</v>
      </c>
      <c r="E541" s="147" t="s">
        <v>1</v>
      </c>
      <c r="F541" s="148" t="s">
        <v>1660</v>
      </c>
      <c r="H541" s="149">
        <v>2.2999999999999998</v>
      </c>
      <c r="I541" s="150"/>
      <c r="L541" s="145"/>
      <c r="M541" s="151"/>
      <c r="T541" s="152"/>
      <c r="AT541" s="147" t="s">
        <v>145</v>
      </c>
      <c r="AU541" s="147" t="s">
        <v>90</v>
      </c>
      <c r="AV541" s="12" t="s">
        <v>90</v>
      </c>
      <c r="AW541" s="12" t="s">
        <v>34</v>
      </c>
      <c r="AX541" s="12" t="s">
        <v>79</v>
      </c>
      <c r="AY541" s="147" t="s">
        <v>136</v>
      </c>
    </row>
    <row r="542" spans="2:65" s="12" customFormat="1">
      <c r="B542" s="145"/>
      <c r="D542" s="146" t="s">
        <v>145</v>
      </c>
      <c r="E542" s="147" t="s">
        <v>1</v>
      </c>
      <c r="F542" s="148" t="s">
        <v>1661</v>
      </c>
      <c r="H542" s="149">
        <v>1.04</v>
      </c>
      <c r="I542" s="150"/>
      <c r="L542" s="145"/>
      <c r="M542" s="151"/>
      <c r="T542" s="152"/>
      <c r="AT542" s="147" t="s">
        <v>145</v>
      </c>
      <c r="AU542" s="147" t="s">
        <v>90</v>
      </c>
      <c r="AV542" s="12" t="s">
        <v>90</v>
      </c>
      <c r="AW542" s="12" t="s">
        <v>34</v>
      </c>
      <c r="AX542" s="12" t="s">
        <v>79</v>
      </c>
      <c r="AY542" s="147" t="s">
        <v>136</v>
      </c>
    </row>
    <row r="543" spans="2:65" s="12" customFormat="1">
      <c r="B543" s="145"/>
      <c r="D543" s="146" t="s">
        <v>145</v>
      </c>
      <c r="E543" s="147" t="s">
        <v>1</v>
      </c>
      <c r="F543" s="148" t="s">
        <v>1662</v>
      </c>
      <c r="H543" s="149">
        <v>1</v>
      </c>
      <c r="I543" s="150"/>
      <c r="L543" s="145"/>
      <c r="M543" s="151"/>
      <c r="T543" s="152"/>
      <c r="AT543" s="147" t="s">
        <v>145</v>
      </c>
      <c r="AU543" s="147" t="s">
        <v>90</v>
      </c>
      <c r="AV543" s="12" t="s">
        <v>90</v>
      </c>
      <c r="AW543" s="12" t="s">
        <v>34</v>
      </c>
      <c r="AX543" s="12" t="s">
        <v>79</v>
      </c>
      <c r="AY543" s="147" t="s">
        <v>136</v>
      </c>
    </row>
    <row r="544" spans="2:65" s="13" customFormat="1">
      <c r="B544" s="153"/>
      <c r="D544" s="146" t="s">
        <v>145</v>
      </c>
      <c r="E544" s="154" t="s">
        <v>1</v>
      </c>
      <c r="F544" s="155" t="s">
        <v>168</v>
      </c>
      <c r="H544" s="156">
        <v>4.34</v>
      </c>
      <c r="I544" s="157"/>
      <c r="L544" s="153"/>
      <c r="M544" s="158"/>
      <c r="T544" s="159"/>
      <c r="AT544" s="154" t="s">
        <v>145</v>
      </c>
      <c r="AU544" s="154" t="s">
        <v>90</v>
      </c>
      <c r="AV544" s="13" t="s">
        <v>143</v>
      </c>
      <c r="AW544" s="13" t="s">
        <v>34</v>
      </c>
      <c r="AX544" s="13" t="s">
        <v>87</v>
      </c>
      <c r="AY544" s="154" t="s">
        <v>136</v>
      </c>
    </row>
    <row r="545" spans="2:65" s="1" customFormat="1" ht="24.2" customHeight="1">
      <c r="B545" s="32"/>
      <c r="C545" s="132" t="s">
        <v>791</v>
      </c>
      <c r="D545" s="132" t="s">
        <v>138</v>
      </c>
      <c r="E545" s="133" t="s">
        <v>1706</v>
      </c>
      <c r="F545" s="134" t="s">
        <v>1707</v>
      </c>
      <c r="G545" s="135" t="s">
        <v>197</v>
      </c>
      <c r="H545" s="136">
        <v>31.22</v>
      </c>
      <c r="I545" s="137"/>
      <c r="J545" s="138">
        <f>ROUND(I545*H545,2)</f>
        <v>0</v>
      </c>
      <c r="K545" s="134" t="s">
        <v>142</v>
      </c>
      <c r="L545" s="32"/>
      <c r="M545" s="139" t="s">
        <v>1</v>
      </c>
      <c r="N545" s="140" t="s">
        <v>44</v>
      </c>
      <c r="P545" s="141">
        <f>O545*H545</f>
        <v>0</v>
      </c>
      <c r="Q545" s="141">
        <v>0</v>
      </c>
      <c r="R545" s="141">
        <f>Q545*H545</f>
        <v>0</v>
      </c>
      <c r="S545" s="141">
        <v>0</v>
      </c>
      <c r="T545" s="142">
        <f>S545*H545</f>
        <v>0</v>
      </c>
      <c r="AR545" s="143" t="s">
        <v>143</v>
      </c>
      <c r="AT545" s="143" t="s">
        <v>138</v>
      </c>
      <c r="AU545" s="143" t="s">
        <v>90</v>
      </c>
      <c r="AY545" s="17" t="s">
        <v>136</v>
      </c>
      <c r="BE545" s="144">
        <f>IF(N545="základní",J545,0)</f>
        <v>0</v>
      </c>
      <c r="BF545" s="144">
        <f>IF(N545="snížená",J545,0)</f>
        <v>0</v>
      </c>
      <c r="BG545" s="144">
        <f>IF(N545="zákl. přenesená",J545,0)</f>
        <v>0</v>
      </c>
      <c r="BH545" s="144">
        <f>IF(N545="sníž. přenesená",J545,0)</f>
        <v>0</v>
      </c>
      <c r="BI545" s="144">
        <f>IF(N545="nulová",J545,0)</f>
        <v>0</v>
      </c>
      <c r="BJ545" s="17" t="s">
        <v>87</v>
      </c>
      <c r="BK545" s="144">
        <f>ROUND(I545*H545,2)</f>
        <v>0</v>
      </c>
      <c r="BL545" s="17" t="s">
        <v>143</v>
      </c>
      <c r="BM545" s="143" t="s">
        <v>1708</v>
      </c>
    </row>
    <row r="546" spans="2:65" s="1" customFormat="1" ht="24.2" customHeight="1">
      <c r="B546" s="32"/>
      <c r="C546" s="132" t="s">
        <v>796</v>
      </c>
      <c r="D546" s="132" t="s">
        <v>138</v>
      </c>
      <c r="E546" s="133" t="s">
        <v>1709</v>
      </c>
      <c r="F546" s="134" t="s">
        <v>1710</v>
      </c>
      <c r="G546" s="135" t="s">
        <v>197</v>
      </c>
      <c r="H546" s="136">
        <v>31.22</v>
      </c>
      <c r="I546" s="137"/>
      <c r="J546" s="138">
        <f>ROUND(I546*H546,2)</f>
        <v>0</v>
      </c>
      <c r="K546" s="134" t="s">
        <v>142</v>
      </c>
      <c r="L546" s="32"/>
      <c r="M546" s="139" t="s">
        <v>1</v>
      </c>
      <c r="N546" s="140" t="s">
        <v>44</v>
      </c>
      <c r="P546" s="141">
        <f>O546*H546</f>
        <v>0</v>
      </c>
      <c r="Q546" s="141">
        <v>0</v>
      </c>
      <c r="R546" s="141">
        <f>Q546*H546</f>
        <v>0</v>
      </c>
      <c r="S546" s="141">
        <v>0</v>
      </c>
      <c r="T546" s="142">
        <f>S546*H546</f>
        <v>0</v>
      </c>
      <c r="AR546" s="143" t="s">
        <v>143</v>
      </c>
      <c r="AT546" s="143" t="s">
        <v>138</v>
      </c>
      <c r="AU546" s="143" t="s">
        <v>90</v>
      </c>
      <c r="AY546" s="17" t="s">
        <v>136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87</v>
      </c>
      <c r="BK546" s="144">
        <f>ROUND(I546*H546,2)</f>
        <v>0</v>
      </c>
      <c r="BL546" s="17" t="s">
        <v>143</v>
      </c>
      <c r="BM546" s="143" t="s">
        <v>1711</v>
      </c>
    </row>
    <row r="547" spans="2:65" s="11" customFormat="1" ht="22.9" customHeight="1">
      <c r="B547" s="120"/>
      <c r="D547" s="121" t="s">
        <v>78</v>
      </c>
      <c r="E547" s="130" t="s">
        <v>971</v>
      </c>
      <c r="F547" s="130" t="s">
        <v>972</v>
      </c>
      <c r="I547" s="123"/>
      <c r="J547" s="131">
        <f>BK547</f>
        <v>0</v>
      </c>
      <c r="L547" s="120"/>
      <c r="M547" s="125"/>
      <c r="P547" s="126">
        <f>SUM(P548:P552)</f>
        <v>0</v>
      </c>
      <c r="R547" s="126">
        <f>SUM(R548:R552)</f>
        <v>0</v>
      </c>
      <c r="T547" s="127">
        <f>SUM(T548:T552)</f>
        <v>0</v>
      </c>
      <c r="AR547" s="121" t="s">
        <v>87</v>
      </c>
      <c r="AT547" s="128" t="s">
        <v>78</v>
      </c>
      <c r="AU547" s="128" t="s">
        <v>87</v>
      </c>
      <c r="AY547" s="121" t="s">
        <v>136</v>
      </c>
      <c r="BK547" s="129">
        <f>SUM(BK548:BK552)</f>
        <v>0</v>
      </c>
    </row>
    <row r="548" spans="2:65" s="1" customFormat="1" ht="24.2" customHeight="1">
      <c r="B548" s="32"/>
      <c r="C548" s="132" t="s">
        <v>800</v>
      </c>
      <c r="D548" s="132" t="s">
        <v>138</v>
      </c>
      <c r="E548" s="133" t="s">
        <v>974</v>
      </c>
      <c r="F548" s="134" t="s">
        <v>975</v>
      </c>
      <c r="G548" s="135" t="s">
        <v>294</v>
      </c>
      <c r="H548" s="136">
        <v>45.872999999999998</v>
      </c>
      <c r="I548" s="137"/>
      <c r="J548" s="138">
        <f>ROUND(I548*H548,2)</f>
        <v>0</v>
      </c>
      <c r="K548" s="134" t="s">
        <v>142</v>
      </c>
      <c r="L548" s="32"/>
      <c r="M548" s="139" t="s">
        <v>1</v>
      </c>
      <c r="N548" s="140" t="s">
        <v>44</v>
      </c>
      <c r="P548" s="141">
        <f>O548*H548</f>
        <v>0</v>
      </c>
      <c r="Q548" s="141">
        <v>0</v>
      </c>
      <c r="R548" s="141">
        <f>Q548*H548</f>
        <v>0</v>
      </c>
      <c r="S548" s="141">
        <v>0</v>
      </c>
      <c r="T548" s="142">
        <f>S548*H548</f>
        <v>0</v>
      </c>
      <c r="AR548" s="143" t="s">
        <v>143</v>
      </c>
      <c r="AT548" s="143" t="s">
        <v>138</v>
      </c>
      <c r="AU548" s="143" t="s">
        <v>90</v>
      </c>
      <c r="AY548" s="17" t="s">
        <v>136</v>
      </c>
      <c r="BE548" s="144">
        <f>IF(N548="základní",J548,0)</f>
        <v>0</v>
      </c>
      <c r="BF548" s="144">
        <f>IF(N548="snížená",J548,0)</f>
        <v>0</v>
      </c>
      <c r="BG548" s="144">
        <f>IF(N548="zákl. přenesená",J548,0)</f>
        <v>0</v>
      </c>
      <c r="BH548" s="144">
        <f>IF(N548="sníž. přenesená",J548,0)</f>
        <v>0</v>
      </c>
      <c r="BI548" s="144">
        <f>IF(N548="nulová",J548,0)</f>
        <v>0</v>
      </c>
      <c r="BJ548" s="17" t="s">
        <v>87</v>
      </c>
      <c r="BK548" s="144">
        <f>ROUND(I548*H548,2)</f>
        <v>0</v>
      </c>
      <c r="BL548" s="17" t="s">
        <v>143</v>
      </c>
      <c r="BM548" s="143" t="s">
        <v>976</v>
      </c>
    </row>
    <row r="549" spans="2:65" s="1" customFormat="1" ht="24.2" customHeight="1">
      <c r="B549" s="32"/>
      <c r="C549" s="132" t="s">
        <v>804</v>
      </c>
      <c r="D549" s="132" t="s">
        <v>138</v>
      </c>
      <c r="E549" s="133" t="s">
        <v>978</v>
      </c>
      <c r="F549" s="134" t="s">
        <v>979</v>
      </c>
      <c r="G549" s="135" t="s">
        <v>294</v>
      </c>
      <c r="H549" s="136">
        <v>45.872999999999998</v>
      </c>
      <c r="I549" s="137"/>
      <c r="J549" s="138">
        <f>ROUND(I549*H549,2)</f>
        <v>0</v>
      </c>
      <c r="K549" s="134" t="s">
        <v>142</v>
      </c>
      <c r="L549" s="32"/>
      <c r="M549" s="139" t="s">
        <v>1</v>
      </c>
      <c r="N549" s="140" t="s">
        <v>44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143</v>
      </c>
      <c r="AT549" s="143" t="s">
        <v>138</v>
      </c>
      <c r="AU549" s="143" t="s">
        <v>90</v>
      </c>
      <c r="AY549" s="17" t="s">
        <v>136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87</v>
      </c>
      <c r="BK549" s="144">
        <f>ROUND(I549*H549,2)</f>
        <v>0</v>
      </c>
      <c r="BL549" s="17" t="s">
        <v>143</v>
      </c>
      <c r="BM549" s="143" t="s">
        <v>980</v>
      </c>
    </row>
    <row r="550" spans="2:65" s="1" customFormat="1" ht="24.2" customHeight="1">
      <c r="B550" s="32"/>
      <c r="C550" s="132" t="s">
        <v>808</v>
      </c>
      <c r="D550" s="132" t="s">
        <v>138</v>
      </c>
      <c r="E550" s="133" t="s">
        <v>982</v>
      </c>
      <c r="F550" s="134" t="s">
        <v>983</v>
      </c>
      <c r="G550" s="135" t="s">
        <v>294</v>
      </c>
      <c r="H550" s="136">
        <v>412.85700000000003</v>
      </c>
      <c r="I550" s="137"/>
      <c r="J550" s="138">
        <f>ROUND(I550*H550,2)</f>
        <v>0</v>
      </c>
      <c r="K550" s="134" t="s">
        <v>142</v>
      </c>
      <c r="L550" s="32"/>
      <c r="M550" s="139" t="s">
        <v>1</v>
      </c>
      <c r="N550" s="140" t="s">
        <v>44</v>
      </c>
      <c r="P550" s="141">
        <f>O550*H550</f>
        <v>0</v>
      </c>
      <c r="Q550" s="141">
        <v>0</v>
      </c>
      <c r="R550" s="141">
        <f>Q550*H550</f>
        <v>0</v>
      </c>
      <c r="S550" s="141">
        <v>0</v>
      </c>
      <c r="T550" s="142">
        <f>S550*H550</f>
        <v>0</v>
      </c>
      <c r="AR550" s="143" t="s">
        <v>143</v>
      </c>
      <c r="AT550" s="143" t="s">
        <v>138</v>
      </c>
      <c r="AU550" s="143" t="s">
        <v>90</v>
      </c>
      <c r="AY550" s="17" t="s">
        <v>136</v>
      </c>
      <c r="BE550" s="144">
        <f>IF(N550="základní",J550,0)</f>
        <v>0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7" t="s">
        <v>87</v>
      </c>
      <c r="BK550" s="144">
        <f>ROUND(I550*H550,2)</f>
        <v>0</v>
      </c>
      <c r="BL550" s="17" t="s">
        <v>143</v>
      </c>
      <c r="BM550" s="143" t="s">
        <v>984</v>
      </c>
    </row>
    <row r="551" spans="2:65" s="12" customFormat="1">
      <c r="B551" s="145"/>
      <c r="D551" s="146" t="s">
        <v>145</v>
      </c>
      <c r="F551" s="148" t="s">
        <v>1712</v>
      </c>
      <c r="H551" s="149">
        <v>412.85700000000003</v>
      </c>
      <c r="I551" s="150"/>
      <c r="L551" s="145"/>
      <c r="M551" s="151"/>
      <c r="T551" s="152"/>
      <c r="AT551" s="147" t="s">
        <v>145</v>
      </c>
      <c r="AU551" s="147" t="s">
        <v>90</v>
      </c>
      <c r="AV551" s="12" t="s">
        <v>90</v>
      </c>
      <c r="AW551" s="12" t="s">
        <v>4</v>
      </c>
      <c r="AX551" s="12" t="s">
        <v>87</v>
      </c>
      <c r="AY551" s="147" t="s">
        <v>136</v>
      </c>
    </row>
    <row r="552" spans="2:65" s="1" customFormat="1" ht="33" customHeight="1">
      <c r="B552" s="32"/>
      <c r="C552" s="132" t="s">
        <v>812</v>
      </c>
      <c r="D552" s="132" t="s">
        <v>138</v>
      </c>
      <c r="E552" s="133" t="s">
        <v>987</v>
      </c>
      <c r="F552" s="134" t="s">
        <v>988</v>
      </c>
      <c r="G552" s="135" t="s">
        <v>294</v>
      </c>
      <c r="H552" s="136">
        <v>45.872999999999998</v>
      </c>
      <c r="I552" s="137"/>
      <c r="J552" s="138">
        <f>ROUND(I552*H552,2)</f>
        <v>0</v>
      </c>
      <c r="K552" s="134" t="s">
        <v>142</v>
      </c>
      <c r="L552" s="32"/>
      <c r="M552" s="139" t="s">
        <v>1</v>
      </c>
      <c r="N552" s="140" t="s">
        <v>44</v>
      </c>
      <c r="P552" s="141">
        <f>O552*H552</f>
        <v>0</v>
      </c>
      <c r="Q552" s="141">
        <v>0</v>
      </c>
      <c r="R552" s="141">
        <f>Q552*H552</f>
        <v>0</v>
      </c>
      <c r="S552" s="141">
        <v>0</v>
      </c>
      <c r="T552" s="142">
        <f>S552*H552</f>
        <v>0</v>
      </c>
      <c r="AR552" s="143" t="s">
        <v>143</v>
      </c>
      <c r="AT552" s="143" t="s">
        <v>138</v>
      </c>
      <c r="AU552" s="143" t="s">
        <v>90</v>
      </c>
      <c r="AY552" s="17" t="s">
        <v>136</v>
      </c>
      <c r="BE552" s="144">
        <f>IF(N552="základní",J552,0)</f>
        <v>0</v>
      </c>
      <c r="BF552" s="144">
        <f>IF(N552="snížená",J552,0)</f>
        <v>0</v>
      </c>
      <c r="BG552" s="144">
        <f>IF(N552="zákl. přenesená",J552,0)</f>
        <v>0</v>
      </c>
      <c r="BH552" s="144">
        <f>IF(N552="sníž. přenesená",J552,0)</f>
        <v>0</v>
      </c>
      <c r="BI552" s="144">
        <f>IF(N552="nulová",J552,0)</f>
        <v>0</v>
      </c>
      <c r="BJ552" s="17" t="s">
        <v>87</v>
      </c>
      <c r="BK552" s="144">
        <f>ROUND(I552*H552,2)</f>
        <v>0</v>
      </c>
      <c r="BL552" s="17" t="s">
        <v>143</v>
      </c>
      <c r="BM552" s="143" t="s">
        <v>989</v>
      </c>
    </row>
    <row r="553" spans="2:65" s="11" customFormat="1" ht="22.9" customHeight="1">
      <c r="B553" s="120"/>
      <c r="D553" s="121" t="s">
        <v>78</v>
      </c>
      <c r="E553" s="130" t="s">
        <v>990</v>
      </c>
      <c r="F553" s="130" t="s">
        <v>991</v>
      </c>
      <c r="I553" s="123"/>
      <c r="J553" s="131">
        <f>BK553</f>
        <v>0</v>
      </c>
      <c r="L553" s="120"/>
      <c r="M553" s="125"/>
      <c r="P553" s="126">
        <f>P554</f>
        <v>0</v>
      </c>
      <c r="R553" s="126">
        <f>R554</f>
        <v>0</v>
      </c>
      <c r="T553" s="127">
        <f>T554</f>
        <v>0</v>
      </c>
      <c r="AR553" s="121" t="s">
        <v>87</v>
      </c>
      <c r="AT553" s="128" t="s">
        <v>78</v>
      </c>
      <c r="AU553" s="128" t="s">
        <v>87</v>
      </c>
      <c r="AY553" s="121" t="s">
        <v>136</v>
      </c>
      <c r="BK553" s="129">
        <f>BK554</f>
        <v>0</v>
      </c>
    </row>
    <row r="554" spans="2:65" s="1" customFormat="1" ht="24.2" customHeight="1">
      <c r="B554" s="32"/>
      <c r="C554" s="132" t="s">
        <v>816</v>
      </c>
      <c r="D554" s="132" t="s">
        <v>138</v>
      </c>
      <c r="E554" s="133" t="s">
        <v>1713</v>
      </c>
      <c r="F554" s="134" t="s">
        <v>1714</v>
      </c>
      <c r="G554" s="135" t="s">
        <v>294</v>
      </c>
      <c r="H554" s="136">
        <v>85.713999999999999</v>
      </c>
      <c r="I554" s="137"/>
      <c r="J554" s="138">
        <f>ROUND(I554*H554,2)</f>
        <v>0</v>
      </c>
      <c r="K554" s="134" t="s">
        <v>142</v>
      </c>
      <c r="L554" s="32"/>
      <c r="M554" s="139" t="s">
        <v>1</v>
      </c>
      <c r="N554" s="140" t="s">
        <v>44</v>
      </c>
      <c r="P554" s="141">
        <f>O554*H554</f>
        <v>0</v>
      </c>
      <c r="Q554" s="141">
        <v>0</v>
      </c>
      <c r="R554" s="141">
        <f>Q554*H554</f>
        <v>0</v>
      </c>
      <c r="S554" s="141">
        <v>0</v>
      </c>
      <c r="T554" s="142">
        <f>S554*H554</f>
        <v>0</v>
      </c>
      <c r="AR554" s="143" t="s">
        <v>143</v>
      </c>
      <c r="AT554" s="143" t="s">
        <v>138</v>
      </c>
      <c r="AU554" s="143" t="s">
        <v>90</v>
      </c>
      <c r="AY554" s="17" t="s">
        <v>136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87</v>
      </c>
      <c r="BK554" s="144">
        <f>ROUND(I554*H554,2)</f>
        <v>0</v>
      </c>
      <c r="BL554" s="17" t="s">
        <v>143</v>
      </c>
      <c r="BM554" s="143" t="s">
        <v>995</v>
      </c>
    </row>
    <row r="555" spans="2:65" s="11" customFormat="1" ht="25.9" customHeight="1">
      <c r="B555" s="120"/>
      <c r="D555" s="121" t="s">
        <v>78</v>
      </c>
      <c r="E555" s="122" t="s">
        <v>1715</v>
      </c>
      <c r="F555" s="122" t="s">
        <v>1716</v>
      </c>
      <c r="I555" s="123"/>
      <c r="J555" s="124">
        <f>BK555</f>
        <v>0</v>
      </c>
      <c r="L555" s="120"/>
      <c r="M555" s="125"/>
      <c r="P555" s="126">
        <f>P556</f>
        <v>0</v>
      </c>
      <c r="R555" s="126">
        <f>R556</f>
        <v>1.2720770000000001</v>
      </c>
      <c r="T555" s="127">
        <f>T556</f>
        <v>0</v>
      </c>
      <c r="AR555" s="121" t="s">
        <v>90</v>
      </c>
      <c r="AT555" s="128" t="s">
        <v>78</v>
      </c>
      <c r="AU555" s="128" t="s">
        <v>79</v>
      </c>
      <c r="AY555" s="121" t="s">
        <v>136</v>
      </c>
      <c r="BK555" s="129">
        <f>BK556</f>
        <v>0</v>
      </c>
    </row>
    <row r="556" spans="2:65" s="11" customFormat="1" ht="22.9" customHeight="1">
      <c r="B556" s="120"/>
      <c r="D556" s="121" t="s">
        <v>78</v>
      </c>
      <c r="E556" s="130" t="s">
        <v>1717</v>
      </c>
      <c r="F556" s="130" t="s">
        <v>1718</v>
      </c>
      <c r="I556" s="123"/>
      <c r="J556" s="131">
        <f>BK556</f>
        <v>0</v>
      </c>
      <c r="L556" s="120"/>
      <c r="M556" s="125"/>
      <c r="P556" s="126">
        <f>SUM(P557:P582)</f>
        <v>0</v>
      </c>
      <c r="R556" s="126">
        <f>SUM(R557:R582)</f>
        <v>1.2720770000000001</v>
      </c>
      <c r="T556" s="127">
        <f>SUM(T557:T582)</f>
        <v>0</v>
      </c>
      <c r="AR556" s="121" t="s">
        <v>90</v>
      </c>
      <c r="AT556" s="128" t="s">
        <v>78</v>
      </c>
      <c r="AU556" s="128" t="s">
        <v>87</v>
      </c>
      <c r="AY556" s="121" t="s">
        <v>136</v>
      </c>
      <c r="BK556" s="129">
        <f>SUM(BK557:BK582)</f>
        <v>0</v>
      </c>
    </row>
    <row r="557" spans="2:65" s="1" customFormat="1" ht="37.9" customHeight="1">
      <c r="B557" s="32"/>
      <c r="C557" s="132" t="s">
        <v>820</v>
      </c>
      <c r="D557" s="132" t="s">
        <v>138</v>
      </c>
      <c r="E557" s="133" t="s">
        <v>1719</v>
      </c>
      <c r="F557" s="134" t="s">
        <v>1720</v>
      </c>
      <c r="G557" s="135" t="s">
        <v>197</v>
      </c>
      <c r="H557" s="136">
        <v>10.6</v>
      </c>
      <c r="I557" s="137"/>
      <c r="J557" s="138">
        <f>ROUND(I557*H557,2)</f>
        <v>0</v>
      </c>
      <c r="K557" s="134" t="s">
        <v>142</v>
      </c>
      <c r="L557" s="32"/>
      <c r="M557" s="139" t="s">
        <v>1</v>
      </c>
      <c r="N557" s="140" t="s">
        <v>44</v>
      </c>
      <c r="P557" s="141">
        <f>O557*H557</f>
        <v>0</v>
      </c>
      <c r="Q557" s="141">
        <v>2.4000000000000001E-4</v>
      </c>
      <c r="R557" s="141">
        <f>Q557*H557</f>
        <v>2.5439999999999998E-3</v>
      </c>
      <c r="S557" s="141">
        <v>0</v>
      </c>
      <c r="T557" s="142">
        <f>S557*H557</f>
        <v>0</v>
      </c>
      <c r="AR557" s="143" t="s">
        <v>259</v>
      </c>
      <c r="AT557" s="143" t="s">
        <v>138</v>
      </c>
      <c r="AU557" s="143" t="s">
        <v>90</v>
      </c>
      <c r="AY557" s="17" t="s">
        <v>136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7" t="s">
        <v>87</v>
      </c>
      <c r="BK557" s="144">
        <f>ROUND(I557*H557,2)</f>
        <v>0</v>
      </c>
      <c r="BL557" s="17" t="s">
        <v>259</v>
      </c>
      <c r="BM557" s="143" t="s">
        <v>1721</v>
      </c>
    </row>
    <row r="558" spans="2:65" s="12" customFormat="1">
      <c r="B558" s="145"/>
      <c r="D558" s="146" t="s">
        <v>145</v>
      </c>
      <c r="E558" s="147" t="s">
        <v>1</v>
      </c>
      <c r="F558" s="148" t="s">
        <v>1722</v>
      </c>
      <c r="H558" s="149">
        <v>4.0999999999999996</v>
      </c>
      <c r="I558" s="150"/>
      <c r="L558" s="145"/>
      <c r="M558" s="151"/>
      <c r="T558" s="152"/>
      <c r="AT558" s="147" t="s">
        <v>145</v>
      </c>
      <c r="AU558" s="147" t="s">
        <v>90</v>
      </c>
      <c r="AV558" s="12" t="s">
        <v>90</v>
      </c>
      <c r="AW558" s="12" t="s">
        <v>34</v>
      </c>
      <c r="AX558" s="12" t="s">
        <v>79</v>
      </c>
      <c r="AY558" s="147" t="s">
        <v>136</v>
      </c>
    </row>
    <row r="559" spans="2:65" s="12" customFormat="1">
      <c r="B559" s="145"/>
      <c r="D559" s="146" t="s">
        <v>145</v>
      </c>
      <c r="E559" s="147" t="s">
        <v>1</v>
      </c>
      <c r="F559" s="148" t="s">
        <v>1723</v>
      </c>
      <c r="H559" s="149">
        <v>3.2</v>
      </c>
      <c r="I559" s="150"/>
      <c r="L559" s="145"/>
      <c r="M559" s="151"/>
      <c r="T559" s="152"/>
      <c r="AT559" s="147" t="s">
        <v>145</v>
      </c>
      <c r="AU559" s="147" t="s">
        <v>90</v>
      </c>
      <c r="AV559" s="12" t="s">
        <v>90</v>
      </c>
      <c r="AW559" s="12" t="s">
        <v>34</v>
      </c>
      <c r="AX559" s="12" t="s">
        <v>79</v>
      </c>
      <c r="AY559" s="147" t="s">
        <v>136</v>
      </c>
    </row>
    <row r="560" spans="2:65" s="12" customFormat="1">
      <c r="B560" s="145"/>
      <c r="D560" s="146" t="s">
        <v>145</v>
      </c>
      <c r="E560" s="147" t="s">
        <v>1</v>
      </c>
      <c r="F560" s="148" t="s">
        <v>1724</v>
      </c>
      <c r="H560" s="149">
        <v>3.3</v>
      </c>
      <c r="I560" s="150"/>
      <c r="L560" s="145"/>
      <c r="M560" s="151"/>
      <c r="T560" s="152"/>
      <c r="AT560" s="147" t="s">
        <v>145</v>
      </c>
      <c r="AU560" s="147" t="s">
        <v>90</v>
      </c>
      <c r="AV560" s="12" t="s">
        <v>90</v>
      </c>
      <c r="AW560" s="12" t="s">
        <v>34</v>
      </c>
      <c r="AX560" s="12" t="s">
        <v>79</v>
      </c>
      <c r="AY560" s="147" t="s">
        <v>136</v>
      </c>
    </row>
    <row r="561" spans="2:65" s="13" customFormat="1">
      <c r="B561" s="153"/>
      <c r="D561" s="146" t="s">
        <v>145</v>
      </c>
      <c r="E561" s="154" t="s">
        <v>1</v>
      </c>
      <c r="F561" s="155" t="s">
        <v>168</v>
      </c>
      <c r="H561" s="156">
        <v>10.6</v>
      </c>
      <c r="I561" s="157"/>
      <c r="L561" s="153"/>
      <c r="M561" s="158"/>
      <c r="T561" s="159"/>
      <c r="AT561" s="154" t="s">
        <v>145</v>
      </c>
      <c r="AU561" s="154" t="s">
        <v>90</v>
      </c>
      <c r="AV561" s="13" t="s">
        <v>143</v>
      </c>
      <c r="AW561" s="13" t="s">
        <v>34</v>
      </c>
      <c r="AX561" s="13" t="s">
        <v>87</v>
      </c>
      <c r="AY561" s="154" t="s">
        <v>136</v>
      </c>
    </row>
    <row r="562" spans="2:65" s="1" customFormat="1" ht="37.9" customHeight="1">
      <c r="B562" s="32"/>
      <c r="C562" s="173" t="s">
        <v>824</v>
      </c>
      <c r="D562" s="173" t="s">
        <v>320</v>
      </c>
      <c r="E562" s="174" t="s">
        <v>1725</v>
      </c>
      <c r="F562" s="175" t="s">
        <v>1726</v>
      </c>
      <c r="G562" s="176" t="s">
        <v>197</v>
      </c>
      <c r="H562" s="177">
        <v>11.448</v>
      </c>
      <c r="I562" s="178"/>
      <c r="J562" s="179">
        <f>ROUND(I562*H562,2)</f>
        <v>0</v>
      </c>
      <c r="K562" s="175" t="s">
        <v>142</v>
      </c>
      <c r="L562" s="180"/>
      <c r="M562" s="181" t="s">
        <v>1</v>
      </c>
      <c r="N562" s="182" t="s">
        <v>44</v>
      </c>
      <c r="P562" s="141">
        <f>O562*H562</f>
        <v>0</v>
      </c>
      <c r="Q562" s="141">
        <v>0.08</v>
      </c>
      <c r="R562" s="141">
        <f>Q562*H562</f>
        <v>0.9158400000000001</v>
      </c>
      <c r="S562" s="141">
        <v>0</v>
      </c>
      <c r="T562" s="142">
        <f>S562*H562</f>
        <v>0</v>
      </c>
      <c r="AR562" s="143" t="s">
        <v>372</v>
      </c>
      <c r="AT562" s="143" t="s">
        <v>320</v>
      </c>
      <c r="AU562" s="143" t="s">
        <v>90</v>
      </c>
      <c r="AY562" s="17" t="s">
        <v>136</v>
      </c>
      <c r="BE562" s="144">
        <f>IF(N562="základní",J562,0)</f>
        <v>0</v>
      </c>
      <c r="BF562" s="144">
        <f>IF(N562="snížená",J562,0)</f>
        <v>0</v>
      </c>
      <c r="BG562" s="144">
        <f>IF(N562="zákl. přenesená",J562,0)</f>
        <v>0</v>
      </c>
      <c r="BH562" s="144">
        <f>IF(N562="sníž. přenesená",J562,0)</f>
        <v>0</v>
      </c>
      <c r="BI562" s="144">
        <f>IF(N562="nulová",J562,0)</f>
        <v>0</v>
      </c>
      <c r="BJ562" s="17" t="s">
        <v>87</v>
      </c>
      <c r="BK562" s="144">
        <f>ROUND(I562*H562,2)</f>
        <v>0</v>
      </c>
      <c r="BL562" s="17" t="s">
        <v>259</v>
      </c>
      <c r="BM562" s="143" t="s">
        <v>1727</v>
      </c>
    </row>
    <row r="563" spans="2:65" s="12" customFormat="1">
      <c r="B563" s="145"/>
      <c r="D563" s="146" t="s">
        <v>145</v>
      </c>
      <c r="F563" s="148" t="s">
        <v>1728</v>
      </c>
      <c r="H563" s="149">
        <v>11.448</v>
      </c>
      <c r="I563" s="150"/>
      <c r="L563" s="145"/>
      <c r="M563" s="151"/>
      <c r="T563" s="152"/>
      <c r="AT563" s="147" t="s">
        <v>145</v>
      </c>
      <c r="AU563" s="147" t="s">
        <v>90</v>
      </c>
      <c r="AV563" s="12" t="s">
        <v>90</v>
      </c>
      <c r="AW563" s="12" t="s">
        <v>4</v>
      </c>
      <c r="AX563" s="12" t="s">
        <v>87</v>
      </c>
      <c r="AY563" s="147" t="s">
        <v>136</v>
      </c>
    </row>
    <row r="564" spans="2:65" s="1" customFormat="1" ht="33" customHeight="1">
      <c r="B564" s="32"/>
      <c r="C564" s="132" t="s">
        <v>829</v>
      </c>
      <c r="D564" s="132" t="s">
        <v>138</v>
      </c>
      <c r="E564" s="133" t="s">
        <v>1729</v>
      </c>
      <c r="F564" s="134" t="s">
        <v>1730</v>
      </c>
      <c r="G564" s="135" t="s">
        <v>197</v>
      </c>
      <c r="H564" s="136">
        <v>4.3499999999999996</v>
      </c>
      <c r="I564" s="137"/>
      <c r="J564" s="138">
        <f>ROUND(I564*H564,2)</f>
        <v>0</v>
      </c>
      <c r="K564" s="134" t="s">
        <v>142</v>
      </c>
      <c r="L564" s="32"/>
      <c r="M564" s="139" t="s">
        <v>1</v>
      </c>
      <c r="N564" s="140" t="s">
        <v>44</v>
      </c>
      <c r="P564" s="141">
        <f>O564*H564</f>
        <v>0</v>
      </c>
      <c r="Q564" s="141">
        <v>2.4000000000000001E-4</v>
      </c>
      <c r="R564" s="141">
        <f>Q564*H564</f>
        <v>1.044E-3</v>
      </c>
      <c r="S564" s="141">
        <v>0</v>
      </c>
      <c r="T564" s="142">
        <f>S564*H564</f>
        <v>0</v>
      </c>
      <c r="AR564" s="143" t="s">
        <v>259</v>
      </c>
      <c r="AT564" s="143" t="s">
        <v>138</v>
      </c>
      <c r="AU564" s="143" t="s">
        <v>90</v>
      </c>
      <c r="AY564" s="17" t="s">
        <v>136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87</v>
      </c>
      <c r="BK564" s="144">
        <f>ROUND(I564*H564,2)</f>
        <v>0</v>
      </c>
      <c r="BL564" s="17" t="s">
        <v>259</v>
      </c>
      <c r="BM564" s="143" t="s">
        <v>1731</v>
      </c>
    </row>
    <row r="565" spans="2:65" s="12" customFormat="1">
      <c r="B565" s="145"/>
      <c r="D565" s="146" t="s">
        <v>145</v>
      </c>
      <c r="E565" s="147" t="s">
        <v>1</v>
      </c>
      <c r="F565" s="148" t="s">
        <v>1732</v>
      </c>
      <c r="H565" s="149">
        <v>1.1299999999999999</v>
      </c>
      <c r="I565" s="150"/>
      <c r="L565" s="145"/>
      <c r="M565" s="151"/>
      <c r="T565" s="152"/>
      <c r="AT565" s="147" t="s">
        <v>145</v>
      </c>
      <c r="AU565" s="147" t="s">
        <v>90</v>
      </c>
      <c r="AV565" s="12" t="s">
        <v>90</v>
      </c>
      <c r="AW565" s="12" t="s">
        <v>34</v>
      </c>
      <c r="AX565" s="12" t="s">
        <v>79</v>
      </c>
      <c r="AY565" s="147" t="s">
        <v>136</v>
      </c>
    </row>
    <row r="566" spans="2:65" s="12" customFormat="1">
      <c r="B566" s="145"/>
      <c r="D566" s="146" t="s">
        <v>145</v>
      </c>
      <c r="E566" s="147" t="s">
        <v>1</v>
      </c>
      <c r="F566" s="148" t="s">
        <v>1733</v>
      </c>
      <c r="H566" s="149">
        <v>1.18</v>
      </c>
      <c r="I566" s="150"/>
      <c r="L566" s="145"/>
      <c r="M566" s="151"/>
      <c r="T566" s="152"/>
      <c r="AT566" s="147" t="s">
        <v>145</v>
      </c>
      <c r="AU566" s="147" t="s">
        <v>90</v>
      </c>
      <c r="AV566" s="12" t="s">
        <v>90</v>
      </c>
      <c r="AW566" s="12" t="s">
        <v>34</v>
      </c>
      <c r="AX566" s="12" t="s">
        <v>79</v>
      </c>
      <c r="AY566" s="147" t="s">
        <v>136</v>
      </c>
    </row>
    <row r="567" spans="2:65" s="12" customFormat="1">
      <c r="B567" s="145"/>
      <c r="D567" s="146" t="s">
        <v>145</v>
      </c>
      <c r="E567" s="147" t="s">
        <v>1</v>
      </c>
      <c r="F567" s="148" t="s">
        <v>1734</v>
      </c>
      <c r="H567" s="149">
        <v>0.44</v>
      </c>
      <c r="I567" s="150"/>
      <c r="L567" s="145"/>
      <c r="M567" s="151"/>
      <c r="T567" s="152"/>
      <c r="AT567" s="147" t="s">
        <v>145</v>
      </c>
      <c r="AU567" s="147" t="s">
        <v>90</v>
      </c>
      <c r="AV567" s="12" t="s">
        <v>90</v>
      </c>
      <c r="AW567" s="12" t="s">
        <v>34</v>
      </c>
      <c r="AX567" s="12" t="s">
        <v>79</v>
      </c>
      <c r="AY567" s="147" t="s">
        <v>136</v>
      </c>
    </row>
    <row r="568" spans="2:65" s="12" customFormat="1">
      <c r="B568" s="145"/>
      <c r="D568" s="146" t="s">
        <v>145</v>
      </c>
      <c r="E568" s="147" t="s">
        <v>1</v>
      </c>
      <c r="F568" s="148" t="s">
        <v>1735</v>
      </c>
      <c r="H568" s="149">
        <v>0.6</v>
      </c>
      <c r="I568" s="150"/>
      <c r="L568" s="145"/>
      <c r="M568" s="151"/>
      <c r="T568" s="152"/>
      <c r="AT568" s="147" t="s">
        <v>145</v>
      </c>
      <c r="AU568" s="147" t="s">
        <v>90</v>
      </c>
      <c r="AV568" s="12" t="s">
        <v>90</v>
      </c>
      <c r="AW568" s="12" t="s">
        <v>34</v>
      </c>
      <c r="AX568" s="12" t="s">
        <v>79</v>
      </c>
      <c r="AY568" s="147" t="s">
        <v>136</v>
      </c>
    </row>
    <row r="569" spans="2:65" s="12" customFormat="1">
      <c r="B569" s="145"/>
      <c r="D569" s="146" t="s">
        <v>145</v>
      </c>
      <c r="E569" s="147" t="s">
        <v>1</v>
      </c>
      <c r="F569" s="148" t="s">
        <v>1736</v>
      </c>
      <c r="H569" s="149">
        <v>0.3</v>
      </c>
      <c r="I569" s="150"/>
      <c r="L569" s="145"/>
      <c r="M569" s="151"/>
      <c r="T569" s="152"/>
      <c r="AT569" s="147" t="s">
        <v>145</v>
      </c>
      <c r="AU569" s="147" t="s">
        <v>90</v>
      </c>
      <c r="AV569" s="12" t="s">
        <v>90</v>
      </c>
      <c r="AW569" s="12" t="s">
        <v>34</v>
      </c>
      <c r="AX569" s="12" t="s">
        <v>79</v>
      </c>
      <c r="AY569" s="147" t="s">
        <v>136</v>
      </c>
    </row>
    <row r="570" spans="2:65" s="12" customFormat="1">
      <c r="B570" s="145"/>
      <c r="D570" s="146" t="s">
        <v>145</v>
      </c>
      <c r="E570" s="147" t="s">
        <v>1</v>
      </c>
      <c r="F570" s="148" t="s">
        <v>1737</v>
      </c>
      <c r="H570" s="149">
        <v>0.7</v>
      </c>
      <c r="I570" s="150"/>
      <c r="L570" s="145"/>
      <c r="M570" s="151"/>
      <c r="T570" s="152"/>
      <c r="AT570" s="147" t="s">
        <v>145</v>
      </c>
      <c r="AU570" s="147" t="s">
        <v>90</v>
      </c>
      <c r="AV570" s="12" t="s">
        <v>90</v>
      </c>
      <c r="AW570" s="12" t="s">
        <v>34</v>
      </c>
      <c r="AX570" s="12" t="s">
        <v>79</v>
      </c>
      <c r="AY570" s="147" t="s">
        <v>136</v>
      </c>
    </row>
    <row r="571" spans="2:65" s="13" customFormat="1">
      <c r="B571" s="153"/>
      <c r="D571" s="146" t="s">
        <v>145</v>
      </c>
      <c r="E571" s="154" t="s">
        <v>1</v>
      </c>
      <c r="F571" s="155" t="s">
        <v>168</v>
      </c>
      <c r="H571" s="156">
        <v>4.3499999999999996</v>
      </c>
      <c r="I571" s="157"/>
      <c r="L571" s="153"/>
      <c r="M571" s="158"/>
      <c r="T571" s="159"/>
      <c r="AT571" s="154" t="s">
        <v>145</v>
      </c>
      <c r="AU571" s="154" t="s">
        <v>90</v>
      </c>
      <c r="AV571" s="13" t="s">
        <v>143</v>
      </c>
      <c r="AW571" s="13" t="s">
        <v>34</v>
      </c>
      <c r="AX571" s="13" t="s">
        <v>87</v>
      </c>
      <c r="AY571" s="154" t="s">
        <v>136</v>
      </c>
    </row>
    <row r="572" spans="2:65" s="1" customFormat="1" ht="37.9" customHeight="1">
      <c r="B572" s="32"/>
      <c r="C572" s="173" t="s">
        <v>833</v>
      </c>
      <c r="D572" s="173" t="s">
        <v>320</v>
      </c>
      <c r="E572" s="174" t="s">
        <v>1738</v>
      </c>
      <c r="F572" s="175" t="s">
        <v>1739</v>
      </c>
      <c r="G572" s="176" t="s">
        <v>197</v>
      </c>
      <c r="H572" s="177">
        <v>4.6980000000000004</v>
      </c>
      <c r="I572" s="178"/>
      <c r="J572" s="179">
        <f>ROUND(I572*H572,2)</f>
        <v>0</v>
      </c>
      <c r="K572" s="175" t="s">
        <v>142</v>
      </c>
      <c r="L572" s="180"/>
      <c r="M572" s="181" t="s">
        <v>1</v>
      </c>
      <c r="N572" s="182" t="s">
        <v>44</v>
      </c>
      <c r="P572" s="141">
        <f>O572*H572</f>
        <v>0</v>
      </c>
      <c r="Q572" s="141">
        <v>7.4999999999999997E-2</v>
      </c>
      <c r="R572" s="141">
        <f>Q572*H572</f>
        <v>0.35235</v>
      </c>
      <c r="S572" s="141">
        <v>0</v>
      </c>
      <c r="T572" s="142">
        <f>S572*H572</f>
        <v>0</v>
      </c>
      <c r="AR572" s="143" t="s">
        <v>372</v>
      </c>
      <c r="AT572" s="143" t="s">
        <v>320</v>
      </c>
      <c r="AU572" s="143" t="s">
        <v>90</v>
      </c>
      <c r="AY572" s="17" t="s">
        <v>136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87</v>
      </c>
      <c r="BK572" s="144">
        <f>ROUND(I572*H572,2)</f>
        <v>0</v>
      </c>
      <c r="BL572" s="17" t="s">
        <v>259</v>
      </c>
      <c r="BM572" s="143" t="s">
        <v>1740</v>
      </c>
    </row>
    <row r="573" spans="2:65" s="12" customFormat="1">
      <c r="B573" s="145"/>
      <c r="D573" s="146" t="s">
        <v>145</v>
      </c>
      <c r="F573" s="148" t="s">
        <v>1741</v>
      </c>
      <c r="H573" s="149">
        <v>4.6980000000000004</v>
      </c>
      <c r="I573" s="150"/>
      <c r="L573" s="145"/>
      <c r="M573" s="151"/>
      <c r="T573" s="152"/>
      <c r="AT573" s="147" t="s">
        <v>145</v>
      </c>
      <c r="AU573" s="147" t="s">
        <v>90</v>
      </c>
      <c r="AV573" s="12" t="s">
        <v>90</v>
      </c>
      <c r="AW573" s="12" t="s">
        <v>4</v>
      </c>
      <c r="AX573" s="12" t="s">
        <v>87</v>
      </c>
      <c r="AY573" s="147" t="s">
        <v>136</v>
      </c>
    </row>
    <row r="574" spans="2:65" s="1" customFormat="1" ht="33" customHeight="1">
      <c r="B574" s="32"/>
      <c r="C574" s="132" t="s">
        <v>837</v>
      </c>
      <c r="D574" s="132" t="s">
        <v>138</v>
      </c>
      <c r="E574" s="133" t="s">
        <v>1742</v>
      </c>
      <c r="F574" s="134" t="s">
        <v>1743</v>
      </c>
      <c r="G574" s="135" t="s">
        <v>197</v>
      </c>
      <c r="H574" s="136">
        <v>14.95</v>
      </c>
      <c r="I574" s="137"/>
      <c r="J574" s="138">
        <f>ROUND(I574*H574,2)</f>
        <v>0</v>
      </c>
      <c r="K574" s="134" t="s">
        <v>142</v>
      </c>
      <c r="L574" s="32"/>
      <c r="M574" s="139" t="s">
        <v>1</v>
      </c>
      <c r="N574" s="140" t="s">
        <v>44</v>
      </c>
      <c r="P574" s="141">
        <f>O574*H574</f>
        <v>0</v>
      </c>
      <c r="Q574" s="141">
        <v>0</v>
      </c>
      <c r="R574" s="141">
        <f>Q574*H574</f>
        <v>0</v>
      </c>
      <c r="S574" s="141">
        <v>0</v>
      </c>
      <c r="T574" s="142">
        <f>S574*H574</f>
        <v>0</v>
      </c>
      <c r="AR574" s="143" t="s">
        <v>259</v>
      </c>
      <c r="AT574" s="143" t="s">
        <v>138</v>
      </c>
      <c r="AU574" s="143" t="s">
        <v>90</v>
      </c>
      <c r="AY574" s="17" t="s">
        <v>136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7" t="s">
        <v>87</v>
      </c>
      <c r="BK574" s="144">
        <f>ROUND(I574*H574,2)</f>
        <v>0</v>
      </c>
      <c r="BL574" s="17" t="s">
        <v>259</v>
      </c>
      <c r="BM574" s="143" t="s">
        <v>1744</v>
      </c>
    </row>
    <row r="575" spans="2:65" s="14" customFormat="1">
      <c r="B575" s="160"/>
      <c r="D575" s="146" t="s">
        <v>145</v>
      </c>
      <c r="E575" s="161" t="s">
        <v>1</v>
      </c>
      <c r="F575" s="162" t="s">
        <v>1745</v>
      </c>
      <c r="H575" s="161" t="s">
        <v>1</v>
      </c>
      <c r="I575" s="163"/>
      <c r="L575" s="160"/>
      <c r="M575" s="164"/>
      <c r="T575" s="165"/>
      <c r="AT575" s="161" t="s">
        <v>145</v>
      </c>
      <c r="AU575" s="161" t="s">
        <v>90</v>
      </c>
      <c r="AV575" s="14" t="s">
        <v>87</v>
      </c>
      <c r="AW575" s="14" t="s">
        <v>34</v>
      </c>
      <c r="AX575" s="14" t="s">
        <v>79</v>
      </c>
      <c r="AY575" s="161" t="s">
        <v>136</v>
      </c>
    </row>
    <row r="576" spans="2:65" s="12" customFormat="1">
      <c r="B576" s="145"/>
      <c r="D576" s="146" t="s">
        <v>145</v>
      </c>
      <c r="E576" s="147" t="s">
        <v>1</v>
      </c>
      <c r="F576" s="148" t="s">
        <v>1746</v>
      </c>
      <c r="H576" s="149">
        <v>14.95</v>
      </c>
      <c r="I576" s="150"/>
      <c r="L576" s="145"/>
      <c r="M576" s="151"/>
      <c r="T576" s="152"/>
      <c r="AT576" s="147" t="s">
        <v>145</v>
      </c>
      <c r="AU576" s="147" t="s">
        <v>90</v>
      </c>
      <c r="AV576" s="12" t="s">
        <v>90</v>
      </c>
      <c r="AW576" s="12" t="s">
        <v>34</v>
      </c>
      <c r="AX576" s="12" t="s">
        <v>87</v>
      </c>
      <c r="AY576" s="147" t="s">
        <v>136</v>
      </c>
    </row>
    <row r="577" spans="2:65" s="1" customFormat="1" ht="33" customHeight="1">
      <c r="B577" s="32"/>
      <c r="C577" s="132" t="s">
        <v>841</v>
      </c>
      <c r="D577" s="132" t="s">
        <v>138</v>
      </c>
      <c r="E577" s="133" t="s">
        <v>1747</v>
      </c>
      <c r="F577" s="134" t="s">
        <v>1748</v>
      </c>
      <c r="G577" s="135" t="s">
        <v>197</v>
      </c>
      <c r="H577" s="136">
        <v>14.95</v>
      </c>
      <c r="I577" s="137"/>
      <c r="J577" s="138">
        <f>ROUND(I577*H577,2)</f>
        <v>0</v>
      </c>
      <c r="K577" s="134" t="s">
        <v>142</v>
      </c>
      <c r="L577" s="32"/>
      <c r="M577" s="139" t="s">
        <v>1</v>
      </c>
      <c r="N577" s="140" t="s">
        <v>44</v>
      </c>
      <c r="P577" s="141">
        <f>O577*H577</f>
        <v>0</v>
      </c>
      <c r="Q577" s="141">
        <v>0</v>
      </c>
      <c r="R577" s="141">
        <f>Q577*H577</f>
        <v>0</v>
      </c>
      <c r="S577" s="141">
        <v>0</v>
      </c>
      <c r="T577" s="142">
        <f>S577*H577</f>
        <v>0</v>
      </c>
      <c r="AR577" s="143" t="s">
        <v>259</v>
      </c>
      <c r="AT577" s="143" t="s">
        <v>138</v>
      </c>
      <c r="AU577" s="143" t="s">
        <v>90</v>
      </c>
      <c r="AY577" s="17" t="s">
        <v>136</v>
      </c>
      <c r="BE577" s="144">
        <f>IF(N577="základní",J577,0)</f>
        <v>0</v>
      </c>
      <c r="BF577" s="144">
        <f>IF(N577="snížená",J577,0)</f>
        <v>0</v>
      </c>
      <c r="BG577" s="144">
        <f>IF(N577="zákl. přenesená",J577,0)</f>
        <v>0</v>
      </c>
      <c r="BH577" s="144">
        <f>IF(N577="sníž. přenesená",J577,0)</f>
        <v>0</v>
      </c>
      <c r="BI577" s="144">
        <f>IF(N577="nulová",J577,0)</f>
        <v>0</v>
      </c>
      <c r="BJ577" s="17" t="s">
        <v>87</v>
      </c>
      <c r="BK577" s="144">
        <f>ROUND(I577*H577,2)</f>
        <v>0</v>
      </c>
      <c r="BL577" s="17" t="s">
        <v>259</v>
      </c>
      <c r="BM577" s="143" t="s">
        <v>1749</v>
      </c>
    </row>
    <row r="578" spans="2:65" s="1" customFormat="1" ht="37.9" customHeight="1">
      <c r="B578" s="32"/>
      <c r="C578" s="132" t="s">
        <v>845</v>
      </c>
      <c r="D578" s="132" t="s">
        <v>138</v>
      </c>
      <c r="E578" s="133" t="s">
        <v>1750</v>
      </c>
      <c r="F578" s="134" t="s">
        <v>1751</v>
      </c>
      <c r="G578" s="135" t="s">
        <v>197</v>
      </c>
      <c r="H578" s="136">
        <v>14.95</v>
      </c>
      <c r="I578" s="137"/>
      <c r="J578" s="138">
        <f>ROUND(I578*H578,2)</f>
        <v>0</v>
      </c>
      <c r="K578" s="134" t="s">
        <v>1</v>
      </c>
      <c r="L578" s="32"/>
      <c r="M578" s="139" t="s">
        <v>1</v>
      </c>
      <c r="N578" s="140" t="s">
        <v>44</v>
      </c>
      <c r="P578" s="141">
        <f>O578*H578</f>
        <v>0</v>
      </c>
      <c r="Q578" s="141">
        <v>2.0000000000000002E-5</v>
      </c>
      <c r="R578" s="141">
        <f>Q578*H578</f>
        <v>2.99E-4</v>
      </c>
      <c r="S578" s="141">
        <v>0</v>
      </c>
      <c r="T578" s="142">
        <f>S578*H578</f>
        <v>0</v>
      </c>
      <c r="AR578" s="143" t="s">
        <v>259</v>
      </c>
      <c r="AT578" s="143" t="s">
        <v>138</v>
      </c>
      <c r="AU578" s="143" t="s">
        <v>90</v>
      </c>
      <c r="AY578" s="17" t="s">
        <v>136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7" t="s">
        <v>87</v>
      </c>
      <c r="BK578" s="144">
        <f>ROUND(I578*H578,2)</f>
        <v>0</v>
      </c>
      <c r="BL578" s="17" t="s">
        <v>259</v>
      </c>
      <c r="BM578" s="143" t="s">
        <v>1752</v>
      </c>
    </row>
    <row r="579" spans="2:65" s="14" customFormat="1">
      <c r="B579" s="160"/>
      <c r="D579" s="146" t="s">
        <v>145</v>
      </c>
      <c r="E579" s="161" t="s">
        <v>1</v>
      </c>
      <c r="F579" s="162" t="s">
        <v>1745</v>
      </c>
      <c r="H579" s="161" t="s">
        <v>1</v>
      </c>
      <c r="I579" s="163"/>
      <c r="L579" s="160"/>
      <c r="M579" s="164"/>
      <c r="T579" s="165"/>
      <c r="AT579" s="161" t="s">
        <v>145</v>
      </c>
      <c r="AU579" s="161" t="s">
        <v>90</v>
      </c>
      <c r="AV579" s="14" t="s">
        <v>87</v>
      </c>
      <c r="AW579" s="14" t="s">
        <v>34</v>
      </c>
      <c r="AX579" s="14" t="s">
        <v>79</v>
      </c>
      <c r="AY579" s="161" t="s">
        <v>136</v>
      </c>
    </row>
    <row r="580" spans="2:65" s="12" customFormat="1">
      <c r="B580" s="145"/>
      <c r="D580" s="146" t="s">
        <v>145</v>
      </c>
      <c r="E580" s="147" t="s">
        <v>1</v>
      </c>
      <c r="F580" s="148" t="s">
        <v>1746</v>
      </c>
      <c r="H580" s="149">
        <v>14.95</v>
      </c>
      <c r="I580" s="150"/>
      <c r="L580" s="145"/>
      <c r="M580" s="151"/>
      <c r="T580" s="152"/>
      <c r="AT580" s="147" t="s">
        <v>145</v>
      </c>
      <c r="AU580" s="147" t="s">
        <v>90</v>
      </c>
      <c r="AV580" s="12" t="s">
        <v>90</v>
      </c>
      <c r="AW580" s="12" t="s">
        <v>34</v>
      </c>
      <c r="AX580" s="12" t="s">
        <v>87</v>
      </c>
      <c r="AY580" s="147" t="s">
        <v>136</v>
      </c>
    </row>
    <row r="581" spans="2:65" s="1" customFormat="1" ht="24.2" customHeight="1">
      <c r="B581" s="32"/>
      <c r="C581" s="132" t="s">
        <v>849</v>
      </c>
      <c r="D581" s="132" t="s">
        <v>138</v>
      </c>
      <c r="E581" s="133" t="s">
        <v>1753</v>
      </c>
      <c r="F581" s="134" t="s">
        <v>1754</v>
      </c>
      <c r="G581" s="135" t="s">
        <v>294</v>
      </c>
      <c r="H581" s="136">
        <v>1.272</v>
      </c>
      <c r="I581" s="137"/>
      <c r="J581" s="138">
        <f>ROUND(I581*H581,2)</f>
        <v>0</v>
      </c>
      <c r="K581" s="134" t="s">
        <v>142</v>
      </c>
      <c r="L581" s="32"/>
      <c r="M581" s="139" t="s">
        <v>1</v>
      </c>
      <c r="N581" s="140" t="s">
        <v>44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259</v>
      </c>
      <c r="AT581" s="143" t="s">
        <v>138</v>
      </c>
      <c r="AU581" s="143" t="s">
        <v>90</v>
      </c>
      <c r="AY581" s="17" t="s">
        <v>136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7" t="s">
        <v>87</v>
      </c>
      <c r="BK581" s="144">
        <f>ROUND(I581*H581,2)</f>
        <v>0</v>
      </c>
      <c r="BL581" s="17" t="s">
        <v>259</v>
      </c>
      <c r="BM581" s="143" t="s">
        <v>1755</v>
      </c>
    </row>
    <row r="582" spans="2:65" s="1" customFormat="1" ht="24.2" customHeight="1">
      <c r="B582" s="32"/>
      <c r="C582" s="132" t="s">
        <v>853</v>
      </c>
      <c r="D582" s="132" t="s">
        <v>138</v>
      </c>
      <c r="E582" s="133" t="s">
        <v>1756</v>
      </c>
      <c r="F582" s="134" t="s">
        <v>1757</v>
      </c>
      <c r="G582" s="135" t="s">
        <v>294</v>
      </c>
      <c r="H582" s="136">
        <v>1.272</v>
      </c>
      <c r="I582" s="137"/>
      <c r="J582" s="138">
        <f>ROUND(I582*H582,2)</f>
        <v>0</v>
      </c>
      <c r="K582" s="134" t="s">
        <v>142</v>
      </c>
      <c r="L582" s="32"/>
      <c r="M582" s="183" t="s">
        <v>1</v>
      </c>
      <c r="N582" s="184" t="s">
        <v>44</v>
      </c>
      <c r="O582" s="185"/>
      <c r="P582" s="186">
        <f>O582*H582</f>
        <v>0</v>
      </c>
      <c r="Q582" s="186">
        <v>0</v>
      </c>
      <c r="R582" s="186">
        <f>Q582*H582</f>
        <v>0</v>
      </c>
      <c r="S582" s="186">
        <v>0</v>
      </c>
      <c r="T582" s="187">
        <f>S582*H582</f>
        <v>0</v>
      </c>
      <c r="AR582" s="143" t="s">
        <v>259</v>
      </c>
      <c r="AT582" s="143" t="s">
        <v>138</v>
      </c>
      <c r="AU582" s="143" t="s">
        <v>90</v>
      </c>
      <c r="AY582" s="17" t="s">
        <v>136</v>
      </c>
      <c r="BE582" s="144">
        <f>IF(N582="základní",J582,0)</f>
        <v>0</v>
      </c>
      <c r="BF582" s="144">
        <f>IF(N582="snížená",J582,0)</f>
        <v>0</v>
      </c>
      <c r="BG582" s="144">
        <f>IF(N582="zákl. přenesená",J582,0)</f>
        <v>0</v>
      </c>
      <c r="BH582" s="144">
        <f>IF(N582="sníž. přenesená",J582,0)</f>
        <v>0</v>
      </c>
      <c r="BI582" s="144">
        <f>IF(N582="nulová",J582,0)</f>
        <v>0</v>
      </c>
      <c r="BJ582" s="17" t="s">
        <v>87</v>
      </c>
      <c r="BK582" s="144">
        <f>ROUND(I582*H582,2)</f>
        <v>0</v>
      </c>
      <c r="BL582" s="17" t="s">
        <v>259</v>
      </c>
      <c r="BM582" s="143" t="s">
        <v>1758</v>
      </c>
    </row>
    <row r="583" spans="2:65" s="1" customFormat="1" ht="6.95" customHeight="1">
      <c r="B583" s="44"/>
      <c r="C583" s="45"/>
      <c r="D583" s="45"/>
      <c r="E583" s="45"/>
      <c r="F583" s="45"/>
      <c r="G583" s="45"/>
      <c r="H583" s="45"/>
      <c r="I583" s="45"/>
      <c r="J583" s="45"/>
      <c r="K583" s="45"/>
      <c r="L583" s="32"/>
    </row>
  </sheetData>
  <sheetProtection algorithmName="SHA-512" hashValue="+/+nAAc5buBZz1uQZO+U/KY38ErUce1coAQsPbDz92837dCU+vPWZ8QOO31RDljQccZRj9rlYSCyHGxVcgavow==" saltValue="nCKWtCrzaGAUaKPZj2mk+DDFM0SrnmqXBclLSFA2RAIVxAk2yEWP7r4QjlPKV6n8fDjT4QxBXyNLXpX0mTZhig==" spinCount="100000" sheet="1" objects="1" scenarios="1" formatColumns="0" formatRows="0" autoFilter="0"/>
  <autoFilter ref="C129:K582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23"/>
  <sheetViews>
    <sheetView showGridLines="0" topLeftCell="A83" workbookViewId="0">
      <selection activeCell="J103" sqref="J10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Okružní křižovatka ulic ŠTEFÁNIKOVA, TŘ.DR.E.BENEŠE - Bohumín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10" t="s">
        <v>1759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89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16. 5. 2023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24"/>
      <c r="G18" s="224"/>
      <c r="H18" s="22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36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28" t="s">
        <v>1</v>
      </c>
      <c r="F27" s="228"/>
      <c r="G27" s="228"/>
      <c r="H27" s="22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ROUND(J128,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ROUND((SUM(BE128:BE422)),  2)</f>
        <v>0</v>
      </c>
      <c r="I33" s="92">
        <v>0.21</v>
      </c>
      <c r="J33" s="91">
        <f>ROUND(((SUM(BE128:BE422))*I33),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ROUND((SUM(BF128:BF422)),  2)</f>
        <v>0</v>
      </c>
      <c r="I34" s="92">
        <v>0.15</v>
      </c>
      <c r="J34" s="91">
        <f>ROUND(((SUM(BF128:BF422))*I34),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ROUND((SUM(BG128:BG422)),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ROUND((SUM(BH128:BH422)),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ROUND((SUM(BI128:BI422)),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Okružní křižovatka ulic ŠTEFÁNIKOVA, TŘ.DR.E.BENEŠE - Bohumín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10" t="str">
        <f>E9</f>
        <v xml:space="preserve">1604 - SO 304 Přípojky od uličních vpustí 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Bohumín</v>
      </c>
      <c r="I89" s="27" t="s">
        <v>22</v>
      </c>
      <c r="J89" s="52" t="str">
        <f>IF(J12="","",J12)</f>
        <v>16. 5. 2023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Bohumín, Masarykova 158, Bohumín</v>
      </c>
      <c r="I91" s="27" t="s">
        <v>30</v>
      </c>
      <c r="J91" s="30" t="str">
        <f>E21</f>
        <v>Báňské Projekty Ostrava, a.s.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35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110</v>
      </c>
      <c r="J96" s="66">
        <f>J128</f>
        <v>0</v>
      </c>
      <c r="L96" s="32"/>
      <c r="AU96" s="17" t="s">
        <v>111</v>
      </c>
    </row>
    <row r="97" spans="2:12" s="8" customFormat="1" ht="24.95" customHeight="1">
      <c r="B97" s="104"/>
      <c r="D97" s="105" t="s">
        <v>112</v>
      </c>
      <c r="E97" s="106"/>
      <c r="F97" s="106"/>
      <c r="G97" s="106"/>
      <c r="H97" s="106"/>
      <c r="I97" s="106"/>
      <c r="J97" s="107">
        <f>J129</f>
        <v>0</v>
      </c>
      <c r="L97" s="104"/>
    </row>
    <row r="98" spans="2:12" s="9" customFormat="1" ht="19.899999999999999" customHeight="1">
      <c r="B98" s="108"/>
      <c r="D98" s="109" t="s">
        <v>113</v>
      </c>
      <c r="E98" s="110"/>
      <c r="F98" s="110"/>
      <c r="G98" s="110"/>
      <c r="H98" s="110"/>
      <c r="I98" s="110"/>
      <c r="J98" s="111">
        <f>J130</f>
        <v>0</v>
      </c>
      <c r="L98" s="108"/>
    </row>
    <row r="99" spans="2:12" s="9" customFormat="1" ht="19.899999999999999" customHeight="1">
      <c r="B99" s="108"/>
      <c r="D99" s="109" t="s">
        <v>114</v>
      </c>
      <c r="E99" s="110"/>
      <c r="F99" s="110"/>
      <c r="G99" s="110"/>
      <c r="H99" s="110"/>
      <c r="I99" s="110"/>
      <c r="J99" s="111">
        <f>J304</f>
        <v>0</v>
      </c>
      <c r="L99" s="108"/>
    </row>
    <row r="100" spans="2:12" s="9" customFormat="1" ht="19.899999999999999" customHeight="1">
      <c r="B100" s="108"/>
      <c r="D100" s="109" t="s">
        <v>115</v>
      </c>
      <c r="E100" s="110"/>
      <c r="F100" s="110"/>
      <c r="G100" s="110"/>
      <c r="H100" s="110"/>
      <c r="I100" s="110"/>
      <c r="J100" s="111">
        <f>J310</f>
        <v>0</v>
      </c>
      <c r="L100" s="108"/>
    </row>
    <row r="101" spans="2:12" s="9" customFormat="1" ht="19.899999999999999" customHeight="1">
      <c r="B101" s="108"/>
      <c r="D101" s="109" t="s">
        <v>116</v>
      </c>
      <c r="E101" s="110"/>
      <c r="F101" s="110"/>
      <c r="G101" s="110"/>
      <c r="H101" s="110"/>
      <c r="I101" s="110"/>
      <c r="J101" s="111">
        <f>J326</f>
        <v>0</v>
      </c>
      <c r="L101" s="108"/>
    </row>
    <row r="102" spans="2:12" s="9" customFormat="1" ht="19.899999999999999" customHeight="1">
      <c r="B102" s="108"/>
      <c r="D102" s="109" t="s">
        <v>1760</v>
      </c>
      <c r="E102" s="110"/>
      <c r="F102" s="110"/>
      <c r="G102" s="110"/>
      <c r="H102" s="110"/>
      <c r="I102" s="110"/>
      <c r="J102" s="111">
        <f>J329</f>
        <v>0</v>
      </c>
      <c r="L102" s="108"/>
    </row>
    <row r="103" spans="2:12" s="9" customFormat="1" ht="19.899999999999999" customHeight="1">
      <c r="B103" s="108"/>
      <c r="D103" s="109" t="s">
        <v>117</v>
      </c>
      <c r="E103" s="110"/>
      <c r="F103" s="110"/>
      <c r="G103" s="110"/>
      <c r="H103" s="110"/>
      <c r="I103" s="110"/>
      <c r="J103" s="111">
        <f>J350</f>
        <v>0</v>
      </c>
      <c r="L103" s="108"/>
    </row>
    <row r="104" spans="2:12" s="9" customFormat="1" ht="19.899999999999999" customHeight="1">
      <c r="B104" s="108"/>
      <c r="D104" s="109" t="s">
        <v>118</v>
      </c>
      <c r="E104" s="110"/>
      <c r="F104" s="110"/>
      <c r="G104" s="110"/>
      <c r="H104" s="110"/>
      <c r="I104" s="110"/>
      <c r="J104" s="111">
        <f>J401</f>
        <v>0</v>
      </c>
      <c r="L104" s="108"/>
    </row>
    <row r="105" spans="2:12" s="9" customFormat="1" ht="19.899999999999999" customHeight="1">
      <c r="B105" s="108"/>
      <c r="D105" s="109" t="s">
        <v>119</v>
      </c>
      <c r="E105" s="110"/>
      <c r="F105" s="110"/>
      <c r="G105" s="110"/>
      <c r="H105" s="110"/>
      <c r="I105" s="110"/>
      <c r="J105" s="111">
        <f>J403</f>
        <v>0</v>
      </c>
      <c r="L105" s="108"/>
    </row>
    <row r="106" spans="2:12" s="9" customFormat="1" ht="19.899999999999999" customHeight="1">
      <c r="B106" s="108"/>
      <c r="D106" s="109" t="s">
        <v>120</v>
      </c>
      <c r="E106" s="110"/>
      <c r="F106" s="110"/>
      <c r="G106" s="110"/>
      <c r="H106" s="110"/>
      <c r="I106" s="110"/>
      <c r="J106" s="111">
        <f>J409</f>
        <v>0</v>
      </c>
      <c r="L106" s="108"/>
    </row>
    <row r="107" spans="2:12" s="8" customFormat="1" ht="24.95" customHeight="1">
      <c r="B107" s="104"/>
      <c r="D107" s="105" t="s">
        <v>1277</v>
      </c>
      <c r="E107" s="106"/>
      <c r="F107" s="106"/>
      <c r="G107" s="106"/>
      <c r="H107" s="106"/>
      <c r="I107" s="106"/>
      <c r="J107" s="107">
        <f>J412</f>
        <v>0</v>
      </c>
      <c r="L107" s="104"/>
    </row>
    <row r="108" spans="2:12" s="9" customFormat="1" ht="19.899999999999999" customHeight="1">
      <c r="B108" s="108"/>
      <c r="D108" s="109" t="s">
        <v>1761</v>
      </c>
      <c r="E108" s="110"/>
      <c r="F108" s="110"/>
      <c r="G108" s="110"/>
      <c r="H108" s="110"/>
      <c r="I108" s="110"/>
      <c r="J108" s="111">
        <f>J413</f>
        <v>0</v>
      </c>
      <c r="L108" s="108"/>
    </row>
    <row r="109" spans="2:12" s="1" customFormat="1" ht="21.75" customHeight="1">
      <c r="B109" s="32"/>
      <c r="L109" s="32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2"/>
    </row>
    <row r="114" spans="2:63" s="1" customFormat="1" ht="6.95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2"/>
    </row>
    <row r="115" spans="2:63" s="1" customFormat="1" ht="24.95" customHeight="1">
      <c r="B115" s="32"/>
      <c r="C115" s="21" t="s">
        <v>121</v>
      </c>
      <c r="L115" s="32"/>
    </row>
    <row r="116" spans="2:63" s="1" customFormat="1" ht="6.95" customHeight="1">
      <c r="B116" s="32"/>
      <c r="L116" s="32"/>
    </row>
    <row r="117" spans="2:63" s="1" customFormat="1" ht="12" customHeight="1">
      <c r="B117" s="32"/>
      <c r="C117" s="27" t="s">
        <v>16</v>
      </c>
      <c r="L117" s="32"/>
    </row>
    <row r="118" spans="2:63" s="1" customFormat="1" ht="16.5" customHeight="1">
      <c r="B118" s="32"/>
      <c r="E118" s="230" t="str">
        <f>E7</f>
        <v>Okružní křižovatka ulic ŠTEFÁNIKOVA, TŘ.DR.E.BENEŠE - Bohumín</v>
      </c>
      <c r="F118" s="231"/>
      <c r="G118" s="231"/>
      <c r="H118" s="231"/>
      <c r="L118" s="32"/>
    </row>
    <row r="119" spans="2:63" s="1" customFormat="1" ht="12" customHeight="1">
      <c r="B119" s="32"/>
      <c r="C119" s="27" t="s">
        <v>105</v>
      </c>
      <c r="L119" s="32"/>
    </row>
    <row r="120" spans="2:63" s="1" customFormat="1" ht="16.5" customHeight="1">
      <c r="B120" s="32"/>
      <c r="E120" s="210" t="str">
        <f>E9</f>
        <v xml:space="preserve">1604 - SO 304 Přípojky od uličních vpustí </v>
      </c>
      <c r="F120" s="229"/>
      <c r="G120" s="229"/>
      <c r="H120" s="229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20</v>
      </c>
      <c r="F122" s="25" t="str">
        <f>F12</f>
        <v>Bohumín</v>
      </c>
      <c r="I122" s="27" t="s">
        <v>22</v>
      </c>
      <c r="J122" s="52" t="str">
        <f>IF(J12="","",J12)</f>
        <v>16. 5. 2023</v>
      </c>
      <c r="L122" s="32"/>
    </row>
    <row r="123" spans="2:63" s="1" customFormat="1" ht="6.95" customHeight="1">
      <c r="B123" s="32"/>
      <c r="L123" s="32"/>
    </row>
    <row r="124" spans="2:63" s="1" customFormat="1" ht="25.7" customHeight="1">
      <c r="B124" s="32"/>
      <c r="C124" s="27" t="s">
        <v>24</v>
      </c>
      <c r="F124" s="25" t="str">
        <f>E15</f>
        <v>Město Bohumín, Masarykova 158, Bohumín</v>
      </c>
      <c r="I124" s="27" t="s">
        <v>30</v>
      </c>
      <c r="J124" s="30" t="str">
        <f>E21</f>
        <v>Báňské Projekty Ostrava, a.s.</v>
      </c>
      <c r="L124" s="32"/>
    </row>
    <row r="125" spans="2:63" s="1" customFormat="1" ht="15.2" customHeight="1">
      <c r="B125" s="32"/>
      <c r="C125" s="27" t="s">
        <v>28</v>
      </c>
      <c r="F125" s="25" t="str">
        <f>IF(E18="","",E18)</f>
        <v>Vyplň údaj</v>
      </c>
      <c r="I125" s="27" t="s">
        <v>35</v>
      </c>
      <c r="J125" s="30" t="str">
        <f>E24</f>
        <v>Hořák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12"/>
      <c r="C127" s="113" t="s">
        <v>122</v>
      </c>
      <c r="D127" s="114" t="s">
        <v>64</v>
      </c>
      <c r="E127" s="114" t="s">
        <v>60</v>
      </c>
      <c r="F127" s="114" t="s">
        <v>61</v>
      </c>
      <c r="G127" s="114" t="s">
        <v>123</v>
      </c>
      <c r="H127" s="114" t="s">
        <v>124</v>
      </c>
      <c r="I127" s="114" t="s">
        <v>125</v>
      </c>
      <c r="J127" s="114" t="s">
        <v>109</v>
      </c>
      <c r="K127" s="115" t="s">
        <v>126</v>
      </c>
      <c r="L127" s="112"/>
      <c r="M127" s="59" t="s">
        <v>1</v>
      </c>
      <c r="N127" s="60" t="s">
        <v>43</v>
      </c>
      <c r="O127" s="60" t="s">
        <v>127</v>
      </c>
      <c r="P127" s="60" t="s">
        <v>128</v>
      </c>
      <c r="Q127" s="60" t="s">
        <v>129</v>
      </c>
      <c r="R127" s="60" t="s">
        <v>130</v>
      </c>
      <c r="S127" s="60" t="s">
        <v>131</v>
      </c>
      <c r="T127" s="61" t="s">
        <v>132</v>
      </c>
    </row>
    <row r="128" spans="2:63" s="1" customFormat="1" ht="22.9" customHeight="1">
      <c r="B128" s="32"/>
      <c r="C128" s="64" t="s">
        <v>133</v>
      </c>
      <c r="J128" s="116">
        <f>BK128</f>
        <v>0</v>
      </c>
      <c r="L128" s="32"/>
      <c r="M128" s="62"/>
      <c r="N128" s="53"/>
      <c r="O128" s="53"/>
      <c r="P128" s="117">
        <f>P129+P412</f>
        <v>0</v>
      </c>
      <c r="Q128" s="53"/>
      <c r="R128" s="117">
        <f>R129+R412</f>
        <v>137.97404738</v>
      </c>
      <c r="S128" s="53"/>
      <c r="T128" s="118">
        <f>T129+T412</f>
        <v>39.405280000000005</v>
      </c>
      <c r="AT128" s="17" t="s">
        <v>78</v>
      </c>
      <c r="AU128" s="17" t="s">
        <v>111</v>
      </c>
      <c r="BK128" s="119">
        <f>BK129+BK412</f>
        <v>0</v>
      </c>
    </row>
    <row r="129" spans="2:65" s="11" customFormat="1" ht="25.9" customHeight="1">
      <c r="B129" s="120"/>
      <c r="D129" s="121" t="s">
        <v>78</v>
      </c>
      <c r="E129" s="122" t="s">
        <v>134</v>
      </c>
      <c r="F129" s="122" t="s">
        <v>135</v>
      </c>
      <c r="I129" s="123"/>
      <c r="J129" s="124">
        <f>BK129</f>
        <v>0</v>
      </c>
      <c r="L129" s="120"/>
      <c r="M129" s="125"/>
      <c r="P129" s="126">
        <f>P130+P304+P310+P326+P329+P350+P401+P403+P409</f>
        <v>0</v>
      </c>
      <c r="R129" s="126">
        <f>R130+R304+R310+R326+R329+R350+R401+R403+R409</f>
        <v>137.86258538000001</v>
      </c>
      <c r="T129" s="127">
        <f>T130+T304+T310+T326+T329+T350+T401+T403+T409</f>
        <v>39.405280000000005</v>
      </c>
      <c r="AR129" s="121" t="s">
        <v>87</v>
      </c>
      <c r="AT129" s="128" t="s">
        <v>78</v>
      </c>
      <c r="AU129" s="128" t="s">
        <v>79</v>
      </c>
      <c r="AY129" s="121" t="s">
        <v>136</v>
      </c>
      <c r="BK129" s="129">
        <f>BK130+BK304+BK310+BK326+BK329+BK350+BK401+BK403+BK409</f>
        <v>0</v>
      </c>
    </row>
    <row r="130" spans="2:65" s="11" customFormat="1" ht="22.9" customHeight="1">
      <c r="B130" s="120"/>
      <c r="D130" s="121" t="s">
        <v>78</v>
      </c>
      <c r="E130" s="130" t="s">
        <v>87</v>
      </c>
      <c r="F130" s="130" t="s">
        <v>137</v>
      </c>
      <c r="I130" s="123"/>
      <c r="J130" s="131">
        <f>BK130</f>
        <v>0</v>
      </c>
      <c r="L130" s="120"/>
      <c r="M130" s="125"/>
      <c r="P130" s="126">
        <f>SUM(P131:P303)</f>
        <v>0</v>
      </c>
      <c r="R130" s="126">
        <f>SUM(R131:R303)</f>
        <v>78.680468340000004</v>
      </c>
      <c r="T130" s="127">
        <f>SUM(T131:T303)</f>
        <v>0</v>
      </c>
      <c r="AR130" s="121" t="s">
        <v>87</v>
      </c>
      <c r="AT130" s="128" t="s">
        <v>78</v>
      </c>
      <c r="AU130" s="128" t="s">
        <v>87</v>
      </c>
      <c r="AY130" s="121" t="s">
        <v>136</v>
      </c>
      <c r="BK130" s="129">
        <f>SUM(BK131:BK303)</f>
        <v>0</v>
      </c>
    </row>
    <row r="131" spans="2:65" s="1" customFormat="1" ht="16.5" customHeight="1">
      <c r="B131" s="32"/>
      <c r="C131" s="132" t="s">
        <v>87</v>
      </c>
      <c r="D131" s="132" t="s">
        <v>138</v>
      </c>
      <c r="E131" s="133" t="s">
        <v>139</v>
      </c>
      <c r="F131" s="134" t="s">
        <v>140</v>
      </c>
      <c r="G131" s="135" t="s">
        <v>141</v>
      </c>
      <c r="H131" s="136">
        <v>3</v>
      </c>
      <c r="I131" s="137"/>
      <c r="J131" s="138">
        <f>ROUND(I131*H131,2)</f>
        <v>0</v>
      </c>
      <c r="K131" s="134" t="s">
        <v>142</v>
      </c>
      <c r="L131" s="32"/>
      <c r="M131" s="139" t="s">
        <v>1</v>
      </c>
      <c r="N131" s="140" t="s">
        <v>44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143</v>
      </c>
      <c r="AT131" s="143" t="s">
        <v>138</v>
      </c>
      <c r="AU131" s="143" t="s">
        <v>90</v>
      </c>
      <c r="AY131" s="17" t="s">
        <v>136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87</v>
      </c>
      <c r="BK131" s="144">
        <f>ROUND(I131*H131,2)</f>
        <v>0</v>
      </c>
      <c r="BL131" s="17" t="s">
        <v>143</v>
      </c>
      <c r="BM131" s="143" t="s">
        <v>144</v>
      </c>
    </row>
    <row r="132" spans="2:65" s="12" customFormat="1">
      <c r="B132" s="145"/>
      <c r="D132" s="146" t="s">
        <v>145</v>
      </c>
      <c r="E132" s="147" t="s">
        <v>1</v>
      </c>
      <c r="F132" s="148" t="s">
        <v>1762</v>
      </c>
      <c r="H132" s="149">
        <v>3</v>
      </c>
      <c r="I132" s="150"/>
      <c r="L132" s="145"/>
      <c r="M132" s="151"/>
      <c r="T132" s="152"/>
      <c r="AT132" s="147" t="s">
        <v>145</v>
      </c>
      <c r="AU132" s="147" t="s">
        <v>90</v>
      </c>
      <c r="AV132" s="12" t="s">
        <v>90</v>
      </c>
      <c r="AW132" s="12" t="s">
        <v>34</v>
      </c>
      <c r="AX132" s="12" t="s">
        <v>87</v>
      </c>
      <c r="AY132" s="147" t="s">
        <v>136</v>
      </c>
    </row>
    <row r="133" spans="2:65" s="1" customFormat="1" ht="24.2" customHeight="1">
      <c r="B133" s="32"/>
      <c r="C133" s="132" t="s">
        <v>90</v>
      </c>
      <c r="D133" s="132" t="s">
        <v>138</v>
      </c>
      <c r="E133" s="133" t="s">
        <v>147</v>
      </c>
      <c r="F133" s="134" t="s">
        <v>148</v>
      </c>
      <c r="G133" s="135" t="s">
        <v>149</v>
      </c>
      <c r="H133" s="136">
        <v>150</v>
      </c>
      <c r="I133" s="137"/>
      <c r="J133" s="138">
        <f>ROUND(I133*H133,2)</f>
        <v>0</v>
      </c>
      <c r="K133" s="134" t="s">
        <v>142</v>
      </c>
      <c r="L133" s="32"/>
      <c r="M133" s="139" t="s">
        <v>1</v>
      </c>
      <c r="N133" s="140" t="s">
        <v>44</v>
      </c>
      <c r="P133" s="141">
        <f>O133*H133</f>
        <v>0</v>
      </c>
      <c r="Q133" s="141">
        <v>3.0000000000000001E-5</v>
      </c>
      <c r="R133" s="141">
        <f>Q133*H133</f>
        <v>4.5000000000000005E-3</v>
      </c>
      <c r="S133" s="141">
        <v>0</v>
      </c>
      <c r="T133" s="142">
        <f>S133*H133</f>
        <v>0</v>
      </c>
      <c r="AR133" s="143" t="s">
        <v>143</v>
      </c>
      <c r="AT133" s="143" t="s">
        <v>138</v>
      </c>
      <c r="AU133" s="143" t="s">
        <v>90</v>
      </c>
      <c r="AY133" s="17" t="s">
        <v>136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87</v>
      </c>
      <c r="BK133" s="144">
        <f>ROUND(I133*H133,2)</f>
        <v>0</v>
      </c>
      <c r="BL133" s="17" t="s">
        <v>143</v>
      </c>
      <c r="BM133" s="143" t="s">
        <v>150</v>
      </c>
    </row>
    <row r="134" spans="2:65" s="12" customFormat="1">
      <c r="B134" s="145"/>
      <c r="D134" s="146" t="s">
        <v>145</v>
      </c>
      <c r="E134" s="147" t="s">
        <v>1</v>
      </c>
      <c r="F134" s="148" t="s">
        <v>1763</v>
      </c>
      <c r="H134" s="149">
        <v>150</v>
      </c>
      <c r="I134" s="150"/>
      <c r="L134" s="145"/>
      <c r="M134" s="151"/>
      <c r="T134" s="152"/>
      <c r="AT134" s="147" t="s">
        <v>145</v>
      </c>
      <c r="AU134" s="147" t="s">
        <v>90</v>
      </c>
      <c r="AV134" s="12" t="s">
        <v>90</v>
      </c>
      <c r="AW134" s="12" t="s">
        <v>34</v>
      </c>
      <c r="AX134" s="12" t="s">
        <v>87</v>
      </c>
      <c r="AY134" s="147" t="s">
        <v>136</v>
      </c>
    </row>
    <row r="135" spans="2:65" s="1" customFormat="1" ht="24.2" customHeight="1">
      <c r="B135" s="32"/>
      <c r="C135" s="132" t="s">
        <v>152</v>
      </c>
      <c r="D135" s="132" t="s">
        <v>138</v>
      </c>
      <c r="E135" s="133" t="s">
        <v>153</v>
      </c>
      <c r="F135" s="134" t="s">
        <v>154</v>
      </c>
      <c r="G135" s="135" t="s">
        <v>155</v>
      </c>
      <c r="H135" s="136">
        <v>100</v>
      </c>
      <c r="I135" s="137"/>
      <c r="J135" s="138">
        <f>ROUND(I135*H135,2)</f>
        <v>0</v>
      </c>
      <c r="K135" s="134" t="s">
        <v>142</v>
      </c>
      <c r="L135" s="32"/>
      <c r="M135" s="139" t="s">
        <v>1</v>
      </c>
      <c r="N135" s="140" t="s">
        <v>44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143</v>
      </c>
      <c r="AT135" s="143" t="s">
        <v>138</v>
      </c>
      <c r="AU135" s="143" t="s">
        <v>90</v>
      </c>
      <c r="AY135" s="17" t="s">
        <v>136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87</v>
      </c>
      <c r="BK135" s="144">
        <f>ROUND(I135*H135,2)</f>
        <v>0</v>
      </c>
      <c r="BL135" s="17" t="s">
        <v>143</v>
      </c>
      <c r="BM135" s="143" t="s">
        <v>156</v>
      </c>
    </row>
    <row r="136" spans="2:65" s="1" customFormat="1" ht="24.2" customHeight="1">
      <c r="B136" s="32"/>
      <c r="C136" s="132" t="s">
        <v>143</v>
      </c>
      <c r="D136" s="132" t="s">
        <v>138</v>
      </c>
      <c r="E136" s="133" t="s">
        <v>1280</v>
      </c>
      <c r="F136" s="134" t="s">
        <v>1281</v>
      </c>
      <c r="G136" s="135" t="s">
        <v>159</v>
      </c>
      <c r="H136" s="136">
        <v>3.6</v>
      </c>
      <c r="I136" s="137"/>
      <c r="J136" s="138">
        <f>ROUND(I136*H136,2)</f>
        <v>0</v>
      </c>
      <c r="K136" s="134" t="s">
        <v>142</v>
      </c>
      <c r="L136" s="32"/>
      <c r="M136" s="139" t="s">
        <v>1</v>
      </c>
      <c r="N136" s="140" t="s">
        <v>44</v>
      </c>
      <c r="P136" s="141">
        <f>O136*H136</f>
        <v>0</v>
      </c>
      <c r="Q136" s="141">
        <v>8.6800000000000002E-3</v>
      </c>
      <c r="R136" s="141">
        <f>Q136*H136</f>
        <v>3.1248000000000001E-2</v>
      </c>
      <c r="S136" s="141">
        <v>0</v>
      </c>
      <c r="T136" s="142">
        <f>S136*H136</f>
        <v>0</v>
      </c>
      <c r="AR136" s="143" t="s">
        <v>143</v>
      </c>
      <c r="AT136" s="143" t="s">
        <v>138</v>
      </c>
      <c r="AU136" s="143" t="s">
        <v>90</v>
      </c>
      <c r="AY136" s="17" t="s">
        <v>136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87</v>
      </c>
      <c r="BK136" s="144">
        <f>ROUND(I136*H136,2)</f>
        <v>0</v>
      </c>
      <c r="BL136" s="17" t="s">
        <v>143</v>
      </c>
      <c r="BM136" s="143" t="s">
        <v>160</v>
      </c>
    </row>
    <row r="137" spans="2:65" s="12" customFormat="1">
      <c r="B137" s="145"/>
      <c r="D137" s="146" t="s">
        <v>145</v>
      </c>
      <c r="E137" s="147" t="s">
        <v>1</v>
      </c>
      <c r="F137" s="148" t="s">
        <v>1764</v>
      </c>
      <c r="H137" s="149">
        <v>3.6</v>
      </c>
      <c r="I137" s="150"/>
      <c r="L137" s="145"/>
      <c r="M137" s="151"/>
      <c r="T137" s="152"/>
      <c r="AT137" s="147" t="s">
        <v>145</v>
      </c>
      <c r="AU137" s="147" t="s">
        <v>90</v>
      </c>
      <c r="AV137" s="12" t="s">
        <v>90</v>
      </c>
      <c r="AW137" s="12" t="s">
        <v>34</v>
      </c>
      <c r="AX137" s="12" t="s">
        <v>87</v>
      </c>
      <c r="AY137" s="147" t="s">
        <v>136</v>
      </c>
    </row>
    <row r="138" spans="2:65" s="1" customFormat="1" ht="16.5" customHeight="1">
      <c r="B138" s="32"/>
      <c r="C138" s="132" t="s">
        <v>162</v>
      </c>
      <c r="D138" s="132" t="s">
        <v>138</v>
      </c>
      <c r="E138" s="133" t="s">
        <v>163</v>
      </c>
      <c r="F138" s="134" t="s">
        <v>164</v>
      </c>
      <c r="G138" s="135" t="s">
        <v>159</v>
      </c>
      <c r="H138" s="136">
        <v>9.6</v>
      </c>
      <c r="I138" s="137"/>
      <c r="J138" s="138">
        <f>ROUND(I138*H138,2)</f>
        <v>0</v>
      </c>
      <c r="K138" s="134" t="s">
        <v>142</v>
      </c>
      <c r="L138" s="32"/>
      <c r="M138" s="139" t="s">
        <v>1</v>
      </c>
      <c r="N138" s="140" t="s">
        <v>44</v>
      </c>
      <c r="P138" s="141">
        <f>O138*H138</f>
        <v>0</v>
      </c>
      <c r="Q138" s="141">
        <v>3.6900000000000002E-2</v>
      </c>
      <c r="R138" s="141">
        <f>Q138*H138</f>
        <v>0.35424</v>
      </c>
      <c r="S138" s="141">
        <v>0</v>
      </c>
      <c r="T138" s="142">
        <f>S138*H138</f>
        <v>0</v>
      </c>
      <c r="AR138" s="143" t="s">
        <v>143</v>
      </c>
      <c r="AT138" s="143" t="s">
        <v>138</v>
      </c>
      <c r="AU138" s="143" t="s">
        <v>90</v>
      </c>
      <c r="AY138" s="17" t="s">
        <v>136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87</v>
      </c>
      <c r="BK138" s="144">
        <f>ROUND(I138*H138,2)</f>
        <v>0</v>
      </c>
      <c r="BL138" s="17" t="s">
        <v>143</v>
      </c>
      <c r="BM138" s="143" t="s">
        <v>165</v>
      </c>
    </row>
    <row r="139" spans="2:65" s="12" customFormat="1">
      <c r="B139" s="145"/>
      <c r="D139" s="146" t="s">
        <v>145</v>
      </c>
      <c r="E139" s="147" t="s">
        <v>1</v>
      </c>
      <c r="F139" s="148" t="s">
        <v>1765</v>
      </c>
      <c r="H139" s="149">
        <v>4.8</v>
      </c>
      <c r="I139" s="150"/>
      <c r="L139" s="145"/>
      <c r="M139" s="151"/>
      <c r="T139" s="152"/>
      <c r="AT139" s="147" t="s">
        <v>145</v>
      </c>
      <c r="AU139" s="147" t="s">
        <v>90</v>
      </c>
      <c r="AV139" s="12" t="s">
        <v>90</v>
      </c>
      <c r="AW139" s="12" t="s">
        <v>34</v>
      </c>
      <c r="AX139" s="12" t="s">
        <v>79</v>
      </c>
      <c r="AY139" s="147" t="s">
        <v>136</v>
      </c>
    </row>
    <row r="140" spans="2:65" s="12" customFormat="1">
      <c r="B140" s="145"/>
      <c r="D140" s="146" t="s">
        <v>145</v>
      </c>
      <c r="E140" s="147" t="s">
        <v>1</v>
      </c>
      <c r="F140" s="148" t="s">
        <v>1766</v>
      </c>
      <c r="H140" s="149">
        <v>4.8</v>
      </c>
      <c r="I140" s="150"/>
      <c r="L140" s="145"/>
      <c r="M140" s="151"/>
      <c r="T140" s="152"/>
      <c r="AT140" s="147" t="s">
        <v>145</v>
      </c>
      <c r="AU140" s="147" t="s">
        <v>90</v>
      </c>
      <c r="AV140" s="12" t="s">
        <v>90</v>
      </c>
      <c r="AW140" s="12" t="s">
        <v>34</v>
      </c>
      <c r="AX140" s="12" t="s">
        <v>79</v>
      </c>
      <c r="AY140" s="147" t="s">
        <v>136</v>
      </c>
    </row>
    <row r="141" spans="2:65" s="13" customFormat="1">
      <c r="B141" s="153"/>
      <c r="D141" s="146" t="s">
        <v>145</v>
      </c>
      <c r="E141" s="154" t="s">
        <v>1</v>
      </c>
      <c r="F141" s="155" t="s">
        <v>168</v>
      </c>
      <c r="H141" s="156">
        <v>9.6</v>
      </c>
      <c r="I141" s="157"/>
      <c r="L141" s="153"/>
      <c r="M141" s="158"/>
      <c r="T141" s="159"/>
      <c r="AT141" s="154" t="s">
        <v>145</v>
      </c>
      <c r="AU141" s="154" t="s">
        <v>90</v>
      </c>
      <c r="AV141" s="13" t="s">
        <v>143</v>
      </c>
      <c r="AW141" s="13" t="s">
        <v>34</v>
      </c>
      <c r="AX141" s="13" t="s">
        <v>87</v>
      </c>
      <c r="AY141" s="154" t="s">
        <v>136</v>
      </c>
    </row>
    <row r="142" spans="2:65" s="1" customFormat="1" ht="24.2" customHeight="1">
      <c r="B142" s="32"/>
      <c r="C142" s="132" t="s">
        <v>169</v>
      </c>
      <c r="D142" s="132" t="s">
        <v>138</v>
      </c>
      <c r="E142" s="133" t="s">
        <v>175</v>
      </c>
      <c r="F142" s="134" t="s">
        <v>176</v>
      </c>
      <c r="G142" s="135" t="s">
        <v>159</v>
      </c>
      <c r="H142" s="136">
        <v>2.4</v>
      </c>
      <c r="I142" s="137"/>
      <c r="J142" s="138">
        <f>ROUND(I142*H142,2)</f>
        <v>0</v>
      </c>
      <c r="K142" s="134" t="s">
        <v>142</v>
      </c>
      <c r="L142" s="32"/>
      <c r="M142" s="139" t="s">
        <v>1</v>
      </c>
      <c r="N142" s="140" t="s">
        <v>44</v>
      </c>
      <c r="P142" s="141">
        <f>O142*H142</f>
        <v>0</v>
      </c>
      <c r="Q142" s="141">
        <v>3.6900000000000002E-2</v>
      </c>
      <c r="R142" s="141">
        <f>Q142*H142</f>
        <v>8.856E-2</v>
      </c>
      <c r="S142" s="141">
        <v>0</v>
      </c>
      <c r="T142" s="142">
        <f>S142*H142</f>
        <v>0</v>
      </c>
      <c r="AR142" s="143" t="s">
        <v>143</v>
      </c>
      <c r="AT142" s="143" t="s">
        <v>138</v>
      </c>
      <c r="AU142" s="143" t="s">
        <v>90</v>
      </c>
      <c r="AY142" s="17" t="s">
        <v>136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87</v>
      </c>
      <c r="BK142" s="144">
        <f>ROUND(I142*H142,2)</f>
        <v>0</v>
      </c>
      <c r="BL142" s="17" t="s">
        <v>143</v>
      </c>
      <c r="BM142" s="143" t="s">
        <v>177</v>
      </c>
    </row>
    <row r="143" spans="2:65" s="12" customFormat="1">
      <c r="B143" s="145"/>
      <c r="D143" s="146" t="s">
        <v>145</v>
      </c>
      <c r="E143" s="147" t="s">
        <v>1</v>
      </c>
      <c r="F143" s="148" t="s">
        <v>1282</v>
      </c>
      <c r="H143" s="149">
        <v>2.4</v>
      </c>
      <c r="I143" s="150"/>
      <c r="L143" s="145"/>
      <c r="M143" s="151"/>
      <c r="T143" s="152"/>
      <c r="AT143" s="147" t="s">
        <v>145</v>
      </c>
      <c r="AU143" s="147" t="s">
        <v>90</v>
      </c>
      <c r="AV143" s="12" t="s">
        <v>90</v>
      </c>
      <c r="AW143" s="12" t="s">
        <v>34</v>
      </c>
      <c r="AX143" s="12" t="s">
        <v>87</v>
      </c>
      <c r="AY143" s="147" t="s">
        <v>136</v>
      </c>
    </row>
    <row r="144" spans="2:65" s="1" customFormat="1" ht="24.2" customHeight="1">
      <c r="B144" s="32"/>
      <c r="C144" s="132" t="s">
        <v>174</v>
      </c>
      <c r="D144" s="132" t="s">
        <v>138</v>
      </c>
      <c r="E144" s="133" t="s">
        <v>180</v>
      </c>
      <c r="F144" s="134" t="s">
        <v>181</v>
      </c>
      <c r="G144" s="135" t="s">
        <v>159</v>
      </c>
      <c r="H144" s="136">
        <v>2.4</v>
      </c>
      <c r="I144" s="137"/>
      <c r="J144" s="138">
        <f>ROUND(I144*H144,2)</f>
        <v>0</v>
      </c>
      <c r="K144" s="134" t="s">
        <v>142</v>
      </c>
      <c r="L144" s="32"/>
      <c r="M144" s="139" t="s">
        <v>1</v>
      </c>
      <c r="N144" s="140" t="s">
        <v>44</v>
      </c>
      <c r="P144" s="141">
        <f>O144*H144</f>
        <v>0</v>
      </c>
      <c r="Q144" s="141">
        <v>0.10775</v>
      </c>
      <c r="R144" s="141">
        <f>Q144*H144</f>
        <v>0.2586</v>
      </c>
      <c r="S144" s="141">
        <v>0</v>
      </c>
      <c r="T144" s="142">
        <f>S144*H144</f>
        <v>0</v>
      </c>
      <c r="AR144" s="143" t="s">
        <v>143</v>
      </c>
      <c r="AT144" s="143" t="s">
        <v>138</v>
      </c>
      <c r="AU144" s="143" t="s">
        <v>90</v>
      </c>
      <c r="AY144" s="17" t="s">
        <v>136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87</v>
      </c>
      <c r="BK144" s="144">
        <f>ROUND(I144*H144,2)</f>
        <v>0</v>
      </c>
      <c r="BL144" s="17" t="s">
        <v>143</v>
      </c>
      <c r="BM144" s="143" t="s">
        <v>182</v>
      </c>
    </row>
    <row r="145" spans="2:65" s="12" customFormat="1">
      <c r="B145" s="145"/>
      <c r="D145" s="146" t="s">
        <v>145</v>
      </c>
      <c r="E145" s="147" t="s">
        <v>1</v>
      </c>
      <c r="F145" s="148" t="s">
        <v>1282</v>
      </c>
      <c r="H145" s="149">
        <v>2.4</v>
      </c>
      <c r="I145" s="150"/>
      <c r="L145" s="145"/>
      <c r="M145" s="151"/>
      <c r="T145" s="152"/>
      <c r="AT145" s="147" t="s">
        <v>145</v>
      </c>
      <c r="AU145" s="147" t="s">
        <v>90</v>
      </c>
      <c r="AV145" s="12" t="s">
        <v>90</v>
      </c>
      <c r="AW145" s="12" t="s">
        <v>34</v>
      </c>
      <c r="AX145" s="12" t="s">
        <v>87</v>
      </c>
      <c r="AY145" s="147" t="s">
        <v>136</v>
      </c>
    </row>
    <row r="146" spans="2:65" s="1" customFormat="1" ht="24.2" customHeight="1">
      <c r="B146" s="32"/>
      <c r="C146" s="132" t="s">
        <v>179</v>
      </c>
      <c r="D146" s="132" t="s">
        <v>138</v>
      </c>
      <c r="E146" s="133" t="s">
        <v>185</v>
      </c>
      <c r="F146" s="134" t="s">
        <v>186</v>
      </c>
      <c r="G146" s="135" t="s">
        <v>187</v>
      </c>
      <c r="H146" s="136">
        <v>6</v>
      </c>
      <c r="I146" s="137"/>
      <c r="J146" s="138">
        <f>ROUND(I146*H146,2)</f>
        <v>0</v>
      </c>
      <c r="K146" s="134" t="s">
        <v>142</v>
      </c>
      <c r="L146" s="32"/>
      <c r="M146" s="139" t="s">
        <v>1</v>
      </c>
      <c r="N146" s="140" t="s">
        <v>44</v>
      </c>
      <c r="P146" s="141">
        <f>O146*H146</f>
        <v>0</v>
      </c>
      <c r="Q146" s="141">
        <v>6.4999999999999997E-4</v>
      </c>
      <c r="R146" s="141">
        <f>Q146*H146</f>
        <v>3.8999999999999998E-3</v>
      </c>
      <c r="S146" s="141">
        <v>0</v>
      </c>
      <c r="T146" s="142">
        <f>S146*H146</f>
        <v>0</v>
      </c>
      <c r="AR146" s="143" t="s">
        <v>143</v>
      </c>
      <c r="AT146" s="143" t="s">
        <v>138</v>
      </c>
      <c r="AU146" s="143" t="s">
        <v>90</v>
      </c>
      <c r="AY146" s="17" t="s">
        <v>136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87</v>
      </c>
      <c r="BK146" s="144">
        <f>ROUND(I146*H146,2)</f>
        <v>0</v>
      </c>
      <c r="BL146" s="17" t="s">
        <v>143</v>
      </c>
      <c r="BM146" s="143" t="s">
        <v>188</v>
      </c>
    </row>
    <row r="147" spans="2:65" s="12" customFormat="1">
      <c r="B147" s="145"/>
      <c r="D147" s="146" t="s">
        <v>145</v>
      </c>
      <c r="E147" s="147" t="s">
        <v>1</v>
      </c>
      <c r="F147" s="148" t="s">
        <v>1767</v>
      </c>
      <c r="H147" s="149">
        <v>6</v>
      </c>
      <c r="I147" s="150"/>
      <c r="L147" s="145"/>
      <c r="M147" s="151"/>
      <c r="T147" s="152"/>
      <c r="AT147" s="147" t="s">
        <v>145</v>
      </c>
      <c r="AU147" s="147" t="s">
        <v>90</v>
      </c>
      <c r="AV147" s="12" t="s">
        <v>90</v>
      </c>
      <c r="AW147" s="12" t="s">
        <v>34</v>
      </c>
      <c r="AX147" s="12" t="s">
        <v>87</v>
      </c>
      <c r="AY147" s="147" t="s">
        <v>136</v>
      </c>
    </row>
    <row r="148" spans="2:65" s="1" customFormat="1" ht="24.2" customHeight="1">
      <c r="B148" s="32"/>
      <c r="C148" s="132" t="s">
        <v>184</v>
      </c>
      <c r="D148" s="132" t="s">
        <v>138</v>
      </c>
      <c r="E148" s="133" t="s">
        <v>191</v>
      </c>
      <c r="F148" s="134" t="s">
        <v>192</v>
      </c>
      <c r="G148" s="135" t="s">
        <v>187</v>
      </c>
      <c r="H148" s="136">
        <v>6</v>
      </c>
      <c r="I148" s="137"/>
      <c r="J148" s="138">
        <f>ROUND(I148*H148,2)</f>
        <v>0</v>
      </c>
      <c r="K148" s="134" t="s">
        <v>142</v>
      </c>
      <c r="L148" s="32"/>
      <c r="M148" s="139" t="s">
        <v>1</v>
      </c>
      <c r="N148" s="140" t="s">
        <v>44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143</v>
      </c>
      <c r="AT148" s="143" t="s">
        <v>138</v>
      </c>
      <c r="AU148" s="143" t="s">
        <v>90</v>
      </c>
      <c r="AY148" s="17" t="s">
        <v>136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87</v>
      </c>
      <c r="BK148" s="144">
        <f>ROUND(I148*H148,2)</f>
        <v>0</v>
      </c>
      <c r="BL148" s="17" t="s">
        <v>143</v>
      </c>
      <c r="BM148" s="143" t="s">
        <v>193</v>
      </c>
    </row>
    <row r="149" spans="2:65" s="1" customFormat="1" ht="24.2" customHeight="1">
      <c r="B149" s="32"/>
      <c r="C149" s="132" t="s">
        <v>190</v>
      </c>
      <c r="D149" s="132" t="s">
        <v>138</v>
      </c>
      <c r="E149" s="133" t="s">
        <v>195</v>
      </c>
      <c r="F149" s="134" t="s">
        <v>196</v>
      </c>
      <c r="G149" s="135" t="s">
        <v>197</v>
      </c>
      <c r="H149" s="136">
        <v>60</v>
      </c>
      <c r="I149" s="137"/>
      <c r="J149" s="138">
        <f>ROUND(I149*H149,2)</f>
        <v>0</v>
      </c>
      <c r="K149" s="134" t="s">
        <v>142</v>
      </c>
      <c r="L149" s="32"/>
      <c r="M149" s="139" t="s">
        <v>1</v>
      </c>
      <c r="N149" s="140" t="s">
        <v>44</v>
      </c>
      <c r="P149" s="141">
        <f>O149*H149</f>
        <v>0</v>
      </c>
      <c r="Q149" s="141">
        <v>6.4000000000000005E-4</v>
      </c>
      <c r="R149" s="141">
        <f>Q149*H149</f>
        <v>3.8400000000000004E-2</v>
      </c>
      <c r="S149" s="141">
        <v>0</v>
      </c>
      <c r="T149" s="142">
        <f>S149*H149</f>
        <v>0</v>
      </c>
      <c r="AR149" s="143" t="s">
        <v>143</v>
      </c>
      <c r="AT149" s="143" t="s">
        <v>138</v>
      </c>
      <c r="AU149" s="143" t="s">
        <v>90</v>
      </c>
      <c r="AY149" s="17" t="s">
        <v>136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87</v>
      </c>
      <c r="BK149" s="144">
        <f>ROUND(I149*H149,2)</f>
        <v>0</v>
      </c>
      <c r="BL149" s="17" t="s">
        <v>143</v>
      </c>
      <c r="BM149" s="143" t="s">
        <v>198</v>
      </c>
    </row>
    <row r="150" spans="2:65" s="12" customFormat="1">
      <c r="B150" s="145"/>
      <c r="D150" s="146" t="s">
        <v>145</v>
      </c>
      <c r="E150" s="147" t="s">
        <v>1</v>
      </c>
      <c r="F150" s="148" t="s">
        <v>1768</v>
      </c>
      <c r="H150" s="149">
        <v>60</v>
      </c>
      <c r="I150" s="150"/>
      <c r="L150" s="145"/>
      <c r="M150" s="151"/>
      <c r="T150" s="152"/>
      <c r="AT150" s="147" t="s">
        <v>145</v>
      </c>
      <c r="AU150" s="147" t="s">
        <v>90</v>
      </c>
      <c r="AV150" s="12" t="s">
        <v>90</v>
      </c>
      <c r="AW150" s="12" t="s">
        <v>34</v>
      </c>
      <c r="AX150" s="12" t="s">
        <v>87</v>
      </c>
      <c r="AY150" s="147" t="s">
        <v>136</v>
      </c>
    </row>
    <row r="151" spans="2:65" s="1" customFormat="1" ht="24.2" customHeight="1">
      <c r="B151" s="32"/>
      <c r="C151" s="132" t="s">
        <v>194</v>
      </c>
      <c r="D151" s="132" t="s">
        <v>138</v>
      </c>
      <c r="E151" s="133" t="s">
        <v>201</v>
      </c>
      <c r="F151" s="134" t="s">
        <v>202</v>
      </c>
      <c r="G151" s="135" t="s">
        <v>197</v>
      </c>
      <c r="H151" s="136">
        <v>60</v>
      </c>
      <c r="I151" s="137"/>
      <c r="J151" s="138">
        <f>ROUND(I151*H151,2)</f>
        <v>0</v>
      </c>
      <c r="K151" s="134" t="s">
        <v>142</v>
      </c>
      <c r="L151" s="32"/>
      <c r="M151" s="139" t="s">
        <v>1</v>
      </c>
      <c r="N151" s="140" t="s">
        <v>44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143</v>
      </c>
      <c r="AT151" s="143" t="s">
        <v>138</v>
      </c>
      <c r="AU151" s="143" t="s">
        <v>90</v>
      </c>
      <c r="AY151" s="17" t="s">
        <v>136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87</v>
      </c>
      <c r="BK151" s="144">
        <f>ROUND(I151*H151,2)</f>
        <v>0</v>
      </c>
      <c r="BL151" s="17" t="s">
        <v>143</v>
      </c>
      <c r="BM151" s="143" t="s">
        <v>203</v>
      </c>
    </row>
    <row r="152" spans="2:65" s="1" customFormat="1" ht="33" customHeight="1">
      <c r="B152" s="32"/>
      <c r="C152" s="132" t="s">
        <v>200</v>
      </c>
      <c r="D152" s="132" t="s">
        <v>138</v>
      </c>
      <c r="E152" s="133" t="s">
        <v>205</v>
      </c>
      <c r="F152" s="134" t="s">
        <v>206</v>
      </c>
      <c r="G152" s="135" t="s">
        <v>207</v>
      </c>
      <c r="H152" s="136">
        <v>197.101</v>
      </c>
      <c r="I152" s="137"/>
      <c r="J152" s="138">
        <f>ROUND(I152*H152,2)</f>
        <v>0</v>
      </c>
      <c r="K152" s="134" t="s">
        <v>142</v>
      </c>
      <c r="L152" s="32"/>
      <c r="M152" s="139" t="s">
        <v>1</v>
      </c>
      <c r="N152" s="140" t="s">
        <v>44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143</v>
      </c>
      <c r="AT152" s="143" t="s">
        <v>138</v>
      </c>
      <c r="AU152" s="143" t="s">
        <v>90</v>
      </c>
      <c r="AY152" s="17" t="s">
        <v>136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87</v>
      </c>
      <c r="BK152" s="144">
        <f>ROUND(I152*H152,2)</f>
        <v>0</v>
      </c>
      <c r="BL152" s="17" t="s">
        <v>143</v>
      </c>
      <c r="BM152" s="143" t="s">
        <v>208</v>
      </c>
    </row>
    <row r="153" spans="2:65" s="14" customFormat="1" ht="22.5">
      <c r="B153" s="160"/>
      <c r="D153" s="146" t="s">
        <v>145</v>
      </c>
      <c r="E153" s="161" t="s">
        <v>1</v>
      </c>
      <c r="F153" s="162" t="s">
        <v>1769</v>
      </c>
      <c r="H153" s="161" t="s">
        <v>1</v>
      </c>
      <c r="I153" s="163"/>
      <c r="L153" s="160"/>
      <c r="M153" s="164"/>
      <c r="T153" s="165"/>
      <c r="AT153" s="161" t="s">
        <v>145</v>
      </c>
      <c r="AU153" s="161" t="s">
        <v>90</v>
      </c>
      <c r="AV153" s="14" t="s">
        <v>87</v>
      </c>
      <c r="AW153" s="14" t="s">
        <v>34</v>
      </c>
      <c r="AX153" s="14" t="s">
        <v>79</v>
      </c>
      <c r="AY153" s="161" t="s">
        <v>136</v>
      </c>
    </row>
    <row r="154" spans="2:65" s="12" customFormat="1">
      <c r="B154" s="145"/>
      <c r="D154" s="146" t="s">
        <v>145</v>
      </c>
      <c r="E154" s="147" t="s">
        <v>1</v>
      </c>
      <c r="F154" s="148" t="s">
        <v>1770</v>
      </c>
      <c r="H154" s="149">
        <v>17.12</v>
      </c>
      <c r="I154" s="150"/>
      <c r="L154" s="145"/>
      <c r="M154" s="151"/>
      <c r="T154" s="152"/>
      <c r="AT154" s="147" t="s">
        <v>145</v>
      </c>
      <c r="AU154" s="147" t="s">
        <v>90</v>
      </c>
      <c r="AV154" s="12" t="s">
        <v>90</v>
      </c>
      <c r="AW154" s="12" t="s">
        <v>34</v>
      </c>
      <c r="AX154" s="12" t="s">
        <v>79</v>
      </c>
      <c r="AY154" s="147" t="s">
        <v>136</v>
      </c>
    </row>
    <row r="155" spans="2:65" s="12" customFormat="1">
      <c r="B155" s="145"/>
      <c r="D155" s="146" t="s">
        <v>145</v>
      </c>
      <c r="E155" s="147" t="s">
        <v>1</v>
      </c>
      <c r="F155" s="148" t="s">
        <v>1771</v>
      </c>
      <c r="H155" s="149">
        <v>4.0679999999999996</v>
      </c>
      <c r="I155" s="150"/>
      <c r="L155" s="145"/>
      <c r="M155" s="151"/>
      <c r="T155" s="152"/>
      <c r="AT155" s="147" t="s">
        <v>145</v>
      </c>
      <c r="AU155" s="147" t="s">
        <v>90</v>
      </c>
      <c r="AV155" s="12" t="s">
        <v>90</v>
      </c>
      <c r="AW155" s="12" t="s">
        <v>34</v>
      </c>
      <c r="AX155" s="12" t="s">
        <v>79</v>
      </c>
      <c r="AY155" s="147" t="s">
        <v>136</v>
      </c>
    </row>
    <row r="156" spans="2:65" s="12" customFormat="1">
      <c r="B156" s="145"/>
      <c r="D156" s="146" t="s">
        <v>145</v>
      </c>
      <c r="E156" s="147" t="s">
        <v>1</v>
      </c>
      <c r="F156" s="148" t="s">
        <v>1772</v>
      </c>
      <c r="H156" s="149">
        <v>8.6059999999999999</v>
      </c>
      <c r="I156" s="150"/>
      <c r="L156" s="145"/>
      <c r="M156" s="151"/>
      <c r="T156" s="152"/>
      <c r="AT156" s="147" t="s">
        <v>145</v>
      </c>
      <c r="AU156" s="147" t="s">
        <v>90</v>
      </c>
      <c r="AV156" s="12" t="s">
        <v>90</v>
      </c>
      <c r="AW156" s="12" t="s">
        <v>34</v>
      </c>
      <c r="AX156" s="12" t="s">
        <v>79</v>
      </c>
      <c r="AY156" s="147" t="s">
        <v>136</v>
      </c>
    </row>
    <row r="157" spans="2:65" s="12" customFormat="1">
      <c r="B157" s="145"/>
      <c r="D157" s="146" t="s">
        <v>145</v>
      </c>
      <c r="E157" s="147" t="s">
        <v>1</v>
      </c>
      <c r="F157" s="148" t="s">
        <v>1773</v>
      </c>
      <c r="H157" s="149">
        <v>6.3920000000000003</v>
      </c>
      <c r="I157" s="150"/>
      <c r="L157" s="145"/>
      <c r="M157" s="151"/>
      <c r="T157" s="152"/>
      <c r="AT157" s="147" t="s">
        <v>145</v>
      </c>
      <c r="AU157" s="147" t="s">
        <v>90</v>
      </c>
      <c r="AV157" s="12" t="s">
        <v>90</v>
      </c>
      <c r="AW157" s="12" t="s">
        <v>34</v>
      </c>
      <c r="AX157" s="12" t="s">
        <v>79</v>
      </c>
      <c r="AY157" s="147" t="s">
        <v>136</v>
      </c>
    </row>
    <row r="158" spans="2:65" s="12" customFormat="1">
      <c r="B158" s="145"/>
      <c r="D158" s="146" t="s">
        <v>145</v>
      </c>
      <c r="E158" s="147" t="s">
        <v>1</v>
      </c>
      <c r="F158" s="148" t="s">
        <v>1774</v>
      </c>
      <c r="H158" s="149">
        <v>20.608000000000001</v>
      </c>
      <c r="I158" s="150"/>
      <c r="L158" s="145"/>
      <c r="M158" s="151"/>
      <c r="T158" s="152"/>
      <c r="AT158" s="147" t="s">
        <v>145</v>
      </c>
      <c r="AU158" s="147" t="s">
        <v>90</v>
      </c>
      <c r="AV158" s="12" t="s">
        <v>90</v>
      </c>
      <c r="AW158" s="12" t="s">
        <v>34</v>
      </c>
      <c r="AX158" s="12" t="s">
        <v>79</v>
      </c>
      <c r="AY158" s="147" t="s">
        <v>136</v>
      </c>
    </row>
    <row r="159" spans="2:65" s="12" customFormat="1">
      <c r="B159" s="145"/>
      <c r="D159" s="146" t="s">
        <v>145</v>
      </c>
      <c r="E159" s="147" t="s">
        <v>1</v>
      </c>
      <c r="F159" s="148" t="s">
        <v>1775</v>
      </c>
      <c r="H159" s="149">
        <v>10.372999999999999</v>
      </c>
      <c r="I159" s="150"/>
      <c r="L159" s="145"/>
      <c r="M159" s="151"/>
      <c r="T159" s="152"/>
      <c r="AT159" s="147" t="s">
        <v>145</v>
      </c>
      <c r="AU159" s="147" t="s">
        <v>90</v>
      </c>
      <c r="AV159" s="12" t="s">
        <v>90</v>
      </c>
      <c r="AW159" s="12" t="s">
        <v>34</v>
      </c>
      <c r="AX159" s="12" t="s">
        <v>79</v>
      </c>
      <c r="AY159" s="147" t="s">
        <v>136</v>
      </c>
    </row>
    <row r="160" spans="2:65" s="12" customFormat="1">
      <c r="B160" s="145"/>
      <c r="D160" s="146" t="s">
        <v>145</v>
      </c>
      <c r="E160" s="147" t="s">
        <v>1</v>
      </c>
      <c r="F160" s="148" t="s">
        <v>1776</v>
      </c>
      <c r="H160" s="149">
        <v>5.2489999999999997</v>
      </c>
      <c r="I160" s="150"/>
      <c r="L160" s="145"/>
      <c r="M160" s="151"/>
      <c r="T160" s="152"/>
      <c r="AT160" s="147" t="s">
        <v>145</v>
      </c>
      <c r="AU160" s="147" t="s">
        <v>90</v>
      </c>
      <c r="AV160" s="12" t="s">
        <v>90</v>
      </c>
      <c r="AW160" s="12" t="s">
        <v>34</v>
      </c>
      <c r="AX160" s="12" t="s">
        <v>79</v>
      </c>
      <c r="AY160" s="147" t="s">
        <v>136</v>
      </c>
    </row>
    <row r="161" spans="2:51" s="12" customFormat="1">
      <c r="B161" s="145"/>
      <c r="D161" s="146" t="s">
        <v>145</v>
      </c>
      <c r="E161" s="147" t="s">
        <v>1</v>
      </c>
      <c r="F161" s="148" t="s">
        <v>1777</v>
      </c>
      <c r="H161" s="149">
        <v>7.7279999999999998</v>
      </c>
      <c r="I161" s="150"/>
      <c r="L161" s="145"/>
      <c r="M161" s="151"/>
      <c r="T161" s="152"/>
      <c r="AT161" s="147" t="s">
        <v>145</v>
      </c>
      <c r="AU161" s="147" t="s">
        <v>90</v>
      </c>
      <c r="AV161" s="12" t="s">
        <v>90</v>
      </c>
      <c r="AW161" s="12" t="s">
        <v>34</v>
      </c>
      <c r="AX161" s="12" t="s">
        <v>79</v>
      </c>
      <c r="AY161" s="147" t="s">
        <v>136</v>
      </c>
    </row>
    <row r="162" spans="2:51" s="12" customFormat="1">
      <c r="B162" s="145"/>
      <c r="D162" s="146" t="s">
        <v>145</v>
      </c>
      <c r="E162" s="147" t="s">
        <v>1</v>
      </c>
      <c r="F162" s="148" t="s">
        <v>1778</v>
      </c>
      <c r="H162" s="149">
        <v>7.2329999999999997</v>
      </c>
      <c r="I162" s="150"/>
      <c r="L162" s="145"/>
      <c r="M162" s="151"/>
      <c r="T162" s="152"/>
      <c r="AT162" s="147" t="s">
        <v>145</v>
      </c>
      <c r="AU162" s="147" t="s">
        <v>90</v>
      </c>
      <c r="AV162" s="12" t="s">
        <v>90</v>
      </c>
      <c r="AW162" s="12" t="s">
        <v>34</v>
      </c>
      <c r="AX162" s="12" t="s">
        <v>79</v>
      </c>
      <c r="AY162" s="147" t="s">
        <v>136</v>
      </c>
    </row>
    <row r="163" spans="2:51" s="12" customFormat="1">
      <c r="B163" s="145"/>
      <c r="D163" s="146" t="s">
        <v>145</v>
      </c>
      <c r="E163" s="147" t="s">
        <v>1</v>
      </c>
      <c r="F163" s="148" t="s">
        <v>1779</v>
      </c>
      <c r="H163" s="149">
        <v>7.2539999999999996</v>
      </c>
      <c r="I163" s="150"/>
      <c r="L163" s="145"/>
      <c r="M163" s="151"/>
      <c r="T163" s="152"/>
      <c r="AT163" s="147" t="s">
        <v>145</v>
      </c>
      <c r="AU163" s="147" t="s">
        <v>90</v>
      </c>
      <c r="AV163" s="12" t="s">
        <v>90</v>
      </c>
      <c r="AW163" s="12" t="s">
        <v>34</v>
      </c>
      <c r="AX163" s="12" t="s">
        <v>79</v>
      </c>
      <c r="AY163" s="147" t="s">
        <v>136</v>
      </c>
    </row>
    <row r="164" spans="2:51" s="12" customFormat="1">
      <c r="B164" s="145"/>
      <c r="D164" s="146" t="s">
        <v>145</v>
      </c>
      <c r="E164" s="147" t="s">
        <v>1</v>
      </c>
      <c r="F164" s="148" t="s">
        <v>1780</v>
      </c>
      <c r="H164" s="149">
        <v>3.0489999999999999</v>
      </c>
      <c r="I164" s="150"/>
      <c r="L164" s="145"/>
      <c r="M164" s="151"/>
      <c r="T164" s="152"/>
      <c r="AT164" s="147" t="s">
        <v>145</v>
      </c>
      <c r="AU164" s="147" t="s">
        <v>90</v>
      </c>
      <c r="AV164" s="12" t="s">
        <v>90</v>
      </c>
      <c r="AW164" s="12" t="s">
        <v>34</v>
      </c>
      <c r="AX164" s="12" t="s">
        <v>79</v>
      </c>
      <c r="AY164" s="147" t="s">
        <v>136</v>
      </c>
    </row>
    <row r="165" spans="2:51" s="12" customFormat="1">
      <c r="B165" s="145"/>
      <c r="D165" s="146" t="s">
        <v>145</v>
      </c>
      <c r="E165" s="147" t="s">
        <v>1</v>
      </c>
      <c r="F165" s="148" t="s">
        <v>1781</v>
      </c>
      <c r="H165" s="149">
        <v>4.0529999999999999</v>
      </c>
      <c r="I165" s="150"/>
      <c r="L165" s="145"/>
      <c r="M165" s="151"/>
      <c r="T165" s="152"/>
      <c r="AT165" s="147" t="s">
        <v>145</v>
      </c>
      <c r="AU165" s="147" t="s">
        <v>90</v>
      </c>
      <c r="AV165" s="12" t="s">
        <v>90</v>
      </c>
      <c r="AW165" s="12" t="s">
        <v>34</v>
      </c>
      <c r="AX165" s="12" t="s">
        <v>79</v>
      </c>
      <c r="AY165" s="147" t="s">
        <v>136</v>
      </c>
    </row>
    <row r="166" spans="2:51" s="12" customFormat="1">
      <c r="B166" s="145"/>
      <c r="D166" s="146" t="s">
        <v>145</v>
      </c>
      <c r="E166" s="147" t="s">
        <v>1</v>
      </c>
      <c r="F166" s="148" t="s">
        <v>1782</v>
      </c>
      <c r="H166" s="149">
        <v>9.1880000000000006</v>
      </c>
      <c r="I166" s="150"/>
      <c r="L166" s="145"/>
      <c r="M166" s="151"/>
      <c r="T166" s="152"/>
      <c r="AT166" s="147" t="s">
        <v>145</v>
      </c>
      <c r="AU166" s="147" t="s">
        <v>90</v>
      </c>
      <c r="AV166" s="12" t="s">
        <v>90</v>
      </c>
      <c r="AW166" s="12" t="s">
        <v>34</v>
      </c>
      <c r="AX166" s="12" t="s">
        <v>79</v>
      </c>
      <c r="AY166" s="147" t="s">
        <v>136</v>
      </c>
    </row>
    <row r="167" spans="2:51" s="12" customFormat="1">
      <c r="B167" s="145"/>
      <c r="D167" s="146" t="s">
        <v>145</v>
      </c>
      <c r="E167" s="147" t="s">
        <v>1</v>
      </c>
      <c r="F167" s="148" t="s">
        <v>1783</v>
      </c>
      <c r="H167" s="149">
        <v>1.286</v>
      </c>
      <c r="I167" s="150"/>
      <c r="L167" s="145"/>
      <c r="M167" s="151"/>
      <c r="T167" s="152"/>
      <c r="AT167" s="147" t="s">
        <v>145</v>
      </c>
      <c r="AU167" s="147" t="s">
        <v>90</v>
      </c>
      <c r="AV167" s="12" t="s">
        <v>90</v>
      </c>
      <c r="AW167" s="12" t="s">
        <v>34</v>
      </c>
      <c r="AX167" s="12" t="s">
        <v>79</v>
      </c>
      <c r="AY167" s="147" t="s">
        <v>136</v>
      </c>
    </row>
    <row r="168" spans="2:51" s="12" customFormat="1">
      <c r="B168" s="145"/>
      <c r="D168" s="146" t="s">
        <v>145</v>
      </c>
      <c r="E168" s="147" t="s">
        <v>1</v>
      </c>
      <c r="F168" s="148" t="s">
        <v>1784</v>
      </c>
      <c r="H168" s="149">
        <v>15.914</v>
      </c>
      <c r="I168" s="150"/>
      <c r="L168" s="145"/>
      <c r="M168" s="151"/>
      <c r="T168" s="152"/>
      <c r="AT168" s="147" t="s">
        <v>145</v>
      </c>
      <c r="AU168" s="147" t="s">
        <v>90</v>
      </c>
      <c r="AV168" s="12" t="s">
        <v>90</v>
      </c>
      <c r="AW168" s="12" t="s">
        <v>34</v>
      </c>
      <c r="AX168" s="12" t="s">
        <v>79</v>
      </c>
      <c r="AY168" s="147" t="s">
        <v>136</v>
      </c>
    </row>
    <row r="169" spans="2:51" s="12" customFormat="1">
      <c r="B169" s="145"/>
      <c r="D169" s="146" t="s">
        <v>145</v>
      </c>
      <c r="E169" s="147" t="s">
        <v>1</v>
      </c>
      <c r="F169" s="148" t="s">
        <v>1785</v>
      </c>
      <c r="H169" s="149">
        <v>3.6520000000000001</v>
      </c>
      <c r="I169" s="150"/>
      <c r="L169" s="145"/>
      <c r="M169" s="151"/>
      <c r="T169" s="152"/>
      <c r="AT169" s="147" t="s">
        <v>145</v>
      </c>
      <c r="AU169" s="147" t="s">
        <v>90</v>
      </c>
      <c r="AV169" s="12" t="s">
        <v>90</v>
      </c>
      <c r="AW169" s="12" t="s">
        <v>34</v>
      </c>
      <c r="AX169" s="12" t="s">
        <v>79</v>
      </c>
      <c r="AY169" s="147" t="s">
        <v>136</v>
      </c>
    </row>
    <row r="170" spans="2:51" s="12" customFormat="1">
      <c r="B170" s="145"/>
      <c r="D170" s="146" t="s">
        <v>145</v>
      </c>
      <c r="E170" s="147" t="s">
        <v>1</v>
      </c>
      <c r="F170" s="148" t="s">
        <v>1786</v>
      </c>
      <c r="H170" s="149">
        <v>2.1379999999999999</v>
      </c>
      <c r="I170" s="150"/>
      <c r="L170" s="145"/>
      <c r="M170" s="151"/>
      <c r="T170" s="152"/>
      <c r="AT170" s="147" t="s">
        <v>145</v>
      </c>
      <c r="AU170" s="147" t="s">
        <v>90</v>
      </c>
      <c r="AV170" s="12" t="s">
        <v>90</v>
      </c>
      <c r="AW170" s="12" t="s">
        <v>34</v>
      </c>
      <c r="AX170" s="12" t="s">
        <v>79</v>
      </c>
      <c r="AY170" s="147" t="s">
        <v>136</v>
      </c>
    </row>
    <row r="171" spans="2:51" s="12" customFormat="1">
      <c r="B171" s="145"/>
      <c r="D171" s="146" t="s">
        <v>145</v>
      </c>
      <c r="E171" s="147" t="s">
        <v>1</v>
      </c>
      <c r="F171" s="148" t="s">
        <v>1787</v>
      </c>
      <c r="H171" s="149">
        <v>3.1749999999999998</v>
      </c>
      <c r="I171" s="150"/>
      <c r="L171" s="145"/>
      <c r="M171" s="151"/>
      <c r="T171" s="152"/>
      <c r="AT171" s="147" t="s">
        <v>145</v>
      </c>
      <c r="AU171" s="147" t="s">
        <v>90</v>
      </c>
      <c r="AV171" s="12" t="s">
        <v>90</v>
      </c>
      <c r="AW171" s="12" t="s">
        <v>34</v>
      </c>
      <c r="AX171" s="12" t="s">
        <v>79</v>
      </c>
      <c r="AY171" s="147" t="s">
        <v>136</v>
      </c>
    </row>
    <row r="172" spans="2:51" s="12" customFormat="1">
      <c r="B172" s="145"/>
      <c r="D172" s="146" t="s">
        <v>145</v>
      </c>
      <c r="E172" s="147" t="s">
        <v>1</v>
      </c>
      <c r="F172" s="148" t="s">
        <v>1788</v>
      </c>
      <c r="H172" s="149">
        <v>6.8470000000000004</v>
      </c>
      <c r="I172" s="150"/>
      <c r="L172" s="145"/>
      <c r="M172" s="151"/>
      <c r="T172" s="152"/>
      <c r="AT172" s="147" t="s">
        <v>145</v>
      </c>
      <c r="AU172" s="147" t="s">
        <v>90</v>
      </c>
      <c r="AV172" s="12" t="s">
        <v>90</v>
      </c>
      <c r="AW172" s="12" t="s">
        <v>34</v>
      </c>
      <c r="AX172" s="12" t="s">
        <v>79</v>
      </c>
      <c r="AY172" s="147" t="s">
        <v>136</v>
      </c>
    </row>
    <row r="173" spans="2:51" s="12" customFormat="1">
      <c r="B173" s="145"/>
      <c r="D173" s="146" t="s">
        <v>145</v>
      </c>
      <c r="E173" s="147" t="s">
        <v>1</v>
      </c>
      <c r="F173" s="148" t="s">
        <v>1789</v>
      </c>
      <c r="H173" s="149">
        <v>2.2709999999999999</v>
      </c>
      <c r="I173" s="150"/>
      <c r="L173" s="145"/>
      <c r="M173" s="151"/>
      <c r="T173" s="152"/>
      <c r="AT173" s="147" t="s">
        <v>145</v>
      </c>
      <c r="AU173" s="147" t="s">
        <v>90</v>
      </c>
      <c r="AV173" s="12" t="s">
        <v>90</v>
      </c>
      <c r="AW173" s="12" t="s">
        <v>34</v>
      </c>
      <c r="AX173" s="12" t="s">
        <v>79</v>
      </c>
      <c r="AY173" s="147" t="s">
        <v>136</v>
      </c>
    </row>
    <row r="174" spans="2:51" s="12" customFormat="1">
      <c r="B174" s="145"/>
      <c r="D174" s="146" t="s">
        <v>145</v>
      </c>
      <c r="E174" s="147" t="s">
        <v>1</v>
      </c>
      <c r="F174" s="148" t="s">
        <v>1790</v>
      </c>
      <c r="H174" s="149">
        <v>8.2680000000000007</v>
      </c>
      <c r="I174" s="150"/>
      <c r="L174" s="145"/>
      <c r="M174" s="151"/>
      <c r="T174" s="152"/>
      <c r="AT174" s="147" t="s">
        <v>145</v>
      </c>
      <c r="AU174" s="147" t="s">
        <v>90</v>
      </c>
      <c r="AV174" s="12" t="s">
        <v>90</v>
      </c>
      <c r="AW174" s="12" t="s">
        <v>34</v>
      </c>
      <c r="AX174" s="12" t="s">
        <v>79</v>
      </c>
      <c r="AY174" s="147" t="s">
        <v>136</v>
      </c>
    </row>
    <row r="175" spans="2:51" s="12" customFormat="1">
      <c r="B175" s="145"/>
      <c r="D175" s="146" t="s">
        <v>145</v>
      </c>
      <c r="E175" s="147" t="s">
        <v>1</v>
      </c>
      <c r="F175" s="148" t="s">
        <v>1791</v>
      </c>
      <c r="H175" s="149">
        <v>0.76100000000000001</v>
      </c>
      <c r="I175" s="150"/>
      <c r="L175" s="145"/>
      <c r="M175" s="151"/>
      <c r="T175" s="152"/>
      <c r="AT175" s="147" t="s">
        <v>145</v>
      </c>
      <c r="AU175" s="147" t="s">
        <v>90</v>
      </c>
      <c r="AV175" s="12" t="s">
        <v>90</v>
      </c>
      <c r="AW175" s="12" t="s">
        <v>34</v>
      </c>
      <c r="AX175" s="12" t="s">
        <v>79</v>
      </c>
      <c r="AY175" s="147" t="s">
        <v>136</v>
      </c>
    </row>
    <row r="176" spans="2:51" s="12" customFormat="1">
      <c r="B176" s="145"/>
      <c r="D176" s="146" t="s">
        <v>145</v>
      </c>
      <c r="E176" s="147" t="s">
        <v>1</v>
      </c>
      <c r="F176" s="148" t="s">
        <v>1792</v>
      </c>
      <c r="H176" s="149">
        <v>6.5620000000000003</v>
      </c>
      <c r="I176" s="150"/>
      <c r="L176" s="145"/>
      <c r="M176" s="151"/>
      <c r="T176" s="152"/>
      <c r="AT176" s="147" t="s">
        <v>145</v>
      </c>
      <c r="AU176" s="147" t="s">
        <v>90</v>
      </c>
      <c r="AV176" s="12" t="s">
        <v>90</v>
      </c>
      <c r="AW176" s="12" t="s">
        <v>34</v>
      </c>
      <c r="AX176" s="12" t="s">
        <v>79</v>
      </c>
      <c r="AY176" s="147" t="s">
        <v>136</v>
      </c>
    </row>
    <row r="177" spans="2:65" s="15" customFormat="1">
      <c r="B177" s="166"/>
      <c r="D177" s="146" t="s">
        <v>145</v>
      </c>
      <c r="E177" s="167" t="s">
        <v>1</v>
      </c>
      <c r="F177" s="168" t="s">
        <v>217</v>
      </c>
      <c r="H177" s="169">
        <v>161.79499999999999</v>
      </c>
      <c r="I177" s="170"/>
      <c r="L177" s="166"/>
      <c r="M177" s="171"/>
      <c r="T177" s="172"/>
      <c r="AT177" s="167" t="s">
        <v>145</v>
      </c>
      <c r="AU177" s="167" t="s">
        <v>90</v>
      </c>
      <c r="AV177" s="15" t="s">
        <v>152</v>
      </c>
      <c r="AW177" s="15" t="s">
        <v>34</v>
      </c>
      <c r="AX177" s="15" t="s">
        <v>79</v>
      </c>
      <c r="AY177" s="167" t="s">
        <v>136</v>
      </c>
    </row>
    <row r="178" spans="2:65" s="14" customFormat="1">
      <c r="B178" s="160"/>
      <c r="D178" s="146" t="s">
        <v>145</v>
      </c>
      <c r="E178" s="161" t="s">
        <v>1</v>
      </c>
      <c r="F178" s="162" t="s">
        <v>1793</v>
      </c>
      <c r="H178" s="161" t="s">
        <v>1</v>
      </c>
      <c r="I178" s="163"/>
      <c r="L178" s="160"/>
      <c r="M178" s="164"/>
      <c r="T178" s="165"/>
      <c r="AT178" s="161" t="s">
        <v>145</v>
      </c>
      <c r="AU178" s="161" t="s">
        <v>90</v>
      </c>
      <c r="AV178" s="14" t="s">
        <v>87</v>
      </c>
      <c r="AW178" s="14" t="s">
        <v>34</v>
      </c>
      <c r="AX178" s="14" t="s">
        <v>79</v>
      </c>
      <c r="AY178" s="161" t="s">
        <v>136</v>
      </c>
    </row>
    <row r="179" spans="2:65" s="12" customFormat="1">
      <c r="B179" s="145"/>
      <c r="D179" s="146" t="s">
        <v>145</v>
      </c>
      <c r="E179" s="147" t="s">
        <v>1</v>
      </c>
      <c r="F179" s="148" t="s">
        <v>1794</v>
      </c>
      <c r="H179" s="149">
        <v>3.6539999999999999</v>
      </c>
      <c r="I179" s="150"/>
      <c r="L179" s="145"/>
      <c r="M179" s="151"/>
      <c r="T179" s="152"/>
      <c r="AT179" s="147" t="s">
        <v>145</v>
      </c>
      <c r="AU179" s="147" t="s">
        <v>90</v>
      </c>
      <c r="AV179" s="12" t="s">
        <v>90</v>
      </c>
      <c r="AW179" s="12" t="s">
        <v>34</v>
      </c>
      <c r="AX179" s="12" t="s">
        <v>79</v>
      </c>
      <c r="AY179" s="147" t="s">
        <v>136</v>
      </c>
    </row>
    <row r="180" spans="2:65" s="12" customFormat="1">
      <c r="B180" s="145"/>
      <c r="D180" s="146" t="s">
        <v>145</v>
      </c>
      <c r="E180" s="147" t="s">
        <v>1</v>
      </c>
      <c r="F180" s="148" t="s">
        <v>1795</v>
      </c>
      <c r="H180" s="149">
        <v>1.8140000000000001</v>
      </c>
      <c r="I180" s="150"/>
      <c r="L180" s="145"/>
      <c r="M180" s="151"/>
      <c r="T180" s="152"/>
      <c r="AT180" s="147" t="s">
        <v>145</v>
      </c>
      <c r="AU180" s="147" t="s">
        <v>90</v>
      </c>
      <c r="AV180" s="12" t="s">
        <v>90</v>
      </c>
      <c r="AW180" s="12" t="s">
        <v>34</v>
      </c>
      <c r="AX180" s="12" t="s">
        <v>79</v>
      </c>
      <c r="AY180" s="147" t="s">
        <v>136</v>
      </c>
    </row>
    <row r="181" spans="2:65" s="12" customFormat="1">
      <c r="B181" s="145"/>
      <c r="D181" s="146" t="s">
        <v>145</v>
      </c>
      <c r="E181" s="147" t="s">
        <v>1</v>
      </c>
      <c r="F181" s="148" t="s">
        <v>1796</v>
      </c>
      <c r="H181" s="149">
        <v>0.67700000000000005</v>
      </c>
      <c r="I181" s="150"/>
      <c r="L181" s="145"/>
      <c r="M181" s="151"/>
      <c r="T181" s="152"/>
      <c r="AT181" s="147" t="s">
        <v>145</v>
      </c>
      <c r="AU181" s="147" t="s">
        <v>90</v>
      </c>
      <c r="AV181" s="12" t="s">
        <v>90</v>
      </c>
      <c r="AW181" s="12" t="s">
        <v>34</v>
      </c>
      <c r="AX181" s="12" t="s">
        <v>79</v>
      </c>
      <c r="AY181" s="147" t="s">
        <v>136</v>
      </c>
    </row>
    <row r="182" spans="2:65" s="12" customFormat="1">
      <c r="B182" s="145"/>
      <c r="D182" s="146" t="s">
        <v>145</v>
      </c>
      <c r="E182" s="147" t="s">
        <v>1</v>
      </c>
      <c r="F182" s="148" t="s">
        <v>1797</v>
      </c>
      <c r="H182" s="149">
        <v>0.64400000000000002</v>
      </c>
      <c r="I182" s="150"/>
      <c r="L182" s="145"/>
      <c r="M182" s="151"/>
      <c r="T182" s="152"/>
      <c r="AT182" s="147" t="s">
        <v>145</v>
      </c>
      <c r="AU182" s="147" t="s">
        <v>90</v>
      </c>
      <c r="AV182" s="12" t="s">
        <v>90</v>
      </c>
      <c r="AW182" s="12" t="s">
        <v>34</v>
      </c>
      <c r="AX182" s="12" t="s">
        <v>79</v>
      </c>
      <c r="AY182" s="147" t="s">
        <v>136</v>
      </c>
    </row>
    <row r="183" spans="2:65" s="12" customFormat="1">
      <c r="B183" s="145"/>
      <c r="D183" s="146" t="s">
        <v>145</v>
      </c>
      <c r="E183" s="147" t="s">
        <v>1</v>
      </c>
      <c r="F183" s="148" t="s">
        <v>1798</v>
      </c>
      <c r="H183" s="149">
        <v>2.3490000000000002</v>
      </c>
      <c r="I183" s="150"/>
      <c r="L183" s="145"/>
      <c r="M183" s="151"/>
      <c r="T183" s="152"/>
      <c r="AT183" s="147" t="s">
        <v>145</v>
      </c>
      <c r="AU183" s="147" t="s">
        <v>90</v>
      </c>
      <c r="AV183" s="12" t="s">
        <v>90</v>
      </c>
      <c r="AW183" s="12" t="s">
        <v>34</v>
      </c>
      <c r="AX183" s="12" t="s">
        <v>79</v>
      </c>
      <c r="AY183" s="147" t="s">
        <v>136</v>
      </c>
    </row>
    <row r="184" spans="2:65" s="12" customFormat="1">
      <c r="B184" s="145"/>
      <c r="D184" s="146" t="s">
        <v>145</v>
      </c>
      <c r="E184" s="147" t="s">
        <v>1</v>
      </c>
      <c r="F184" s="148" t="s">
        <v>1799</v>
      </c>
      <c r="H184" s="149">
        <v>0.91800000000000004</v>
      </c>
      <c r="I184" s="150"/>
      <c r="L184" s="145"/>
      <c r="M184" s="151"/>
      <c r="T184" s="152"/>
      <c r="AT184" s="147" t="s">
        <v>145</v>
      </c>
      <c r="AU184" s="147" t="s">
        <v>90</v>
      </c>
      <c r="AV184" s="12" t="s">
        <v>90</v>
      </c>
      <c r="AW184" s="12" t="s">
        <v>34</v>
      </c>
      <c r="AX184" s="12" t="s">
        <v>79</v>
      </c>
      <c r="AY184" s="147" t="s">
        <v>136</v>
      </c>
    </row>
    <row r="185" spans="2:65" s="12" customFormat="1">
      <c r="B185" s="145"/>
      <c r="D185" s="146" t="s">
        <v>145</v>
      </c>
      <c r="E185" s="147" t="s">
        <v>1</v>
      </c>
      <c r="F185" s="148" t="s">
        <v>1800</v>
      </c>
      <c r="H185" s="149">
        <v>1.242</v>
      </c>
      <c r="I185" s="150"/>
      <c r="L185" s="145"/>
      <c r="M185" s="151"/>
      <c r="T185" s="152"/>
      <c r="AT185" s="147" t="s">
        <v>145</v>
      </c>
      <c r="AU185" s="147" t="s">
        <v>90</v>
      </c>
      <c r="AV185" s="12" t="s">
        <v>90</v>
      </c>
      <c r="AW185" s="12" t="s">
        <v>34</v>
      </c>
      <c r="AX185" s="12" t="s">
        <v>79</v>
      </c>
      <c r="AY185" s="147" t="s">
        <v>136</v>
      </c>
    </row>
    <row r="186" spans="2:65" s="14" customFormat="1">
      <c r="B186" s="160"/>
      <c r="D186" s="146" t="s">
        <v>145</v>
      </c>
      <c r="E186" s="161" t="s">
        <v>1</v>
      </c>
      <c r="F186" s="162" t="s">
        <v>1801</v>
      </c>
      <c r="H186" s="161" t="s">
        <v>1</v>
      </c>
      <c r="I186" s="163"/>
      <c r="L186" s="160"/>
      <c r="M186" s="164"/>
      <c r="T186" s="165"/>
      <c r="AT186" s="161" t="s">
        <v>145</v>
      </c>
      <c r="AU186" s="161" t="s">
        <v>90</v>
      </c>
      <c r="AV186" s="14" t="s">
        <v>87</v>
      </c>
      <c r="AW186" s="14" t="s">
        <v>34</v>
      </c>
      <c r="AX186" s="14" t="s">
        <v>79</v>
      </c>
      <c r="AY186" s="161" t="s">
        <v>136</v>
      </c>
    </row>
    <row r="187" spans="2:65" s="12" customFormat="1">
      <c r="B187" s="145"/>
      <c r="D187" s="146" t="s">
        <v>145</v>
      </c>
      <c r="E187" s="147" t="s">
        <v>1</v>
      </c>
      <c r="F187" s="148" t="s">
        <v>1802</v>
      </c>
      <c r="H187" s="149">
        <v>24.007999999999999</v>
      </c>
      <c r="I187" s="150"/>
      <c r="L187" s="145"/>
      <c r="M187" s="151"/>
      <c r="T187" s="152"/>
      <c r="AT187" s="147" t="s">
        <v>145</v>
      </c>
      <c r="AU187" s="147" t="s">
        <v>90</v>
      </c>
      <c r="AV187" s="12" t="s">
        <v>90</v>
      </c>
      <c r="AW187" s="12" t="s">
        <v>34</v>
      </c>
      <c r="AX187" s="12" t="s">
        <v>79</v>
      </c>
      <c r="AY187" s="147" t="s">
        <v>136</v>
      </c>
    </row>
    <row r="188" spans="2:65" s="15" customFormat="1">
      <c r="B188" s="166"/>
      <c r="D188" s="146" t="s">
        <v>145</v>
      </c>
      <c r="E188" s="167" t="s">
        <v>1</v>
      </c>
      <c r="F188" s="168" t="s">
        <v>217</v>
      </c>
      <c r="H188" s="169">
        <v>35.305999999999997</v>
      </c>
      <c r="I188" s="170"/>
      <c r="L188" s="166"/>
      <c r="M188" s="171"/>
      <c r="T188" s="172"/>
      <c r="AT188" s="167" t="s">
        <v>145</v>
      </c>
      <c r="AU188" s="167" t="s">
        <v>90</v>
      </c>
      <c r="AV188" s="15" t="s">
        <v>152</v>
      </c>
      <c r="AW188" s="15" t="s">
        <v>34</v>
      </c>
      <c r="AX188" s="15" t="s">
        <v>79</v>
      </c>
      <c r="AY188" s="167" t="s">
        <v>136</v>
      </c>
    </row>
    <row r="189" spans="2:65" s="13" customFormat="1">
      <c r="B189" s="153"/>
      <c r="D189" s="146" t="s">
        <v>145</v>
      </c>
      <c r="E189" s="154" t="s">
        <v>1</v>
      </c>
      <c r="F189" s="155" t="s">
        <v>168</v>
      </c>
      <c r="H189" s="156">
        <v>197.101</v>
      </c>
      <c r="I189" s="157"/>
      <c r="L189" s="153"/>
      <c r="M189" s="158"/>
      <c r="T189" s="159"/>
      <c r="AT189" s="154" t="s">
        <v>145</v>
      </c>
      <c r="AU189" s="154" t="s">
        <v>90</v>
      </c>
      <c r="AV189" s="13" t="s">
        <v>143</v>
      </c>
      <c r="AW189" s="13" t="s">
        <v>34</v>
      </c>
      <c r="AX189" s="13" t="s">
        <v>87</v>
      </c>
      <c r="AY189" s="154" t="s">
        <v>136</v>
      </c>
    </row>
    <row r="190" spans="2:65" s="1" customFormat="1" ht="24.2" customHeight="1">
      <c r="B190" s="32"/>
      <c r="C190" s="132" t="s">
        <v>204</v>
      </c>
      <c r="D190" s="132" t="s">
        <v>138</v>
      </c>
      <c r="E190" s="133" t="s">
        <v>1803</v>
      </c>
      <c r="F190" s="134" t="s">
        <v>1804</v>
      </c>
      <c r="G190" s="135" t="s">
        <v>187</v>
      </c>
      <c r="H190" s="136">
        <v>19</v>
      </c>
      <c r="I190" s="137"/>
      <c r="J190" s="138">
        <f>ROUND(I190*H190,2)</f>
        <v>0</v>
      </c>
      <c r="K190" s="134" t="s">
        <v>1</v>
      </c>
      <c r="L190" s="32"/>
      <c r="M190" s="139" t="s">
        <v>1</v>
      </c>
      <c r="N190" s="140" t="s">
        <v>44</v>
      </c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AR190" s="143" t="s">
        <v>143</v>
      </c>
      <c r="AT190" s="143" t="s">
        <v>138</v>
      </c>
      <c r="AU190" s="143" t="s">
        <v>90</v>
      </c>
      <c r="AY190" s="17" t="s">
        <v>136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87</v>
      </c>
      <c r="BK190" s="144">
        <f>ROUND(I190*H190,2)</f>
        <v>0</v>
      </c>
      <c r="BL190" s="17" t="s">
        <v>143</v>
      </c>
      <c r="BM190" s="143" t="s">
        <v>1805</v>
      </c>
    </row>
    <row r="191" spans="2:65" s="12" customFormat="1">
      <c r="B191" s="145"/>
      <c r="D191" s="146" t="s">
        <v>145</v>
      </c>
      <c r="E191" s="147" t="s">
        <v>1</v>
      </c>
      <c r="F191" s="148" t="s">
        <v>1806</v>
      </c>
      <c r="H191" s="149">
        <v>19</v>
      </c>
      <c r="I191" s="150"/>
      <c r="L191" s="145"/>
      <c r="M191" s="151"/>
      <c r="T191" s="152"/>
      <c r="AT191" s="147" t="s">
        <v>145</v>
      </c>
      <c r="AU191" s="147" t="s">
        <v>90</v>
      </c>
      <c r="AV191" s="12" t="s">
        <v>90</v>
      </c>
      <c r="AW191" s="12" t="s">
        <v>34</v>
      </c>
      <c r="AX191" s="12" t="s">
        <v>87</v>
      </c>
      <c r="AY191" s="147" t="s">
        <v>136</v>
      </c>
    </row>
    <row r="192" spans="2:65" s="1" customFormat="1" ht="24.2" customHeight="1">
      <c r="B192" s="32"/>
      <c r="C192" s="132" t="s">
        <v>235</v>
      </c>
      <c r="D192" s="132" t="s">
        <v>138</v>
      </c>
      <c r="E192" s="133" t="s">
        <v>236</v>
      </c>
      <c r="F192" s="134" t="s">
        <v>237</v>
      </c>
      <c r="G192" s="135" t="s">
        <v>207</v>
      </c>
      <c r="H192" s="136">
        <v>131.40100000000001</v>
      </c>
      <c r="I192" s="137"/>
      <c r="J192" s="138">
        <f>ROUND(I192*H192,2)</f>
        <v>0</v>
      </c>
      <c r="K192" s="134" t="s">
        <v>142</v>
      </c>
      <c r="L192" s="32"/>
      <c r="M192" s="139" t="s">
        <v>1</v>
      </c>
      <c r="N192" s="140" t="s">
        <v>44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143</v>
      </c>
      <c r="AT192" s="143" t="s">
        <v>138</v>
      </c>
      <c r="AU192" s="143" t="s">
        <v>90</v>
      </c>
      <c r="AY192" s="17" t="s">
        <v>136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87</v>
      </c>
      <c r="BK192" s="144">
        <f>ROUND(I192*H192,2)</f>
        <v>0</v>
      </c>
      <c r="BL192" s="17" t="s">
        <v>143</v>
      </c>
      <c r="BM192" s="143" t="s">
        <v>238</v>
      </c>
    </row>
    <row r="193" spans="2:65" s="14" customFormat="1">
      <c r="B193" s="160"/>
      <c r="D193" s="146" t="s">
        <v>145</v>
      </c>
      <c r="E193" s="161" t="s">
        <v>1</v>
      </c>
      <c r="F193" s="162" t="s">
        <v>1807</v>
      </c>
      <c r="H193" s="161" t="s">
        <v>1</v>
      </c>
      <c r="I193" s="163"/>
      <c r="L193" s="160"/>
      <c r="M193" s="164"/>
      <c r="T193" s="165"/>
      <c r="AT193" s="161" t="s">
        <v>145</v>
      </c>
      <c r="AU193" s="161" t="s">
        <v>90</v>
      </c>
      <c r="AV193" s="14" t="s">
        <v>87</v>
      </c>
      <c r="AW193" s="14" t="s">
        <v>34</v>
      </c>
      <c r="AX193" s="14" t="s">
        <v>79</v>
      </c>
      <c r="AY193" s="161" t="s">
        <v>136</v>
      </c>
    </row>
    <row r="194" spans="2:65" s="12" customFormat="1">
      <c r="B194" s="145"/>
      <c r="D194" s="146" t="s">
        <v>145</v>
      </c>
      <c r="E194" s="147" t="s">
        <v>1</v>
      </c>
      <c r="F194" s="148" t="s">
        <v>1808</v>
      </c>
      <c r="H194" s="149">
        <v>131.40100000000001</v>
      </c>
      <c r="I194" s="150"/>
      <c r="L194" s="145"/>
      <c r="M194" s="151"/>
      <c r="T194" s="152"/>
      <c r="AT194" s="147" t="s">
        <v>145</v>
      </c>
      <c r="AU194" s="147" t="s">
        <v>90</v>
      </c>
      <c r="AV194" s="12" t="s">
        <v>90</v>
      </c>
      <c r="AW194" s="12" t="s">
        <v>34</v>
      </c>
      <c r="AX194" s="12" t="s">
        <v>87</v>
      </c>
      <c r="AY194" s="147" t="s">
        <v>136</v>
      </c>
    </row>
    <row r="195" spans="2:65" s="1" customFormat="1" ht="21.75" customHeight="1">
      <c r="B195" s="32"/>
      <c r="C195" s="132" t="s">
        <v>8</v>
      </c>
      <c r="D195" s="132" t="s">
        <v>138</v>
      </c>
      <c r="E195" s="133" t="s">
        <v>239</v>
      </c>
      <c r="F195" s="134" t="s">
        <v>240</v>
      </c>
      <c r="G195" s="135" t="s">
        <v>197</v>
      </c>
      <c r="H195" s="136">
        <v>374.173</v>
      </c>
      <c r="I195" s="137"/>
      <c r="J195" s="138">
        <f>ROUND(I195*H195,2)</f>
        <v>0</v>
      </c>
      <c r="K195" s="134" t="s">
        <v>142</v>
      </c>
      <c r="L195" s="32"/>
      <c r="M195" s="139" t="s">
        <v>1</v>
      </c>
      <c r="N195" s="140" t="s">
        <v>44</v>
      </c>
      <c r="P195" s="141">
        <f>O195*H195</f>
        <v>0</v>
      </c>
      <c r="Q195" s="141">
        <v>5.8E-4</v>
      </c>
      <c r="R195" s="141">
        <f>Q195*H195</f>
        <v>0.21702034000000001</v>
      </c>
      <c r="S195" s="141">
        <v>0</v>
      </c>
      <c r="T195" s="142">
        <f>S195*H195</f>
        <v>0</v>
      </c>
      <c r="AR195" s="143" t="s">
        <v>143</v>
      </c>
      <c r="AT195" s="143" t="s">
        <v>138</v>
      </c>
      <c r="AU195" s="143" t="s">
        <v>90</v>
      </c>
      <c r="AY195" s="17" t="s">
        <v>136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7" t="s">
        <v>87</v>
      </c>
      <c r="BK195" s="144">
        <f>ROUND(I195*H195,2)</f>
        <v>0</v>
      </c>
      <c r="BL195" s="17" t="s">
        <v>143</v>
      </c>
      <c r="BM195" s="143" t="s">
        <v>241</v>
      </c>
    </row>
    <row r="196" spans="2:65" s="14" customFormat="1" ht="22.5">
      <c r="B196" s="160"/>
      <c r="D196" s="146" t="s">
        <v>145</v>
      </c>
      <c r="E196" s="161" t="s">
        <v>1</v>
      </c>
      <c r="F196" s="162" t="s">
        <v>1769</v>
      </c>
      <c r="H196" s="161" t="s">
        <v>1</v>
      </c>
      <c r="I196" s="163"/>
      <c r="L196" s="160"/>
      <c r="M196" s="164"/>
      <c r="T196" s="165"/>
      <c r="AT196" s="161" t="s">
        <v>145</v>
      </c>
      <c r="AU196" s="161" t="s">
        <v>90</v>
      </c>
      <c r="AV196" s="14" t="s">
        <v>87</v>
      </c>
      <c r="AW196" s="14" t="s">
        <v>34</v>
      </c>
      <c r="AX196" s="14" t="s">
        <v>79</v>
      </c>
      <c r="AY196" s="161" t="s">
        <v>136</v>
      </c>
    </row>
    <row r="197" spans="2:65" s="12" customFormat="1">
      <c r="B197" s="145"/>
      <c r="D197" s="146" t="s">
        <v>145</v>
      </c>
      <c r="E197" s="147" t="s">
        <v>1</v>
      </c>
      <c r="F197" s="148" t="s">
        <v>1809</v>
      </c>
      <c r="H197" s="149">
        <v>34.238999999999997</v>
      </c>
      <c r="I197" s="150"/>
      <c r="L197" s="145"/>
      <c r="M197" s="151"/>
      <c r="T197" s="152"/>
      <c r="AT197" s="147" t="s">
        <v>145</v>
      </c>
      <c r="AU197" s="147" t="s">
        <v>90</v>
      </c>
      <c r="AV197" s="12" t="s">
        <v>90</v>
      </c>
      <c r="AW197" s="12" t="s">
        <v>34</v>
      </c>
      <c r="AX197" s="12" t="s">
        <v>79</v>
      </c>
      <c r="AY197" s="147" t="s">
        <v>136</v>
      </c>
    </row>
    <row r="198" spans="2:65" s="12" customFormat="1">
      <c r="B198" s="145"/>
      <c r="D198" s="146" t="s">
        <v>145</v>
      </c>
      <c r="E198" s="147" t="s">
        <v>1</v>
      </c>
      <c r="F198" s="148" t="s">
        <v>1810</v>
      </c>
      <c r="H198" s="149">
        <v>8.1359999999999992</v>
      </c>
      <c r="I198" s="150"/>
      <c r="L198" s="145"/>
      <c r="M198" s="151"/>
      <c r="T198" s="152"/>
      <c r="AT198" s="147" t="s">
        <v>145</v>
      </c>
      <c r="AU198" s="147" t="s">
        <v>90</v>
      </c>
      <c r="AV198" s="12" t="s">
        <v>90</v>
      </c>
      <c r="AW198" s="12" t="s">
        <v>34</v>
      </c>
      <c r="AX198" s="12" t="s">
        <v>79</v>
      </c>
      <c r="AY198" s="147" t="s">
        <v>136</v>
      </c>
    </row>
    <row r="199" spans="2:65" s="12" customFormat="1">
      <c r="B199" s="145"/>
      <c r="D199" s="146" t="s">
        <v>145</v>
      </c>
      <c r="E199" s="147" t="s">
        <v>1</v>
      </c>
      <c r="F199" s="148" t="s">
        <v>1811</v>
      </c>
      <c r="H199" s="149">
        <v>17.212</v>
      </c>
      <c r="I199" s="150"/>
      <c r="L199" s="145"/>
      <c r="M199" s="151"/>
      <c r="T199" s="152"/>
      <c r="AT199" s="147" t="s">
        <v>145</v>
      </c>
      <c r="AU199" s="147" t="s">
        <v>90</v>
      </c>
      <c r="AV199" s="12" t="s">
        <v>90</v>
      </c>
      <c r="AW199" s="12" t="s">
        <v>34</v>
      </c>
      <c r="AX199" s="12" t="s">
        <v>79</v>
      </c>
      <c r="AY199" s="147" t="s">
        <v>136</v>
      </c>
    </row>
    <row r="200" spans="2:65" s="12" customFormat="1">
      <c r="B200" s="145"/>
      <c r="D200" s="146" t="s">
        <v>145</v>
      </c>
      <c r="E200" s="147" t="s">
        <v>1</v>
      </c>
      <c r="F200" s="148" t="s">
        <v>1812</v>
      </c>
      <c r="H200" s="149">
        <v>12.784000000000001</v>
      </c>
      <c r="I200" s="150"/>
      <c r="L200" s="145"/>
      <c r="M200" s="151"/>
      <c r="T200" s="152"/>
      <c r="AT200" s="147" t="s">
        <v>145</v>
      </c>
      <c r="AU200" s="147" t="s">
        <v>90</v>
      </c>
      <c r="AV200" s="12" t="s">
        <v>90</v>
      </c>
      <c r="AW200" s="12" t="s">
        <v>34</v>
      </c>
      <c r="AX200" s="12" t="s">
        <v>79</v>
      </c>
      <c r="AY200" s="147" t="s">
        <v>136</v>
      </c>
    </row>
    <row r="201" spans="2:65" s="12" customFormat="1">
      <c r="B201" s="145"/>
      <c r="D201" s="146" t="s">
        <v>145</v>
      </c>
      <c r="E201" s="147" t="s">
        <v>1</v>
      </c>
      <c r="F201" s="148" t="s">
        <v>1813</v>
      </c>
      <c r="H201" s="149">
        <v>41.216000000000001</v>
      </c>
      <c r="I201" s="150"/>
      <c r="L201" s="145"/>
      <c r="M201" s="151"/>
      <c r="T201" s="152"/>
      <c r="AT201" s="147" t="s">
        <v>145</v>
      </c>
      <c r="AU201" s="147" t="s">
        <v>90</v>
      </c>
      <c r="AV201" s="12" t="s">
        <v>90</v>
      </c>
      <c r="AW201" s="12" t="s">
        <v>34</v>
      </c>
      <c r="AX201" s="12" t="s">
        <v>79</v>
      </c>
      <c r="AY201" s="147" t="s">
        <v>136</v>
      </c>
    </row>
    <row r="202" spans="2:65" s="12" customFormat="1">
      <c r="B202" s="145"/>
      <c r="D202" s="146" t="s">
        <v>145</v>
      </c>
      <c r="E202" s="147" t="s">
        <v>1</v>
      </c>
      <c r="F202" s="148" t="s">
        <v>1814</v>
      </c>
      <c r="H202" s="149">
        <v>20.745999999999999</v>
      </c>
      <c r="I202" s="150"/>
      <c r="L202" s="145"/>
      <c r="M202" s="151"/>
      <c r="T202" s="152"/>
      <c r="AT202" s="147" t="s">
        <v>145</v>
      </c>
      <c r="AU202" s="147" t="s">
        <v>90</v>
      </c>
      <c r="AV202" s="12" t="s">
        <v>90</v>
      </c>
      <c r="AW202" s="12" t="s">
        <v>34</v>
      </c>
      <c r="AX202" s="12" t="s">
        <v>79</v>
      </c>
      <c r="AY202" s="147" t="s">
        <v>136</v>
      </c>
    </row>
    <row r="203" spans="2:65" s="12" customFormat="1">
      <c r="B203" s="145"/>
      <c r="D203" s="146" t="s">
        <v>145</v>
      </c>
      <c r="E203" s="147" t="s">
        <v>1</v>
      </c>
      <c r="F203" s="148" t="s">
        <v>1815</v>
      </c>
      <c r="H203" s="149">
        <v>10.497999999999999</v>
      </c>
      <c r="I203" s="150"/>
      <c r="L203" s="145"/>
      <c r="M203" s="151"/>
      <c r="T203" s="152"/>
      <c r="AT203" s="147" t="s">
        <v>145</v>
      </c>
      <c r="AU203" s="147" t="s">
        <v>90</v>
      </c>
      <c r="AV203" s="12" t="s">
        <v>90</v>
      </c>
      <c r="AW203" s="12" t="s">
        <v>34</v>
      </c>
      <c r="AX203" s="12" t="s">
        <v>79</v>
      </c>
      <c r="AY203" s="147" t="s">
        <v>136</v>
      </c>
    </row>
    <row r="204" spans="2:65" s="12" customFormat="1">
      <c r="B204" s="145"/>
      <c r="D204" s="146" t="s">
        <v>145</v>
      </c>
      <c r="E204" s="147" t="s">
        <v>1</v>
      </c>
      <c r="F204" s="148" t="s">
        <v>1816</v>
      </c>
      <c r="H204" s="149">
        <v>15.456</v>
      </c>
      <c r="I204" s="150"/>
      <c r="L204" s="145"/>
      <c r="M204" s="151"/>
      <c r="T204" s="152"/>
      <c r="AT204" s="147" t="s">
        <v>145</v>
      </c>
      <c r="AU204" s="147" t="s">
        <v>90</v>
      </c>
      <c r="AV204" s="12" t="s">
        <v>90</v>
      </c>
      <c r="AW204" s="12" t="s">
        <v>34</v>
      </c>
      <c r="AX204" s="12" t="s">
        <v>79</v>
      </c>
      <c r="AY204" s="147" t="s">
        <v>136</v>
      </c>
    </row>
    <row r="205" spans="2:65" s="12" customFormat="1">
      <c r="B205" s="145"/>
      <c r="D205" s="146" t="s">
        <v>145</v>
      </c>
      <c r="E205" s="147" t="s">
        <v>1</v>
      </c>
      <c r="F205" s="148" t="s">
        <v>1817</v>
      </c>
      <c r="H205" s="149">
        <v>16.074000000000002</v>
      </c>
      <c r="I205" s="150"/>
      <c r="L205" s="145"/>
      <c r="M205" s="151"/>
      <c r="T205" s="152"/>
      <c r="AT205" s="147" t="s">
        <v>145</v>
      </c>
      <c r="AU205" s="147" t="s">
        <v>90</v>
      </c>
      <c r="AV205" s="12" t="s">
        <v>90</v>
      </c>
      <c r="AW205" s="12" t="s">
        <v>34</v>
      </c>
      <c r="AX205" s="12" t="s">
        <v>79</v>
      </c>
      <c r="AY205" s="147" t="s">
        <v>136</v>
      </c>
    </row>
    <row r="206" spans="2:65" s="12" customFormat="1">
      <c r="B206" s="145"/>
      <c r="D206" s="146" t="s">
        <v>145</v>
      </c>
      <c r="E206" s="147" t="s">
        <v>1</v>
      </c>
      <c r="F206" s="148" t="s">
        <v>1818</v>
      </c>
      <c r="H206" s="149">
        <v>16.12</v>
      </c>
      <c r="I206" s="150"/>
      <c r="L206" s="145"/>
      <c r="M206" s="151"/>
      <c r="T206" s="152"/>
      <c r="AT206" s="147" t="s">
        <v>145</v>
      </c>
      <c r="AU206" s="147" t="s">
        <v>90</v>
      </c>
      <c r="AV206" s="12" t="s">
        <v>90</v>
      </c>
      <c r="AW206" s="12" t="s">
        <v>34</v>
      </c>
      <c r="AX206" s="12" t="s">
        <v>79</v>
      </c>
      <c r="AY206" s="147" t="s">
        <v>136</v>
      </c>
    </row>
    <row r="207" spans="2:65" s="12" customFormat="1">
      <c r="B207" s="145"/>
      <c r="D207" s="146" t="s">
        <v>145</v>
      </c>
      <c r="E207" s="147" t="s">
        <v>1</v>
      </c>
      <c r="F207" s="148" t="s">
        <v>1819</v>
      </c>
      <c r="H207" s="149">
        <v>6.7759999999999998</v>
      </c>
      <c r="I207" s="150"/>
      <c r="L207" s="145"/>
      <c r="M207" s="151"/>
      <c r="T207" s="152"/>
      <c r="AT207" s="147" t="s">
        <v>145</v>
      </c>
      <c r="AU207" s="147" t="s">
        <v>90</v>
      </c>
      <c r="AV207" s="12" t="s">
        <v>90</v>
      </c>
      <c r="AW207" s="12" t="s">
        <v>34</v>
      </c>
      <c r="AX207" s="12" t="s">
        <v>79</v>
      </c>
      <c r="AY207" s="147" t="s">
        <v>136</v>
      </c>
    </row>
    <row r="208" spans="2:65" s="12" customFormat="1">
      <c r="B208" s="145"/>
      <c r="D208" s="146" t="s">
        <v>145</v>
      </c>
      <c r="E208" s="147" t="s">
        <v>1</v>
      </c>
      <c r="F208" s="148" t="s">
        <v>1820</v>
      </c>
      <c r="H208" s="149">
        <v>8.1059999999999999</v>
      </c>
      <c r="I208" s="150"/>
      <c r="L208" s="145"/>
      <c r="M208" s="151"/>
      <c r="T208" s="152"/>
      <c r="AT208" s="147" t="s">
        <v>145</v>
      </c>
      <c r="AU208" s="147" t="s">
        <v>90</v>
      </c>
      <c r="AV208" s="12" t="s">
        <v>90</v>
      </c>
      <c r="AW208" s="12" t="s">
        <v>34</v>
      </c>
      <c r="AX208" s="12" t="s">
        <v>79</v>
      </c>
      <c r="AY208" s="147" t="s">
        <v>136</v>
      </c>
    </row>
    <row r="209" spans="2:65" s="12" customFormat="1">
      <c r="B209" s="145"/>
      <c r="D209" s="146" t="s">
        <v>145</v>
      </c>
      <c r="E209" s="147" t="s">
        <v>1</v>
      </c>
      <c r="F209" s="148" t="s">
        <v>1821</v>
      </c>
      <c r="H209" s="149">
        <v>18.375</v>
      </c>
      <c r="I209" s="150"/>
      <c r="L209" s="145"/>
      <c r="M209" s="151"/>
      <c r="T209" s="152"/>
      <c r="AT209" s="147" t="s">
        <v>145</v>
      </c>
      <c r="AU209" s="147" t="s">
        <v>90</v>
      </c>
      <c r="AV209" s="12" t="s">
        <v>90</v>
      </c>
      <c r="AW209" s="12" t="s">
        <v>34</v>
      </c>
      <c r="AX209" s="12" t="s">
        <v>79</v>
      </c>
      <c r="AY209" s="147" t="s">
        <v>136</v>
      </c>
    </row>
    <row r="210" spans="2:65" s="12" customFormat="1">
      <c r="B210" s="145"/>
      <c r="D210" s="146" t="s">
        <v>145</v>
      </c>
      <c r="E210" s="147" t="s">
        <v>1</v>
      </c>
      <c r="F210" s="148" t="s">
        <v>1822</v>
      </c>
      <c r="H210" s="149">
        <v>2.5720000000000001</v>
      </c>
      <c r="I210" s="150"/>
      <c r="L210" s="145"/>
      <c r="M210" s="151"/>
      <c r="T210" s="152"/>
      <c r="AT210" s="147" t="s">
        <v>145</v>
      </c>
      <c r="AU210" s="147" t="s">
        <v>90</v>
      </c>
      <c r="AV210" s="12" t="s">
        <v>90</v>
      </c>
      <c r="AW210" s="12" t="s">
        <v>34</v>
      </c>
      <c r="AX210" s="12" t="s">
        <v>79</v>
      </c>
      <c r="AY210" s="147" t="s">
        <v>136</v>
      </c>
    </row>
    <row r="211" spans="2:65" s="12" customFormat="1">
      <c r="B211" s="145"/>
      <c r="D211" s="146" t="s">
        <v>145</v>
      </c>
      <c r="E211" s="147" t="s">
        <v>1</v>
      </c>
      <c r="F211" s="148" t="s">
        <v>1823</v>
      </c>
      <c r="H211" s="149">
        <v>31.827000000000002</v>
      </c>
      <c r="I211" s="150"/>
      <c r="L211" s="145"/>
      <c r="M211" s="151"/>
      <c r="T211" s="152"/>
      <c r="AT211" s="147" t="s">
        <v>145</v>
      </c>
      <c r="AU211" s="147" t="s">
        <v>90</v>
      </c>
      <c r="AV211" s="12" t="s">
        <v>90</v>
      </c>
      <c r="AW211" s="12" t="s">
        <v>34</v>
      </c>
      <c r="AX211" s="12" t="s">
        <v>79</v>
      </c>
      <c r="AY211" s="147" t="s">
        <v>136</v>
      </c>
    </row>
    <row r="212" spans="2:65" s="12" customFormat="1">
      <c r="B212" s="145"/>
      <c r="D212" s="146" t="s">
        <v>145</v>
      </c>
      <c r="E212" s="147" t="s">
        <v>1</v>
      </c>
      <c r="F212" s="148" t="s">
        <v>1824</v>
      </c>
      <c r="H212" s="149">
        <v>7.3040000000000003</v>
      </c>
      <c r="I212" s="150"/>
      <c r="L212" s="145"/>
      <c r="M212" s="151"/>
      <c r="T212" s="152"/>
      <c r="AT212" s="147" t="s">
        <v>145</v>
      </c>
      <c r="AU212" s="147" t="s">
        <v>90</v>
      </c>
      <c r="AV212" s="12" t="s">
        <v>90</v>
      </c>
      <c r="AW212" s="12" t="s">
        <v>34</v>
      </c>
      <c r="AX212" s="12" t="s">
        <v>79</v>
      </c>
      <c r="AY212" s="147" t="s">
        <v>136</v>
      </c>
    </row>
    <row r="213" spans="2:65" s="12" customFormat="1">
      <c r="B213" s="145"/>
      <c r="D213" s="146" t="s">
        <v>145</v>
      </c>
      <c r="E213" s="147" t="s">
        <v>1</v>
      </c>
      <c r="F213" s="148" t="s">
        <v>1825</v>
      </c>
      <c r="H213" s="149">
        <v>4.7519999999999998</v>
      </c>
      <c r="I213" s="150"/>
      <c r="L213" s="145"/>
      <c r="M213" s="151"/>
      <c r="T213" s="152"/>
      <c r="AT213" s="147" t="s">
        <v>145</v>
      </c>
      <c r="AU213" s="147" t="s">
        <v>90</v>
      </c>
      <c r="AV213" s="12" t="s">
        <v>90</v>
      </c>
      <c r="AW213" s="12" t="s">
        <v>34</v>
      </c>
      <c r="AX213" s="12" t="s">
        <v>79</v>
      </c>
      <c r="AY213" s="147" t="s">
        <v>136</v>
      </c>
    </row>
    <row r="214" spans="2:65" s="12" customFormat="1">
      <c r="B214" s="145"/>
      <c r="D214" s="146" t="s">
        <v>145</v>
      </c>
      <c r="E214" s="147" t="s">
        <v>1</v>
      </c>
      <c r="F214" s="148" t="s">
        <v>1826</v>
      </c>
      <c r="H214" s="149">
        <v>7.056</v>
      </c>
      <c r="I214" s="150"/>
      <c r="L214" s="145"/>
      <c r="M214" s="151"/>
      <c r="T214" s="152"/>
      <c r="AT214" s="147" t="s">
        <v>145</v>
      </c>
      <c r="AU214" s="147" t="s">
        <v>90</v>
      </c>
      <c r="AV214" s="12" t="s">
        <v>90</v>
      </c>
      <c r="AW214" s="12" t="s">
        <v>34</v>
      </c>
      <c r="AX214" s="12" t="s">
        <v>79</v>
      </c>
      <c r="AY214" s="147" t="s">
        <v>136</v>
      </c>
    </row>
    <row r="215" spans="2:65" s="12" customFormat="1">
      <c r="B215" s="145"/>
      <c r="D215" s="146" t="s">
        <v>145</v>
      </c>
      <c r="E215" s="147" t="s">
        <v>1</v>
      </c>
      <c r="F215" s="148" t="s">
        <v>1827</v>
      </c>
      <c r="H215" s="149">
        <v>15.215999999999999</v>
      </c>
      <c r="I215" s="150"/>
      <c r="L215" s="145"/>
      <c r="M215" s="151"/>
      <c r="T215" s="152"/>
      <c r="AT215" s="147" t="s">
        <v>145</v>
      </c>
      <c r="AU215" s="147" t="s">
        <v>90</v>
      </c>
      <c r="AV215" s="12" t="s">
        <v>90</v>
      </c>
      <c r="AW215" s="12" t="s">
        <v>34</v>
      </c>
      <c r="AX215" s="12" t="s">
        <v>79</v>
      </c>
      <c r="AY215" s="147" t="s">
        <v>136</v>
      </c>
    </row>
    <row r="216" spans="2:65" s="12" customFormat="1">
      <c r="B216" s="145"/>
      <c r="D216" s="146" t="s">
        <v>145</v>
      </c>
      <c r="E216" s="147" t="s">
        <v>1</v>
      </c>
      <c r="F216" s="148" t="s">
        <v>1828</v>
      </c>
      <c r="H216" s="149">
        <v>5.0460000000000003</v>
      </c>
      <c r="I216" s="150"/>
      <c r="L216" s="145"/>
      <c r="M216" s="151"/>
      <c r="T216" s="152"/>
      <c r="AT216" s="147" t="s">
        <v>145</v>
      </c>
      <c r="AU216" s="147" t="s">
        <v>90</v>
      </c>
      <c r="AV216" s="12" t="s">
        <v>90</v>
      </c>
      <c r="AW216" s="12" t="s">
        <v>34</v>
      </c>
      <c r="AX216" s="12" t="s">
        <v>79</v>
      </c>
      <c r="AY216" s="147" t="s">
        <v>136</v>
      </c>
    </row>
    <row r="217" spans="2:65" s="12" customFormat="1">
      <c r="B217" s="145"/>
      <c r="D217" s="146" t="s">
        <v>145</v>
      </c>
      <c r="E217" s="147" t="s">
        <v>1</v>
      </c>
      <c r="F217" s="148" t="s">
        <v>1829</v>
      </c>
      <c r="H217" s="149">
        <v>18.373999999999999</v>
      </c>
      <c r="I217" s="150"/>
      <c r="L217" s="145"/>
      <c r="M217" s="151"/>
      <c r="T217" s="152"/>
      <c r="AT217" s="147" t="s">
        <v>145</v>
      </c>
      <c r="AU217" s="147" t="s">
        <v>90</v>
      </c>
      <c r="AV217" s="12" t="s">
        <v>90</v>
      </c>
      <c r="AW217" s="12" t="s">
        <v>34</v>
      </c>
      <c r="AX217" s="12" t="s">
        <v>79</v>
      </c>
      <c r="AY217" s="147" t="s">
        <v>136</v>
      </c>
    </row>
    <row r="218" spans="2:65" s="12" customFormat="1">
      <c r="B218" s="145"/>
      <c r="D218" s="146" t="s">
        <v>145</v>
      </c>
      <c r="E218" s="147" t="s">
        <v>1</v>
      </c>
      <c r="F218" s="148" t="s">
        <v>1830</v>
      </c>
      <c r="H218" s="149">
        <v>1.6919999999999999</v>
      </c>
      <c r="I218" s="150"/>
      <c r="L218" s="145"/>
      <c r="M218" s="151"/>
      <c r="T218" s="152"/>
      <c r="AT218" s="147" t="s">
        <v>145</v>
      </c>
      <c r="AU218" s="147" t="s">
        <v>90</v>
      </c>
      <c r="AV218" s="12" t="s">
        <v>90</v>
      </c>
      <c r="AW218" s="12" t="s">
        <v>34</v>
      </c>
      <c r="AX218" s="12" t="s">
        <v>79</v>
      </c>
      <c r="AY218" s="147" t="s">
        <v>136</v>
      </c>
    </row>
    <row r="219" spans="2:65" s="12" customFormat="1">
      <c r="B219" s="145"/>
      <c r="D219" s="146" t="s">
        <v>145</v>
      </c>
      <c r="E219" s="147" t="s">
        <v>1</v>
      </c>
      <c r="F219" s="148" t="s">
        <v>1831</v>
      </c>
      <c r="H219" s="149">
        <v>14.582000000000001</v>
      </c>
      <c r="I219" s="150"/>
      <c r="L219" s="145"/>
      <c r="M219" s="151"/>
      <c r="T219" s="152"/>
      <c r="AT219" s="147" t="s">
        <v>145</v>
      </c>
      <c r="AU219" s="147" t="s">
        <v>90</v>
      </c>
      <c r="AV219" s="12" t="s">
        <v>90</v>
      </c>
      <c r="AW219" s="12" t="s">
        <v>34</v>
      </c>
      <c r="AX219" s="12" t="s">
        <v>79</v>
      </c>
      <c r="AY219" s="147" t="s">
        <v>136</v>
      </c>
    </row>
    <row r="220" spans="2:65" s="15" customFormat="1">
      <c r="B220" s="166"/>
      <c r="D220" s="146" t="s">
        <v>145</v>
      </c>
      <c r="E220" s="167" t="s">
        <v>1</v>
      </c>
      <c r="F220" s="168" t="s">
        <v>217</v>
      </c>
      <c r="H220" s="169">
        <v>334.15899999999999</v>
      </c>
      <c r="I220" s="170"/>
      <c r="L220" s="166"/>
      <c r="M220" s="171"/>
      <c r="T220" s="172"/>
      <c r="AT220" s="167" t="s">
        <v>145</v>
      </c>
      <c r="AU220" s="167" t="s">
        <v>90</v>
      </c>
      <c r="AV220" s="15" t="s">
        <v>152</v>
      </c>
      <c r="AW220" s="15" t="s">
        <v>34</v>
      </c>
      <c r="AX220" s="15" t="s">
        <v>79</v>
      </c>
      <c r="AY220" s="167" t="s">
        <v>136</v>
      </c>
    </row>
    <row r="221" spans="2:65" s="14" customFormat="1">
      <c r="B221" s="160"/>
      <c r="D221" s="146" t="s">
        <v>145</v>
      </c>
      <c r="E221" s="161" t="s">
        <v>1</v>
      </c>
      <c r="F221" s="162" t="s">
        <v>1801</v>
      </c>
      <c r="H221" s="161" t="s">
        <v>1</v>
      </c>
      <c r="I221" s="163"/>
      <c r="L221" s="160"/>
      <c r="M221" s="164"/>
      <c r="T221" s="165"/>
      <c r="AT221" s="161" t="s">
        <v>145</v>
      </c>
      <c r="AU221" s="161" t="s">
        <v>90</v>
      </c>
      <c r="AV221" s="14" t="s">
        <v>87</v>
      </c>
      <c r="AW221" s="14" t="s">
        <v>34</v>
      </c>
      <c r="AX221" s="14" t="s">
        <v>79</v>
      </c>
      <c r="AY221" s="161" t="s">
        <v>136</v>
      </c>
    </row>
    <row r="222" spans="2:65" s="12" customFormat="1">
      <c r="B222" s="145"/>
      <c r="D222" s="146" t="s">
        <v>145</v>
      </c>
      <c r="E222" s="147" t="s">
        <v>1</v>
      </c>
      <c r="F222" s="148" t="s">
        <v>1832</v>
      </c>
      <c r="H222" s="149">
        <v>40.014000000000003</v>
      </c>
      <c r="I222" s="150"/>
      <c r="L222" s="145"/>
      <c r="M222" s="151"/>
      <c r="T222" s="152"/>
      <c r="AT222" s="147" t="s">
        <v>145</v>
      </c>
      <c r="AU222" s="147" t="s">
        <v>90</v>
      </c>
      <c r="AV222" s="12" t="s">
        <v>90</v>
      </c>
      <c r="AW222" s="12" t="s">
        <v>34</v>
      </c>
      <c r="AX222" s="12" t="s">
        <v>79</v>
      </c>
      <c r="AY222" s="147" t="s">
        <v>136</v>
      </c>
    </row>
    <row r="223" spans="2:65" s="13" customFormat="1">
      <c r="B223" s="153"/>
      <c r="D223" s="146" t="s">
        <v>145</v>
      </c>
      <c r="E223" s="154" t="s">
        <v>1</v>
      </c>
      <c r="F223" s="155" t="s">
        <v>168</v>
      </c>
      <c r="H223" s="156">
        <v>374.173</v>
      </c>
      <c r="I223" s="157"/>
      <c r="L223" s="153"/>
      <c r="M223" s="158"/>
      <c r="T223" s="159"/>
      <c r="AT223" s="154" t="s">
        <v>145</v>
      </c>
      <c r="AU223" s="154" t="s">
        <v>90</v>
      </c>
      <c r="AV223" s="13" t="s">
        <v>143</v>
      </c>
      <c r="AW223" s="13" t="s">
        <v>34</v>
      </c>
      <c r="AX223" s="13" t="s">
        <v>87</v>
      </c>
      <c r="AY223" s="154" t="s">
        <v>136</v>
      </c>
    </row>
    <row r="224" spans="2:65" s="1" customFormat="1" ht="21.75" customHeight="1">
      <c r="B224" s="32"/>
      <c r="C224" s="132" t="s">
        <v>259</v>
      </c>
      <c r="D224" s="132" t="s">
        <v>138</v>
      </c>
      <c r="E224" s="133" t="s">
        <v>268</v>
      </c>
      <c r="F224" s="134" t="s">
        <v>269</v>
      </c>
      <c r="G224" s="135" t="s">
        <v>197</v>
      </c>
      <c r="H224" s="136">
        <v>374.173</v>
      </c>
      <c r="I224" s="137"/>
      <c r="J224" s="138">
        <f>ROUND(I224*H224,2)</f>
        <v>0</v>
      </c>
      <c r="K224" s="134" t="s">
        <v>142</v>
      </c>
      <c r="L224" s="32"/>
      <c r="M224" s="139" t="s">
        <v>1</v>
      </c>
      <c r="N224" s="140" t="s">
        <v>44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143</v>
      </c>
      <c r="AT224" s="143" t="s">
        <v>138</v>
      </c>
      <c r="AU224" s="143" t="s">
        <v>90</v>
      </c>
      <c r="AY224" s="17" t="s">
        <v>136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87</v>
      </c>
      <c r="BK224" s="144">
        <f>ROUND(I224*H224,2)</f>
        <v>0</v>
      </c>
      <c r="BL224" s="17" t="s">
        <v>143</v>
      </c>
      <c r="BM224" s="143" t="s">
        <v>270</v>
      </c>
    </row>
    <row r="225" spans="2:65" s="1" customFormat="1" ht="37.9" customHeight="1">
      <c r="B225" s="32"/>
      <c r="C225" s="132" t="s">
        <v>267</v>
      </c>
      <c r="D225" s="132" t="s">
        <v>138</v>
      </c>
      <c r="E225" s="133" t="s">
        <v>276</v>
      </c>
      <c r="F225" s="134" t="s">
        <v>277</v>
      </c>
      <c r="G225" s="135" t="s">
        <v>207</v>
      </c>
      <c r="H225" s="136">
        <v>18.167999999999999</v>
      </c>
      <c r="I225" s="137"/>
      <c r="J225" s="138">
        <f>ROUND(I225*H225,2)</f>
        <v>0</v>
      </c>
      <c r="K225" s="134" t="s">
        <v>142</v>
      </c>
      <c r="L225" s="32"/>
      <c r="M225" s="139" t="s">
        <v>1</v>
      </c>
      <c r="N225" s="140" t="s">
        <v>44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143</v>
      </c>
      <c r="AT225" s="143" t="s">
        <v>138</v>
      </c>
      <c r="AU225" s="143" t="s">
        <v>90</v>
      </c>
      <c r="AY225" s="17" t="s">
        <v>136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87</v>
      </c>
      <c r="BK225" s="144">
        <f>ROUND(I225*H225,2)</f>
        <v>0</v>
      </c>
      <c r="BL225" s="17" t="s">
        <v>143</v>
      </c>
      <c r="BM225" s="143" t="s">
        <v>278</v>
      </c>
    </row>
    <row r="226" spans="2:65" s="12" customFormat="1">
      <c r="B226" s="145"/>
      <c r="D226" s="146" t="s">
        <v>145</v>
      </c>
      <c r="E226" s="147" t="s">
        <v>1</v>
      </c>
      <c r="F226" s="148" t="s">
        <v>1833</v>
      </c>
      <c r="H226" s="149">
        <v>9.0839999999999996</v>
      </c>
      <c r="I226" s="150"/>
      <c r="L226" s="145"/>
      <c r="M226" s="151"/>
      <c r="T226" s="152"/>
      <c r="AT226" s="147" t="s">
        <v>145</v>
      </c>
      <c r="AU226" s="147" t="s">
        <v>90</v>
      </c>
      <c r="AV226" s="12" t="s">
        <v>90</v>
      </c>
      <c r="AW226" s="12" t="s">
        <v>34</v>
      </c>
      <c r="AX226" s="12" t="s">
        <v>79</v>
      </c>
      <c r="AY226" s="147" t="s">
        <v>136</v>
      </c>
    </row>
    <row r="227" spans="2:65" s="12" customFormat="1">
      <c r="B227" s="145"/>
      <c r="D227" s="146" t="s">
        <v>145</v>
      </c>
      <c r="E227" s="147" t="s">
        <v>1</v>
      </c>
      <c r="F227" s="148" t="s">
        <v>1834</v>
      </c>
      <c r="H227" s="149">
        <v>9.0839999999999996</v>
      </c>
      <c r="I227" s="150"/>
      <c r="L227" s="145"/>
      <c r="M227" s="151"/>
      <c r="T227" s="152"/>
      <c r="AT227" s="147" t="s">
        <v>145</v>
      </c>
      <c r="AU227" s="147" t="s">
        <v>90</v>
      </c>
      <c r="AV227" s="12" t="s">
        <v>90</v>
      </c>
      <c r="AW227" s="12" t="s">
        <v>34</v>
      </c>
      <c r="AX227" s="12" t="s">
        <v>79</v>
      </c>
      <c r="AY227" s="147" t="s">
        <v>136</v>
      </c>
    </row>
    <row r="228" spans="2:65" s="13" customFormat="1">
      <c r="B228" s="153"/>
      <c r="D228" s="146" t="s">
        <v>145</v>
      </c>
      <c r="E228" s="154" t="s">
        <v>1</v>
      </c>
      <c r="F228" s="155" t="s">
        <v>168</v>
      </c>
      <c r="H228" s="156">
        <v>18.167999999999999</v>
      </c>
      <c r="I228" s="157"/>
      <c r="L228" s="153"/>
      <c r="M228" s="158"/>
      <c r="T228" s="159"/>
      <c r="AT228" s="154" t="s">
        <v>145</v>
      </c>
      <c r="AU228" s="154" t="s">
        <v>90</v>
      </c>
      <c r="AV228" s="13" t="s">
        <v>143</v>
      </c>
      <c r="AW228" s="13" t="s">
        <v>34</v>
      </c>
      <c r="AX228" s="13" t="s">
        <v>87</v>
      </c>
      <c r="AY228" s="154" t="s">
        <v>136</v>
      </c>
    </row>
    <row r="229" spans="2:65" s="1" customFormat="1" ht="37.9" customHeight="1">
      <c r="B229" s="32"/>
      <c r="C229" s="132" t="s">
        <v>271</v>
      </c>
      <c r="D229" s="132" t="s">
        <v>138</v>
      </c>
      <c r="E229" s="133" t="s">
        <v>282</v>
      </c>
      <c r="F229" s="134" t="s">
        <v>283</v>
      </c>
      <c r="G229" s="135" t="s">
        <v>207</v>
      </c>
      <c r="H229" s="136">
        <v>188.017</v>
      </c>
      <c r="I229" s="137"/>
      <c r="J229" s="138">
        <f>ROUND(I229*H229,2)</f>
        <v>0</v>
      </c>
      <c r="K229" s="134" t="s">
        <v>142</v>
      </c>
      <c r="L229" s="32"/>
      <c r="M229" s="139" t="s">
        <v>1</v>
      </c>
      <c r="N229" s="140" t="s">
        <v>44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143</v>
      </c>
      <c r="AT229" s="143" t="s">
        <v>138</v>
      </c>
      <c r="AU229" s="143" t="s">
        <v>90</v>
      </c>
      <c r="AY229" s="17" t="s">
        <v>136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87</v>
      </c>
      <c r="BK229" s="144">
        <f>ROUND(I229*H229,2)</f>
        <v>0</v>
      </c>
      <c r="BL229" s="17" t="s">
        <v>143</v>
      </c>
      <c r="BM229" s="143" t="s">
        <v>284</v>
      </c>
    </row>
    <row r="230" spans="2:65" s="14" customFormat="1">
      <c r="B230" s="160"/>
      <c r="D230" s="146" t="s">
        <v>145</v>
      </c>
      <c r="E230" s="161" t="s">
        <v>1</v>
      </c>
      <c r="F230" s="162" t="s">
        <v>285</v>
      </c>
      <c r="H230" s="161" t="s">
        <v>1</v>
      </c>
      <c r="I230" s="163"/>
      <c r="L230" s="160"/>
      <c r="M230" s="164"/>
      <c r="T230" s="165"/>
      <c r="AT230" s="161" t="s">
        <v>145</v>
      </c>
      <c r="AU230" s="161" t="s">
        <v>90</v>
      </c>
      <c r="AV230" s="14" t="s">
        <v>87</v>
      </c>
      <c r="AW230" s="14" t="s">
        <v>34</v>
      </c>
      <c r="AX230" s="14" t="s">
        <v>79</v>
      </c>
      <c r="AY230" s="161" t="s">
        <v>136</v>
      </c>
    </row>
    <row r="231" spans="2:65" s="12" customFormat="1">
      <c r="B231" s="145"/>
      <c r="D231" s="146" t="s">
        <v>145</v>
      </c>
      <c r="E231" s="147" t="s">
        <v>1</v>
      </c>
      <c r="F231" s="148" t="s">
        <v>1835</v>
      </c>
      <c r="H231" s="149">
        <v>188.017</v>
      </c>
      <c r="I231" s="150"/>
      <c r="L231" s="145"/>
      <c r="M231" s="151"/>
      <c r="T231" s="152"/>
      <c r="AT231" s="147" t="s">
        <v>145</v>
      </c>
      <c r="AU231" s="147" t="s">
        <v>90</v>
      </c>
      <c r="AV231" s="12" t="s">
        <v>90</v>
      </c>
      <c r="AW231" s="12" t="s">
        <v>34</v>
      </c>
      <c r="AX231" s="12" t="s">
        <v>87</v>
      </c>
      <c r="AY231" s="147" t="s">
        <v>136</v>
      </c>
    </row>
    <row r="232" spans="2:65" s="1" customFormat="1" ht="24.2" customHeight="1">
      <c r="B232" s="32"/>
      <c r="C232" s="132" t="s">
        <v>275</v>
      </c>
      <c r="D232" s="132" t="s">
        <v>138</v>
      </c>
      <c r="E232" s="133" t="s">
        <v>287</v>
      </c>
      <c r="F232" s="134" t="s">
        <v>288</v>
      </c>
      <c r="G232" s="135" t="s">
        <v>207</v>
      </c>
      <c r="H232" s="136">
        <v>9.0839999999999996</v>
      </c>
      <c r="I232" s="137"/>
      <c r="J232" s="138">
        <f>ROUND(I232*H232,2)</f>
        <v>0</v>
      </c>
      <c r="K232" s="134" t="s">
        <v>142</v>
      </c>
      <c r="L232" s="32"/>
      <c r="M232" s="139" t="s">
        <v>1</v>
      </c>
      <c r="N232" s="140" t="s">
        <v>44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143</v>
      </c>
      <c r="AT232" s="143" t="s">
        <v>138</v>
      </c>
      <c r="AU232" s="143" t="s">
        <v>90</v>
      </c>
      <c r="AY232" s="17" t="s">
        <v>136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87</v>
      </c>
      <c r="BK232" s="144">
        <f>ROUND(I232*H232,2)</f>
        <v>0</v>
      </c>
      <c r="BL232" s="17" t="s">
        <v>143</v>
      </c>
      <c r="BM232" s="143" t="s">
        <v>289</v>
      </c>
    </row>
    <row r="233" spans="2:65" s="12" customFormat="1">
      <c r="B233" s="145"/>
      <c r="D233" s="146" t="s">
        <v>145</v>
      </c>
      <c r="E233" s="147" t="s">
        <v>1</v>
      </c>
      <c r="F233" s="148" t="s">
        <v>1836</v>
      </c>
      <c r="H233" s="149">
        <v>9.0839999999999996</v>
      </c>
      <c r="I233" s="150"/>
      <c r="L233" s="145"/>
      <c r="M233" s="151"/>
      <c r="T233" s="152"/>
      <c r="AT233" s="147" t="s">
        <v>145</v>
      </c>
      <c r="AU233" s="147" t="s">
        <v>90</v>
      </c>
      <c r="AV233" s="12" t="s">
        <v>90</v>
      </c>
      <c r="AW233" s="12" t="s">
        <v>34</v>
      </c>
      <c r="AX233" s="12" t="s">
        <v>87</v>
      </c>
      <c r="AY233" s="147" t="s">
        <v>136</v>
      </c>
    </row>
    <row r="234" spans="2:65" s="1" customFormat="1" ht="33" customHeight="1">
      <c r="B234" s="32"/>
      <c r="C234" s="132" t="s">
        <v>281</v>
      </c>
      <c r="D234" s="132" t="s">
        <v>138</v>
      </c>
      <c r="E234" s="133" t="s">
        <v>292</v>
      </c>
      <c r="F234" s="134" t="s">
        <v>293</v>
      </c>
      <c r="G234" s="135" t="s">
        <v>294</v>
      </c>
      <c r="H234" s="136">
        <v>376.03399999999999</v>
      </c>
      <c r="I234" s="137"/>
      <c r="J234" s="138">
        <f>ROUND(I234*H234,2)</f>
        <v>0</v>
      </c>
      <c r="K234" s="134" t="s">
        <v>142</v>
      </c>
      <c r="L234" s="32"/>
      <c r="M234" s="139" t="s">
        <v>1</v>
      </c>
      <c r="N234" s="140" t="s">
        <v>44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143</v>
      </c>
      <c r="AT234" s="143" t="s">
        <v>138</v>
      </c>
      <c r="AU234" s="143" t="s">
        <v>90</v>
      </c>
      <c r="AY234" s="17" t="s">
        <v>136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87</v>
      </c>
      <c r="BK234" s="144">
        <f>ROUND(I234*H234,2)</f>
        <v>0</v>
      </c>
      <c r="BL234" s="17" t="s">
        <v>143</v>
      </c>
      <c r="BM234" s="143" t="s">
        <v>295</v>
      </c>
    </row>
    <row r="235" spans="2:65" s="14" customFormat="1">
      <c r="B235" s="160"/>
      <c r="D235" s="146" t="s">
        <v>145</v>
      </c>
      <c r="E235" s="161" t="s">
        <v>1</v>
      </c>
      <c r="F235" s="162" t="s">
        <v>296</v>
      </c>
      <c r="H235" s="161" t="s">
        <v>1</v>
      </c>
      <c r="I235" s="163"/>
      <c r="L235" s="160"/>
      <c r="M235" s="164"/>
      <c r="T235" s="165"/>
      <c r="AT235" s="161" t="s">
        <v>145</v>
      </c>
      <c r="AU235" s="161" t="s">
        <v>90</v>
      </c>
      <c r="AV235" s="14" t="s">
        <v>87</v>
      </c>
      <c r="AW235" s="14" t="s">
        <v>34</v>
      </c>
      <c r="AX235" s="14" t="s">
        <v>79</v>
      </c>
      <c r="AY235" s="161" t="s">
        <v>136</v>
      </c>
    </row>
    <row r="236" spans="2:65" s="12" customFormat="1">
      <c r="B236" s="145"/>
      <c r="D236" s="146" t="s">
        <v>145</v>
      </c>
      <c r="E236" s="147" t="s">
        <v>1</v>
      </c>
      <c r="F236" s="148" t="s">
        <v>1837</v>
      </c>
      <c r="H236" s="149">
        <v>376.03399999999999</v>
      </c>
      <c r="I236" s="150"/>
      <c r="L236" s="145"/>
      <c r="M236" s="151"/>
      <c r="T236" s="152"/>
      <c r="AT236" s="147" t="s">
        <v>145</v>
      </c>
      <c r="AU236" s="147" t="s">
        <v>90</v>
      </c>
      <c r="AV236" s="12" t="s">
        <v>90</v>
      </c>
      <c r="AW236" s="12" t="s">
        <v>34</v>
      </c>
      <c r="AX236" s="12" t="s">
        <v>87</v>
      </c>
      <c r="AY236" s="147" t="s">
        <v>136</v>
      </c>
    </row>
    <row r="237" spans="2:65" s="1" customFormat="1" ht="24.2" customHeight="1">
      <c r="B237" s="32"/>
      <c r="C237" s="132" t="s">
        <v>7</v>
      </c>
      <c r="D237" s="132" t="s">
        <v>138</v>
      </c>
      <c r="E237" s="133" t="s">
        <v>299</v>
      </c>
      <c r="F237" s="134" t="s">
        <v>300</v>
      </c>
      <c r="G237" s="135" t="s">
        <v>207</v>
      </c>
      <c r="H237" s="136">
        <v>9.0839999999999996</v>
      </c>
      <c r="I237" s="137"/>
      <c r="J237" s="138">
        <f>ROUND(I237*H237,2)</f>
        <v>0</v>
      </c>
      <c r="K237" s="134" t="s">
        <v>142</v>
      </c>
      <c r="L237" s="32"/>
      <c r="M237" s="139" t="s">
        <v>1</v>
      </c>
      <c r="N237" s="140" t="s">
        <v>44</v>
      </c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AR237" s="143" t="s">
        <v>143</v>
      </c>
      <c r="AT237" s="143" t="s">
        <v>138</v>
      </c>
      <c r="AU237" s="143" t="s">
        <v>90</v>
      </c>
      <c r="AY237" s="17" t="s">
        <v>136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7" t="s">
        <v>87</v>
      </c>
      <c r="BK237" s="144">
        <f>ROUND(I237*H237,2)</f>
        <v>0</v>
      </c>
      <c r="BL237" s="17" t="s">
        <v>143</v>
      </c>
      <c r="BM237" s="143" t="s">
        <v>301</v>
      </c>
    </row>
    <row r="238" spans="2:65" s="14" customFormat="1" ht="22.5">
      <c r="B238" s="160"/>
      <c r="D238" s="146" t="s">
        <v>145</v>
      </c>
      <c r="E238" s="161" t="s">
        <v>1</v>
      </c>
      <c r="F238" s="162" t="s">
        <v>1838</v>
      </c>
      <c r="H238" s="161" t="s">
        <v>1</v>
      </c>
      <c r="I238" s="163"/>
      <c r="L238" s="160"/>
      <c r="M238" s="164"/>
      <c r="T238" s="165"/>
      <c r="AT238" s="161" t="s">
        <v>145</v>
      </c>
      <c r="AU238" s="161" t="s">
        <v>90</v>
      </c>
      <c r="AV238" s="14" t="s">
        <v>87</v>
      </c>
      <c r="AW238" s="14" t="s">
        <v>34</v>
      </c>
      <c r="AX238" s="14" t="s">
        <v>79</v>
      </c>
      <c r="AY238" s="161" t="s">
        <v>136</v>
      </c>
    </row>
    <row r="239" spans="2:65" s="14" customFormat="1">
      <c r="B239" s="160"/>
      <c r="D239" s="146" t="s">
        <v>145</v>
      </c>
      <c r="E239" s="161" t="s">
        <v>1</v>
      </c>
      <c r="F239" s="162" t="s">
        <v>1839</v>
      </c>
      <c r="H239" s="161" t="s">
        <v>1</v>
      </c>
      <c r="I239" s="163"/>
      <c r="L239" s="160"/>
      <c r="M239" s="164"/>
      <c r="T239" s="165"/>
      <c r="AT239" s="161" t="s">
        <v>145</v>
      </c>
      <c r="AU239" s="161" t="s">
        <v>90</v>
      </c>
      <c r="AV239" s="14" t="s">
        <v>87</v>
      </c>
      <c r="AW239" s="14" t="s">
        <v>34</v>
      </c>
      <c r="AX239" s="14" t="s">
        <v>79</v>
      </c>
      <c r="AY239" s="161" t="s">
        <v>136</v>
      </c>
    </row>
    <row r="240" spans="2:65" s="12" customFormat="1" ht="22.5">
      <c r="B240" s="145"/>
      <c r="D240" s="146" t="s">
        <v>145</v>
      </c>
      <c r="E240" s="147" t="s">
        <v>1</v>
      </c>
      <c r="F240" s="148" t="s">
        <v>1840</v>
      </c>
      <c r="H240" s="149">
        <v>4.3179999999999996</v>
      </c>
      <c r="I240" s="150"/>
      <c r="L240" s="145"/>
      <c r="M240" s="151"/>
      <c r="T240" s="152"/>
      <c r="AT240" s="147" t="s">
        <v>145</v>
      </c>
      <c r="AU240" s="147" t="s">
        <v>90</v>
      </c>
      <c r="AV240" s="12" t="s">
        <v>90</v>
      </c>
      <c r="AW240" s="12" t="s">
        <v>34</v>
      </c>
      <c r="AX240" s="12" t="s">
        <v>79</v>
      </c>
      <c r="AY240" s="147" t="s">
        <v>136</v>
      </c>
    </row>
    <row r="241" spans="2:65" s="12" customFormat="1" ht="22.5">
      <c r="B241" s="145"/>
      <c r="D241" s="146" t="s">
        <v>145</v>
      </c>
      <c r="E241" s="147" t="s">
        <v>1</v>
      </c>
      <c r="F241" s="148" t="s">
        <v>1841</v>
      </c>
      <c r="H241" s="149">
        <v>4.766</v>
      </c>
      <c r="I241" s="150"/>
      <c r="L241" s="145"/>
      <c r="M241" s="151"/>
      <c r="T241" s="152"/>
      <c r="AT241" s="147" t="s">
        <v>145</v>
      </c>
      <c r="AU241" s="147" t="s">
        <v>90</v>
      </c>
      <c r="AV241" s="12" t="s">
        <v>90</v>
      </c>
      <c r="AW241" s="12" t="s">
        <v>34</v>
      </c>
      <c r="AX241" s="12" t="s">
        <v>79</v>
      </c>
      <c r="AY241" s="147" t="s">
        <v>136</v>
      </c>
    </row>
    <row r="242" spans="2:65" s="13" customFormat="1">
      <c r="B242" s="153"/>
      <c r="D242" s="146" t="s">
        <v>145</v>
      </c>
      <c r="E242" s="154" t="s">
        <v>1</v>
      </c>
      <c r="F242" s="155" t="s">
        <v>168</v>
      </c>
      <c r="H242" s="156">
        <v>9.0839999999999996</v>
      </c>
      <c r="I242" s="157"/>
      <c r="L242" s="153"/>
      <c r="M242" s="158"/>
      <c r="T242" s="159"/>
      <c r="AT242" s="154" t="s">
        <v>145</v>
      </c>
      <c r="AU242" s="154" t="s">
        <v>90</v>
      </c>
      <c r="AV242" s="13" t="s">
        <v>143</v>
      </c>
      <c r="AW242" s="13" t="s">
        <v>34</v>
      </c>
      <c r="AX242" s="13" t="s">
        <v>87</v>
      </c>
      <c r="AY242" s="154" t="s">
        <v>136</v>
      </c>
    </row>
    <row r="243" spans="2:65" s="1" customFormat="1" ht="24.2" customHeight="1">
      <c r="B243" s="32"/>
      <c r="C243" s="132" t="s">
        <v>291</v>
      </c>
      <c r="D243" s="132" t="s">
        <v>138</v>
      </c>
      <c r="E243" s="133" t="s">
        <v>299</v>
      </c>
      <c r="F243" s="134" t="s">
        <v>300</v>
      </c>
      <c r="G243" s="135" t="s">
        <v>207</v>
      </c>
      <c r="H243" s="136">
        <v>126.48</v>
      </c>
      <c r="I243" s="137"/>
      <c r="J243" s="138">
        <f>ROUND(I243*H243,2)</f>
        <v>0</v>
      </c>
      <c r="K243" s="134" t="s">
        <v>142</v>
      </c>
      <c r="L243" s="32"/>
      <c r="M243" s="139" t="s">
        <v>1</v>
      </c>
      <c r="N243" s="140" t="s">
        <v>44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143</v>
      </c>
      <c r="AT243" s="143" t="s">
        <v>138</v>
      </c>
      <c r="AU243" s="143" t="s">
        <v>90</v>
      </c>
      <c r="AY243" s="17" t="s">
        <v>136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87</v>
      </c>
      <c r="BK243" s="144">
        <f>ROUND(I243*H243,2)</f>
        <v>0</v>
      </c>
      <c r="BL243" s="17" t="s">
        <v>143</v>
      </c>
      <c r="BM243" s="143" t="s">
        <v>310</v>
      </c>
    </row>
    <row r="244" spans="2:65" s="14" customFormat="1">
      <c r="B244" s="160"/>
      <c r="D244" s="146" t="s">
        <v>145</v>
      </c>
      <c r="E244" s="161" t="s">
        <v>1</v>
      </c>
      <c r="F244" s="162" t="s">
        <v>311</v>
      </c>
      <c r="H244" s="161" t="s">
        <v>1</v>
      </c>
      <c r="I244" s="163"/>
      <c r="L244" s="160"/>
      <c r="M244" s="164"/>
      <c r="T244" s="165"/>
      <c r="AT244" s="161" t="s">
        <v>145</v>
      </c>
      <c r="AU244" s="161" t="s">
        <v>90</v>
      </c>
      <c r="AV244" s="14" t="s">
        <v>87</v>
      </c>
      <c r="AW244" s="14" t="s">
        <v>34</v>
      </c>
      <c r="AX244" s="14" t="s">
        <v>79</v>
      </c>
      <c r="AY244" s="161" t="s">
        <v>136</v>
      </c>
    </row>
    <row r="245" spans="2:65" s="14" customFormat="1" ht="22.5">
      <c r="B245" s="160"/>
      <c r="D245" s="146" t="s">
        <v>145</v>
      </c>
      <c r="E245" s="161" t="s">
        <v>1</v>
      </c>
      <c r="F245" s="162" t="s">
        <v>1842</v>
      </c>
      <c r="H245" s="161" t="s">
        <v>1</v>
      </c>
      <c r="I245" s="163"/>
      <c r="L245" s="160"/>
      <c r="M245" s="164"/>
      <c r="T245" s="165"/>
      <c r="AT245" s="161" t="s">
        <v>145</v>
      </c>
      <c r="AU245" s="161" t="s">
        <v>90</v>
      </c>
      <c r="AV245" s="14" t="s">
        <v>87</v>
      </c>
      <c r="AW245" s="14" t="s">
        <v>34</v>
      </c>
      <c r="AX245" s="14" t="s">
        <v>79</v>
      </c>
      <c r="AY245" s="161" t="s">
        <v>136</v>
      </c>
    </row>
    <row r="246" spans="2:65" s="14" customFormat="1">
      <c r="B246" s="160"/>
      <c r="D246" s="146" t="s">
        <v>145</v>
      </c>
      <c r="E246" s="161" t="s">
        <v>1</v>
      </c>
      <c r="F246" s="162" t="s">
        <v>313</v>
      </c>
      <c r="H246" s="161" t="s">
        <v>1</v>
      </c>
      <c r="I246" s="163"/>
      <c r="L246" s="160"/>
      <c r="M246" s="164"/>
      <c r="T246" s="165"/>
      <c r="AT246" s="161" t="s">
        <v>145</v>
      </c>
      <c r="AU246" s="161" t="s">
        <v>90</v>
      </c>
      <c r="AV246" s="14" t="s">
        <v>87</v>
      </c>
      <c r="AW246" s="14" t="s">
        <v>34</v>
      </c>
      <c r="AX246" s="14" t="s">
        <v>79</v>
      </c>
      <c r="AY246" s="161" t="s">
        <v>136</v>
      </c>
    </row>
    <row r="247" spans="2:65" s="12" customFormat="1">
      <c r="B247" s="145"/>
      <c r="D247" s="146" t="s">
        <v>145</v>
      </c>
      <c r="E247" s="147" t="s">
        <v>1</v>
      </c>
      <c r="F247" s="148" t="s">
        <v>1843</v>
      </c>
      <c r="H247" s="149">
        <v>197.101</v>
      </c>
      <c r="I247" s="150"/>
      <c r="L247" s="145"/>
      <c r="M247" s="151"/>
      <c r="T247" s="152"/>
      <c r="AT247" s="147" t="s">
        <v>145</v>
      </c>
      <c r="AU247" s="147" t="s">
        <v>90</v>
      </c>
      <c r="AV247" s="12" t="s">
        <v>90</v>
      </c>
      <c r="AW247" s="12" t="s">
        <v>34</v>
      </c>
      <c r="AX247" s="12" t="s">
        <v>79</v>
      </c>
      <c r="AY247" s="147" t="s">
        <v>136</v>
      </c>
    </row>
    <row r="248" spans="2:65" s="14" customFormat="1">
      <c r="B248" s="160"/>
      <c r="D248" s="146" t="s">
        <v>145</v>
      </c>
      <c r="E248" s="161" t="s">
        <v>1</v>
      </c>
      <c r="F248" s="162" t="s">
        <v>315</v>
      </c>
      <c r="H248" s="161" t="s">
        <v>1</v>
      </c>
      <c r="I248" s="163"/>
      <c r="L248" s="160"/>
      <c r="M248" s="164"/>
      <c r="T248" s="165"/>
      <c r="AT248" s="161" t="s">
        <v>145</v>
      </c>
      <c r="AU248" s="161" t="s">
        <v>90</v>
      </c>
      <c r="AV248" s="14" t="s">
        <v>87</v>
      </c>
      <c r="AW248" s="14" t="s">
        <v>34</v>
      </c>
      <c r="AX248" s="14" t="s">
        <v>79</v>
      </c>
      <c r="AY248" s="161" t="s">
        <v>136</v>
      </c>
    </row>
    <row r="249" spans="2:65" s="12" customFormat="1">
      <c r="B249" s="145"/>
      <c r="D249" s="146" t="s">
        <v>145</v>
      </c>
      <c r="E249" s="147" t="s">
        <v>1</v>
      </c>
      <c r="F249" s="148" t="s">
        <v>1844</v>
      </c>
      <c r="H249" s="149">
        <v>-54.244</v>
      </c>
      <c r="I249" s="150"/>
      <c r="L249" s="145"/>
      <c r="M249" s="151"/>
      <c r="T249" s="152"/>
      <c r="AT249" s="147" t="s">
        <v>145</v>
      </c>
      <c r="AU249" s="147" t="s">
        <v>90</v>
      </c>
      <c r="AV249" s="12" t="s">
        <v>90</v>
      </c>
      <c r="AW249" s="12" t="s">
        <v>34</v>
      </c>
      <c r="AX249" s="12" t="s">
        <v>79</v>
      </c>
      <c r="AY249" s="147" t="s">
        <v>136</v>
      </c>
    </row>
    <row r="250" spans="2:65" s="14" customFormat="1">
      <c r="B250" s="160"/>
      <c r="D250" s="146" t="s">
        <v>145</v>
      </c>
      <c r="E250" s="161" t="s">
        <v>1</v>
      </c>
      <c r="F250" s="162" t="s">
        <v>317</v>
      </c>
      <c r="H250" s="161" t="s">
        <v>1</v>
      </c>
      <c r="I250" s="163"/>
      <c r="L250" s="160"/>
      <c r="M250" s="164"/>
      <c r="T250" s="165"/>
      <c r="AT250" s="161" t="s">
        <v>145</v>
      </c>
      <c r="AU250" s="161" t="s">
        <v>90</v>
      </c>
      <c r="AV250" s="14" t="s">
        <v>87</v>
      </c>
      <c r="AW250" s="14" t="s">
        <v>34</v>
      </c>
      <c r="AX250" s="14" t="s">
        <v>79</v>
      </c>
      <c r="AY250" s="161" t="s">
        <v>136</v>
      </c>
    </row>
    <row r="251" spans="2:65" s="12" customFormat="1">
      <c r="B251" s="145"/>
      <c r="D251" s="146" t="s">
        <v>145</v>
      </c>
      <c r="E251" s="147" t="s">
        <v>1</v>
      </c>
      <c r="F251" s="148" t="s">
        <v>1845</v>
      </c>
      <c r="H251" s="149">
        <v>-9.0839999999999996</v>
      </c>
      <c r="I251" s="150"/>
      <c r="L251" s="145"/>
      <c r="M251" s="151"/>
      <c r="T251" s="152"/>
      <c r="AT251" s="147" t="s">
        <v>145</v>
      </c>
      <c r="AU251" s="147" t="s">
        <v>90</v>
      </c>
      <c r="AV251" s="12" t="s">
        <v>90</v>
      </c>
      <c r="AW251" s="12" t="s">
        <v>34</v>
      </c>
      <c r="AX251" s="12" t="s">
        <v>79</v>
      </c>
      <c r="AY251" s="147" t="s">
        <v>136</v>
      </c>
    </row>
    <row r="252" spans="2:65" s="15" customFormat="1">
      <c r="B252" s="166"/>
      <c r="D252" s="146" t="s">
        <v>145</v>
      </c>
      <c r="E252" s="167" t="s">
        <v>1</v>
      </c>
      <c r="F252" s="168" t="s">
        <v>217</v>
      </c>
      <c r="H252" s="169">
        <v>133.773</v>
      </c>
      <c r="I252" s="170"/>
      <c r="L252" s="166"/>
      <c r="M252" s="171"/>
      <c r="T252" s="172"/>
      <c r="AT252" s="167" t="s">
        <v>145</v>
      </c>
      <c r="AU252" s="167" t="s">
        <v>90</v>
      </c>
      <c r="AV252" s="15" t="s">
        <v>152</v>
      </c>
      <c r="AW252" s="15" t="s">
        <v>34</v>
      </c>
      <c r="AX252" s="15" t="s">
        <v>79</v>
      </c>
      <c r="AY252" s="167" t="s">
        <v>136</v>
      </c>
    </row>
    <row r="253" spans="2:65" s="14" customFormat="1">
      <c r="B253" s="160"/>
      <c r="D253" s="146" t="s">
        <v>145</v>
      </c>
      <c r="E253" s="161" t="s">
        <v>1</v>
      </c>
      <c r="F253" s="162" t="s">
        <v>1846</v>
      </c>
      <c r="H253" s="161" t="s">
        <v>1</v>
      </c>
      <c r="I253" s="163"/>
      <c r="L253" s="160"/>
      <c r="M253" s="164"/>
      <c r="T253" s="165"/>
      <c r="AT253" s="161" t="s">
        <v>145</v>
      </c>
      <c r="AU253" s="161" t="s">
        <v>90</v>
      </c>
      <c r="AV253" s="14" t="s">
        <v>87</v>
      </c>
      <c r="AW253" s="14" t="s">
        <v>34</v>
      </c>
      <c r="AX253" s="14" t="s">
        <v>79</v>
      </c>
      <c r="AY253" s="161" t="s">
        <v>136</v>
      </c>
    </row>
    <row r="254" spans="2:65" s="12" customFormat="1">
      <c r="B254" s="145"/>
      <c r="D254" s="146" t="s">
        <v>145</v>
      </c>
      <c r="E254" s="147" t="s">
        <v>1</v>
      </c>
      <c r="F254" s="148" t="s">
        <v>1847</v>
      </c>
      <c r="H254" s="149">
        <v>-5.468</v>
      </c>
      <c r="I254" s="150"/>
      <c r="L254" s="145"/>
      <c r="M254" s="151"/>
      <c r="T254" s="152"/>
      <c r="AT254" s="147" t="s">
        <v>145</v>
      </c>
      <c r="AU254" s="147" t="s">
        <v>90</v>
      </c>
      <c r="AV254" s="12" t="s">
        <v>90</v>
      </c>
      <c r="AW254" s="12" t="s">
        <v>34</v>
      </c>
      <c r="AX254" s="12" t="s">
        <v>79</v>
      </c>
      <c r="AY254" s="147" t="s">
        <v>136</v>
      </c>
    </row>
    <row r="255" spans="2:65" s="12" customFormat="1">
      <c r="B255" s="145"/>
      <c r="D255" s="146" t="s">
        <v>145</v>
      </c>
      <c r="E255" s="147" t="s">
        <v>1</v>
      </c>
      <c r="F255" s="148" t="s">
        <v>1848</v>
      </c>
      <c r="H255" s="149">
        <v>-1.835</v>
      </c>
      <c r="I255" s="150"/>
      <c r="L255" s="145"/>
      <c r="M255" s="151"/>
      <c r="T255" s="152"/>
      <c r="AT255" s="147" t="s">
        <v>145</v>
      </c>
      <c r="AU255" s="147" t="s">
        <v>90</v>
      </c>
      <c r="AV255" s="12" t="s">
        <v>90</v>
      </c>
      <c r="AW255" s="12" t="s">
        <v>34</v>
      </c>
      <c r="AX255" s="12" t="s">
        <v>79</v>
      </c>
      <c r="AY255" s="147" t="s">
        <v>136</v>
      </c>
    </row>
    <row r="256" spans="2:65" s="12" customFormat="1">
      <c r="B256" s="145"/>
      <c r="D256" s="146" t="s">
        <v>145</v>
      </c>
      <c r="E256" s="147" t="s">
        <v>1</v>
      </c>
      <c r="F256" s="148" t="s">
        <v>1849</v>
      </c>
      <c r="H256" s="149">
        <v>-0.66800000000000004</v>
      </c>
      <c r="I256" s="150"/>
      <c r="L256" s="145"/>
      <c r="M256" s="151"/>
      <c r="T256" s="152"/>
      <c r="AT256" s="147" t="s">
        <v>145</v>
      </c>
      <c r="AU256" s="147" t="s">
        <v>90</v>
      </c>
      <c r="AV256" s="12" t="s">
        <v>90</v>
      </c>
      <c r="AW256" s="12" t="s">
        <v>34</v>
      </c>
      <c r="AX256" s="12" t="s">
        <v>79</v>
      </c>
      <c r="AY256" s="147" t="s">
        <v>136</v>
      </c>
    </row>
    <row r="257" spans="2:65" s="12" customFormat="1">
      <c r="B257" s="145"/>
      <c r="D257" s="146" t="s">
        <v>145</v>
      </c>
      <c r="E257" s="147" t="s">
        <v>1</v>
      </c>
      <c r="F257" s="148" t="s">
        <v>1850</v>
      </c>
      <c r="H257" s="149">
        <v>-0.64300000000000002</v>
      </c>
      <c r="I257" s="150"/>
      <c r="L257" s="145"/>
      <c r="M257" s="151"/>
      <c r="T257" s="152"/>
      <c r="AT257" s="147" t="s">
        <v>145</v>
      </c>
      <c r="AU257" s="147" t="s">
        <v>90</v>
      </c>
      <c r="AV257" s="12" t="s">
        <v>90</v>
      </c>
      <c r="AW257" s="12" t="s">
        <v>34</v>
      </c>
      <c r="AX257" s="12" t="s">
        <v>79</v>
      </c>
      <c r="AY257" s="147" t="s">
        <v>136</v>
      </c>
    </row>
    <row r="258" spans="2:65" s="12" customFormat="1">
      <c r="B258" s="145"/>
      <c r="D258" s="146" t="s">
        <v>145</v>
      </c>
      <c r="E258" s="147" t="s">
        <v>1</v>
      </c>
      <c r="F258" s="148" t="s">
        <v>1851</v>
      </c>
      <c r="H258" s="149">
        <v>-0.755</v>
      </c>
      <c r="I258" s="150"/>
      <c r="L258" s="145"/>
      <c r="M258" s="151"/>
      <c r="T258" s="152"/>
      <c r="AT258" s="147" t="s">
        <v>145</v>
      </c>
      <c r="AU258" s="147" t="s">
        <v>90</v>
      </c>
      <c r="AV258" s="12" t="s">
        <v>90</v>
      </c>
      <c r="AW258" s="12" t="s">
        <v>34</v>
      </c>
      <c r="AX258" s="12" t="s">
        <v>79</v>
      </c>
      <c r="AY258" s="147" t="s">
        <v>136</v>
      </c>
    </row>
    <row r="259" spans="2:65" s="12" customFormat="1">
      <c r="B259" s="145"/>
      <c r="D259" s="146" t="s">
        <v>145</v>
      </c>
      <c r="E259" s="147" t="s">
        <v>1</v>
      </c>
      <c r="F259" s="148" t="s">
        <v>1852</v>
      </c>
      <c r="H259" s="149">
        <v>-0.92400000000000004</v>
      </c>
      <c r="I259" s="150"/>
      <c r="L259" s="145"/>
      <c r="M259" s="151"/>
      <c r="T259" s="152"/>
      <c r="AT259" s="147" t="s">
        <v>145</v>
      </c>
      <c r="AU259" s="147" t="s">
        <v>90</v>
      </c>
      <c r="AV259" s="12" t="s">
        <v>90</v>
      </c>
      <c r="AW259" s="12" t="s">
        <v>34</v>
      </c>
      <c r="AX259" s="12" t="s">
        <v>79</v>
      </c>
      <c r="AY259" s="147" t="s">
        <v>136</v>
      </c>
    </row>
    <row r="260" spans="2:65" s="15" customFormat="1">
      <c r="B260" s="166"/>
      <c r="D260" s="146" t="s">
        <v>145</v>
      </c>
      <c r="E260" s="167" t="s">
        <v>1</v>
      </c>
      <c r="F260" s="168" t="s">
        <v>217</v>
      </c>
      <c r="H260" s="169">
        <v>-10.292999999999999</v>
      </c>
      <c r="I260" s="170"/>
      <c r="L260" s="166"/>
      <c r="M260" s="171"/>
      <c r="T260" s="172"/>
      <c r="AT260" s="167" t="s">
        <v>145</v>
      </c>
      <c r="AU260" s="167" t="s">
        <v>90</v>
      </c>
      <c r="AV260" s="15" t="s">
        <v>152</v>
      </c>
      <c r="AW260" s="15" t="s">
        <v>34</v>
      </c>
      <c r="AX260" s="15" t="s">
        <v>79</v>
      </c>
      <c r="AY260" s="167" t="s">
        <v>136</v>
      </c>
    </row>
    <row r="261" spans="2:65" s="14" customFormat="1" ht="22.5">
      <c r="B261" s="160"/>
      <c r="D261" s="146" t="s">
        <v>145</v>
      </c>
      <c r="E261" s="161" t="s">
        <v>1</v>
      </c>
      <c r="F261" s="162" t="s">
        <v>1324</v>
      </c>
      <c r="H261" s="161" t="s">
        <v>1</v>
      </c>
      <c r="I261" s="163"/>
      <c r="L261" s="160"/>
      <c r="M261" s="164"/>
      <c r="T261" s="165"/>
      <c r="AT261" s="161" t="s">
        <v>145</v>
      </c>
      <c r="AU261" s="161" t="s">
        <v>90</v>
      </c>
      <c r="AV261" s="14" t="s">
        <v>87</v>
      </c>
      <c r="AW261" s="14" t="s">
        <v>34</v>
      </c>
      <c r="AX261" s="14" t="s">
        <v>79</v>
      </c>
      <c r="AY261" s="161" t="s">
        <v>136</v>
      </c>
    </row>
    <row r="262" spans="2:65" s="12" customFormat="1">
      <c r="B262" s="145"/>
      <c r="D262" s="146" t="s">
        <v>145</v>
      </c>
      <c r="E262" s="147" t="s">
        <v>1</v>
      </c>
      <c r="F262" s="148" t="s">
        <v>1853</v>
      </c>
      <c r="H262" s="149">
        <v>3</v>
      </c>
      <c r="I262" s="150"/>
      <c r="L262" s="145"/>
      <c r="M262" s="151"/>
      <c r="T262" s="152"/>
      <c r="AT262" s="147" t="s">
        <v>145</v>
      </c>
      <c r="AU262" s="147" t="s">
        <v>90</v>
      </c>
      <c r="AV262" s="12" t="s">
        <v>90</v>
      </c>
      <c r="AW262" s="12" t="s">
        <v>34</v>
      </c>
      <c r="AX262" s="12" t="s">
        <v>79</v>
      </c>
      <c r="AY262" s="147" t="s">
        <v>136</v>
      </c>
    </row>
    <row r="263" spans="2:65" s="13" customFormat="1">
      <c r="B263" s="153"/>
      <c r="D263" s="146" t="s">
        <v>145</v>
      </c>
      <c r="E263" s="154" t="s">
        <v>1</v>
      </c>
      <c r="F263" s="155" t="s">
        <v>168</v>
      </c>
      <c r="H263" s="156">
        <v>126.48</v>
      </c>
      <c r="I263" s="157"/>
      <c r="L263" s="153"/>
      <c r="M263" s="158"/>
      <c r="T263" s="159"/>
      <c r="AT263" s="154" t="s">
        <v>145</v>
      </c>
      <c r="AU263" s="154" t="s">
        <v>90</v>
      </c>
      <c r="AV263" s="13" t="s">
        <v>143</v>
      </c>
      <c r="AW263" s="13" t="s">
        <v>34</v>
      </c>
      <c r="AX263" s="13" t="s">
        <v>87</v>
      </c>
      <c r="AY263" s="154" t="s">
        <v>136</v>
      </c>
    </row>
    <row r="264" spans="2:65" s="1" customFormat="1" ht="16.5" customHeight="1">
      <c r="B264" s="32"/>
      <c r="C264" s="173" t="s">
        <v>298</v>
      </c>
      <c r="D264" s="173" t="s">
        <v>320</v>
      </c>
      <c r="E264" s="174" t="s">
        <v>321</v>
      </c>
      <c r="F264" s="175" t="s">
        <v>322</v>
      </c>
      <c r="G264" s="176" t="s">
        <v>294</v>
      </c>
      <c r="H264" s="177">
        <v>252.96</v>
      </c>
      <c r="I264" s="178"/>
      <c r="J264" s="179">
        <f>ROUND(I264*H264,2)</f>
        <v>0</v>
      </c>
      <c r="K264" s="175" t="s">
        <v>142</v>
      </c>
      <c r="L264" s="180"/>
      <c r="M264" s="181" t="s">
        <v>1</v>
      </c>
      <c r="N264" s="182" t="s">
        <v>44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179</v>
      </c>
      <c r="AT264" s="143" t="s">
        <v>320</v>
      </c>
      <c r="AU264" s="143" t="s">
        <v>90</v>
      </c>
      <c r="AY264" s="17" t="s">
        <v>136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87</v>
      </c>
      <c r="BK264" s="144">
        <f>ROUND(I264*H264,2)</f>
        <v>0</v>
      </c>
      <c r="BL264" s="17" t="s">
        <v>143</v>
      </c>
      <c r="BM264" s="143" t="s">
        <v>323</v>
      </c>
    </row>
    <row r="265" spans="2:65" s="12" customFormat="1">
      <c r="B265" s="145"/>
      <c r="D265" s="146" t="s">
        <v>145</v>
      </c>
      <c r="E265" s="147" t="s">
        <v>1</v>
      </c>
      <c r="F265" s="148" t="s">
        <v>1854</v>
      </c>
      <c r="H265" s="149">
        <v>252.96</v>
      </c>
      <c r="I265" s="150"/>
      <c r="L265" s="145"/>
      <c r="M265" s="151"/>
      <c r="T265" s="152"/>
      <c r="AT265" s="147" t="s">
        <v>145</v>
      </c>
      <c r="AU265" s="147" t="s">
        <v>90</v>
      </c>
      <c r="AV265" s="12" t="s">
        <v>90</v>
      </c>
      <c r="AW265" s="12" t="s">
        <v>34</v>
      </c>
      <c r="AX265" s="12" t="s">
        <v>87</v>
      </c>
      <c r="AY265" s="147" t="s">
        <v>136</v>
      </c>
    </row>
    <row r="266" spans="2:65" s="1" customFormat="1" ht="24.2" customHeight="1">
      <c r="B266" s="32"/>
      <c r="C266" s="132" t="s">
        <v>309</v>
      </c>
      <c r="D266" s="132" t="s">
        <v>138</v>
      </c>
      <c r="E266" s="133" t="s">
        <v>326</v>
      </c>
      <c r="F266" s="134" t="s">
        <v>327</v>
      </c>
      <c r="G266" s="135" t="s">
        <v>207</v>
      </c>
      <c r="H266" s="136">
        <v>38.841999999999999</v>
      </c>
      <c r="I266" s="137"/>
      <c r="J266" s="138">
        <f>ROUND(I266*H266,2)</f>
        <v>0</v>
      </c>
      <c r="K266" s="134" t="s">
        <v>142</v>
      </c>
      <c r="L266" s="32"/>
      <c r="M266" s="139" t="s">
        <v>1</v>
      </c>
      <c r="N266" s="140" t="s">
        <v>44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143</v>
      </c>
      <c r="AT266" s="143" t="s">
        <v>138</v>
      </c>
      <c r="AU266" s="143" t="s">
        <v>90</v>
      </c>
      <c r="AY266" s="17" t="s">
        <v>136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87</v>
      </c>
      <c r="BK266" s="144">
        <f>ROUND(I266*H266,2)</f>
        <v>0</v>
      </c>
      <c r="BL266" s="17" t="s">
        <v>143</v>
      </c>
      <c r="BM266" s="143" t="s">
        <v>328</v>
      </c>
    </row>
    <row r="267" spans="2:65" s="14" customFormat="1">
      <c r="B267" s="160"/>
      <c r="D267" s="146" t="s">
        <v>145</v>
      </c>
      <c r="E267" s="161" t="s">
        <v>1</v>
      </c>
      <c r="F267" s="162" t="s">
        <v>1855</v>
      </c>
      <c r="H267" s="161" t="s">
        <v>1</v>
      </c>
      <c r="I267" s="163"/>
      <c r="L267" s="160"/>
      <c r="M267" s="164"/>
      <c r="T267" s="165"/>
      <c r="AT267" s="161" t="s">
        <v>145</v>
      </c>
      <c r="AU267" s="161" t="s">
        <v>90</v>
      </c>
      <c r="AV267" s="14" t="s">
        <v>87</v>
      </c>
      <c r="AW267" s="14" t="s">
        <v>34</v>
      </c>
      <c r="AX267" s="14" t="s">
        <v>79</v>
      </c>
      <c r="AY267" s="161" t="s">
        <v>136</v>
      </c>
    </row>
    <row r="268" spans="2:65" s="14" customFormat="1">
      <c r="B268" s="160"/>
      <c r="D268" s="146" t="s">
        <v>145</v>
      </c>
      <c r="E268" s="161" t="s">
        <v>1</v>
      </c>
      <c r="F268" s="162" t="s">
        <v>1856</v>
      </c>
      <c r="H268" s="161" t="s">
        <v>1</v>
      </c>
      <c r="I268" s="163"/>
      <c r="L268" s="160"/>
      <c r="M268" s="164"/>
      <c r="T268" s="165"/>
      <c r="AT268" s="161" t="s">
        <v>145</v>
      </c>
      <c r="AU268" s="161" t="s">
        <v>90</v>
      </c>
      <c r="AV268" s="14" t="s">
        <v>87</v>
      </c>
      <c r="AW268" s="14" t="s">
        <v>34</v>
      </c>
      <c r="AX268" s="14" t="s">
        <v>79</v>
      </c>
      <c r="AY268" s="161" t="s">
        <v>136</v>
      </c>
    </row>
    <row r="269" spans="2:65" s="12" customFormat="1" ht="33.75">
      <c r="B269" s="145"/>
      <c r="D269" s="146" t="s">
        <v>145</v>
      </c>
      <c r="E269" s="147" t="s">
        <v>1</v>
      </c>
      <c r="F269" s="148" t="s">
        <v>1857</v>
      </c>
      <c r="H269" s="149">
        <v>18.032</v>
      </c>
      <c r="I269" s="150"/>
      <c r="L269" s="145"/>
      <c r="M269" s="151"/>
      <c r="T269" s="152"/>
      <c r="AT269" s="147" t="s">
        <v>145</v>
      </c>
      <c r="AU269" s="147" t="s">
        <v>90</v>
      </c>
      <c r="AV269" s="12" t="s">
        <v>90</v>
      </c>
      <c r="AW269" s="12" t="s">
        <v>34</v>
      </c>
      <c r="AX269" s="12" t="s">
        <v>79</v>
      </c>
      <c r="AY269" s="147" t="s">
        <v>136</v>
      </c>
    </row>
    <row r="270" spans="2:65" s="14" customFormat="1">
      <c r="B270" s="160"/>
      <c r="D270" s="146" t="s">
        <v>145</v>
      </c>
      <c r="E270" s="161" t="s">
        <v>1</v>
      </c>
      <c r="F270" s="162" t="s">
        <v>1858</v>
      </c>
      <c r="H270" s="161" t="s">
        <v>1</v>
      </c>
      <c r="I270" s="163"/>
      <c r="L270" s="160"/>
      <c r="M270" s="164"/>
      <c r="T270" s="165"/>
      <c r="AT270" s="161" t="s">
        <v>145</v>
      </c>
      <c r="AU270" s="161" t="s">
        <v>90</v>
      </c>
      <c r="AV270" s="14" t="s">
        <v>87</v>
      </c>
      <c r="AW270" s="14" t="s">
        <v>34</v>
      </c>
      <c r="AX270" s="14" t="s">
        <v>79</v>
      </c>
      <c r="AY270" s="161" t="s">
        <v>136</v>
      </c>
    </row>
    <row r="271" spans="2:65" s="12" customFormat="1">
      <c r="B271" s="145"/>
      <c r="D271" s="146" t="s">
        <v>145</v>
      </c>
      <c r="E271" s="147" t="s">
        <v>1</v>
      </c>
      <c r="F271" s="148" t="s">
        <v>1859</v>
      </c>
      <c r="H271" s="149">
        <v>7.3140000000000001</v>
      </c>
      <c r="I271" s="150"/>
      <c r="L271" s="145"/>
      <c r="M271" s="151"/>
      <c r="T271" s="152"/>
      <c r="AT271" s="147" t="s">
        <v>145</v>
      </c>
      <c r="AU271" s="147" t="s">
        <v>90</v>
      </c>
      <c r="AV271" s="12" t="s">
        <v>90</v>
      </c>
      <c r="AW271" s="12" t="s">
        <v>34</v>
      </c>
      <c r="AX271" s="12" t="s">
        <v>79</v>
      </c>
      <c r="AY271" s="147" t="s">
        <v>136</v>
      </c>
    </row>
    <row r="272" spans="2:65" s="14" customFormat="1">
      <c r="B272" s="160"/>
      <c r="D272" s="146" t="s">
        <v>145</v>
      </c>
      <c r="E272" s="161" t="s">
        <v>1</v>
      </c>
      <c r="F272" s="162" t="s">
        <v>1860</v>
      </c>
      <c r="H272" s="161" t="s">
        <v>1</v>
      </c>
      <c r="I272" s="163"/>
      <c r="L272" s="160"/>
      <c r="M272" s="164"/>
      <c r="T272" s="165"/>
      <c r="AT272" s="161" t="s">
        <v>145</v>
      </c>
      <c r="AU272" s="161" t="s">
        <v>90</v>
      </c>
      <c r="AV272" s="14" t="s">
        <v>87</v>
      </c>
      <c r="AW272" s="14" t="s">
        <v>34</v>
      </c>
      <c r="AX272" s="14" t="s">
        <v>79</v>
      </c>
      <c r="AY272" s="161" t="s">
        <v>136</v>
      </c>
    </row>
    <row r="273" spans="2:65" s="12" customFormat="1">
      <c r="B273" s="145"/>
      <c r="D273" s="146" t="s">
        <v>145</v>
      </c>
      <c r="E273" s="147" t="s">
        <v>1</v>
      </c>
      <c r="F273" s="148" t="s">
        <v>1861</v>
      </c>
      <c r="H273" s="149">
        <v>13.496</v>
      </c>
      <c r="I273" s="150"/>
      <c r="L273" s="145"/>
      <c r="M273" s="151"/>
      <c r="T273" s="152"/>
      <c r="AT273" s="147" t="s">
        <v>145</v>
      </c>
      <c r="AU273" s="147" t="s">
        <v>90</v>
      </c>
      <c r="AV273" s="12" t="s">
        <v>90</v>
      </c>
      <c r="AW273" s="12" t="s">
        <v>34</v>
      </c>
      <c r="AX273" s="12" t="s">
        <v>79</v>
      </c>
      <c r="AY273" s="147" t="s">
        <v>136</v>
      </c>
    </row>
    <row r="274" spans="2:65" s="13" customFormat="1">
      <c r="B274" s="153"/>
      <c r="D274" s="146" t="s">
        <v>145</v>
      </c>
      <c r="E274" s="154" t="s">
        <v>1</v>
      </c>
      <c r="F274" s="155" t="s">
        <v>168</v>
      </c>
      <c r="H274" s="156">
        <v>38.841999999999999</v>
      </c>
      <c r="I274" s="157"/>
      <c r="L274" s="153"/>
      <c r="M274" s="158"/>
      <c r="T274" s="159"/>
      <c r="AT274" s="154" t="s">
        <v>145</v>
      </c>
      <c r="AU274" s="154" t="s">
        <v>90</v>
      </c>
      <c r="AV274" s="13" t="s">
        <v>143</v>
      </c>
      <c r="AW274" s="13" t="s">
        <v>34</v>
      </c>
      <c r="AX274" s="13" t="s">
        <v>87</v>
      </c>
      <c r="AY274" s="154" t="s">
        <v>136</v>
      </c>
    </row>
    <row r="275" spans="2:65" s="1" customFormat="1" ht="16.5" customHeight="1">
      <c r="B275" s="32"/>
      <c r="C275" s="173" t="s">
        <v>319</v>
      </c>
      <c r="D275" s="173" t="s">
        <v>320</v>
      </c>
      <c r="E275" s="174" t="s">
        <v>1331</v>
      </c>
      <c r="F275" s="175" t="s">
        <v>1332</v>
      </c>
      <c r="G275" s="176" t="s">
        <v>294</v>
      </c>
      <c r="H275" s="177">
        <v>77.683999999999997</v>
      </c>
      <c r="I275" s="178"/>
      <c r="J275" s="179">
        <f>ROUND(I275*H275,2)</f>
        <v>0</v>
      </c>
      <c r="K275" s="175" t="s">
        <v>142</v>
      </c>
      <c r="L275" s="180"/>
      <c r="M275" s="181" t="s">
        <v>1</v>
      </c>
      <c r="N275" s="182" t="s">
        <v>44</v>
      </c>
      <c r="P275" s="141">
        <f>O275*H275</f>
        <v>0</v>
      </c>
      <c r="Q275" s="141">
        <v>1</v>
      </c>
      <c r="R275" s="141">
        <f>Q275*H275</f>
        <v>77.683999999999997</v>
      </c>
      <c r="S275" s="141">
        <v>0</v>
      </c>
      <c r="T275" s="142">
        <f>S275*H275</f>
        <v>0</v>
      </c>
      <c r="AR275" s="143" t="s">
        <v>179</v>
      </c>
      <c r="AT275" s="143" t="s">
        <v>320</v>
      </c>
      <c r="AU275" s="143" t="s">
        <v>90</v>
      </c>
      <c r="AY275" s="17" t="s">
        <v>136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87</v>
      </c>
      <c r="BK275" s="144">
        <f>ROUND(I275*H275,2)</f>
        <v>0</v>
      </c>
      <c r="BL275" s="17" t="s">
        <v>143</v>
      </c>
      <c r="BM275" s="143" t="s">
        <v>343</v>
      </c>
    </row>
    <row r="276" spans="2:65" s="12" customFormat="1">
      <c r="B276" s="145"/>
      <c r="D276" s="146" t="s">
        <v>145</v>
      </c>
      <c r="E276" s="147" t="s">
        <v>1</v>
      </c>
      <c r="F276" s="148" t="s">
        <v>1862</v>
      </c>
      <c r="H276" s="149">
        <v>77.683999999999997</v>
      </c>
      <c r="I276" s="150"/>
      <c r="L276" s="145"/>
      <c r="M276" s="151"/>
      <c r="T276" s="152"/>
      <c r="AT276" s="147" t="s">
        <v>145</v>
      </c>
      <c r="AU276" s="147" t="s">
        <v>90</v>
      </c>
      <c r="AV276" s="12" t="s">
        <v>90</v>
      </c>
      <c r="AW276" s="12" t="s">
        <v>34</v>
      </c>
      <c r="AX276" s="12" t="s">
        <v>87</v>
      </c>
      <c r="AY276" s="147" t="s">
        <v>136</v>
      </c>
    </row>
    <row r="277" spans="2:65" s="1" customFormat="1" ht="24.2" customHeight="1">
      <c r="B277" s="32"/>
      <c r="C277" s="132" t="s">
        <v>325</v>
      </c>
      <c r="D277" s="132" t="s">
        <v>138</v>
      </c>
      <c r="E277" s="133" t="s">
        <v>346</v>
      </c>
      <c r="F277" s="134" t="s">
        <v>347</v>
      </c>
      <c r="G277" s="135" t="s">
        <v>197</v>
      </c>
      <c r="H277" s="136">
        <v>93.42</v>
      </c>
      <c r="I277" s="137"/>
      <c r="J277" s="138">
        <f>ROUND(I277*H277,2)</f>
        <v>0</v>
      </c>
      <c r="K277" s="134" t="s">
        <v>142</v>
      </c>
      <c r="L277" s="32"/>
      <c r="M277" s="139" t="s">
        <v>1</v>
      </c>
      <c r="N277" s="140" t="s">
        <v>44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143</v>
      </c>
      <c r="AT277" s="143" t="s">
        <v>138</v>
      </c>
      <c r="AU277" s="143" t="s">
        <v>90</v>
      </c>
      <c r="AY277" s="17" t="s">
        <v>136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87</v>
      </c>
      <c r="BK277" s="144">
        <f>ROUND(I277*H277,2)</f>
        <v>0</v>
      </c>
      <c r="BL277" s="17" t="s">
        <v>143</v>
      </c>
      <c r="BM277" s="143" t="s">
        <v>348</v>
      </c>
    </row>
    <row r="278" spans="2:65" s="14" customFormat="1" ht="22.5">
      <c r="B278" s="160"/>
      <c r="D278" s="146" t="s">
        <v>145</v>
      </c>
      <c r="E278" s="161" t="s">
        <v>1</v>
      </c>
      <c r="F278" s="162" t="s">
        <v>1769</v>
      </c>
      <c r="H278" s="161" t="s">
        <v>1</v>
      </c>
      <c r="I278" s="163"/>
      <c r="L278" s="160"/>
      <c r="M278" s="164"/>
      <c r="T278" s="165"/>
      <c r="AT278" s="161" t="s">
        <v>145</v>
      </c>
      <c r="AU278" s="161" t="s">
        <v>90</v>
      </c>
      <c r="AV278" s="14" t="s">
        <v>87</v>
      </c>
      <c r="AW278" s="14" t="s">
        <v>34</v>
      </c>
      <c r="AX278" s="14" t="s">
        <v>79</v>
      </c>
      <c r="AY278" s="161" t="s">
        <v>136</v>
      </c>
    </row>
    <row r="279" spans="2:65" s="14" customFormat="1">
      <c r="B279" s="160"/>
      <c r="D279" s="146" t="s">
        <v>145</v>
      </c>
      <c r="E279" s="161" t="s">
        <v>1</v>
      </c>
      <c r="F279" s="162" t="s">
        <v>1863</v>
      </c>
      <c r="H279" s="161" t="s">
        <v>1</v>
      </c>
      <c r="I279" s="163"/>
      <c r="L279" s="160"/>
      <c r="M279" s="164"/>
      <c r="T279" s="165"/>
      <c r="AT279" s="161" t="s">
        <v>145</v>
      </c>
      <c r="AU279" s="161" t="s">
        <v>90</v>
      </c>
      <c r="AV279" s="14" t="s">
        <v>87</v>
      </c>
      <c r="AW279" s="14" t="s">
        <v>34</v>
      </c>
      <c r="AX279" s="14" t="s">
        <v>79</v>
      </c>
      <c r="AY279" s="161" t="s">
        <v>136</v>
      </c>
    </row>
    <row r="280" spans="2:65" s="12" customFormat="1">
      <c r="B280" s="145"/>
      <c r="D280" s="146" t="s">
        <v>145</v>
      </c>
      <c r="E280" s="147" t="s">
        <v>1</v>
      </c>
      <c r="F280" s="148" t="s">
        <v>1864</v>
      </c>
      <c r="H280" s="149">
        <v>2.4</v>
      </c>
      <c r="I280" s="150"/>
      <c r="L280" s="145"/>
      <c r="M280" s="151"/>
      <c r="T280" s="152"/>
      <c r="AT280" s="147" t="s">
        <v>145</v>
      </c>
      <c r="AU280" s="147" t="s">
        <v>90</v>
      </c>
      <c r="AV280" s="12" t="s">
        <v>90</v>
      </c>
      <c r="AW280" s="12" t="s">
        <v>34</v>
      </c>
      <c r="AX280" s="12" t="s">
        <v>79</v>
      </c>
      <c r="AY280" s="147" t="s">
        <v>136</v>
      </c>
    </row>
    <row r="281" spans="2:65" s="12" customFormat="1">
      <c r="B281" s="145"/>
      <c r="D281" s="146" t="s">
        <v>145</v>
      </c>
      <c r="E281" s="147" t="s">
        <v>1</v>
      </c>
      <c r="F281" s="148" t="s">
        <v>1865</v>
      </c>
      <c r="H281" s="149">
        <v>5.2</v>
      </c>
      <c r="I281" s="150"/>
      <c r="L281" s="145"/>
      <c r="M281" s="151"/>
      <c r="T281" s="152"/>
      <c r="AT281" s="147" t="s">
        <v>145</v>
      </c>
      <c r="AU281" s="147" t="s">
        <v>90</v>
      </c>
      <c r="AV281" s="12" t="s">
        <v>90</v>
      </c>
      <c r="AW281" s="12" t="s">
        <v>34</v>
      </c>
      <c r="AX281" s="12" t="s">
        <v>79</v>
      </c>
      <c r="AY281" s="147" t="s">
        <v>136</v>
      </c>
    </row>
    <row r="282" spans="2:65" s="12" customFormat="1">
      <c r="B282" s="145"/>
      <c r="D282" s="146" t="s">
        <v>145</v>
      </c>
      <c r="E282" s="147" t="s">
        <v>1</v>
      </c>
      <c r="F282" s="148" t="s">
        <v>1866</v>
      </c>
      <c r="H282" s="149">
        <v>3.4</v>
      </c>
      <c r="I282" s="150"/>
      <c r="L282" s="145"/>
      <c r="M282" s="151"/>
      <c r="T282" s="152"/>
      <c r="AT282" s="147" t="s">
        <v>145</v>
      </c>
      <c r="AU282" s="147" t="s">
        <v>90</v>
      </c>
      <c r="AV282" s="12" t="s">
        <v>90</v>
      </c>
      <c r="AW282" s="12" t="s">
        <v>34</v>
      </c>
      <c r="AX282" s="12" t="s">
        <v>79</v>
      </c>
      <c r="AY282" s="147" t="s">
        <v>136</v>
      </c>
    </row>
    <row r="283" spans="2:65" s="12" customFormat="1">
      <c r="B283" s="145"/>
      <c r="D283" s="146" t="s">
        <v>145</v>
      </c>
      <c r="E283" s="147" t="s">
        <v>1</v>
      </c>
      <c r="F283" s="148" t="s">
        <v>1867</v>
      </c>
      <c r="H283" s="149">
        <v>11.2</v>
      </c>
      <c r="I283" s="150"/>
      <c r="L283" s="145"/>
      <c r="M283" s="151"/>
      <c r="T283" s="152"/>
      <c r="AT283" s="147" t="s">
        <v>145</v>
      </c>
      <c r="AU283" s="147" t="s">
        <v>90</v>
      </c>
      <c r="AV283" s="12" t="s">
        <v>90</v>
      </c>
      <c r="AW283" s="12" t="s">
        <v>34</v>
      </c>
      <c r="AX283" s="12" t="s">
        <v>79</v>
      </c>
      <c r="AY283" s="147" t="s">
        <v>136</v>
      </c>
    </row>
    <row r="284" spans="2:65" s="12" customFormat="1">
      <c r="B284" s="145"/>
      <c r="D284" s="146" t="s">
        <v>145</v>
      </c>
      <c r="E284" s="147" t="s">
        <v>1</v>
      </c>
      <c r="F284" s="148" t="s">
        <v>1868</v>
      </c>
      <c r="H284" s="149">
        <v>4.5999999999999996</v>
      </c>
      <c r="I284" s="150"/>
      <c r="L284" s="145"/>
      <c r="M284" s="151"/>
      <c r="T284" s="152"/>
      <c r="AT284" s="147" t="s">
        <v>145</v>
      </c>
      <c r="AU284" s="147" t="s">
        <v>90</v>
      </c>
      <c r="AV284" s="12" t="s">
        <v>90</v>
      </c>
      <c r="AW284" s="12" t="s">
        <v>34</v>
      </c>
      <c r="AX284" s="12" t="s">
        <v>79</v>
      </c>
      <c r="AY284" s="147" t="s">
        <v>136</v>
      </c>
    </row>
    <row r="285" spans="2:65" s="12" customFormat="1">
      <c r="B285" s="145"/>
      <c r="D285" s="146" t="s">
        <v>145</v>
      </c>
      <c r="E285" s="147" t="s">
        <v>1</v>
      </c>
      <c r="F285" s="148" t="s">
        <v>1869</v>
      </c>
      <c r="H285" s="149">
        <v>2.9</v>
      </c>
      <c r="I285" s="150"/>
      <c r="L285" s="145"/>
      <c r="M285" s="151"/>
      <c r="T285" s="152"/>
      <c r="AT285" s="147" t="s">
        <v>145</v>
      </c>
      <c r="AU285" s="147" t="s">
        <v>90</v>
      </c>
      <c r="AV285" s="12" t="s">
        <v>90</v>
      </c>
      <c r="AW285" s="12" t="s">
        <v>34</v>
      </c>
      <c r="AX285" s="12" t="s">
        <v>79</v>
      </c>
      <c r="AY285" s="147" t="s">
        <v>136</v>
      </c>
    </row>
    <row r="286" spans="2:65" s="12" customFormat="1">
      <c r="B286" s="145"/>
      <c r="D286" s="146" t="s">
        <v>145</v>
      </c>
      <c r="E286" s="147" t="s">
        <v>1</v>
      </c>
      <c r="F286" s="148" t="s">
        <v>1870</v>
      </c>
      <c r="H286" s="149">
        <v>4.2</v>
      </c>
      <c r="I286" s="150"/>
      <c r="L286" s="145"/>
      <c r="M286" s="151"/>
      <c r="T286" s="152"/>
      <c r="AT286" s="147" t="s">
        <v>145</v>
      </c>
      <c r="AU286" s="147" t="s">
        <v>90</v>
      </c>
      <c r="AV286" s="12" t="s">
        <v>90</v>
      </c>
      <c r="AW286" s="12" t="s">
        <v>34</v>
      </c>
      <c r="AX286" s="12" t="s">
        <v>79</v>
      </c>
      <c r="AY286" s="147" t="s">
        <v>136</v>
      </c>
    </row>
    <row r="287" spans="2:65" s="12" customFormat="1">
      <c r="B287" s="145"/>
      <c r="D287" s="146" t="s">
        <v>145</v>
      </c>
      <c r="E287" s="147" t="s">
        <v>1</v>
      </c>
      <c r="F287" s="148" t="s">
        <v>1871</v>
      </c>
      <c r="H287" s="149">
        <v>5.13</v>
      </c>
      <c r="I287" s="150"/>
      <c r="L287" s="145"/>
      <c r="M287" s="151"/>
      <c r="T287" s="152"/>
      <c r="AT287" s="147" t="s">
        <v>145</v>
      </c>
      <c r="AU287" s="147" t="s">
        <v>90</v>
      </c>
      <c r="AV287" s="12" t="s">
        <v>90</v>
      </c>
      <c r="AW287" s="12" t="s">
        <v>34</v>
      </c>
      <c r="AX287" s="12" t="s">
        <v>79</v>
      </c>
      <c r="AY287" s="147" t="s">
        <v>136</v>
      </c>
    </row>
    <row r="288" spans="2:65" s="12" customFormat="1">
      <c r="B288" s="145"/>
      <c r="D288" s="146" t="s">
        <v>145</v>
      </c>
      <c r="E288" s="147" t="s">
        <v>1</v>
      </c>
      <c r="F288" s="148" t="s">
        <v>1872</v>
      </c>
      <c r="H288" s="149">
        <v>4.68</v>
      </c>
      <c r="I288" s="150"/>
      <c r="L288" s="145"/>
      <c r="M288" s="151"/>
      <c r="T288" s="152"/>
      <c r="AT288" s="147" t="s">
        <v>145</v>
      </c>
      <c r="AU288" s="147" t="s">
        <v>90</v>
      </c>
      <c r="AV288" s="12" t="s">
        <v>90</v>
      </c>
      <c r="AW288" s="12" t="s">
        <v>34</v>
      </c>
      <c r="AX288" s="12" t="s">
        <v>79</v>
      </c>
      <c r="AY288" s="147" t="s">
        <v>136</v>
      </c>
    </row>
    <row r="289" spans="2:63" s="12" customFormat="1">
      <c r="B289" s="145"/>
      <c r="D289" s="146" t="s">
        <v>145</v>
      </c>
      <c r="E289" s="147" t="s">
        <v>1</v>
      </c>
      <c r="F289" s="148" t="s">
        <v>1873</v>
      </c>
      <c r="H289" s="149">
        <v>1.98</v>
      </c>
      <c r="I289" s="150"/>
      <c r="L289" s="145"/>
      <c r="M289" s="151"/>
      <c r="T289" s="152"/>
      <c r="AT289" s="147" t="s">
        <v>145</v>
      </c>
      <c r="AU289" s="147" t="s">
        <v>90</v>
      </c>
      <c r="AV289" s="12" t="s">
        <v>90</v>
      </c>
      <c r="AW289" s="12" t="s">
        <v>34</v>
      </c>
      <c r="AX289" s="12" t="s">
        <v>79</v>
      </c>
      <c r="AY289" s="147" t="s">
        <v>136</v>
      </c>
    </row>
    <row r="290" spans="2:63" s="12" customFormat="1">
      <c r="B290" s="145"/>
      <c r="D290" s="146" t="s">
        <v>145</v>
      </c>
      <c r="E290" s="147" t="s">
        <v>1</v>
      </c>
      <c r="F290" s="148" t="s">
        <v>1874</v>
      </c>
      <c r="H290" s="149">
        <v>2.1</v>
      </c>
      <c r="I290" s="150"/>
      <c r="L290" s="145"/>
      <c r="M290" s="151"/>
      <c r="T290" s="152"/>
      <c r="AT290" s="147" t="s">
        <v>145</v>
      </c>
      <c r="AU290" s="147" t="s">
        <v>90</v>
      </c>
      <c r="AV290" s="12" t="s">
        <v>90</v>
      </c>
      <c r="AW290" s="12" t="s">
        <v>34</v>
      </c>
      <c r="AX290" s="12" t="s">
        <v>79</v>
      </c>
      <c r="AY290" s="147" t="s">
        <v>136</v>
      </c>
    </row>
    <row r="291" spans="2:63" s="12" customFormat="1">
      <c r="B291" s="145"/>
      <c r="D291" s="146" t="s">
        <v>145</v>
      </c>
      <c r="E291" s="147" t="s">
        <v>1</v>
      </c>
      <c r="F291" s="148" t="s">
        <v>1875</v>
      </c>
      <c r="H291" s="149">
        <v>4.9000000000000004</v>
      </c>
      <c r="I291" s="150"/>
      <c r="L291" s="145"/>
      <c r="M291" s="151"/>
      <c r="T291" s="152"/>
      <c r="AT291" s="147" t="s">
        <v>145</v>
      </c>
      <c r="AU291" s="147" t="s">
        <v>90</v>
      </c>
      <c r="AV291" s="12" t="s">
        <v>90</v>
      </c>
      <c r="AW291" s="12" t="s">
        <v>34</v>
      </c>
      <c r="AX291" s="12" t="s">
        <v>79</v>
      </c>
      <c r="AY291" s="147" t="s">
        <v>136</v>
      </c>
    </row>
    <row r="292" spans="2:63" s="12" customFormat="1">
      <c r="B292" s="145"/>
      <c r="D292" s="146" t="s">
        <v>145</v>
      </c>
      <c r="E292" s="147" t="s">
        <v>1</v>
      </c>
      <c r="F292" s="148" t="s">
        <v>1876</v>
      </c>
      <c r="H292" s="149">
        <v>9.1</v>
      </c>
      <c r="I292" s="150"/>
      <c r="L292" s="145"/>
      <c r="M292" s="151"/>
      <c r="T292" s="152"/>
      <c r="AT292" s="147" t="s">
        <v>145</v>
      </c>
      <c r="AU292" s="147" t="s">
        <v>90</v>
      </c>
      <c r="AV292" s="12" t="s">
        <v>90</v>
      </c>
      <c r="AW292" s="12" t="s">
        <v>34</v>
      </c>
      <c r="AX292" s="12" t="s">
        <v>79</v>
      </c>
      <c r="AY292" s="147" t="s">
        <v>136</v>
      </c>
    </row>
    <row r="293" spans="2:63" s="12" customFormat="1">
      <c r="B293" s="145"/>
      <c r="D293" s="146" t="s">
        <v>145</v>
      </c>
      <c r="E293" s="147" t="s">
        <v>1</v>
      </c>
      <c r="F293" s="148" t="s">
        <v>1877</v>
      </c>
      <c r="H293" s="149">
        <v>2.2000000000000002</v>
      </c>
      <c r="I293" s="150"/>
      <c r="L293" s="145"/>
      <c r="M293" s="151"/>
      <c r="T293" s="152"/>
      <c r="AT293" s="147" t="s">
        <v>145</v>
      </c>
      <c r="AU293" s="147" t="s">
        <v>90</v>
      </c>
      <c r="AV293" s="12" t="s">
        <v>90</v>
      </c>
      <c r="AW293" s="12" t="s">
        <v>34</v>
      </c>
      <c r="AX293" s="12" t="s">
        <v>79</v>
      </c>
      <c r="AY293" s="147" t="s">
        <v>136</v>
      </c>
    </row>
    <row r="294" spans="2:63" s="12" customFormat="1">
      <c r="B294" s="145"/>
      <c r="D294" s="146" t="s">
        <v>145</v>
      </c>
      <c r="E294" s="147" t="s">
        <v>1</v>
      </c>
      <c r="F294" s="148" t="s">
        <v>1878</v>
      </c>
      <c r="H294" s="149">
        <v>2.4300000000000002</v>
      </c>
      <c r="I294" s="150"/>
      <c r="L294" s="145"/>
      <c r="M294" s="151"/>
      <c r="T294" s="152"/>
      <c r="AT294" s="147" t="s">
        <v>145</v>
      </c>
      <c r="AU294" s="147" t="s">
        <v>90</v>
      </c>
      <c r="AV294" s="12" t="s">
        <v>90</v>
      </c>
      <c r="AW294" s="12" t="s">
        <v>34</v>
      </c>
      <c r="AX294" s="12" t="s">
        <v>79</v>
      </c>
      <c r="AY294" s="147" t="s">
        <v>136</v>
      </c>
    </row>
    <row r="295" spans="2:63" s="12" customFormat="1">
      <c r="B295" s="145"/>
      <c r="D295" s="146" t="s">
        <v>145</v>
      </c>
      <c r="E295" s="147" t="s">
        <v>1</v>
      </c>
      <c r="F295" s="148" t="s">
        <v>1879</v>
      </c>
      <c r="H295" s="149">
        <v>2.52</v>
      </c>
      <c r="I295" s="150"/>
      <c r="L295" s="145"/>
      <c r="M295" s="151"/>
      <c r="T295" s="152"/>
      <c r="AT295" s="147" t="s">
        <v>145</v>
      </c>
      <c r="AU295" s="147" t="s">
        <v>90</v>
      </c>
      <c r="AV295" s="12" t="s">
        <v>90</v>
      </c>
      <c r="AW295" s="12" t="s">
        <v>34</v>
      </c>
      <c r="AX295" s="12" t="s">
        <v>79</v>
      </c>
      <c r="AY295" s="147" t="s">
        <v>136</v>
      </c>
    </row>
    <row r="296" spans="2:63" s="12" customFormat="1">
      <c r="B296" s="145"/>
      <c r="D296" s="146" t="s">
        <v>145</v>
      </c>
      <c r="E296" s="147" t="s">
        <v>1</v>
      </c>
      <c r="F296" s="148" t="s">
        <v>1880</v>
      </c>
      <c r="H296" s="149">
        <v>12.24</v>
      </c>
      <c r="I296" s="150"/>
      <c r="L296" s="145"/>
      <c r="M296" s="151"/>
      <c r="T296" s="152"/>
      <c r="AT296" s="147" t="s">
        <v>145</v>
      </c>
      <c r="AU296" s="147" t="s">
        <v>90</v>
      </c>
      <c r="AV296" s="12" t="s">
        <v>90</v>
      </c>
      <c r="AW296" s="12" t="s">
        <v>34</v>
      </c>
      <c r="AX296" s="12" t="s">
        <v>79</v>
      </c>
      <c r="AY296" s="147" t="s">
        <v>136</v>
      </c>
    </row>
    <row r="297" spans="2:63" s="12" customFormat="1">
      <c r="B297" s="145"/>
      <c r="D297" s="146" t="s">
        <v>145</v>
      </c>
      <c r="E297" s="147" t="s">
        <v>1</v>
      </c>
      <c r="F297" s="148" t="s">
        <v>1881</v>
      </c>
      <c r="H297" s="149">
        <v>4.1399999999999997</v>
      </c>
      <c r="I297" s="150"/>
      <c r="L297" s="145"/>
      <c r="M297" s="151"/>
      <c r="T297" s="152"/>
      <c r="AT297" s="147" t="s">
        <v>145</v>
      </c>
      <c r="AU297" s="147" t="s">
        <v>90</v>
      </c>
      <c r="AV297" s="12" t="s">
        <v>90</v>
      </c>
      <c r="AW297" s="12" t="s">
        <v>34</v>
      </c>
      <c r="AX297" s="12" t="s">
        <v>79</v>
      </c>
      <c r="AY297" s="147" t="s">
        <v>136</v>
      </c>
    </row>
    <row r="298" spans="2:63" s="15" customFormat="1">
      <c r="B298" s="166"/>
      <c r="D298" s="146" t="s">
        <v>145</v>
      </c>
      <c r="E298" s="167" t="s">
        <v>1</v>
      </c>
      <c r="F298" s="168" t="s">
        <v>217</v>
      </c>
      <c r="H298" s="169">
        <v>85.32</v>
      </c>
      <c r="I298" s="170"/>
      <c r="L298" s="166"/>
      <c r="M298" s="171"/>
      <c r="T298" s="172"/>
      <c r="AT298" s="167" t="s">
        <v>145</v>
      </c>
      <c r="AU298" s="167" t="s">
        <v>90</v>
      </c>
      <c r="AV298" s="15" t="s">
        <v>152</v>
      </c>
      <c r="AW298" s="15" t="s">
        <v>34</v>
      </c>
      <c r="AX298" s="15" t="s">
        <v>79</v>
      </c>
      <c r="AY298" s="167" t="s">
        <v>136</v>
      </c>
    </row>
    <row r="299" spans="2:63" s="14" customFormat="1">
      <c r="B299" s="160"/>
      <c r="D299" s="146" t="s">
        <v>145</v>
      </c>
      <c r="E299" s="161" t="s">
        <v>1</v>
      </c>
      <c r="F299" s="162" t="s">
        <v>1793</v>
      </c>
      <c r="H299" s="161" t="s">
        <v>1</v>
      </c>
      <c r="I299" s="163"/>
      <c r="L299" s="160"/>
      <c r="M299" s="164"/>
      <c r="T299" s="165"/>
      <c r="AT299" s="161" t="s">
        <v>145</v>
      </c>
      <c r="AU299" s="161" t="s">
        <v>90</v>
      </c>
      <c r="AV299" s="14" t="s">
        <v>87</v>
      </c>
      <c r="AW299" s="14" t="s">
        <v>34</v>
      </c>
      <c r="AX299" s="14" t="s">
        <v>79</v>
      </c>
      <c r="AY299" s="161" t="s">
        <v>136</v>
      </c>
    </row>
    <row r="300" spans="2:63" s="12" customFormat="1">
      <c r="B300" s="145"/>
      <c r="D300" s="146" t="s">
        <v>145</v>
      </c>
      <c r="E300" s="147" t="s">
        <v>1</v>
      </c>
      <c r="F300" s="148" t="s">
        <v>1882</v>
      </c>
      <c r="H300" s="149">
        <v>4.32</v>
      </c>
      <c r="I300" s="150"/>
      <c r="L300" s="145"/>
      <c r="M300" s="151"/>
      <c r="T300" s="152"/>
      <c r="AT300" s="147" t="s">
        <v>145</v>
      </c>
      <c r="AU300" s="147" t="s">
        <v>90</v>
      </c>
      <c r="AV300" s="12" t="s">
        <v>90</v>
      </c>
      <c r="AW300" s="12" t="s">
        <v>34</v>
      </c>
      <c r="AX300" s="12" t="s">
        <v>79</v>
      </c>
      <c r="AY300" s="147" t="s">
        <v>136</v>
      </c>
    </row>
    <row r="301" spans="2:63" s="12" customFormat="1">
      <c r="B301" s="145"/>
      <c r="D301" s="146" t="s">
        <v>145</v>
      </c>
      <c r="E301" s="147" t="s">
        <v>1</v>
      </c>
      <c r="F301" s="148" t="s">
        <v>1883</v>
      </c>
      <c r="H301" s="149">
        <v>3.78</v>
      </c>
      <c r="I301" s="150"/>
      <c r="L301" s="145"/>
      <c r="M301" s="151"/>
      <c r="T301" s="152"/>
      <c r="AT301" s="147" t="s">
        <v>145</v>
      </c>
      <c r="AU301" s="147" t="s">
        <v>90</v>
      </c>
      <c r="AV301" s="12" t="s">
        <v>90</v>
      </c>
      <c r="AW301" s="12" t="s">
        <v>34</v>
      </c>
      <c r="AX301" s="12" t="s">
        <v>79</v>
      </c>
      <c r="AY301" s="147" t="s">
        <v>136</v>
      </c>
    </row>
    <row r="302" spans="2:63" s="15" customFormat="1">
      <c r="B302" s="166"/>
      <c r="D302" s="146" t="s">
        <v>145</v>
      </c>
      <c r="E302" s="167" t="s">
        <v>1</v>
      </c>
      <c r="F302" s="168" t="s">
        <v>217</v>
      </c>
      <c r="H302" s="169">
        <v>8.1</v>
      </c>
      <c r="I302" s="170"/>
      <c r="L302" s="166"/>
      <c r="M302" s="171"/>
      <c r="T302" s="172"/>
      <c r="AT302" s="167" t="s">
        <v>145</v>
      </c>
      <c r="AU302" s="167" t="s">
        <v>90</v>
      </c>
      <c r="AV302" s="15" t="s">
        <v>152</v>
      </c>
      <c r="AW302" s="15" t="s">
        <v>34</v>
      </c>
      <c r="AX302" s="15" t="s">
        <v>79</v>
      </c>
      <c r="AY302" s="167" t="s">
        <v>136</v>
      </c>
    </row>
    <row r="303" spans="2:63" s="13" customFormat="1">
      <c r="B303" s="153"/>
      <c r="D303" s="146" t="s">
        <v>145</v>
      </c>
      <c r="E303" s="154" t="s">
        <v>1</v>
      </c>
      <c r="F303" s="155" t="s">
        <v>168</v>
      </c>
      <c r="H303" s="156">
        <v>93.42</v>
      </c>
      <c r="I303" s="157"/>
      <c r="L303" s="153"/>
      <c r="M303" s="158"/>
      <c r="T303" s="159"/>
      <c r="AT303" s="154" t="s">
        <v>145</v>
      </c>
      <c r="AU303" s="154" t="s">
        <v>90</v>
      </c>
      <c r="AV303" s="13" t="s">
        <v>143</v>
      </c>
      <c r="AW303" s="13" t="s">
        <v>34</v>
      </c>
      <c r="AX303" s="13" t="s">
        <v>87</v>
      </c>
      <c r="AY303" s="154" t="s">
        <v>136</v>
      </c>
    </row>
    <row r="304" spans="2:63" s="11" customFormat="1" ht="22.9" customHeight="1">
      <c r="B304" s="120"/>
      <c r="D304" s="121" t="s">
        <v>78</v>
      </c>
      <c r="E304" s="130" t="s">
        <v>194</v>
      </c>
      <c r="F304" s="130" t="s">
        <v>355</v>
      </c>
      <c r="I304" s="123"/>
      <c r="J304" s="131">
        <f>BK304</f>
        <v>0</v>
      </c>
      <c r="L304" s="120"/>
      <c r="M304" s="125"/>
      <c r="P304" s="126">
        <f>SUM(P305:P309)</f>
        <v>0</v>
      </c>
      <c r="R304" s="126">
        <f>SUM(R305:R309)</f>
        <v>0</v>
      </c>
      <c r="T304" s="127">
        <f>SUM(T305:T309)</f>
        <v>20</v>
      </c>
      <c r="AR304" s="121" t="s">
        <v>87</v>
      </c>
      <c r="AT304" s="128" t="s">
        <v>78</v>
      </c>
      <c r="AU304" s="128" t="s">
        <v>87</v>
      </c>
      <c r="AY304" s="121" t="s">
        <v>136</v>
      </c>
      <c r="BK304" s="129">
        <f>SUM(BK305:BK309)</f>
        <v>0</v>
      </c>
    </row>
    <row r="305" spans="2:65" s="1" customFormat="1" ht="24.2" customHeight="1">
      <c r="B305" s="32"/>
      <c r="C305" s="132" t="s">
        <v>340</v>
      </c>
      <c r="D305" s="132" t="s">
        <v>138</v>
      </c>
      <c r="E305" s="133" t="s">
        <v>357</v>
      </c>
      <c r="F305" s="134" t="s">
        <v>358</v>
      </c>
      <c r="G305" s="135" t="s">
        <v>359</v>
      </c>
      <c r="H305" s="136">
        <v>1</v>
      </c>
      <c r="I305" s="137"/>
      <c r="J305" s="138">
        <f>ROUND(I305*H305,2)</f>
        <v>0</v>
      </c>
      <c r="K305" s="134" t="s">
        <v>1</v>
      </c>
      <c r="L305" s="32"/>
      <c r="M305" s="139" t="s">
        <v>1</v>
      </c>
      <c r="N305" s="140" t="s">
        <v>44</v>
      </c>
      <c r="P305" s="141">
        <f>O305*H305</f>
        <v>0</v>
      </c>
      <c r="Q305" s="141">
        <v>0</v>
      </c>
      <c r="R305" s="141">
        <f>Q305*H305</f>
        <v>0</v>
      </c>
      <c r="S305" s="141">
        <v>0</v>
      </c>
      <c r="T305" s="142">
        <f>S305*H305</f>
        <v>0</v>
      </c>
      <c r="AR305" s="143" t="s">
        <v>143</v>
      </c>
      <c r="AT305" s="143" t="s">
        <v>138</v>
      </c>
      <c r="AU305" s="143" t="s">
        <v>90</v>
      </c>
      <c r="AY305" s="17" t="s">
        <v>136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87</v>
      </c>
      <c r="BK305" s="144">
        <f>ROUND(I305*H305,2)</f>
        <v>0</v>
      </c>
      <c r="BL305" s="17" t="s">
        <v>143</v>
      </c>
      <c r="BM305" s="143" t="s">
        <v>360</v>
      </c>
    </row>
    <row r="306" spans="2:65" s="1" customFormat="1" ht="16.5" customHeight="1">
      <c r="B306" s="32"/>
      <c r="C306" s="132" t="s">
        <v>345</v>
      </c>
      <c r="D306" s="132" t="s">
        <v>138</v>
      </c>
      <c r="E306" s="133" t="s">
        <v>362</v>
      </c>
      <c r="F306" s="134" t="s">
        <v>363</v>
      </c>
      <c r="G306" s="135" t="s">
        <v>197</v>
      </c>
      <c r="H306" s="136">
        <v>1000</v>
      </c>
      <c r="I306" s="137"/>
      <c r="J306" s="138">
        <f>ROUND(I306*H306,2)</f>
        <v>0</v>
      </c>
      <c r="K306" s="134" t="s">
        <v>142</v>
      </c>
      <c r="L306" s="32"/>
      <c r="M306" s="139" t="s">
        <v>1</v>
      </c>
      <c r="N306" s="140" t="s">
        <v>44</v>
      </c>
      <c r="P306" s="141">
        <f>O306*H306</f>
        <v>0</v>
      </c>
      <c r="Q306" s="141">
        <v>0</v>
      </c>
      <c r="R306" s="141">
        <f>Q306*H306</f>
        <v>0</v>
      </c>
      <c r="S306" s="141">
        <v>0.01</v>
      </c>
      <c r="T306" s="142">
        <f>S306*H306</f>
        <v>10</v>
      </c>
      <c r="AR306" s="143" t="s">
        <v>143</v>
      </c>
      <c r="AT306" s="143" t="s">
        <v>138</v>
      </c>
      <c r="AU306" s="143" t="s">
        <v>90</v>
      </c>
      <c r="AY306" s="17" t="s">
        <v>136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87</v>
      </c>
      <c r="BK306" s="144">
        <f>ROUND(I306*H306,2)</f>
        <v>0</v>
      </c>
      <c r="BL306" s="17" t="s">
        <v>143</v>
      </c>
      <c r="BM306" s="143" t="s">
        <v>364</v>
      </c>
    </row>
    <row r="307" spans="2:65" s="12" customFormat="1">
      <c r="B307" s="145"/>
      <c r="D307" s="146" t="s">
        <v>145</v>
      </c>
      <c r="E307" s="147" t="s">
        <v>1</v>
      </c>
      <c r="F307" s="148" t="s">
        <v>365</v>
      </c>
      <c r="H307" s="149">
        <v>1000</v>
      </c>
      <c r="I307" s="150"/>
      <c r="L307" s="145"/>
      <c r="M307" s="151"/>
      <c r="T307" s="152"/>
      <c r="AT307" s="147" t="s">
        <v>145</v>
      </c>
      <c r="AU307" s="147" t="s">
        <v>90</v>
      </c>
      <c r="AV307" s="12" t="s">
        <v>90</v>
      </c>
      <c r="AW307" s="12" t="s">
        <v>34</v>
      </c>
      <c r="AX307" s="12" t="s">
        <v>87</v>
      </c>
      <c r="AY307" s="147" t="s">
        <v>136</v>
      </c>
    </row>
    <row r="308" spans="2:65" s="1" customFormat="1" ht="24.2" customHeight="1">
      <c r="B308" s="32"/>
      <c r="C308" s="132" t="s">
        <v>356</v>
      </c>
      <c r="D308" s="132" t="s">
        <v>138</v>
      </c>
      <c r="E308" s="133" t="s">
        <v>367</v>
      </c>
      <c r="F308" s="134" t="s">
        <v>368</v>
      </c>
      <c r="G308" s="135" t="s">
        <v>197</v>
      </c>
      <c r="H308" s="136">
        <v>500</v>
      </c>
      <c r="I308" s="137"/>
      <c r="J308" s="138">
        <f>ROUND(I308*H308,2)</f>
        <v>0</v>
      </c>
      <c r="K308" s="134" t="s">
        <v>142</v>
      </c>
      <c r="L308" s="32"/>
      <c r="M308" s="139" t="s">
        <v>1</v>
      </c>
      <c r="N308" s="140" t="s">
        <v>44</v>
      </c>
      <c r="P308" s="141">
        <f>O308*H308</f>
        <v>0</v>
      </c>
      <c r="Q308" s="141">
        <v>0</v>
      </c>
      <c r="R308" s="141">
        <f>Q308*H308</f>
        <v>0</v>
      </c>
      <c r="S308" s="141">
        <v>0.02</v>
      </c>
      <c r="T308" s="142">
        <f>S308*H308</f>
        <v>10</v>
      </c>
      <c r="AR308" s="143" t="s">
        <v>143</v>
      </c>
      <c r="AT308" s="143" t="s">
        <v>138</v>
      </c>
      <c r="AU308" s="143" t="s">
        <v>90</v>
      </c>
      <c r="AY308" s="17" t="s">
        <v>136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87</v>
      </c>
      <c r="BK308" s="144">
        <f>ROUND(I308*H308,2)</f>
        <v>0</v>
      </c>
      <c r="BL308" s="17" t="s">
        <v>143</v>
      </c>
      <c r="BM308" s="143" t="s">
        <v>369</v>
      </c>
    </row>
    <row r="309" spans="2:65" s="12" customFormat="1">
      <c r="B309" s="145"/>
      <c r="D309" s="146" t="s">
        <v>145</v>
      </c>
      <c r="E309" s="147" t="s">
        <v>1</v>
      </c>
      <c r="F309" s="148" t="s">
        <v>370</v>
      </c>
      <c r="H309" s="149">
        <v>500</v>
      </c>
      <c r="I309" s="150"/>
      <c r="L309" s="145"/>
      <c r="M309" s="151"/>
      <c r="T309" s="152"/>
      <c r="AT309" s="147" t="s">
        <v>145</v>
      </c>
      <c r="AU309" s="147" t="s">
        <v>90</v>
      </c>
      <c r="AV309" s="12" t="s">
        <v>90</v>
      </c>
      <c r="AW309" s="12" t="s">
        <v>34</v>
      </c>
      <c r="AX309" s="12" t="s">
        <v>87</v>
      </c>
      <c r="AY309" s="147" t="s">
        <v>136</v>
      </c>
    </row>
    <row r="310" spans="2:65" s="11" customFormat="1" ht="22.9" customHeight="1">
      <c r="B310" s="120"/>
      <c r="D310" s="121" t="s">
        <v>78</v>
      </c>
      <c r="E310" s="130" t="s">
        <v>143</v>
      </c>
      <c r="F310" s="130" t="s">
        <v>371</v>
      </c>
      <c r="I310" s="123"/>
      <c r="J310" s="131">
        <f>BK310</f>
        <v>0</v>
      </c>
      <c r="L310" s="120"/>
      <c r="M310" s="125"/>
      <c r="P310" s="126">
        <f>SUM(P311:P325)</f>
        <v>0</v>
      </c>
      <c r="R310" s="126">
        <f>SUM(R311:R325)</f>
        <v>29.372579540000004</v>
      </c>
      <c r="T310" s="127">
        <f>SUM(T311:T325)</f>
        <v>0</v>
      </c>
      <c r="AR310" s="121" t="s">
        <v>87</v>
      </c>
      <c r="AT310" s="128" t="s">
        <v>78</v>
      </c>
      <c r="AU310" s="128" t="s">
        <v>87</v>
      </c>
      <c r="AY310" s="121" t="s">
        <v>136</v>
      </c>
      <c r="BK310" s="129">
        <f>SUM(BK311:BK325)</f>
        <v>0</v>
      </c>
    </row>
    <row r="311" spans="2:65" s="1" customFormat="1" ht="24.2" customHeight="1">
      <c r="B311" s="32"/>
      <c r="C311" s="132" t="s">
        <v>361</v>
      </c>
      <c r="D311" s="132" t="s">
        <v>138</v>
      </c>
      <c r="E311" s="133" t="s">
        <v>1884</v>
      </c>
      <c r="F311" s="134" t="s">
        <v>1885</v>
      </c>
      <c r="G311" s="135" t="s">
        <v>207</v>
      </c>
      <c r="H311" s="136">
        <v>12.666</v>
      </c>
      <c r="I311" s="137"/>
      <c r="J311" s="138">
        <f>ROUND(I311*H311,2)</f>
        <v>0</v>
      </c>
      <c r="K311" s="134" t="s">
        <v>142</v>
      </c>
      <c r="L311" s="32"/>
      <c r="M311" s="139" t="s">
        <v>1</v>
      </c>
      <c r="N311" s="140" t="s">
        <v>44</v>
      </c>
      <c r="P311" s="141">
        <f>O311*H311</f>
        <v>0</v>
      </c>
      <c r="Q311" s="141">
        <v>1.8907700000000001</v>
      </c>
      <c r="R311" s="141">
        <f>Q311*H311</f>
        <v>23.948492820000002</v>
      </c>
      <c r="S311" s="141">
        <v>0</v>
      </c>
      <c r="T311" s="142">
        <f>S311*H311</f>
        <v>0</v>
      </c>
      <c r="AR311" s="143" t="s">
        <v>143</v>
      </c>
      <c r="AT311" s="143" t="s">
        <v>138</v>
      </c>
      <c r="AU311" s="143" t="s">
        <v>90</v>
      </c>
      <c r="AY311" s="17" t="s">
        <v>136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87</v>
      </c>
      <c r="BK311" s="144">
        <f>ROUND(I311*H311,2)</f>
        <v>0</v>
      </c>
      <c r="BL311" s="17" t="s">
        <v>143</v>
      </c>
      <c r="BM311" s="143" t="s">
        <v>1886</v>
      </c>
    </row>
    <row r="312" spans="2:65" s="14" customFormat="1">
      <c r="B312" s="160"/>
      <c r="D312" s="146" t="s">
        <v>145</v>
      </c>
      <c r="E312" s="161" t="s">
        <v>1</v>
      </c>
      <c r="F312" s="162" t="s">
        <v>1855</v>
      </c>
      <c r="H312" s="161" t="s">
        <v>1</v>
      </c>
      <c r="I312" s="163"/>
      <c r="L312" s="160"/>
      <c r="M312" s="164"/>
      <c r="T312" s="165"/>
      <c r="AT312" s="161" t="s">
        <v>145</v>
      </c>
      <c r="AU312" s="161" t="s">
        <v>90</v>
      </c>
      <c r="AV312" s="14" t="s">
        <v>87</v>
      </c>
      <c r="AW312" s="14" t="s">
        <v>34</v>
      </c>
      <c r="AX312" s="14" t="s">
        <v>79</v>
      </c>
      <c r="AY312" s="161" t="s">
        <v>136</v>
      </c>
    </row>
    <row r="313" spans="2:65" s="14" customFormat="1">
      <c r="B313" s="160"/>
      <c r="D313" s="146" t="s">
        <v>145</v>
      </c>
      <c r="E313" s="161" t="s">
        <v>1</v>
      </c>
      <c r="F313" s="162" t="s">
        <v>1856</v>
      </c>
      <c r="H313" s="161" t="s">
        <v>1</v>
      </c>
      <c r="I313" s="163"/>
      <c r="L313" s="160"/>
      <c r="M313" s="164"/>
      <c r="T313" s="165"/>
      <c r="AT313" s="161" t="s">
        <v>145</v>
      </c>
      <c r="AU313" s="161" t="s">
        <v>90</v>
      </c>
      <c r="AV313" s="14" t="s">
        <v>87</v>
      </c>
      <c r="AW313" s="14" t="s">
        <v>34</v>
      </c>
      <c r="AX313" s="14" t="s">
        <v>79</v>
      </c>
      <c r="AY313" s="161" t="s">
        <v>136</v>
      </c>
    </row>
    <row r="314" spans="2:65" s="12" customFormat="1">
      <c r="B314" s="145"/>
      <c r="D314" s="146" t="s">
        <v>145</v>
      </c>
      <c r="E314" s="147" t="s">
        <v>1</v>
      </c>
      <c r="F314" s="148" t="s">
        <v>1887</v>
      </c>
      <c r="H314" s="149">
        <v>5.88</v>
      </c>
      <c r="I314" s="150"/>
      <c r="L314" s="145"/>
      <c r="M314" s="151"/>
      <c r="T314" s="152"/>
      <c r="AT314" s="147" t="s">
        <v>145</v>
      </c>
      <c r="AU314" s="147" t="s">
        <v>90</v>
      </c>
      <c r="AV314" s="12" t="s">
        <v>90</v>
      </c>
      <c r="AW314" s="12" t="s">
        <v>34</v>
      </c>
      <c r="AX314" s="12" t="s">
        <v>79</v>
      </c>
      <c r="AY314" s="147" t="s">
        <v>136</v>
      </c>
    </row>
    <row r="315" spans="2:65" s="14" customFormat="1">
      <c r="B315" s="160"/>
      <c r="D315" s="146" t="s">
        <v>145</v>
      </c>
      <c r="E315" s="161" t="s">
        <v>1</v>
      </c>
      <c r="F315" s="162" t="s">
        <v>1858</v>
      </c>
      <c r="H315" s="161" t="s">
        <v>1</v>
      </c>
      <c r="I315" s="163"/>
      <c r="L315" s="160"/>
      <c r="M315" s="164"/>
      <c r="T315" s="165"/>
      <c r="AT315" s="161" t="s">
        <v>145</v>
      </c>
      <c r="AU315" s="161" t="s">
        <v>90</v>
      </c>
      <c r="AV315" s="14" t="s">
        <v>87</v>
      </c>
      <c r="AW315" s="14" t="s">
        <v>34</v>
      </c>
      <c r="AX315" s="14" t="s">
        <v>79</v>
      </c>
      <c r="AY315" s="161" t="s">
        <v>136</v>
      </c>
    </row>
    <row r="316" spans="2:65" s="12" customFormat="1">
      <c r="B316" s="145"/>
      <c r="D316" s="146" t="s">
        <v>145</v>
      </c>
      <c r="E316" s="147" t="s">
        <v>1</v>
      </c>
      <c r="F316" s="148" t="s">
        <v>1888</v>
      </c>
      <c r="H316" s="149">
        <v>2.3849999999999998</v>
      </c>
      <c r="I316" s="150"/>
      <c r="L316" s="145"/>
      <c r="M316" s="151"/>
      <c r="T316" s="152"/>
      <c r="AT316" s="147" t="s">
        <v>145</v>
      </c>
      <c r="AU316" s="147" t="s">
        <v>90</v>
      </c>
      <c r="AV316" s="12" t="s">
        <v>90</v>
      </c>
      <c r="AW316" s="12" t="s">
        <v>34</v>
      </c>
      <c r="AX316" s="12" t="s">
        <v>79</v>
      </c>
      <c r="AY316" s="147" t="s">
        <v>136</v>
      </c>
    </row>
    <row r="317" spans="2:65" s="14" customFormat="1">
      <c r="B317" s="160"/>
      <c r="D317" s="146" t="s">
        <v>145</v>
      </c>
      <c r="E317" s="161" t="s">
        <v>1</v>
      </c>
      <c r="F317" s="162" t="s">
        <v>1860</v>
      </c>
      <c r="H317" s="161" t="s">
        <v>1</v>
      </c>
      <c r="I317" s="163"/>
      <c r="L317" s="160"/>
      <c r="M317" s="164"/>
      <c r="T317" s="165"/>
      <c r="AT317" s="161" t="s">
        <v>145</v>
      </c>
      <c r="AU317" s="161" t="s">
        <v>90</v>
      </c>
      <c r="AV317" s="14" t="s">
        <v>87</v>
      </c>
      <c r="AW317" s="14" t="s">
        <v>34</v>
      </c>
      <c r="AX317" s="14" t="s">
        <v>79</v>
      </c>
      <c r="AY317" s="161" t="s">
        <v>136</v>
      </c>
    </row>
    <row r="318" spans="2:65" s="12" customFormat="1">
      <c r="B318" s="145"/>
      <c r="D318" s="146" t="s">
        <v>145</v>
      </c>
      <c r="E318" s="147" t="s">
        <v>1</v>
      </c>
      <c r="F318" s="148" t="s">
        <v>1889</v>
      </c>
      <c r="H318" s="149">
        <v>4.4009999999999998</v>
      </c>
      <c r="I318" s="150"/>
      <c r="L318" s="145"/>
      <c r="M318" s="151"/>
      <c r="T318" s="152"/>
      <c r="AT318" s="147" t="s">
        <v>145</v>
      </c>
      <c r="AU318" s="147" t="s">
        <v>90</v>
      </c>
      <c r="AV318" s="12" t="s">
        <v>90</v>
      </c>
      <c r="AW318" s="12" t="s">
        <v>34</v>
      </c>
      <c r="AX318" s="12" t="s">
        <v>79</v>
      </c>
      <c r="AY318" s="147" t="s">
        <v>136</v>
      </c>
    </row>
    <row r="319" spans="2:65" s="13" customFormat="1">
      <c r="B319" s="153"/>
      <c r="D319" s="146" t="s">
        <v>145</v>
      </c>
      <c r="E319" s="154" t="s">
        <v>1</v>
      </c>
      <c r="F319" s="155" t="s">
        <v>168</v>
      </c>
      <c r="H319" s="156">
        <v>12.666</v>
      </c>
      <c r="I319" s="157"/>
      <c r="L319" s="153"/>
      <c r="M319" s="158"/>
      <c r="T319" s="159"/>
      <c r="AT319" s="154" t="s">
        <v>145</v>
      </c>
      <c r="AU319" s="154" t="s">
        <v>90</v>
      </c>
      <c r="AV319" s="13" t="s">
        <v>143</v>
      </c>
      <c r="AW319" s="13" t="s">
        <v>34</v>
      </c>
      <c r="AX319" s="13" t="s">
        <v>87</v>
      </c>
      <c r="AY319" s="154" t="s">
        <v>136</v>
      </c>
    </row>
    <row r="320" spans="2:65" s="1" customFormat="1" ht="16.5" customHeight="1">
      <c r="B320" s="32"/>
      <c r="C320" s="132" t="s">
        <v>366</v>
      </c>
      <c r="D320" s="132" t="s">
        <v>138</v>
      </c>
      <c r="E320" s="133" t="s">
        <v>373</v>
      </c>
      <c r="F320" s="134" t="s">
        <v>374</v>
      </c>
      <c r="G320" s="135" t="s">
        <v>207</v>
      </c>
      <c r="H320" s="136">
        <v>2.7360000000000002</v>
      </c>
      <c r="I320" s="137"/>
      <c r="J320" s="138">
        <f>ROUND(I320*H320,2)</f>
        <v>0</v>
      </c>
      <c r="K320" s="134" t="s">
        <v>142</v>
      </c>
      <c r="L320" s="32"/>
      <c r="M320" s="139" t="s">
        <v>1</v>
      </c>
      <c r="N320" s="140" t="s">
        <v>44</v>
      </c>
      <c r="P320" s="141">
        <f>O320*H320</f>
        <v>0</v>
      </c>
      <c r="Q320" s="141">
        <v>1.8907700000000001</v>
      </c>
      <c r="R320" s="141">
        <f>Q320*H320</f>
        <v>5.173146720000001</v>
      </c>
      <c r="S320" s="141">
        <v>0</v>
      </c>
      <c r="T320" s="142">
        <f>S320*H320</f>
        <v>0</v>
      </c>
      <c r="AR320" s="143" t="s">
        <v>143</v>
      </c>
      <c r="AT320" s="143" t="s">
        <v>138</v>
      </c>
      <c r="AU320" s="143" t="s">
        <v>90</v>
      </c>
      <c r="AY320" s="17" t="s">
        <v>136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87</v>
      </c>
      <c r="BK320" s="144">
        <f>ROUND(I320*H320,2)</f>
        <v>0</v>
      </c>
      <c r="BL320" s="17" t="s">
        <v>143</v>
      </c>
      <c r="BM320" s="143" t="s">
        <v>375</v>
      </c>
    </row>
    <row r="321" spans="2:65" s="14" customFormat="1">
      <c r="B321" s="160"/>
      <c r="D321" s="146" t="s">
        <v>145</v>
      </c>
      <c r="E321" s="161" t="s">
        <v>1</v>
      </c>
      <c r="F321" s="162" t="s">
        <v>1890</v>
      </c>
      <c r="H321" s="161" t="s">
        <v>1</v>
      </c>
      <c r="I321" s="163"/>
      <c r="L321" s="160"/>
      <c r="M321" s="164"/>
      <c r="T321" s="165"/>
      <c r="AT321" s="161" t="s">
        <v>145</v>
      </c>
      <c r="AU321" s="161" t="s">
        <v>90</v>
      </c>
      <c r="AV321" s="14" t="s">
        <v>87</v>
      </c>
      <c r="AW321" s="14" t="s">
        <v>34</v>
      </c>
      <c r="AX321" s="14" t="s">
        <v>79</v>
      </c>
      <c r="AY321" s="161" t="s">
        <v>136</v>
      </c>
    </row>
    <row r="322" spans="2:65" s="12" customFormat="1">
      <c r="B322" s="145"/>
      <c r="D322" s="146" t="s">
        <v>145</v>
      </c>
      <c r="E322" s="147" t="s">
        <v>1</v>
      </c>
      <c r="F322" s="148" t="s">
        <v>1891</v>
      </c>
      <c r="H322" s="149">
        <v>2.7360000000000002</v>
      </c>
      <c r="I322" s="150"/>
      <c r="L322" s="145"/>
      <c r="M322" s="151"/>
      <c r="T322" s="152"/>
      <c r="AT322" s="147" t="s">
        <v>145</v>
      </c>
      <c r="AU322" s="147" t="s">
        <v>90</v>
      </c>
      <c r="AV322" s="12" t="s">
        <v>90</v>
      </c>
      <c r="AW322" s="12" t="s">
        <v>34</v>
      </c>
      <c r="AX322" s="12" t="s">
        <v>87</v>
      </c>
      <c r="AY322" s="147" t="s">
        <v>136</v>
      </c>
    </row>
    <row r="323" spans="2:65" s="1" customFormat="1" ht="21.75" customHeight="1">
      <c r="B323" s="32"/>
      <c r="C323" s="132" t="s">
        <v>372</v>
      </c>
      <c r="D323" s="132" t="s">
        <v>138</v>
      </c>
      <c r="E323" s="133" t="s">
        <v>1384</v>
      </c>
      <c r="F323" s="134" t="s">
        <v>1385</v>
      </c>
      <c r="G323" s="135" t="s">
        <v>187</v>
      </c>
      <c r="H323" s="136">
        <v>1</v>
      </c>
      <c r="I323" s="137"/>
      <c r="J323" s="138">
        <f>ROUND(I323*H323,2)</f>
        <v>0</v>
      </c>
      <c r="K323" s="134" t="s">
        <v>142</v>
      </c>
      <c r="L323" s="32"/>
      <c r="M323" s="139" t="s">
        <v>1</v>
      </c>
      <c r="N323" s="140" t="s">
        <v>44</v>
      </c>
      <c r="P323" s="141">
        <f>O323*H323</f>
        <v>0</v>
      </c>
      <c r="Q323" s="141">
        <v>0.22394</v>
      </c>
      <c r="R323" s="141">
        <f>Q323*H323</f>
        <v>0.22394</v>
      </c>
      <c r="S323" s="141">
        <v>0</v>
      </c>
      <c r="T323" s="142">
        <f>S323*H323</f>
        <v>0</v>
      </c>
      <c r="AR323" s="143" t="s">
        <v>143</v>
      </c>
      <c r="AT323" s="143" t="s">
        <v>138</v>
      </c>
      <c r="AU323" s="143" t="s">
        <v>90</v>
      </c>
      <c r="AY323" s="17" t="s">
        <v>136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87</v>
      </c>
      <c r="BK323" s="144">
        <f>ROUND(I323*H323,2)</f>
        <v>0</v>
      </c>
      <c r="BL323" s="17" t="s">
        <v>143</v>
      </c>
      <c r="BM323" s="143" t="s">
        <v>1892</v>
      </c>
    </row>
    <row r="324" spans="2:65" s="12" customFormat="1">
      <c r="B324" s="145"/>
      <c r="D324" s="146" t="s">
        <v>145</v>
      </c>
      <c r="E324" s="147" t="s">
        <v>1</v>
      </c>
      <c r="F324" s="148" t="s">
        <v>1893</v>
      </c>
      <c r="H324" s="149">
        <v>1</v>
      </c>
      <c r="I324" s="150"/>
      <c r="L324" s="145"/>
      <c r="M324" s="151"/>
      <c r="T324" s="152"/>
      <c r="AT324" s="147" t="s">
        <v>145</v>
      </c>
      <c r="AU324" s="147" t="s">
        <v>90</v>
      </c>
      <c r="AV324" s="12" t="s">
        <v>90</v>
      </c>
      <c r="AW324" s="12" t="s">
        <v>34</v>
      </c>
      <c r="AX324" s="12" t="s">
        <v>87</v>
      </c>
      <c r="AY324" s="147" t="s">
        <v>136</v>
      </c>
    </row>
    <row r="325" spans="2:65" s="1" customFormat="1" ht="24.2" customHeight="1">
      <c r="B325" s="32"/>
      <c r="C325" s="173" t="s">
        <v>382</v>
      </c>
      <c r="D325" s="173" t="s">
        <v>320</v>
      </c>
      <c r="E325" s="174" t="s">
        <v>1894</v>
      </c>
      <c r="F325" s="175" t="s">
        <v>1895</v>
      </c>
      <c r="G325" s="176" t="s">
        <v>187</v>
      </c>
      <c r="H325" s="177">
        <v>1</v>
      </c>
      <c r="I325" s="178"/>
      <c r="J325" s="179">
        <f>ROUND(I325*H325,2)</f>
        <v>0</v>
      </c>
      <c r="K325" s="175" t="s">
        <v>142</v>
      </c>
      <c r="L325" s="180"/>
      <c r="M325" s="181" t="s">
        <v>1</v>
      </c>
      <c r="N325" s="182" t="s">
        <v>44</v>
      </c>
      <c r="P325" s="141">
        <f>O325*H325</f>
        <v>0</v>
      </c>
      <c r="Q325" s="141">
        <v>2.7E-2</v>
      </c>
      <c r="R325" s="141">
        <f>Q325*H325</f>
        <v>2.7E-2</v>
      </c>
      <c r="S325" s="141">
        <v>0</v>
      </c>
      <c r="T325" s="142">
        <f>S325*H325</f>
        <v>0</v>
      </c>
      <c r="AR325" s="143" t="s">
        <v>179</v>
      </c>
      <c r="AT325" s="143" t="s">
        <v>320</v>
      </c>
      <c r="AU325" s="143" t="s">
        <v>90</v>
      </c>
      <c r="AY325" s="17" t="s">
        <v>136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7" t="s">
        <v>87</v>
      </c>
      <c r="BK325" s="144">
        <f>ROUND(I325*H325,2)</f>
        <v>0</v>
      </c>
      <c r="BL325" s="17" t="s">
        <v>143</v>
      </c>
      <c r="BM325" s="143" t="s">
        <v>1896</v>
      </c>
    </row>
    <row r="326" spans="2:65" s="11" customFormat="1" ht="22.9" customHeight="1">
      <c r="B326" s="120"/>
      <c r="D326" s="121" t="s">
        <v>78</v>
      </c>
      <c r="E326" s="130" t="s">
        <v>179</v>
      </c>
      <c r="F326" s="130" t="s">
        <v>402</v>
      </c>
      <c r="I326" s="123"/>
      <c r="J326" s="131">
        <f>BK326</f>
        <v>0</v>
      </c>
      <c r="L326" s="120"/>
      <c r="M326" s="125"/>
      <c r="P326" s="126">
        <f>SUM(P327:P328)</f>
        <v>0</v>
      </c>
      <c r="R326" s="126">
        <f>SUM(R327:R328)</f>
        <v>0</v>
      </c>
      <c r="T326" s="127">
        <f>SUM(T327:T328)</f>
        <v>1.7999999999999998</v>
      </c>
      <c r="AR326" s="121" t="s">
        <v>87</v>
      </c>
      <c r="AT326" s="128" t="s">
        <v>78</v>
      </c>
      <c r="AU326" s="128" t="s">
        <v>87</v>
      </c>
      <c r="AY326" s="121" t="s">
        <v>136</v>
      </c>
      <c r="BK326" s="129">
        <f>SUM(BK327:BK328)</f>
        <v>0</v>
      </c>
    </row>
    <row r="327" spans="2:65" s="1" customFormat="1" ht="16.5" customHeight="1">
      <c r="B327" s="32"/>
      <c r="C327" s="132" t="s">
        <v>393</v>
      </c>
      <c r="D327" s="132" t="s">
        <v>138</v>
      </c>
      <c r="E327" s="133" t="s">
        <v>1897</v>
      </c>
      <c r="F327" s="134" t="s">
        <v>1898</v>
      </c>
      <c r="G327" s="135" t="s">
        <v>159</v>
      </c>
      <c r="H327" s="136">
        <v>10</v>
      </c>
      <c r="I327" s="137"/>
      <c r="J327" s="138">
        <f>ROUND(I327*H327,2)</f>
        <v>0</v>
      </c>
      <c r="K327" s="134" t="s">
        <v>142</v>
      </c>
      <c r="L327" s="32"/>
      <c r="M327" s="139" t="s">
        <v>1</v>
      </c>
      <c r="N327" s="140" t="s">
        <v>44</v>
      </c>
      <c r="P327" s="141">
        <f>O327*H327</f>
        <v>0</v>
      </c>
      <c r="Q327" s="141">
        <v>0</v>
      </c>
      <c r="R327" s="141">
        <f>Q327*H327</f>
        <v>0</v>
      </c>
      <c r="S327" s="141">
        <v>0.18</v>
      </c>
      <c r="T327" s="142">
        <f>S327*H327</f>
        <v>1.7999999999999998</v>
      </c>
      <c r="AR327" s="143" t="s">
        <v>143</v>
      </c>
      <c r="AT327" s="143" t="s">
        <v>138</v>
      </c>
      <c r="AU327" s="143" t="s">
        <v>90</v>
      </c>
      <c r="AY327" s="17" t="s">
        <v>136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87</v>
      </c>
      <c r="BK327" s="144">
        <f>ROUND(I327*H327,2)</f>
        <v>0</v>
      </c>
      <c r="BL327" s="17" t="s">
        <v>143</v>
      </c>
      <c r="BM327" s="143" t="s">
        <v>1899</v>
      </c>
    </row>
    <row r="328" spans="2:65" s="12" customFormat="1">
      <c r="B328" s="145"/>
      <c r="D328" s="146" t="s">
        <v>145</v>
      </c>
      <c r="E328" s="147" t="s">
        <v>1</v>
      </c>
      <c r="F328" s="148" t="s">
        <v>1900</v>
      </c>
      <c r="H328" s="149">
        <v>10</v>
      </c>
      <c r="I328" s="150"/>
      <c r="L328" s="145"/>
      <c r="M328" s="151"/>
      <c r="T328" s="152"/>
      <c r="AT328" s="147" t="s">
        <v>145</v>
      </c>
      <c r="AU328" s="147" t="s">
        <v>90</v>
      </c>
      <c r="AV328" s="12" t="s">
        <v>90</v>
      </c>
      <c r="AW328" s="12" t="s">
        <v>34</v>
      </c>
      <c r="AX328" s="12" t="s">
        <v>87</v>
      </c>
      <c r="AY328" s="147" t="s">
        <v>136</v>
      </c>
    </row>
    <row r="329" spans="2:65" s="11" customFormat="1" ht="22.9" customHeight="1">
      <c r="B329" s="120"/>
      <c r="D329" s="121" t="s">
        <v>78</v>
      </c>
      <c r="E329" s="130" t="s">
        <v>634</v>
      </c>
      <c r="F329" s="130" t="s">
        <v>1901</v>
      </c>
      <c r="I329" s="123"/>
      <c r="J329" s="131">
        <f>BK329</f>
        <v>0</v>
      </c>
      <c r="L329" s="120"/>
      <c r="M329" s="125"/>
      <c r="P329" s="126">
        <f>SUM(P330:P349)</f>
        <v>0</v>
      </c>
      <c r="R329" s="126">
        <f>SUM(R330:R349)</f>
        <v>1.7418540000000002</v>
      </c>
      <c r="T329" s="127">
        <f>SUM(T330:T349)</f>
        <v>0</v>
      </c>
      <c r="AR329" s="121" t="s">
        <v>87</v>
      </c>
      <c r="AT329" s="128" t="s">
        <v>78</v>
      </c>
      <c r="AU329" s="128" t="s">
        <v>87</v>
      </c>
      <c r="AY329" s="121" t="s">
        <v>136</v>
      </c>
      <c r="BK329" s="129">
        <f>SUM(BK330:BK349)</f>
        <v>0</v>
      </c>
    </row>
    <row r="330" spans="2:65" s="1" customFormat="1" ht="21.75" customHeight="1">
      <c r="B330" s="32"/>
      <c r="C330" s="132" t="s">
        <v>403</v>
      </c>
      <c r="D330" s="132" t="s">
        <v>138</v>
      </c>
      <c r="E330" s="133" t="s">
        <v>1902</v>
      </c>
      <c r="F330" s="134" t="s">
        <v>1903</v>
      </c>
      <c r="G330" s="135" t="s">
        <v>187</v>
      </c>
      <c r="H330" s="136">
        <v>19</v>
      </c>
      <c r="I330" s="137"/>
      <c r="J330" s="138">
        <f>ROUND(I330*H330,2)</f>
        <v>0</v>
      </c>
      <c r="K330" s="134" t="s">
        <v>142</v>
      </c>
      <c r="L330" s="32"/>
      <c r="M330" s="139" t="s">
        <v>1</v>
      </c>
      <c r="N330" s="140" t="s">
        <v>44</v>
      </c>
      <c r="P330" s="141">
        <f>O330*H330</f>
        <v>0</v>
      </c>
      <c r="Q330" s="141">
        <v>6.8640000000000007E-2</v>
      </c>
      <c r="R330" s="141">
        <f>Q330*H330</f>
        <v>1.3041600000000002</v>
      </c>
      <c r="S330" s="141">
        <v>0</v>
      </c>
      <c r="T330" s="142">
        <f>S330*H330</f>
        <v>0</v>
      </c>
      <c r="AR330" s="143" t="s">
        <v>143</v>
      </c>
      <c r="AT330" s="143" t="s">
        <v>138</v>
      </c>
      <c r="AU330" s="143" t="s">
        <v>90</v>
      </c>
      <c r="AY330" s="17" t="s">
        <v>136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7" t="s">
        <v>87</v>
      </c>
      <c r="BK330" s="144">
        <f>ROUND(I330*H330,2)</f>
        <v>0</v>
      </c>
      <c r="BL330" s="17" t="s">
        <v>143</v>
      </c>
      <c r="BM330" s="143" t="s">
        <v>1904</v>
      </c>
    </row>
    <row r="331" spans="2:65" s="14" customFormat="1">
      <c r="B331" s="160"/>
      <c r="D331" s="146" t="s">
        <v>145</v>
      </c>
      <c r="E331" s="161" t="s">
        <v>1</v>
      </c>
      <c r="F331" s="162" t="s">
        <v>1905</v>
      </c>
      <c r="H331" s="161" t="s">
        <v>1</v>
      </c>
      <c r="I331" s="163"/>
      <c r="L331" s="160"/>
      <c r="M331" s="164"/>
      <c r="T331" s="165"/>
      <c r="AT331" s="161" t="s">
        <v>145</v>
      </c>
      <c r="AU331" s="161" t="s">
        <v>90</v>
      </c>
      <c r="AV331" s="14" t="s">
        <v>87</v>
      </c>
      <c r="AW331" s="14" t="s">
        <v>34</v>
      </c>
      <c r="AX331" s="14" t="s">
        <v>79</v>
      </c>
      <c r="AY331" s="161" t="s">
        <v>136</v>
      </c>
    </row>
    <row r="332" spans="2:65" s="12" customFormat="1">
      <c r="B332" s="145"/>
      <c r="D332" s="146" t="s">
        <v>145</v>
      </c>
      <c r="E332" s="147" t="s">
        <v>1</v>
      </c>
      <c r="F332" s="148" t="s">
        <v>275</v>
      </c>
      <c r="H332" s="149">
        <v>19</v>
      </c>
      <c r="I332" s="150"/>
      <c r="L332" s="145"/>
      <c r="M332" s="151"/>
      <c r="T332" s="152"/>
      <c r="AT332" s="147" t="s">
        <v>145</v>
      </c>
      <c r="AU332" s="147" t="s">
        <v>90</v>
      </c>
      <c r="AV332" s="12" t="s">
        <v>90</v>
      </c>
      <c r="AW332" s="12" t="s">
        <v>34</v>
      </c>
      <c r="AX332" s="12" t="s">
        <v>87</v>
      </c>
      <c r="AY332" s="147" t="s">
        <v>136</v>
      </c>
    </row>
    <row r="333" spans="2:65" s="1" customFormat="1" ht="44.25" customHeight="1">
      <c r="B333" s="32"/>
      <c r="C333" s="132" t="s">
        <v>410</v>
      </c>
      <c r="D333" s="132" t="s">
        <v>138</v>
      </c>
      <c r="E333" s="133" t="s">
        <v>1906</v>
      </c>
      <c r="F333" s="134" t="s">
        <v>1907</v>
      </c>
      <c r="G333" s="135" t="s">
        <v>159</v>
      </c>
      <c r="H333" s="136">
        <v>87.7</v>
      </c>
      <c r="I333" s="137"/>
      <c r="J333" s="138">
        <f>ROUND(I333*H333,2)</f>
        <v>0</v>
      </c>
      <c r="K333" s="134" t="s">
        <v>1</v>
      </c>
      <c r="L333" s="32"/>
      <c r="M333" s="139" t="s">
        <v>1</v>
      </c>
      <c r="N333" s="140" t="s">
        <v>44</v>
      </c>
      <c r="P333" s="141">
        <f>O333*H333</f>
        <v>0</v>
      </c>
      <c r="Q333" s="141">
        <v>4.2199999999999998E-3</v>
      </c>
      <c r="R333" s="141">
        <f>Q333*H333</f>
        <v>0.37009399999999998</v>
      </c>
      <c r="S333" s="141">
        <v>0</v>
      </c>
      <c r="T333" s="142">
        <f>S333*H333</f>
        <v>0</v>
      </c>
      <c r="AR333" s="143" t="s">
        <v>143</v>
      </c>
      <c r="AT333" s="143" t="s">
        <v>138</v>
      </c>
      <c r="AU333" s="143" t="s">
        <v>90</v>
      </c>
      <c r="AY333" s="17" t="s">
        <v>136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87</v>
      </c>
      <c r="BK333" s="144">
        <f>ROUND(I333*H333,2)</f>
        <v>0</v>
      </c>
      <c r="BL333" s="17" t="s">
        <v>143</v>
      </c>
      <c r="BM333" s="143" t="s">
        <v>1908</v>
      </c>
    </row>
    <row r="334" spans="2:65" s="14" customFormat="1">
      <c r="B334" s="160"/>
      <c r="D334" s="146" t="s">
        <v>145</v>
      </c>
      <c r="E334" s="161" t="s">
        <v>1</v>
      </c>
      <c r="F334" s="162" t="s">
        <v>1909</v>
      </c>
      <c r="H334" s="161" t="s">
        <v>1</v>
      </c>
      <c r="I334" s="163"/>
      <c r="L334" s="160"/>
      <c r="M334" s="164"/>
      <c r="T334" s="165"/>
      <c r="AT334" s="161" t="s">
        <v>145</v>
      </c>
      <c r="AU334" s="161" t="s">
        <v>90</v>
      </c>
      <c r="AV334" s="14" t="s">
        <v>87</v>
      </c>
      <c r="AW334" s="14" t="s">
        <v>34</v>
      </c>
      <c r="AX334" s="14" t="s">
        <v>79</v>
      </c>
      <c r="AY334" s="161" t="s">
        <v>136</v>
      </c>
    </row>
    <row r="335" spans="2:65" s="12" customFormat="1">
      <c r="B335" s="145"/>
      <c r="D335" s="146" t="s">
        <v>145</v>
      </c>
      <c r="E335" s="147" t="s">
        <v>1</v>
      </c>
      <c r="F335" s="148" t="s">
        <v>1910</v>
      </c>
      <c r="H335" s="149">
        <v>32.700000000000003</v>
      </c>
      <c r="I335" s="150"/>
      <c r="L335" s="145"/>
      <c r="M335" s="151"/>
      <c r="T335" s="152"/>
      <c r="AT335" s="147" t="s">
        <v>145</v>
      </c>
      <c r="AU335" s="147" t="s">
        <v>90</v>
      </c>
      <c r="AV335" s="12" t="s">
        <v>90</v>
      </c>
      <c r="AW335" s="12" t="s">
        <v>34</v>
      </c>
      <c r="AX335" s="12" t="s">
        <v>79</v>
      </c>
      <c r="AY335" s="147" t="s">
        <v>136</v>
      </c>
    </row>
    <row r="336" spans="2:65" s="12" customFormat="1">
      <c r="B336" s="145"/>
      <c r="D336" s="146" t="s">
        <v>145</v>
      </c>
      <c r="E336" s="147" t="s">
        <v>1</v>
      </c>
      <c r="F336" s="148" t="s">
        <v>1911</v>
      </c>
      <c r="H336" s="149">
        <v>20.5</v>
      </c>
      <c r="I336" s="150"/>
      <c r="L336" s="145"/>
      <c r="M336" s="151"/>
      <c r="T336" s="152"/>
      <c r="AT336" s="147" t="s">
        <v>145</v>
      </c>
      <c r="AU336" s="147" t="s">
        <v>90</v>
      </c>
      <c r="AV336" s="12" t="s">
        <v>90</v>
      </c>
      <c r="AW336" s="12" t="s">
        <v>34</v>
      </c>
      <c r="AX336" s="12" t="s">
        <v>79</v>
      </c>
      <c r="AY336" s="147" t="s">
        <v>136</v>
      </c>
    </row>
    <row r="337" spans="2:65" s="12" customFormat="1">
      <c r="B337" s="145"/>
      <c r="D337" s="146" t="s">
        <v>145</v>
      </c>
      <c r="E337" s="147" t="s">
        <v>1</v>
      </c>
      <c r="F337" s="148" t="s">
        <v>1912</v>
      </c>
      <c r="H337" s="149">
        <v>34.5</v>
      </c>
      <c r="I337" s="150"/>
      <c r="L337" s="145"/>
      <c r="M337" s="151"/>
      <c r="T337" s="152"/>
      <c r="AT337" s="147" t="s">
        <v>145</v>
      </c>
      <c r="AU337" s="147" t="s">
        <v>90</v>
      </c>
      <c r="AV337" s="12" t="s">
        <v>90</v>
      </c>
      <c r="AW337" s="12" t="s">
        <v>34</v>
      </c>
      <c r="AX337" s="12" t="s">
        <v>79</v>
      </c>
      <c r="AY337" s="147" t="s">
        <v>136</v>
      </c>
    </row>
    <row r="338" spans="2:65" s="13" customFormat="1">
      <c r="B338" s="153"/>
      <c r="D338" s="146" t="s">
        <v>145</v>
      </c>
      <c r="E338" s="154" t="s">
        <v>1</v>
      </c>
      <c r="F338" s="155" t="s">
        <v>168</v>
      </c>
      <c r="H338" s="156">
        <v>87.7</v>
      </c>
      <c r="I338" s="157"/>
      <c r="L338" s="153"/>
      <c r="M338" s="158"/>
      <c r="T338" s="159"/>
      <c r="AT338" s="154" t="s">
        <v>145</v>
      </c>
      <c r="AU338" s="154" t="s">
        <v>90</v>
      </c>
      <c r="AV338" s="13" t="s">
        <v>143</v>
      </c>
      <c r="AW338" s="13" t="s">
        <v>34</v>
      </c>
      <c r="AX338" s="13" t="s">
        <v>87</v>
      </c>
      <c r="AY338" s="154" t="s">
        <v>136</v>
      </c>
    </row>
    <row r="339" spans="2:65" s="1" customFormat="1" ht="24.2" customHeight="1">
      <c r="B339" s="32"/>
      <c r="C339" s="132" t="s">
        <v>415</v>
      </c>
      <c r="D339" s="132" t="s">
        <v>138</v>
      </c>
      <c r="E339" s="133" t="s">
        <v>1913</v>
      </c>
      <c r="F339" s="134" t="s">
        <v>1914</v>
      </c>
      <c r="G339" s="135" t="s">
        <v>187</v>
      </c>
      <c r="H339" s="136">
        <v>3</v>
      </c>
      <c r="I339" s="137"/>
      <c r="J339" s="138">
        <f t="shared" ref="J339:J349" si="0">ROUND(I339*H339,2)</f>
        <v>0</v>
      </c>
      <c r="K339" s="134" t="s">
        <v>142</v>
      </c>
      <c r="L339" s="32"/>
      <c r="M339" s="139" t="s">
        <v>1</v>
      </c>
      <c r="N339" s="140" t="s">
        <v>44</v>
      </c>
      <c r="P339" s="141">
        <f t="shared" ref="P339:P349" si="1">O339*H339</f>
        <v>0</v>
      </c>
      <c r="Q339" s="141">
        <v>0</v>
      </c>
      <c r="R339" s="141">
        <f t="shared" ref="R339:R349" si="2">Q339*H339</f>
        <v>0</v>
      </c>
      <c r="S339" s="141">
        <v>0</v>
      </c>
      <c r="T339" s="142">
        <f t="shared" ref="T339:T349" si="3">S339*H339</f>
        <v>0</v>
      </c>
      <c r="AR339" s="143" t="s">
        <v>143</v>
      </c>
      <c r="AT339" s="143" t="s">
        <v>138</v>
      </c>
      <c r="AU339" s="143" t="s">
        <v>90</v>
      </c>
      <c r="AY339" s="17" t="s">
        <v>136</v>
      </c>
      <c r="BE339" s="144">
        <f t="shared" ref="BE339:BE349" si="4">IF(N339="základní",J339,0)</f>
        <v>0</v>
      </c>
      <c r="BF339" s="144">
        <f t="shared" ref="BF339:BF349" si="5">IF(N339="snížená",J339,0)</f>
        <v>0</v>
      </c>
      <c r="BG339" s="144">
        <f t="shared" ref="BG339:BG349" si="6">IF(N339="zákl. přenesená",J339,0)</f>
        <v>0</v>
      </c>
      <c r="BH339" s="144">
        <f t="shared" ref="BH339:BH349" si="7">IF(N339="sníž. přenesená",J339,0)</f>
        <v>0</v>
      </c>
      <c r="BI339" s="144">
        <f t="shared" ref="BI339:BI349" si="8">IF(N339="nulová",J339,0)</f>
        <v>0</v>
      </c>
      <c r="BJ339" s="17" t="s">
        <v>87</v>
      </c>
      <c r="BK339" s="144">
        <f t="shared" ref="BK339:BK349" si="9">ROUND(I339*H339,2)</f>
        <v>0</v>
      </c>
      <c r="BL339" s="17" t="s">
        <v>143</v>
      </c>
      <c r="BM339" s="143" t="s">
        <v>1915</v>
      </c>
    </row>
    <row r="340" spans="2:65" s="1" customFormat="1" ht="24.2" customHeight="1">
      <c r="B340" s="32"/>
      <c r="C340" s="173" t="s">
        <v>420</v>
      </c>
      <c r="D340" s="173" t="s">
        <v>320</v>
      </c>
      <c r="E340" s="174" t="s">
        <v>1916</v>
      </c>
      <c r="F340" s="175" t="s">
        <v>1917</v>
      </c>
      <c r="G340" s="176" t="s">
        <v>187</v>
      </c>
      <c r="H340" s="177">
        <v>3</v>
      </c>
      <c r="I340" s="178"/>
      <c r="J340" s="179">
        <f t="shared" si="0"/>
        <v>0</v>
      </c>
      <c r="K340" s="175" t="s">
        <v>142</v>
      </c>
      <c r="L340" s="180"/>
      <c r="M340" s="181" t="s">
        <v>1</v>
      </c>
      <c r="N340" s="182" t="s">
        <v>44</v>
      </c>
      <c r="P340" s="141">
        <f t="shared" si="1"/>
        <v>0</v>
      </c>
      <c r="Q340" s="141">
        <v>1.1999999999999999E-3</v>
      </c>
      <c r="R340" s="141">
        <f t="shared" si="2"/>
        <v>3.5999999999999999E-3</v>
      </c>
      <c r="S340" s="141">
        <v>0</v>
      </c>
      <c r="T340" s="142">
        <f t="shared" si="3"/>
        <v>0</v>
      </c>
      <c r="AR340" s="143" t="s">
        <v>179</v>
      </c>
      <c r="AT340" s="143" t="s">
        <v>320</v>
      </c>
      <c r="AU340" s="143" t="s">
        <v>90</v>
      </c>
      <c r="AY340" s="17" t="s">
        <v>136</v>
      </c>
      <c r="BE340" s="144">
        <f t="shared" si="4"/>
        <v>0</v>
      </c>
      <c r="BF340" s="144">
        <f t="shared" si="5"/>
        <v>0</v>
      </c>
      <c r="BG340" s="144">
        <f t="shared" si="6"/>
        <v>0</v>
      </c>
      <c r="BH340" s="144">
        <f t="shared" si="7"/>
        <v>0</v>
      </c>
      <c r="BI340" s="144">
        <f t="shared" si="8"/>
        <v>0</v>
      </c>
      <c r="BJ340" s="17" t="s">
        <v>87</v>
      </c>
      <c r="BK340" s="144">
        <f t="shared" si="9"/>
        <v>0</v>
      </c>
      <c r="BL340" s="17" t="s">
        <v>143</v>
      </c>
      <c r="BM340" s="143" t="s">
        <v>1918</v>
      </c>
    </row>
    <row r="341" spans="2:65" s="1" customFormat="1" ht="24.2" customHeight="1">
      <c r="B341" s="32"/>
      <c r="C341" s="132" t="s">
        <v>434</v>
      </c>
      <c r="D341" s="132" t="s">
        <v>138</v>
      </c>
      <c r="E341" s="133" t="s">
        <v>1919</v>
      </c>
      <c r="F341" s="134" t="s">
        <v>1920</v>
      </c>
      <c r="G341" s="135" t="s">
        <v>187</v>
      </c>
      <c r="H341" s="136">
        <v>1</v>
      </c>
      <c r="I341" s="137"/>
      <c r="J341" s="138">
        <f t="shared" si="0"/>
        <v>0</v>
      </c>
      <c r="K341" s="134" t="s">
        <v>142</v>
      </c>
      <c r="L341" s="32"/>
      <c r="M341" s="139" t="s">
        <v>1</v>
      </c>
      <c r="N341" s="140" t="s">
        <v>44</v>
      </c>
      <c r="P341" s="141">
        <f t="shared" si="1"/>
        <v>0</v>
      </c>
      <c r="Q341" s="141">
        <v>0</v>
      </c>
      <c r="R341" s="141">
        <f t="shared" si="2"/>
        <v>0</v>
      </c>
      <c r="S341" s="141">
        <v>0</v>
      </c>
      <c r="T341" s="142">
        <f t="shared" si="3"/>
        <v>0</v>
      </c>
      <c r="AR341" s="143" t="s">
        <v>143</v>
      </c>
      <c r="AT341" s="143" t="s">
        <v>138</v>
      </c>
      <c r="AU341" s="143" t="s">
        <v>90</v>
      </c>
      <c r="AY341" s="17" t="s">
        <v>136</v>
      </c>
      <c r="BE341" s="144">
        <f t="shared" si="4"/>
        <v>0</v>
      </c>
      <c r="BF341" s="144">
        <f t="shared" si="5"/>
        <v>0</v>
      </c>
      <c r="BG341" s="144">
        <f t="shared" si="6"/>
        <v>0</v>
      </c>
      <c r="BH341" s="144">
        <f t="shared" si="7"/>
        <v>0</v>
      </c>
      <c r="BI341" s="144">
        <f t="shared" si="8"/>
        <v>0</v>
      </c>
      <c r="BJ341" s="17" t="s">
        <v>87</v>
      </c>
      <c r="BK341" s="144">
        <f t="shared" si="9"/>
        <v>0</v>
      </c>
      <c r="BL341" s="17" t="s">
        <v>143</v>
      </c>
      <c r="BM341" s="143" t="s">
        <v>1921</v>
      </c>
    </row>
    <row r="342" spans="2:65" s="1" customFormat="1" ht="24.2" customHeight="1">
      <c r="B342" s="32"/>
      <c r="C342" s="173" t="s">
        <v>438</v>
      </c>
      <c r="D342" s="173" t="s">
        <v>320</v>
      </c>
      <c r="E342" s="174" t="s">
        <v>1922</v>
      </c>
      <c r="F342" s="175" t="s">
        <v>1923</v>
      </c>
      <c r="G342" s="176" t="s">
        <v>187</v>
      </c>
      <c r="H342" s="177">
        <v>1</v>
      </c>
      <c r="I342" s="178"/>
      <c r="J342" s="179">
        <f t="shared" si="0"/>
        <v>0</v>
      </c>
      <c r="K342" s="175" t="s">
        <v>1</v>
      </c>
      <c r="L342" s="180"/>
      <c r="M342" s="181" t="s">
        <v>1</v>
      </c>
      <c r="N342" s="182" t="s">
        <v>44</v>
      </c>
      <c r="P342" s="141">
        <f t="shared" si="1"/>
        <v>0</v>
      </c>
      <c r="Q342" s="141">
        <v>2.2000000000000001E-3</v>
      </c>
      <c r="R342" s="141">
        <f t="shared" si="2"/>
        <v>2.2000000000000001E-3</v>
      </c>
      <c r="S342" s="141">
        <v>0</v>
      </c>
      <c r="T342" s="142">
        <f t="shared" si="3"/>
        <v>0</v>
      </c>
      <c r="AR342" s="143" t="s">
        <v>179</v>
      </c>
      <c r="AT342" s="143" t="s">
        <v>320</v>
      </c>
      <c r="AU342" s="143" t="s">
        <v>90</v>
      </c>
      <c r="AY342" s="17" t="s">
        <v>136</v>
      </c>
      <c r="BE342" s="144">
        <f t="shared" si="4"/>
        <v>0</v>
      </c>
      <c r="BF342" s="144">
        <f t="shared" si="5"/>
        <v>0</v>
      </c>
      <c r="BG342" s="144">
        <f t="shared" si="6"/>
        <v>0</v>
      </c>
      <c r="BH342" s="144">
        <f t="shared" si="7"/>
        <v>0</v>
      </c>
      <c r="BI342" s="144">
        <f t="shared" si="8"/>
        <v>0</v>
      </c>
      <c r="BJ342" s="17" t="s">
        <v>87</v>
      </c>
      <c r="BK342" s="144">
        <f t="shared" si="9"/>
        <v>0</v>
      </c>
      <c r="BL342" s="17" t="s">
        <v>143</v>
      </c>
      <c r="BM342" s="143" t="s">
        <v>1924</v>
      </c>
    </row>
    <row r="343" spans="2:65" s="1" customFormat="1" ht="24.2" customHeight="1">
      <c r="B343" s="32"/>
      <c r="C343" s="132" t="s">
        <v>442</v>
      </c>
      <c r="D343" s="132" t="s">
        <v>138</v>
      </c>
      <c r="E343" s="133" t="s">
        <v>1925</v>
      </c>
      <c r="F343" s="134" t="s">
        <v>1926</v>
      </c>
      <c r="G343" s="135" t="s">
        <v>187</v>
      </c>
      <c r="H343" s="136">
        <v>1</v>
      </c>
      <c r="I343" s="137"/>
      <c r="J343" s="138">
        <f t="shared" si="0"/>
        <v>0</v>
      </c>
      <c r="K343" s="134" t="s">
        <v>142</v>
      </c>
      <c r="L343" s="32"/>
      <c r="M343" s="139" t="s">
        <v>1</v>
      </c>
      <c r="N343" s="140" t="s">
        <v>44</v>
      </c>
      <c r="P343" s="141">
        <f t="shared" si="1"/>
        <v>0</v>
      </c>
      <c r="Q343" s="141">
        <v>0</v>
      </c>
      <c r="R343" s="141">
        <f t="shared" si="2"/>
        <v>0</v>
      </c>
      <c r="S343" s="141">
        <v>0</v>
      </c>
      <c r="T343" s="142">
        <f t="shared" si="3"/>
        <v>0</v>
      </c>
      <c r="AR343" s="143" t="s">
        <v>143</v>
      </c>
      <c r="AT343" s="143" t="s">
        <v>138</v>
      </c>
      <c r="AU343" s="143" t="s">
        <v>90</v>
      </c>
      <c r="AY343" s="17" t="s">
        <v>136</v>
      </c>
      <c r="BE343" s="144">
        <f t="shared" si="4"/>
        <v>0</v>
      </c>
      <c r="BF343" s="144">
        <f t="shared" si="5"/>
        <v>0</v>
      </c>
      <c r="BG343" s="144">
        <f t="shared" si="6"/>
        <v>0</v>
      </c>
      <c r="BH343" s="144">
        <f t="shared" si="7"/>
        <v>0</v>
      </c>
      <c r="BI343" s="144">
        <f t="shared" si="8"/>
        <v>0</v>
      </c>
      <c r="BJ343" s="17" t="s">
        <v>87</v>
      </c>
      <c r="BK343" s="144">
        <f t="shared" si="9"/>
        <v>0</v>
      </c>
      <c r="BL343" s="17" t="s">
        <v>143</v>
      </c>
      <c r="BM343" s="143" t="s">
        <v>1927</v>
      </c>
    </row>
    <row r="344" spans="2:65" s="1" customFormat="1" ht="16.5" customHeight="1">
      <c r="B344" s="32"/>
      <c r="C344" s="173" t="s">
        <v>448</v>
      </c>
      <c r="D344" s="173" t="s">
        <v>320</v>
      </c>
      <c r="E344" s="174" t="s">
        <v>1928</v>
      </c>
      <c r="F344" s="175" t="s">
        <v>1929</v>
      </c>
      <c r="G344" s="176" t="s">
        <v>187</v>
      </c>
      <c r="H344" s="177">
        <v>1</v>
      </c>
      <c r="I344" s="178"/>
      <c r="J344" s="179">
        <f t="shared" si="0"/>
        <v>0</v>
      </c>
      <c r="K344" s="175" t="s">
        <v>142</v>
      </c>
      <c r="L344" s="180"/>
      <c r="M344" s="181" t="s">
        <v>1</v>
      </c>
      <c r="N344" s="182" t="s">
        <v>44</v>
      </c>
      <c r="P344" s="141">
        <f t="shared" si="1"/>
        <v>0</v>
      </c>
      <c r="Q344" s="141">
        <v>1.1999999999999999E-3</v>
      </c>
      <c r="R344" s="141">
        <f t="shared" si="2"/>
        <v>1.1999999999999999E-3</v>
      </c>
      <c r="S344" s="141">
        <v>0</v>
      </c>
      <c r="T344" s="142">
        <f t="shared" si="3"/>
        <v>0</v>
      </c>
      <c r="AR344" s="143" t="s">
        <v>179</v>
      </c>
      <c r="AT344" s="143" t="s">
        <v>320</v>
      </c>
      <c r="AU344" s="143" t="s">
        <v>90</v>
      </c>
      <c r="AY344" s="17" t="s">
        <v>136</v>
      </c>
      <c r="BE344" s="144">
        <f t="shared" si="4"/>
        <v>0</v>
      </c>
      <c r="BF344" s="144">
        <f t="shared" si="5"/>
        <v>0</v>
      </c>
      <c r="BG344" s="144">
        <f t="shared" si="6"/>
        <v>0</v>
      </c>
      <c r="BH344" s="144">
        <f t="shared" si="7"/>
        <v>0</v>
      </c>
      <c r="BI344" s="144">
        <f t="shared" si="8"/>
        <v>0</v>
      </c>
      <c r="BJ344" s="17" t="s">
        <v>87</v>
      </c>
      <c r="BK344" s="144">
        <f t="shared" si="9"/>
        <v>0</v>
      </c>
      <c r="BL344" s="17" t="s">
        <v>143</v>
      </c>
      <c r="BM344" s="143" t="s">
        <v>1930</v>
      </c>
    </row>
    <row r="345" spans="2:65" s="1" customFormat="1" ht="33" customHeight="1">
      <c r="B345" s="32"/>
      <c r="C345" s="132" t="s">
        <v>453</v>
      </c>
      <c r="D345" s="132" t="s">
        <v>138</v>
      </c>
      <c r="E345" s="133" t="s">
        <v>1931</v>
      </c>
      <c r="F345" s="134" t="s">
        <v>1932</v>
      </c>
      <c r="G345" s="135" t="s">
        <v>187</v>
      </c>
      <c r="H345" s="136">
        <v>4</v>
      </c>
      <c r="I345" s="137"/>
      <c r="J345" s="138">
        <f t="shared" si="0"/>
        <v>0</v>
      </c>
      <c r="K345" s="134" t="s">
        <v>1</v>
      </c>
      <c r="L345" s="32"/>
      <c r="M345" s="139" t="s">
        <v>1</v>
      </c>
      <c r="N345" s="140" t="s">
        <v>44</v>
      </c>
      <c r="P345" s="141">
        <f t="shared" si="1"/>
        <v>0</v>
      </c>
      <c r="Q345" s="141">
        <v>5.0499999999999998E-3</v>
      </c>
      <c r="R345" s="141">
        <f t="shared" si="2"/>
        <v>2.0199999999999999E-2</v>
      </c>
      <c r="S345" s="141">
        <v>0</v>
      </c>
      <c r="T345" s="142">
        <f t="shared" si="3"/>
        <v>0</v>
      </c>
      <c r="AR345" s="143" t="s">
        <v>143</v>
      </c>
      <c r="AT345" s="143" t="s">
        <v>138</v>
      </c>
      <c r="AU345" s="143" t="s">
        <v>90</v>
      </c>
      <c r="AY345" s="17" t="s">
        <v>136</v>
      </c>
      <c r="BE345" s="144">
        <f t="shared" si="4"/>
        <v>0</v>
      </c>
      <c r="BF345" s="144">
        <f t="shared" si="5"/>
        <v>0</v>
      </c>
      <c r="BG345" s="144">
        <f t="shared" si="6"/>
        <v>0</v>
      </c>
      <c r="BH345" s="144">
        <f t="shared" si="7"/>
        <v>0</v>
      </c>
      <c r="BI345" s="144">
        <f t="shared" si="8"/>
        <v>0</v>
      </c>
      <c r="BJ345" s="17" t="s">
        <v>87</v>
      </c>
      <c r="BK345" s="144">
        <f t="shared" si="9"/>
        <v>0</v>
      </c>
      <c r="BL345" s="17" t="s">
        <v>143</v>
      </c>
      <c r="BM345" s="143" t="s">
        <v>1933</v>
      </c>
    </row>
    <row r="346" spans="2:65" s="1" customFormat="1" ht="33" customHeight="1">
      <c r="B346" s="32"/>
      <c r="C346" s="132" t="s">
        <v>458</v>
      </c>
      <c r="D346" s="132" t="s">
        <v>138</v>
      </c>
      <c r="E346" s="133" t="s">
        <v>1934</v>
      </c>
      <c r="F346" s="134" t="s">
        <v>1935</v>
      </c>
      <c r="G346" s="135" t="s">
        <v>187</v>
      </c>
      <c r="H346" s="136">
        <v>2</v>
      </c>
      <c r="I346" s="137"/>
      <c r="J346" s="138">
        <f t="shared" si="0"/>
        <v>0</v>
      </c>
      <c r="K346" s="134" t="s">
        <v>1</v>
      </c>
      <c r="L346" s="32"/>
      <c r="M346" s="139" t="s">
        <v>1</v>
      </c>
      <c r="N346" s="140" t="s">
        <v>44</v>
      </c>
      <c r="P346" s="141">
        <f t="shared" si="1"/>
        <v>0</v>
      </c>
      <c r="Q346" s="141">
        <v>5.0499999999999998E-3</v>
      </c>
      <c r="R346" s="141">
        <f t="shared" si="2"/>
        <v>1.01E-2</v>
      </c>
      <c r="S346" s="141">
        <v>0</v>
      </c>
      <c r="T346" s="142">
        <f t="shared" si="3"/>
        <v>0</v>
      </c>
      <c r="AR346" s="143" t="s">
        <v>143</v>
      </c>
      <c r="AT346" s="143" t="s">
        <v>138</v>
      </c>
      <c r="AU346" s="143" t="s">
        <v>90</v>
      </c>
      <c r="AY346" s="17" t="s">
        <v>136</v>
      </c>
      <c r="BE346" s="144">
        <f t="shared" si="4"/>
        <v>0</v>
      </c>
      <c r="BF346" s="144">
        <f t="shared" si="5"/>
        <v>0</v>
      </c>
      <c r="BG346" s="144">
        <f t="shared" si="6"/>
        <v>0</v>
      </c>
      <c r="BH346" s="144">
        <f t="shared" si="7"/>
        <v>0</v>
      </c>
      <c r="BI346" s="144">
        <f t="shared" si="8"/>
        <v>0</v>
      </c>
      <c r="BJ346" s="17" t="s">
        <v>87</v>
      </c>
      <c r="BK346" s="144">
        <f t="shared" si="9"/>
        <v>0</v>
      </c>
      <c r="BL346" s="17" t="s">
        <v>143</v>
      </c>
      <c r="BM346" s="143" t="s">
        <v>1936</v>
      </c>
    </row>
    <row r="347" spans="2:65" s="1" customFormat="1" ht="33" customHeight="1">
      <c r="B347" s="32"/>
      <c r="C347" s="132" t="s">
        <v>462</v>
      </c>
      <c r="D347" s="132" t="s">
        <v>138</v>
      </c>
      <c r="E347" s="133" t="s">
        <v>1937</v>
      </c>
      <c r="F347" s="134" t="s">
        <v>1938</v>
      </c>
      <c r="G347" s="135" t="s">
        <v>187</v>
      </c>
      <c r="H347" s="136">
        <v>1</v>
      </c>
      <c r="I347" s="137"/>
      <c r="J347" s="138">
        <f t="shared" si="0"/>
        <v>0</v>
      </c>
      <c r="K347" s="134" t="s">
        <v>1</v>
      </c>
      <c r="L347" s="32"/>
      <c r="M347" s="139" t="s">
        <v>1</v>
      </c>
      <c r="N347" s="140" t="s">
        <v>44</v>
      </c>
      <c r="P347" s="141">
        <f t="shared" si="1"/>
        <v>0</v>
      </c>
      <c r="Q347" s="141">
        <v>5.0499999999999998E-3</v>
      </c>
      <c r="R347" s="141">
        <f t="shared" si="2"/>
        <v>5.0499999999999998E-3</v>
      </c>
      <c r="S347" s="141">
        <v>0</v>
      </c>
      <c r="T347" s="142">
        <f t="shared" si="3"/>
        <v>0</v>
      </c>
      <c r="AR347" s="143" t="s">
        <v>143</v>
      </c>
      <c r="AT347" s="143" t="s">
        <v>138</v>
      </c>
      <c r="AU347" s="143" t="s">
        <v>90</v>
      </c>
      <c r="AY347" s="17" t="s">
        <v>136</v>
      </c>
      <c r="BE347" s="144">
        <f t="shared" si="4"/>
        <v>0</v>
      </c>
      <c r="BF347" s="144">
        <f t="shared" si="5"/>
        <v>0</v>
      </c>
      <c r="BG347" s="144">
        <f t="shared" si="6"/>
        <v>0</v>
      </c>
      <c r="BH347" s="144">
        <f t="shared" si="7"/>
        <v>0</v>
      </c>
      <c r="BI347" s="144">
        <f t="shared" si="8"/>
        <v>0</v>
      </c>
      <c r="BJ347" s="17" t="s">
        <v>87</v>
      </c>
      <c r="BK347" s="144">
        <f t="shared" si="9"/>
        <v>0</v>
      </c>
      <c r="BL347" s="17" t="s">
        <v>143</v>
      </c>
      <c r="BM347" s="143" t="s">
        <v>1939</v>
      </c>
    </row>
    <row r="348" spans="2:65" s="1" customFormat="1" ht="33" customHeight="1">
      <c r="B348" s="32"/>
      <c r="C348" s="132" t="s">
        <v>466</v>
      </c>
      <c r="D348" s="132" t="s">
        <v>138</v>
      </c>
      <c r="E348" s="133" t="s">
        <v>1940</v>
      </c>
      <c r="F348" s="134" t="s">
        <v>1941</v>
      </c>
      <c r="G348" s="135" t="s">
        <v>187</v>
      </c>
      <c r="H348" s="136">
        <v>4</v>
      </c>
      <c r="I348" s="137"/>
      <c r="J348" s="138">
        <f t="shared" si="0"/>
        <v>0</v>
      </c>
      <c r="K348" s="134" t="s">
        <v>1</v>
      </c>
      <c r="L348" s="32"/>
      <c r="M348" s="139" t="s">
        <v>1</v>
      </c>
      <c r="N348" s="140" t="s">
        <v>44</v>
      </c>
      <c r="P348" s="141">
        <f t="shared" si="1"/>
        <v>0</v>
      </c>
      <c r="Q348" s="141">
        <v>5.0499999999999998E-3</v>
      </c>
      <c r="R348" s="141">
        <f t="shared" si="2"/>
        <v>2.0199999999999999E-2</v>
      </c>
      <c r="S348" s="141">
        <v>0</v>
      </c>
      <c r="T348" s="142">
        <f t="shared" si="3"/>
        <v>0</v>
      </c>
      <c r="AR348" s="143" t="s">
        <v>143</v>
      </c>
      <c r="AT348" s="143" t="s">
        <v>138</v>
      </c>
      <c r="AU348" s="143" t="s">
        <v>90</v>
      </c>
      <c r="AY348" s="17" t="s">
        <v>136</v>
      </c>
      <c r="BE348" s="144">
        <f t="shared" si="4"/>
        <v>0</v>
      </c>
      <c r="BF348" s="144">
        <f t="shared" si="5"/>
        <v>0</v>
      </c>
      <c r="BG348" s="144">
        <f t="shared" si="6"/>
        <v>0</v>
      </c>
      <c r="BH348" s="144">
        <f t="shared" si="7"/>
        <v>0</v>
      </c>
      <c r="BI348" s="144">
        <f t="shared" si="8"/>
        <v>0</v>
      </c>
      <c r="BJ348" s="17" t="s">
        <v>87</v>
      </c>
      <c r="BK348" s="144">
        <f t="shared" si="9"/>
        <v>0</v>
      </c>
      <c r="BL348" s="17" t="s">
        <v>143</v>
      </c>
      <c r="BM348" s="143" t="s">
        <v>1942</v>
      </c>
    </row>
    <row r="349" spans="2:65" s="1" customFormat="1" ht="33" customHeight="1">
      <c r="B349" s="32"/>
      <c r="C349" s="132" t="s">
        <v>471</v>
      </c>
      <c r="D349" s="132" t="s">
        <v>138</v>
      </c>
      <c r="E349" s="133" t="s">
        <v>1943</v>
      </c>
      <c r="F349" s="134" t="s">
        <v>1944</v>
      </c>
      <c r="G349" s="135" t="s">
        <v>187</v>
      </c>
      <c r="H349" s="136">
        <v>1</v>
      </c>
      <c r="I349" s="137"/>
      <c r="J349" s="138">
        <f t="shared" si="0"/>
        <v>0</v>
      </c>
      <c r="K349" s="134" t="s">
        <v>1</v>
      </c>
      <c r="L349" s="32"/>
      <c r="M349" s="139" t="s">
        <v>1</v>
      </c>
      <c r="N349" s="140" t="s">
        <v>44</v>
      </c>
      <c r="P349" s="141">
        <f t="shared" si="1"/>
        <v>0</v>
      </c>
      <c r="Q349" s="141">
        <v>5.0499999999999998E-3</v>
      </c>
      <c r="R349" s="141">
        <f t="shared" si="2"/>
        <v>5.0499999999999998E-3</v>
      </c>
      <c r="S349" s="141">
        <v>0</v>
      </c>
      <c r="T349" s="142">
        <f t="shared" si="3"/>
        <v>0</v>
      </c>
      <c r="AR349" s="143" t="s">
        <v>143</v>
      </c>
      <c r="AT349" s="143" t="s">
        <v>138</v>
      </c>
      <c r="AU349" s="143" t="s">
        <v>90</v>
      </c>
      <c r="AY349" s="17" t="s">
        <v>136</v>
      </c>
      <c r="BE349" s="144">
        <f t="shared" si="4"/>
        <v>0</v>
      </c>
      <c r="BF349" s="144">
        <f t="shared" si="5"/>
        <v>0</v>
      </c>
      <c r="BG349" s="144">
        <f t="shared" si="6"/>
        <v>0</v>
      </c>
      <c r="BH349" s="144">
        <f t="shared" si="7"/>
        <v>0</v>
      </c>
      <c r="BI349" s="144">
        <f t="shared" si="8"/>
        <v>0</v>
      </c>
      <c r="BJ349" s="17" t="s">
        <v>87</v>
      </c>
      <c r="BK349" s="144">
        <f t="shared" si="9"/>
        <v>0</v>
      </c>
      <c r="BL349" s="17" t="s">
        <v>143</v>
      </c>
      <c r="BM349" s="143" t="s">
        <v>1945</v>
      </c>
    </row>
    <row r="350" spans="2:65" s="11" customFormat="1" ht="22.9" customHeight="1">
      <c r="B350" s="120"/>
      <c r="D350" s="121" t="s">
        <v>78</v>
      </c>
      <c r="E350" s="130" t="s">
        <v>646</v>
      </c>
      <c r="F350" s="130" t="s">
        <v>729</v>
      </c>
      <c r="I350" s="123"/>
      <c r="J350" s="131">
        <f>BK350</f>
        <v>0</v>
      </c>
      <c r="L350" s="120"/>
      <c r="M350" s="125"/>
      <c r="P350" s="126">
        <f>SUM(P351:P400)</f>
        <v>0</v>
      </c>
      <c r="R350" s="126">
        <f>SUM(R351:R400)</f>
        <v>28.067683499999998</v>
      </c>
      <c r="T350" s="127">
        <f>SUM(T351:T400)</f>
        <v>17.605280000000004</v>
      </c>
      <c r="AR350" s="121" t="s">
        <v>87</v>
      </c>
      <c r="AT350" s="128" t="s">
        <v>78</v>
      </c>
      <c r="AU350" s="128" t="s">
        <v>87</v>
      </c>
      <c r="AY350" s="121" t="s">
        <v>136</v>
      </c>
      <c r="BK350" s="129">
        <f>SUM(BK351:BK400)</f>
        <v>0</v>
      </c>
    </row>
    <row r="351" spans="2:65" s="1" customFormat="1" ht="24.2" customHeight="1">
      <c r="B351" s="32"/>
      <c r="C351" s="132" t="s">
        <v>476</v>
      </c>
      <c r="D351" s="132" t="s">
        <v>138</v>
      </c>
      <c r="E351" s="133" t="s">
        <v>1946</v>
      </c>
      <c r="F351" s="134" t="s">
        <v>1947</v>
      </c>
      <c r="G351" s="135" t="s">
        <v>159</v>
      </c>
      <c r="H351" s="136">
        <v>87.7</v>
      </c>
      <c r="I351" s="137"/>
      <c r="J351" s="138">
        <f>ROUND(I351*H351,2)</f>
        <v>0</v>
      </c>
      <c r="K351" s="134" t="s">
        <v>1</v>
      </c>
      <c r="L351" s="32"/>
      <c r="M351" s="139" t="s">
        <v>1</v>
      </c>
      <c r="N351" s="140" t="s">
        <v>44</v>
      </c>
      <c r="P351" s="141">
        <f>O351*H351</f>
        <v>0</v>
      </c>
      <c r="Q351" s="141">
        <v>0</v>
      </c>
      <c r="R351" s="141">
        <f>Q351*H351</f>
        <v>0</v>
      </c>
      <c r="S351" s="141">
        <v>0</v>
      </c>
      <c r="T351" s="142">
        <f>S351*H351</f>
        <v>0</v>
      </c>
      <c r="AR351" s="143" t="s">
        <v>143</v>
      </c>
      <c r="AT351" s="143" t="s">
        <v>138</v>
      </c>
      <c r="AU351" s="143" t="s">
        <v>90</v>
      </c>
      <c r="AY351" s="17" t="s">
        <v>136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87</v>
      </c>
      <c r="BK351" s="144">
        <f>ROUND(I351*H351,2)</f>
        <v>0</v>
      </c>
      <c r="BL351" s="17" t="s">
        <v>143</v>
      </c>
      <c r="BM351" s="143" t="s">
        <v>1948</v>
      </c>
    </row>
    <row r="352" spans="2:65" s="14" customFormat="1" ht="22.5">
      <c r="B352" s="160"/>
      <c r="D352" s="146" t="s">
        <v>145</v>
      </c>
      <c r="E352" s="161" t="s">
        <v>1</v>
      </c>
      <c r="F352" s="162" t="s">
        <v>1949</v>
      </c>
      <c r="H352" s="161" t="s">
        <v>1</v>
      </c>
      <c r="I352" s="163"/>
      <c r="L352" s="160"/>
      <c r="M352" s="164"/>
      <c r="T352" s="165"/>
      <c r="AT352" s="161" t="s">
        <v>145</v>
      </c>
      <c r="AU352" s="161" t="s">
        <v>90</v>
      </c>
      <c r="AV352" s="14" t="s">
        <v>87</v>
      </c>
      <c r="AW352" s="14" t="s">
        <v>34</v>
      </c>
      <c r="AX352" s="14" t="s">
        <v>79</v>
      </c>
      <c r="AY352" s="161" t="s">
        <v>136</v>
      </c>
    </row>
    <row r="353" spans="2:65" s="14" customFormat="1">
      <c r="B353" s="160"/>
      <c r="D353" s="146" t="s">
        <v>145</v>
      </c>
      <c r="E353" s="161" t="s">
        <v>1</v>
      </c>
      <c r="F353" s="162" t="s">
        <v>1950</v>
      </c>
      <c r="H353" s="161" t="s">
        <v>1</v>
      </c>
      <c r="I353" s="163"/>
      <c r="L353" s="160"/>
      <c r="M353" s="164"/>
      <c r="T353" s="165"/>
      <c r="AT353" s="161" t="s">
        <v>145</v>
      </c>
      <c r="AU353" s="161" t="s">
        <v>90</v>
      </c>
      <c r="AV353" s="14" t="s">
        <v>87</v>
      </c>
      <c r="AW353" s="14" t="s">
        <v>34</v>
      </c>
      <c r="AX353" s="14" t="s">
        <v>79</v>
      </c>
      <c r="AY353" s="161" t="s">
        <v>136</v>
      </c>
    </row>
    <row r="354" spans="2:65" s="14" customFormat="1">
      <c r="B354" s="160"/>
      <c r="D354" s="146" t="s">
        <v>145</v>
      </c>
      <c r="E354" s="161" t="s">
        <v>1</v>
      </c>
      <c r="F354" s="162" t="s">
        <v>1951</v>
      </c>
      <c r="H354" s="161" t="s">
        <v>1</v>
      </c>
      <c r="I354" s="163"/>
      <c r="L354" s="160"/>
      <c r="M354" s="164"/>
      <c r="T354" s="165"/>
      <c r="AT354" s="161" t="s">
        <v>145</v>
      </c>
      <c r="AU354" s="161" t="s">
        <v>90</v>
      </c>
      <c r="AV354" s="14" t="s">
        <v>87</v>
      </c>
      <c r="AW354" s="14" t="s">
        <v>34</v>
      </c>
      <c r="AX354" s="14" t="s">
        <v>79</v>
      </c>
      <c r="AY354" s="161" t="s">
        <v>136</v>
      </c>
    </row>
    <row r="355" spans="2:65" s="12" customFormat="1">
      <c r="B355" s="145"/>
      <c r="D355" s="146" t="s">
        <v>145</v>
      </c>
      <c r="E355" s="147" t="s">
        <v>1</v>
      </c>
      <c r="F355" s="148" t="s">
        <v>1952</v>
      </c>
      <c r="H355" s="149">
        <v>87.7</v>
      </c>
      <c r="I355" s="150"/>
      <c r="L355" s="145"/>
      <c r="M355" s="151"/>
      <c r="T355" s="152"/>
      <c r="AT355" s="147" t="s">
        <v>145</v>
      </c>
      <c r="AU355" s="147" t="s">
        <v>90</v>
      </c>
      <c r="AV355" s="12" t="s">
        <v>90</v>
      </c>
      <c r="AW355" s="12" t="s">
        <v>34</v>
      </c>
      <c r="AX355" s="12" t="s">
        <v>87</v>
      </c>
      <c r="AY355" s="147" t="s">
        <v>136</v>
      </c>
    </row>
    <row r="356" spans="2:65" s="1" customFormat="1" ht="24.2" customHeight="1">
      <c r="B356" s="32"/>
      <c r="C356" s="132" t="s">
        <v>481</v>
      </c>
      <c r="D356" s="132" t="s">
        <v>138</v>
      </c>
      <c r="E356" s="133" t="s">
        <v>1953</v>
      </c>
      <c r="F356" s="134" t="s">
        <v>1954</v>
      </c>
      <c r="G356" s="135" t="s">
        <v>1487</v>
      </c>
      <c r="H356" s="136">
        <v>3</v>
      </c>
      <c r="I356" s="137"/>
      <c r="J356" s="138">
        <f>ROUND(I356*H356,2)</f>
        <v>0</v>
      </c>
      <c r="K356" s="134" t="s">
        <v>1</v>
      </c>
      <c r="L356" s="32"/>
      <c r="M356" s="139" t="s">
        <v>1</v>
      </c>
      <c r="N356" s="140" t="s">
        <v>44</v>
      </c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143" t="s">
        <v>143</v>
      </c>
      <c r="AT356" s="143" t="s">
        <v>138</v>
      </c>
      <c r="AU356" s="143" t="s">
        <v>90</v>
      </c>
      <c r="AY356" s="17" t="s">
        <v>136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87</v>
      </c>
      <c r="BK356" s="144">
        <f>ROUND(I356*H356,2)</f>
        <v>0</v>
      </c>
      <c r="BL356" s="17" t="s">
        <v>143</v>
      </c>
      <c r="BM356" s="143" t="s">
        <v>1955</v>
      </c>
    </row>
    <row r="357" spans="2:65" s="14" customFormat="1" ht="22.5">
      <c r="B357" s="160"/>
      <c r="D357" s="146" t="s">
        <v>145</v>
      </c>
      <c r="E357" s="161" t="s">
        <v>1</v>
      </c>
      <c r="F357" s="162" t="s">
        <v>1956</v>
      </c>
      <c r="H357" s="161" t="s">
        <v>1</v>
      </c>
      <c r="I357" s="163"/>
      <c r="L357" s="160"/>
      <c r="M357" s="164"/>
      <c r="T357" s="165"/>
      <c r="AT357" s="161" t="s">
        <v>145</v>
      </c>
      <c r="AU357" s="161" t="s">
        <v>90</v>
      </c>
      <c r="AV357" s="14" t="s">
        <v>87</v>
      </c>
      <c r="AW357" s="14" t="s">
        <v>34</v>
      </c>
      <c r="AX357" s="14" t="s">
        <v>79</v>
      </c>
      <c r="AY357" s="161" t="s">
        <v>136</v>
      </c>
    </row>
    <row r="358" spans="2:65" s="12" customFormat="1">
      <c r="B358" s="145"/>
      <c r="D358" s="146" t="s">
        <v>145</v>
      </c>
      <c r="E358" s="147" t="s">
        <v>1</v>
      </c>
      <c r="F358" s="148" t="s">
        <v>152</v>
      </c>
      <c r="H358" s="149">
        <v>3</v>
      </c>
      <c r="I358" s="150"/>
      <c r="L358" s="145"/>
      <c r="M358" s="151"/>
      <c r="T358" s="152"/>
      <c r="AT358" s="147" t="s">
        <v>145</v>
      </c>
      <c r="AU358" s="147" t="s">
        <v>90</v>
      </c>
      <c r="AV358" s="12" t="s">
        <v>90</v>
      </c>
      <c r="AW358" s="12" t="s">
        <v>34</v>
      </c>
      <c r="AX358" s="12" t="s">
        <v>87</v>
      </c>
      <c r="AY358" s="147" t="s">
        <v>136</v>
      </c>
    </row>
    <row r="359" spans="2:65" s="1" customFormat="1" ht="24.2" customHeight="1">
      <c r="B359" s="32"/>
      <c r="C359" s="132" t="s">
        <v>485</v>
      </c>
      <c r="D359" s="132" t="s">
        <v>138</v>
      </c>
      <c r="E359" s="133" t="s">
        <v>1957</v>
      </c>
      <c r="F359" s="134" t="s">
        <v>1958</v>
      </c>
      <c r="G359" s="135" t="s">
        <v>187</v>
      </c>
      <c r="H359" s="136">
        <v>19</v>
      </c>
      <c r="I359" s="137"/>
      <c r="J359" s="138">
        <f>ROUND(I359*H359,2)</f>
        <v>0</v>
      </c>
      <c r="K359" s="134" t="s">
        <v>142</v>
      </c>
      <c r="L359" s="32"/>
      <c r="M359" s="139" t="s">
        <v>1</v>
      </c>
      <c r="N359" s="140" t="s">
        <v>44</v>
      </c>
      <c r="P359" s="141">
        <f>O359*H359</f>
        <v>0</v>
      </c>
      <c r="Q359" s="141">
        <v>0.12526000000000001</v>
      </c>
      <c r="R359" s="141">
        <f>Q359*H359</f>
        <v>2.3799400000000004</v>
      </c>
      <c r="S359" s="141">
        <v>0</v>
      </c>
      <c r="T359" s="142">
        <f>S359*H359</f>
        <v>0</v>
      </c>
      <c r="AR359" s="143" t="s">
        <v>143</v>
      </c>
      <c r="AT359" s="143" t="s">
        <v>138</v>
      </c>
      <c r="AU359" s="143" t="s">
        <v>90</v>
      </c>
      <c r="AY359" s="17" t="s">
        <v>136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87</v>
      </c>
      <c r="BK359" s="144">
        <f>ROUND(I359*H359,2)</f>
        <v>0</v>
      </c>
      <c r="BL359" s="17" t="s">
        <v>143</v>
      </c>
      <c r="BM359" s="143" t="s">
        <v>1959</v>
      </c>
    </row>
    <row r="360" spans="2:65" s="12" customFormat="1">
      <c r="B360" s="145"/>
      <c r="D360" s="146" t="s">
        <v>145</v>
      </c>
      <c r="E360" s="147" t="s">
        <v>1</v>
      </c>
      <c r="F360" s="148" t="s">
        <v>1960</v>
      </c>
      <c r="H360" s="149">
        <v>19</v>
      </c>
      <c r="I360" s="150"/>
      <c r="L360" s="145"/>
      <c r="M360" s="151"/>
      <c r="T360" s="152"/>
      <c r="AT360" s="147" t="s">
        <v>145</v>
      </c>
      <c r="AU360" s="147" t="s">
        <v>90</v>
      </c>
      <c r="AV360" s="12" t="s">
        <v>90</v>
      </c>
      <c r="AW360" s="12" t="s">
        <v>34</v>
      </c>
      <c r="AX360" s="12" t="s">
        <v>87</v>
      </c>
      <c r="AY360" s="147" t="s">
        <v>136</v>
      </c>
    </row>
    <row r="361" spans="2:65" s="1" customFormat="1" ht="21.75" customHeight="1">
      <c r="B361" s="32"/>
      <c r="C361" s="173" t="s">
        <v>489</v>
      </c>
      <c r="D361" s="173" t="s">
        <v>320</v>
      </c>
      <c r="E361" s="174" t="s">
        <v>1961</v>
      </c>
      <c r="F361" s="175" t="s">
        <v>1962</v>
      </c>
      <c r="G361" s="176" t="s">
        <v>187</v>
      </c>
      <c r="H361" s="177">
        <v>19</v>
      </c>
      <c r="I361" s="178"/>
      <c r="J361" s="179">
        <f>ROUND(I361*H361,2)</f>
        <v>0</v>
      </c>
      <c r="K361" s="175" t="s">
        <v>142</v>
      </c>
      <c r="L361" s="180"/>
      <c r="M361" s="181" t="s">
        <v>1</v>
      </c>
      <c r="N361" s="182" t="s">
        <v>44</v>
      </c>
      <c r="P361" s="141">
        <f>O361*H361</f>
        <v>0</v>
      </c>
      <c r="Q361" s="141">
        <v>0.1</v>
      </c>
      <c r="R361" s="141">
        <f>Q361*H361</f>
        <v>1.9000000000000001</v>
      </c>
      <c r="S361" s="141">
        <v>0</v>
      </c>
      <c r="T361" s="142">
        <f>S361*H361</f>
        <v>0</v>
      </c>
      <c r="AR361" s="143" t="s">
        <v>179</v>
      </c>
      <c r="AT361" s="143" t="s">
        <v>320</v>
      </c>
      <c r="AU361" s="143" t="s">
        <v>90</v>
      </c>
      <c r="AY361" s="17" t="s">
        <v>136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87</v>
      </c>
      <c r="BK361" s="144">
        <f>ROUND(I361*H361,2)</f>
        <v>0</v>
      </c>
      <c r="BL361" s="17" t="s">
        <v>143</v>
      </c>
      <c r="BM361" s="143" t="s">
        <v>1963</v>
      </c>
    </row>
    <row r="362" spans="2:65" s="1" customFormat="1" ht="24.2" customHeight="1">
      <c r="B362" s="32"/>
      <c r="C362" s="132" t="s">
        <v>493</v>
      </c>
      <c r="D362" s="132" t="s">
        <v>138</v>
      </c>
      <c r="E362" s="133" t="s">
        <v>1964</v>
      </c>
      <c r="F362" s="134" t="s">
        <v>1965</v>
      </c>
      <c r="G362" s="135" t="s">
        <v>187</v>
      </c>
      <c r="H362" s="136">
        <v>19</v>
      </c>
      <c r="I362" s="137"/>
      <c r="J362" s="138">
        <f>ROUND(I362*H362,2)</f>
        <v>0</v>
      </c>
      <c r="K362" s="134" t="s">
        <v>142</v>
      </c>
      <c r="L362" s="32"/>
      <c r="M362" s="139" t="s">
        <v>1</v>
      </c>
      <c r="N362" s="140" t="s">
        <v>44</v>
      </c>
      <c r="P362" s="141">
        <f>O362*H362</f>
        <v>0</v>
      </c>
      <c r="Q362" s="141">
        <v>3.0759999999999999E-2</v>
      </c>
      <c r="R362" s="141">
        <f>Q362*H362</f>
        <v>0.58443999999999996</v>
      </c>
      <c r="S362" s="141">
        <v>0</v>
      </c>
      <c r="T362" s="142">
        <f>S362*H362</f>
        <v>0</v>
      </c>
      <c r="AR362" s="143" t="s">
        <v>143</v>
      </c>
      <c r="AT362" s="143" t="s">
        <v>138</v>
      </c>
      <c r="AU362" s="143" t="s">
        <v>90</v>
      </c>
      <c r="AY362" s="17" t="s">
        <v>136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87</v>
      </c>
      <c r="BK362" s="144">
        <f>ROUND(I362*H362,2)</f>
        <v>0</v>
      </c>
      <c r="BL362" s="17" t="s">
        <v>143</v>
      </c>
      <c r="BM362" s="143" t="s">
        <v>1966</v>
      </c>
    </row>
    <row r="363" spans="2:65" s="14" customFormat="1" ht="22.5">
      <c r="B363" s="160"/>
      <c r="D363" s="146" t="s">
        <v>145</v>
      </c>
      <c r="E363" s="161" t="s">
        <v>1</v>
      </c>
      <c r="F363" s="162" t="s">
        <v>1967</v>
      </c>
      <c r="H363" s="161" t="s">
        <v>1</v>
      </c>
      <c r="I363" s="163"/>
      <c r="L363" s="160"/>
      <c r="M363" s="164"/>
      <c r="T363" s="165"/>
      <c r="AT363" s="161" t="s">
        <v>145</v>
      </c>
      <c r="AU363" s="161" t="s">
        <v>90</v>
      </c>
      <c r="AV363" s="14" t="s">
        <v>87</v>
      </c>
      <c r="AW363" s="14" t="s">
        <v>34</v>
      </c>
      <c r="AX363" s="14" t="s">
        <v>79</v>
      </c>
      <c r="AY363" s="161" t="s">
        <v>136</v>
      </c>
    </row>
    <row r="364" spans="2:65" s="12" customFormat="1">
      <c r="B364" s="145"/>
      <c r="D364" s="146" t="s">
        <v>145</v>
      </c>
      <c r="E364" s="147" t="s">
        <v>1</v>
      </c>
      <c r="F364" s="148" t="s">
        <v>1968</v>
      </c>
      <c r="H364" s="149">
        <v>19</v>
      </c>
      <c r="I364" s="150"/>
      <c r="L364" s="145"/>
      <c r="M364" s="151"/>
      <c r="T364" s="152"/>
      <c r="AT364" s="147" t="s">
        <v>145</v>
      </c>
      <c r="AU364" s="147" t="s">
        <v>90</v>
      </c>
      <c r="AV364" s="12" t="s">
        <v>90</v>
      </c>
      <c r="AW364" s="12" t="s">
        <v>34</v>
      </c>
      <c r="AX364" s="12" t="s">
        <v>87</v>
      </c>
      <c r="AY364" s="147" t="s">
        <v>136</v>
      </c>
    </row>
    <row r="365" spans="2:65" s="1" customFormat="1" ht="24.2" customHeight="1">
      <c r="B365" s="32"/>
      <c r="C365" s="173" t="s">
        <v>498</v>
      </c>
      <c r="D365" s="173" t="s">
        <v>320</v>
      </c>
      <c r="E365" s="174" t="s">
        <v>1969</v>
      </c>
      <c r="F365" s="175" t="s">
        <v>1970</v>
      </c>
      <c r="G365" s="176" t="s">
        <v>187</v>
      </c>
      <c r="H365" s="177">
        <v>18</v>
      </c>
      <c r="I365" s="178"/>
      <c r="J365" s="179">
        <f>ROUND(I365*H365,2)</f>
        <v>0</v>
      </c>
      <c r="K365" s="175" t="s">
        <v>142</v>
      </c>
      <c r="L365" s="180"/>
      <c r="M365" s="181" t="s">
        <v>1</v>
      </c>
      <c r="N365" s="182" t="s">
        <v>44</v>
      </c>
      <c r="P365" s="141">
        <f>O365*H365</f>
        <v>0</v>
      </c>
      <c r="Q365" s="141">
        <v>7.0000000000000007E-2</v>
      </c>
      <c r="R365" s="141">
        <f>Q365*H365</f>
        <v>1.2600000000000002</v>
      </c>
      <c r="S365" s="141">
        <v>0</v>
      </c>
      <c r="T365" s="142">
        <f>S365*H365</f>
        <v>0</v>
      </c>
      <c r="AR365" s="143" t="s">
        <v>179</v>
      </c>
      <c r="AT365" s="143" t="s">
        <v>320</v>
      </c>
      <c r="AU365" s="143" t="s">
        <v>90</v>
      </c>
      <c r="AY365" s="17" t="s">
        <v>136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87</v>
      </c>
      <c r="BK365" s="144">
        <f>ROUND(I365*H365,2)</f>
        <v>0</v>
      </c>
      <c r="BL365" s="17" t="s">
        <v>143</v>
      </c>
      <c r="BM365" s="143" t="s">
        <v>1971</v>
      </c>
    </row>
    <row r="366" spans="2:65" s="1" customFormat="1" ht="37.9" customHeight="1">
      <c r="B366" s="32"/>
      <c r="C366" s="173" t="s">
        <v>502</v>
      </c>
      <c r="D366" s="173" t="s">
        <v>320</v>
      </c>
      <c r="E366" s="174" t="s">
        <v>1972</v>
      </c>
      <c r="F366" s="175" t="s">
        <v>1973</v>
      </c>
      <c r="G366" s="176" t="s">
        <v>187</v>
      </c>
      <c r="H366" s="177">
        <v>1</v>
      </c>
      <c r="I366" s="178"/>
      <c r="J366" s="179">
        <f>ROUND(I366*H366,2)</f>
        <v>0</v>
      </c>
      <c r="K366" s="175" t="s">
        <v>1</v>
      </c>
      <c r="L366" s="180"/>
      <c r="M366" s="181" t="s">
        <v>1</v>
      </c>
      <c r="N366" s="182" t="s">
        <v>44</v>
      </c>
      <c r="P366" s="141">
        <f>O366*H366</f>
        <v>0</v>
      </c>
      <c r="Q366" s="141">
        <v>0.10299999999999999</v>
      </c>
      <c r="R366" s="141">
        <f>Q366*H366</f>
        <v>0.10299999999999999</v>
      </c>
      <c r="S366" s="141">
        <v>0</v>
      </c>
      <c r="T366" s="142">
        <f>S366*H366</f>
        <v>0</v>
      </c>
      <c r="AR366" s="143" t="s">
        <v>179</v>
      </c>
      <c r="AT366" s="143" t="s">
        <v>320</v>
      </c>
      <c r="AU366" s="143" t="s">
        <v>90</v>
      </c>
      <c r="AY366" s="17" t="s">
        <v>136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7" t="s">
        <v>87</v>
      </c>
      <c r="BK366" s="144">
        <f>ROUND(I366*H366,2)</f>
        <v>0</v>
      </c>
      <c r="BL366" s="17" t="s">
        <v>143</v>
      </c>
      <c r="BM366" s="143" t="s">
        <v>1974</v>
      </c>
    </row>
    <row r="367" spans="2:65" s="1" customFormat="1" ht="24.2" customHeight="1">
      <c r="B367" s="32"/>
      <c r="C367" s="132" t="s">
        <v>506</v>
      </c>
      <c r="D367" s="132" t="s">
        <v>138</v>
      </c>
      <c r="E367" s="133" t="s">
        <v>1975</v>
      </c>
      <c r="F367" s="134" t="s">
        <v>1976</v>
      </c>
      <c r="G367" s="135" t="s">
        <v>187</v>
      </c>
      <c r="H367" s="136">
        <v>9</v>
      </c>
      <c r="I367" s="137"/>
      <c r="J367" s="138">
        <f>ROUND(I367*H367,2)</f>
        <v>0</v>
      </c>
      <c r="K367" s="134" t="s">
        <v>142</v>
      </c>
      <c r="L367" s="32"/>
      <c r="M367" s="139" t="s">
        <v>1</v>
      </c>
      <c r="N367" s="140" t="s">
        <v>44</v>
      </c>
      <c r="P367" s="141">
        <f>O367*H367</f>
        <v>0</v>
      </c>
      <c r="Q367" s="141">
        <v>3.0759999999999999E-2</v>
      </c>
      <c r="R367" s="141">
        <f>Q367*H367</f>
        <v>0.27683999999999997</v>
      </c>
      <c r="S367" s="141">
        <v>0</v>
      </c>
      <c r="T367" s="142">
        <f>S367*H367</f>
        <v>0</v>
      </c>
      <c r="AR367" s="143" t="s">
        <v>143</v>
      </c>
      <c r="AT367" s="143" t="s">
        <v>138</v>
      </c>
      <c r="AU367" s="143" t="s">
        <v>90</v>
      </c>
      <c r="AY367" s="17" t="s">
        <v>136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7" t="s">
        <v>87</v>
      </c>
      <c r="BK367" s="144">
        <f>ROUND(I367*H367,2)</f>
        <v>0</v>
      </c>
      <c r="BL367" s="17" t="s">
        <v>143</v>
      </c>
      <c r="BM367" s="143" t="s">
        <v>1977</v>
      </c>
    </row>
    <row r="368" spans="2:65" s="12" customFormat="1">
      <c r="B368" s="145"/>
      <c r="D368" s="146" t="s">
        <v>145</v>
      </c>
      <c r="E368" s="147" t="s">
        <v>1</v>
      </c>
      <c r="F368" s="148" t="s">
        <v>1978</v>
      </c>
      <c r="H368" s="149">
        <v>9</v>
      </c>
      <c r="I368" s="150"/>
      <c r="L368" s="145"/>
      <c r="M368" s="151"/>
      <c r="T368" s="152"/>
      <c r="AT368" s="147" t="s">
        <v>145</v>
      </c>
      <c r="AU368" s="147" t="s">
        <v>90</v>
      </c>
      <c r="AV368" s="12" t="s">
        <v>90</v>
      </c>
      <c r="AW368" s="12" t="s">
        <v>34</v>
      </c>
      <c r="AX368" s="12" t="s">
        <v>87</v>
      </c>
      <c r="AY368" s="147" t="s">
        <v>136</v>
      </c>
    </row>
    <row r="369" spans="2:65" s="1" customFormat="1" ht="24.2" customHeight="1">
      <c r="B369" s="32"/>
      <c r="C369" s="173" t="s">
        <v>510</v>
      </c>
      <c r="D369" s="173" t="s">
        <v>320</v>
      </c>
      <c r="E369" s="174" t="s">
        <v>1979</v>
      </c>
      <c r="F369" s="175" t="s">
        <v>1980</v>
      </c>
      <c r="G369" s="176" t="s">
        <v>187</v>
      </c>
      <c r="H369" s="177">
        <v>9</v>
      </c>
      <c r="I369" s="178"/>
      <c r="J369" s="179">
        <f>ROUND(I369*H369,2)</f>
        <v>0</v>
      </c>
      <c r="K369" s="175" t="s">
        <v>142</v>
      </c>
      <c r="L369" s="180"/>
      <c r="M369" s="181" t="s">
        <v>1</v>
      </c>
      <c r="N369" s="182" t="s">
        <v>44</v>
      </c>
      <c r="P369" s="141">
        <f>O369*H369</f>
        <v>0</v>
      </c>
      <c r="Q369" s="141">
        <v>7.5999999999999998E-2</v>
      </c>
      <c r="R369" s="141">
        <f>Q369*H369</f>
        <v>0.68399999999999994</v>
      </c>
      <c r="S369" s="141">
        <v>0</v>
      </c>
      <c r="T369" s="142">
        <f>S369*H369</f>
        <v>0</v>
      </c>
      <c r="AR369" s="143" t="s">
        <v>179</v>
      </c>
      <c r="AT369" s="143" t="s">
        <v>320</v>
      </c>
      <c r="AU369" s="143" t="s">
        <v>90</v>
      </c>
      <c r="AY369" s="17" t="s">
        <v>136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7" t="s">
        <v>87</v>
      </c>
      <c r="BK369" s="144">
        <f>ROUND(I369*H369,2)</f>
        <v>0</v>
      </c>
      <c r="BL369" s="17" t="s">
        <v>143</v>
      </c>
      <c r="BM369" s="143" t="s">
        <v>1981</v>
      </c>
    </row>
    <row r="370" spans="2:65" s="1" customFormat="1" ht="24.2" customHeight="1">
      <c r="B370" s="32"/>
      <c r="C370" s="132" t="s">
        <v>514</v>
      </c>
      <c r="D370" s="132" t="s">
        <v>138</v>
      </c>
      <c r="E370" s="133" t="s">
        <v>1982</v>
      </c>
      <c r="F370" s="134" t="s">
        <v>1983</v>
      </c>
      <c r="G370" s="135" t="s">
        <v>187</v>
      </c>
      <c r="H370" s="136">
        <v>19</v>
      </c>
      <c r="I370" s="137"/>
      <c r="J370" s="138">
        <f>ROUND(I370*H370,2)</f>
        <v>0</v>
      </c>
      <c r="K370" s="134" t="s">
        <v>142</v>
      </c>
      <c r="L370" s="32"/>
      <c r="M370" s="139" t="s">
        <v>1</v>
      </c>
      <c r="N370" s="140" t="s">
        <v>44</v>
      </c>
      <c r="P370" s="141">
        <f>O370*H370</f>
        <v>0</v>
      </c>
      <c r="Q370" s="141">
        <v>3.0759999999999999E-2</v>
      </c>
      <c r="R370" s="141">
        <f>Q370*H370</f>
        <v>0.58443999999999996</v>
      </c>
      <c r="S370" s="141">
        <v>0</v>
      </c>
      <c r="T370" s="142">
        <f>S370*H370</f>
        <v>0</v>
      </c>
      <c r="AR370" s="143" t="s">
        <v>143</v>
      </c>
      <c r="AT370" s="143" t="s">
        <v>138</v>
      </c>
      <c r="AU370" s="143" t="s">
        <v>90</v>
      </c>
      <c r="AY370" s="17" t="s">
        <v>136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7" t="s">
        <v>87</v>
      </c>
      <c r="BK370" s="144">
        <f>ROUND(I370*H370,2)</f>
        <v>0</v>
      </c>
      <c r="BL370" s="17" t="s">
        <v>143</v>
      </c>
      <c r="BM370" s="143" t="s">
        <v>1984</v>
      </c>
    </row>
    <row r="371" spans="2:65" s="12" customFormat="1">
      <c r="B371" s="145"/>
      <c r="D371" s="146" t="s">
        <v>145</v>
      </c>
      <c r="E371" s="147" t="s">
        <v>1</v>
      </c>
      <c r="F371" s="148" t="s">
        <v>1960</v>
      </c>
      <c r="H371" s="149">
        <v>19</v>
      </c>
      <c r="I371" s="150"/>
      <c r="L371" s="145"/>
      <c r="M371" s="151"/>
      <c r="T371" s="152"/>
      <c r="AT371" s="147" t="s">
        <v>145</v>
      </c>
      <c r="AU371" s="147" t="s">
        <v>90</v>
      </c>
      <c r="AV371" s="12" t="s">
        <v>90</v>
      </c>
      <c r="AW371" s="12" t="s">
        <v>34</v>
      </c>
      <c r="AX371" s="12" t="s">
        <v>87</v>
      </c>
      <c r="AY371" s="147" t="s">
        <v>136</v>
      </c>
    </row>
    <row r="372" spans="2:65" s="1" customFormat="1" ht="33" customHeight="1">
      <c r="B372" s="32"/>
      <c r="C372" s="173" t="s">
        <v>518</v>
      </c>
      <c r="D372" s="173" t="s">
        <v>320</v>
      </c>
      <c r="E372" s="174" t="s">
        <v>1985</v>
      </c>
      <c r="F372" s="175" t="s">
        <v>1986</v>
      </c>
      <c r="G372" s="176" t="s">
        <v>187</v>
      </c>
      <c r="H372" s="177">
        <v>19</v>
      </c>
      <c r="I372" s="178"/>
      <c r="J372" s="179">
        <f>ROUND(I372*H372,2)</f>
        <v>0</v>
      </c>
      <c r="K372" s="175" t="s">
        <v>142</v>
      </c>
      <c r="L372" s="180"/>
      <c r="M372" s="181" t="s">
        <v>1</v>
      </c>
      <c r="N372" s="182" t="s">
        <v>44</v>
      </c>
      <c r="P372" s="141">
        <f>O372*H372</f>
        <v>0</v>
      </c>
      <c r="Q372" s="141">
        <v>0.35</v>
      </c>
      <c r="R372" s="141">
        <f>Q372*H372</f>
        <v>6.6499999999999995</v>
      </c>
      <c r="S372" s="141">
        <v>0</v>
      </c>
      <c r="T372" s="142">
        <f>S372*H372</f>
        <v>0</v>
      </c>
      <c r="AR372" s="143" t="s">
        <v>179</v>
      </c>
      <c r="AT372" s="143" t="s">
        <v>320</v>
      </c>
      <c r="AU372" s="143" t="s">
        <v>90</v>
      </c>
      <c r="AY372" s="17" t="s">
        <v>136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87</v>
      </c>
      <c r="BK372" s="144">
        <f>ROUND(I372*H372,2)</f>
        <v>0</v>
      </c>
      <c r="BL372" s="17" t="s">
        <v>143</v>
      </c>
      <c r="BM372" s="143" t="s">
        <v>1987</v>
      </c>
    </row>
    <row r="373" spans="2:65" s="1" customFormat="1" ht="24.2" customHeight="1">
      <c r="B373" s="32"/>
      <c r="C373" s="132" t="s">
        <v>522</v>
      </c>
      <c r="D373" s="132" t="s">
        <v>138</v>
      </c>
      <c r="E373" s="133" t="s">
        <v>1988</v>
      </c>
      <c r="F373" s="134" t="s">
        <v>1989</v>
      </c>
      <c r="G373" s="135" t="s">
        <v>187</v>
      </c>
      <c r="H373" s="136">
        <v>33</v>
      </c>
      <c r="I373" s="137"/>
      <c r="J373" s="138">
        <f>ROUND(I373*H373,2)</f>
        <v>0</v>
      </c>
      <c r="K373" s="134" t="s">
        <v>142</v>
      </c>
      <c r="L373" s="32"/>
      <c r="M373" s="139" t="s">
        <v>1</v>
      </c>
      <c r="N373" s="140" t="s">
        <v>44</v>
      </c>
      <c r="P373" s="141">
        <f>O373*H373</f>
        <v>0</v>
      </c>
      <c r="Q373" s="141">
        <v>3.0759999999999999E-2</v>
      </c>
      <c r="R373" s="141">
        <f>Q373*H373</f>
        <v>1.01508</v>
      </c>
      <c r="S373" s="141">
        <v>0</v>
      </c>
      <c r="T373" s="142">
        <f>S373*H373</f>
        <v>0</v>
      </c>
      <c r="AR373" s="143" t="s">
        <v>143</v>
      </c>
      <c r="AT373" s="143" t="s">
        <v>138</v>
      </c>
      <c r="AU373" s="143" t="s">
        <v>90</v>
      </c>
      <c r="AY373" s="17" t="s">
        <v>136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7" t="s">
        <v>87</v>
      </c>
      <c r="BK373" s="144">
        <f>ROUND(I373*H373,2)</f>
        <v>0</v>
      </c>
      <c r="BL373" s="17" t="s">
        <v>143</v>
      </c>
      <c r="BM373" s="143" t="s">
        <v>1990</v>
      </c>
    </row>
    <row r="374" spans="2:65" s="12" customFormat="1">
      <c r="B374" s="145"/>
      <c r="D374" s="146" t="s">
        <v>145</v>
      </c>
      <c r="E374" s="147" t="s">
        <v>1</v>
      </c>
      <c r="F374" s="148" t="s">
        <v>1991</v>
      </c>
      <c r="H374" s="149">
        <v>33</v>
      </c>
      <c r="I374" s="150"/>
      <c r="L374" s="145"/>
      <c r="M374" s="151"/>
      <c r="T374" s="152"/>
      <c r="AT374" s="147" t="s">
        <v>145</v>
      </c>
      <c r="AU374" s="147" t="s">
        <v>90</v>
      </c>
      <c r="AV374" s="12" t="s">
        <v>90</v>
      </c>
      <c r="AW374" s="12" t="s">
        <v>34</v>
      </c>
      <c r="AX374" s="12" t="s">
        <v>87</v>
      </c>
      <c r="AY374" s="147" t="s">
        <v>136</v>
      </c>
    </row>
    <row r="375" spans="2:65" s="1" customFormat="1" ht="24.2" customHeight="1">
      <c r="B375" s="32"/>
      <c r="C375" s="173" t="s">
        <v>526</v>
      </c>
      <c r="D375" s="173" t="s">
        <v>320</v>
      </c>
      <c r="E375" s="174" t="s">
        <v>1992</v>
      </c>
      <c r="F375" s="175" t="s">
        <v>1993</v>
      </c>
      <c r="G375" s="176" t="s">
        <v>187</v>
      </c>
      <c r="H375" s="177">
        <v>33</v>
      </c>
      <c r="I375" s="178"/>
      <c r="J375" s="179">
        <f>ROUND(I375*H375,2)</f>
        <v>0</v>
      </c>
      <c r="K375" s="175" t="s">
        <v>142</v>
      </c>
      <c r="L375" s="180"/>
      <c r="M375" s="181" t="s">
        <v>1</v>
      </c>
      <c r="N375" s="182" t="s">
        <v>44</v>
      </c>
      <c r="P375" s="141">
        <f>O375*H375</f>
        <v>0</v>
      </c>
      <c r="Q375" s="141">
        <v>0.155</v>
      </c>
      <c r="R375" s="141">
        <f>Q375*H375</f>
        <v>5.1150000000000002</v>
      </c>
      <c r="S375" s="141">
        <v>0</v>
      </c>
      <c r="T375" s="142">
        <f>S375*H375</f>
        <v>0</v>
      </c>
      <c r="AR375" s="143" t="s">
        <v>179</v>
      </c>
      <c r="AT375" s="143" t="s">
        <v>320</v>
      </c>
      <c r="AU375" s="143" t="s">
        <v>90</v>
      </c>
      <c r="AY375" s="17" t="s">
        <v>136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7" t="s">
        <v>87</v>
      </c>
      <c r="BK375" s="144">
        <f>ROUND(I375*H375,2)</f>
        <v>0</v>
      </c>
      <c r="BL375" s="17" t="s">
        <v>143</v>
      </c>
      <c r="BM375" s="143" t="s">
        <v>1994</v>
      </c>
    </row>
    <row r="376" spans="2:65" s="1" customFormat="1" ht="24.2" customHeight="1">
      <c r="B376" s="32"/>
      <c r="C376" s="132" t="s">
        <v>534</v>
      </c>
      <c r="D376" s="132" t="s">
        <v>138</v>
      </c>
      <c r="E376" s="133" t="s">
        <v>1995</v>
      </c>
      <c r="F376" s="134" t="s">
        <v>1996</v>
      </c>
      <c r="G376" s="135" t="s">
        <v>187</v>
      </c>
      <c r="H376" s="136">
        <v>19</v>
      </c>
      <c r="I376" s="137"/>
      <c r="J376" s="138">
        <f>ROUND(I376*H376,2)</f>
        <v>0</v>
      </c>
      <c r="K376" s="134" t="s">
        <v>142</v>
      </c>
      <c r="L376" s="32"/>
      <c r="M376" s="139" t="s">
        <v>1</v>
      </c>
      <c r="N376" s="140" t="s">
        <v>44</v>
      </c>
      <c r="P376" s="141">
        <f>O376*H376</f>
        <v>0</v>
      </c>
      <c r="Q376" s="141">
        <v>0.21734000000000001</v>
      </c>
      <c r="R376" s="141">
        <f>Q376*H376</f>
        <v>4.1294599999999999</v>
      </c>
      <c r="S376" s="141">
        <v>0</v>
      </c>
      <c r="T376" s="142">
        <f>S376*H376</f>
        <v>0</v>
      </c>
      <c r="AR376" s="143" t="s">
        <v>143</v>
      </c>
      <c r="AT376" s="143" t="s">
        <v>138</v>
      </c>
      <c r="AU376" s="143" t="s">
        <v>90</v>
      </c>
      <c r="AY376" s="17" t="s">
        <v>136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87</v>
      </c>
      <c r="BK376" s="144">
        <f>ROUND(I376*H376,2)</f>
        <v>0</v>
      </c>
      <c r="BL376" s="17" t="s">
        <v>143</v>
      </c>
      <c r="BM376" s="143" t="s">
        <v>1997</v>
      </c>
    </row>
    <row r="377" spans="2:65" s="12" customFormat="1">
      <c r="B377" s="145"/>
      <c r="D377" s="146" t="s">
        <v>145</v>
      </c>
      <c r="E377" s="147" t="s">
        <v>1</v>
      </c>
      <c r="F377" s="148" t="s">
        <v>1968</v>
      </c>
      <c r="H377" s="149">
        <v>19</v>
      </c>
      <c r="I377" s="150"/>
      <c r="L377" s="145"/>
      <c r="M377" s="151"/>
      <c r="T377" s="152"/>
      <c r="AT377" s="147" t="s">
        <v>145</v>
      </c>
      <c r="AU377" s="147" t="s">
        <v>90</v>
      </c>
      <c r="AV377" s="12" t="s">
        <v>90</v>
      </c>
      <c r="AW377" s="12" t="s">
        <v>34</v>
      </c>
      <c r="AX377" s="12" t="s">
        <v>87</v>
      </c>
      <c r="AY377" s="147" t="s">
        <v>136</v>
      </c>
    </row>
    <row r="378" spans="2:65" s="1" customFormat="1" ht="24.2" customHeight="1">
      <c r="B378" s="32"/>
      <c r="C378" s="173" t="s">
        <v>538</v>
      </c>
      <c r="D378" s="173" t="s">
        <v>320</v>
      </c>
      <c r="E378" s="174" t="s">
        <v>2081</v>
      </c>
      <c r="F378" s="175" t="s">
        <v>2080</v>
      </c>
      <c r="G378" s="176" t="s">
        <v>187</v>
      </c>
      <c r="H378" s="177">
        <v>18</v>
      </c>
      <c r="I378" s="178"/>
      <c r="J378" s="179">
        <f t="shared" ref="J378:J385" si="10">ROUND(I378*H378,2)</f>
        <v>0</v>
      </c>
      <c r="K378" s="175" t="s">
        <v>142</v>
      </c>
      <c r="L378" s="180"/>
      <c r="M378" s="181" t="s">
        <v>1</v>
      </c>
      <c r="N378" s="182" t="s">
        <v>44</v>
      </c>
      <c r="P378" s="141">
        <f t="shared" ref="P378:P385" si="11">O378*H378</f>
        <v>0</v>
      </c>
      <c r="Q378" s="141">
        <v>0.108</v>
      </c>
      <c r="R378" s="141">
        <f t="shared" ref="R378:R385" si="12">Q378*H378</f>
        <v>1.944</v>
      </c>
      <c r="S378" s="141">
        <v>0</v>
      </c>
      <c r="T378" s="142">
        <f t="shared" ref="T378:T385" si="13">S378*H378</f>
        <v>0</v>
      </c>
      <c r="AR378" s="143" t="s">
        <v>179</v>
      </c>
      <c r="AT378" s="143" t="s">
        <v>320</v>
      </c>
      <c r="AU378" s="143" t="s">
        <v>90</v>
      </c>
      <c r="AY378" s="17" t="s">
        <v>136</v>
      </c>
      <c r="BE378" s="144">
        <f t="shared" ref="BE378:BE385" si="14">IF(N378="základní",J378,0)</f>
        <v>0</v>
      </c>
      <c r="BF378" s="144">
        <f t="shared" ref="BF378:BF385" si="15">IF(N378="snížená",J378,0)</f>
        <v>0</v>
      </c>
      <c r="BG378" s="144">
        <f t="shared" ref="BG378:BG385" si="16">IF(N378="zákl. přenesená",J378,0)</f>
        <v>0</v>
      </c>
      <c r="BH378" s="144">
        <f t="shared" ref="BH378:BH385" si="17">IF(N378="sníž. přenesená",J378,0)</f>
        <v>0</v>
      </c>
      <c r="BI378" s="144">
        <f t="shared" ref="BI378:BI385" si="18">IF(N378="nulová",J378,0)</f>
        <v>0</v>
      </c>
      <c r="BJ378" s="17" t="s">
        <v>87</v>
      </c>
      <c r="BK378" s="144">
        <f t="shared" ref="BK378:BK385" si="19">ROUND(I378*H378,2)</f>
        <v>0</v>
      </c>
      <c r="BL378" s="17" t="s">
        <v>143</v>
      </c>
      <c r="BM378" s="143" t="s">
        <v>1998</v>
      </c>
    </row>
    <row r="379" spans="2:65" s="1" customFormat="1" ht="24.2" customHeight="1">
      <c r="B379" s="32"/>
      <c r="C379" s="173" t="s">
        <v>542</v>
      </c>
      <c r="D379" s="173" t="s">
        <v>320</v>
      </c>
      <c r="E379" s="174" t="s">
        <v>1999</v>
      </c>
      <c r="F379" s="175" t="s">
        <v>2000</v>
      </c>
      <c r="G379" s="176" t="s">
        <v>187</v>
      </c>
      <c r="H379" s="177">
        <v>1</v>
      </c>
      <c r="I379" s="178"/>
      <c r="J379" s="179">
        <f t="shared" si="10"/>
        <v>0</v>
      </c>
      <c r="K379" s="175" t="s">
        <v>1</v>
      </c>
      <c r="L379" s="180"/>
      <c r="M379" s="181" t="s">
        <v>1</v>
      </c>
      <c r="N379" s="182" t="s">
        <v>44</v>
      </c>
      <c r="P379" s="141">
        <f t="shared" si="11"/>
        <v>0</v>
      </c>
      <c r="Q379" s="141">
        <v>5.3600000000000002E-2</v>
      </c>
      <c r="R379" s="141">
        <f t="shared" si="12"/>
        <v>5.3600000000000002E-2</v>
      </c>
      <c r="S379" s="141">
        <v>0</v>
      </c>
      <c r="T379" s="142">
        <f t="shared" si="13"/>
        <v>0</v>
      </c>
      <c r="AR379" s="143" t="s">
        <v>179</v>
      </c>
      <c r="AT379" s="143" t="s">
        <v>320</v>
      </c>
      <c r="AU379" s="143" t="s">
        <v>90</v>
      </c>
      <c r="AY379" s="17" t="s">
        <v>136</v>
      </c>
      <c r="BE379" s="144">
        <f t="shared" si="14"/>
        <v>0</v>
      </c>
      <c r="BF379" s="144">
        <f t="shared" si="15"/>
        <v>0</v>
      </c>
      <c r="BG379" s="144">
        <f t="shared" si="16"/>
        <v>0</v>
      </c>
      <c r="BH379" s="144">
        <f t="shared" si="17"/>
        <v>0</v>
      </c>
      <c r="BI379" s="144">
        <f t="shared" si="18"/>
        <v>0</v>
      </c>
      <c r="BJ379" s="17" t="s">
        <v>87</v>
      </c>
      <c r="BK379" s="144">
        <f t="shared" si="19"/>
        <v>0</v>
      </c>
      <c r="BL379" s="17" t="s">
        <v>143</v>
      </c>
      <c r="BM379" s="143" t="s">
        <v>2001</v>
      </c>
    </row>
    <row r="380" spans="2:65" s="1" customFormat="1" ht="16.5" customHeight="1">
      <c r="B380" s="32"/>
      <c r="C380" s="173" t="s">
        <v>546</v>
      </c>
      <c r="D380" s="173" t="s">
        <v>320</v>
      </c>
      <c r="E380" s="174" t="s">
        <v>2002</v>
      </c>
      <c r="F380" s="175" t="s">
        <v>2003</v>
      </c>
      <c r="G380" s="176" t="s">
        <v>187</v>
      </c>
      <c r="H380" s="177">
        <v>18</v>
      </c>
      <c r="I380" s="178"/>
      <c r="J380" s="179">
        <f t="shared" si="10"/>
        <v>0</v>
      </c>
      <c r="K380" s="175" t="s">
        <v>142</v>
      </c>
      <c r="L380" s="180"/>
      <c r="M380" s="181" t="s">
        <v>1</v>
      </c>
      <c r="N380" s="182" t="s">
        <v>44</v>
      </c>
      <c r="P380" s="141">
        <f t="shared" si="11"/>
        <v>0</v>
      </c>
      <c r="Q380" s="141">
        <v>5.9999999999999995E-4</v>
      </c>
      <c r="R380" s="141">
        <f t="shared" si="12"/>
        <v>1.0799999999999999E-2</v>
      </c>
      <c r="S380" s="141">
        <v>0</v>
      </c>
      <c r="T380" s="142">
        <f t="shared" si="13"/>
        <v>0</v>
      </c>
      <c r="AR380" s="143" t="s">
        <v>179</v>
      </c>
      <c r="AT380" s="143" t="s">
        <v>320</v>
      </c>
      <c r="AU380" s="143" t="s">
        <v>90</v>
      </c>
      <c r="AY380" s="17" t="s">
        <v>136</v>
      </c>
      <c r="BE380" s="144">
        <f t="shared" si="14"/>
        <v>0</v>
      </c>
      <c r="BF380" s="144">
        <f t="shared" si="15"/>
        <v>0</v>
      </c>
      <c r="BG380" s="144">
        <f t="shared" si="16"/>
        <v>0</v>
      </c>
      <c r="BH380" s="144">
        <f t="shared" si="17"/>
        <v>0</v>
      </c>
      <c r="BI380" s="144">
        <f t="shared" si="18"/>
        <v>0</v>
      </c>
      <c r="BJ380" s="17" t="s">
        <v>87</v>
      </c>
      <c r="BK380" s="144">
        <f t="shared" si="19"/>
        <v>0</v>
      </c>
      <c r="BL380" s="17" t="s">
        <v>143</v>
      </c>
      <c r="BM380" s="143" t="s">
        <v>2004</v>
      </c>
    </row>
    <row r="381" spans="2:65" s="1" customFormat="1" ht="16.5" customHeight="1">
      <c r="B381" s="32"/>
      <c r="C381" s="173" t="s">
        <v>551</v>
      </c>
      <c r="D381" s="173" t="s">
        <v>320</v>
      </c>
      <c r="E381" s="174" t="s">
        <v>2005</v>
      </c>
      <c r="F381" s="175" t="s">
        <v>2006</v>
      </c>
      <c r="G381" s="176" t="s">
        <v>187</v>
      </c>
      <c r="H381" s="177">
        <v>18</v>
      </c>
      <c r="I381" s="178"/>
      <c r="J381" s="179">
        <f t="shared" si="10"/>
        <v>0</v>
      </c>
      <c r="K381" s="175" t="s">
        <v>1</v>
      </c>
      <c r="L381" s="180"/>
      <c r="M381" s="181" t="s">
        <v>1</v>
      </c>
      <c r="N381" s="182" t="s">
        <v>44</v>
      </c>
      <c r="P381" s="141">
        <f t="shared" si="11"/>
        <v>0</v>
      </c>
      <c r="Q381" s="141">
        <v>5.4999999999999997E-3</v>
      </c>
      <c r="R381" s="141">
        <f t="shared" si="12"/>
        <v>9.8999999999999991E-2</v>
      </c>
      <c r="S381" s="141">
        <v>0</v>
      </c>
      <c r="T381" s="142">
        <f t="shared" si="13"/>
        <v>0</v>
      </c>
      <c r="AR381" s="143" t="s">
        <v>179</v>
      </c>
      <c r="AT381" s="143" t="s">
        <v>320</v>
      </c>
      <c r="AU381" s="143" t="s">
        <v>90</v>
      </c>
      <c r="AY381" s="17" t="s">
        <v>136</v>
      </c>
      <c r="BE381" s="144">
        <f t="shared" si="14"/>
        <v>0</v>
      </c>
      <c r="BF381" s="144">
        <f t="shared" si="15"/>
        <v>0</v>
      </c>
      <c r="BG381" s="144">
        <f t="shared" si="16"/>
        <v>0</v>
      </c>
      <c r="BH381" s="144">
        <f t="shared" si="17"/>
        <v>0</v>
      </c>
      <c r="BI381" s="144">
        <f t="shared" si="18"/>
        <v>0</v>
      </c>
      <c r="BJ381" s="17" t="s">
        <v>87</v>
      </c>
      <c r="BK381" s="144">
        <f t="shared" si="19"/>
        <v>0</v>
      </c>
      <c r="BL381" s="17" t="s">
        <v>143</v>
      </c>
      <c r="BM381" s="143" t="s">
        <v>2007</v>
      </c>
    </row>
    <row r="382" spans="2:65" s="1" customFormat="1" ht="21.75" customHeight="1">
      <c r="B382" s="32"/>
      <c r="C382" s="132" t="s">
        <v>555</v>
      </c>
      <c r="D382" s="132" t="s">
        <v>138</v>
      </c>
      <c r="E382" s="133" t="s">
        <v>924</v>
      </c>
      <c r="F382" s="134" t="s">
        <v>925</v>
      </c>
      <c r="G382" s="135" t="s">
        <v>159</v>
      </c>
      <c r="H382" s="136">
        <v>87.7</v>
      </c>
      <c r="I382" s="137"/>
      <c r="J382" s="138">
        <f t="shared" si="10"/>
        <v>0</v>
      </c>
      <c r="K382" s="134" t="s">
        <v>142</v>
      </c>
      <c r="L382" s="32"/>
      <c r="M382" s="139" t="s">
        <v>1</v>
      </c>
      <c r="N382" s="140" t="s">
        <v>44</v>
      </c>
      <c r="P382" s="141">
        <f t="shared" si="11"/>
        <v>0</v>
      </c>
      <c r="Q382" s="141">
        <v>9.0000000000000006E-5</v>
      </c>
      <c r="R382" s="141">
        <f t="shared" si="12"/>
        <v>7.8930000000000007E-3</v>
      </c>
      <c r="S382" s="141">
        <v>0</v>
      </c>
      <c r="T382" s="142">
        <f t="shared" si="13"/>
        <v>0</v>
      </c>
      <c r="AR382" s="143" t="s">
        <v>143</v>
      </c>
      <c r="AT382" s="143" t="s">
        <v>138</v>
      </c>
      <c r="AU382" s="143" t="s">
        <v>90</v>
      </c>
      <c r="AY382" s="17" t="s">
        <v>136</v>
      </c>
      <c r="BE382" s="144">
        <f t="shared" si="14"/>
        <v>0</v>
      </c>
      <c r="BF382" s="144">
        <f t="shared" si="15"/>
        <v>0</v>
      </c>
      <c r="BG382" s="144">
        <f t="shared" si="16"/>
        <v>0</v>
      </c>
      <c r="BH382" s="144">
        <f t="shared" si="17"/>
        <v>0</v>
      </c>
      <c r="BI382" s="144">
        <f t="shared" si="18"/>
        <v>0</v>
      </c>
      <c r="BJ382" s="17" t="s">
        <v>87</v>
      </c>
      <c r="BK382" s="144">
        <f t="shared" si="19"/>
        <v>0</v>
      </c>
      <c r="BL382" s="17" t="s">
        <v>143</v>
      </c>
      <c r="BM382" s="143" t="s">
        <v>2008</v>
      </c>
    </row>
    <row r="383" spans="2:65" s="1" customFormat="1" ht="21.75" customHeight="1">
      <c r="B383" s="32"/>
      <c r="C383" s="132" t="s">
        <v>559</v>
      </c>
      <c r="D383" s="132" t="s">
        <v>138</v>
      </c>
      <c r="E383" s="133" t="s">
        <v>938</v>
      </c>
      <c r="F383" s="134" t="s">
        <v>939</v>
      </c>
      <c r="G383" s="135" t="s">
        <v>159</v>
      </c>
      <c r="H383" s="136">
        <v>87.7</v>
      </c>
      <c r="I383" s="137"/>
      <c r="J383" s="138">
        <f t="shared" si="10"/>
        <v>0</v>
      </c>
      <c r="K383" s="134" t="s">
        <v>142</v>
      </c>
      <c r="L383" s="32"/>
      <c r="M383" s="139" t="s">
        <v>1</v>
      </c>
      <c r="N383" s="140" t="s">
        <v>44</v>
      </c>
      <c r="P383" s="141">
        <f t="shared" si="11"/>
        <v>0</v>
      </c>
      <c r="Q383" s="141">
        <v>0</v>
      </c>
      <c r="R383" s="141">
        <f t="shared" si="12"/>
        <v>0</v>
      </c>
      <c r="S383" s="141">
        <v>0</v>
      </c>
      <c r="T383" s="142">
        <f t="shared" si="13"/>
        <v>0</v>
      </c>
      <c r="AR383" s="143" t="s">
        <v>143</v>
      </c>
      <c r="AT383" s="143" t="s">
        <v>138</v>
      </c>
      <c r="AU383" s="143" t="s">
        <v>90</v>
      </c>
      <c r="AY383" s="17" t="s">
        <v>136</v>
      </c>
      <c r="BE383" s="144">
        <f t="shared" si="14"/>
        <v>0</v>
      </c>
      <c r="BF383" s="144">
        <f t="shared" si="15"/>
        <v>0</v>
      </c>
      <c r="BG383" s="144">
        <f t="shared" si="16"/>
        <v>0</v>
      </c>
      <c r="BH383" s="144">
        <f t="shared" si="17"/>
        <v>0</v>
      </c>
      <c r="BI383" s="144">
        <f t="shared" si="18"/>
        <v>0</v>
      </c>
      <c r="BJ383" s="17" t="s">
        <v>87</v>
      </c>
      <c r="BK383" s="144">
        <f t="shared" si="19"/>
        <v>0</v>
      </c>
      <c r="BL383" s="17" t="s">
        <v>143</v>
      </c>
      <c r="BM383" s="143" t="s">
        <v>2009</v>
      </c>
    </row>
    <row r="384" spans="2:65" s="1" customFormat="1" ht="24.2" customHeight="1">
      <c r="B384" s="32"/>
      <c r="C384" s="132" t="s">
        <v>563</v>
      </c>
      <c r="D384" s="132" t="s">
        <v>138</v>
      </c>
      <c r="E384" s="133" t="s">
        <v>942</v>
      </c>
      <c r="F384" s="134" t="s">
        <v>943</v>
      </c>
      <c r="G384" s="135" t="s">
        <v>187</v>
      </c>
      <c r="H384" s="136">
        <v>1</v>
      </c>
      <c r="I384" s="137"/>
      <c r="J384" s="138">
        <f t="shared" si="10"/>
        <v>0</v>
      </c>
      <c r="K384" s="134" t="s">
        <v>142</v>
      </c>
      <c r="L384" s="32"/>
      <c r="M384" s="139" t="s">
        <v>1</v>
      </c>
      <c r="N384" s="140" t="s">
        <v>44</v>
      </c>
      <c r="P384" s="141">
        <f t="shared" si="11"/>
        <v>0</v>
      </c>
      <c r="Q384" s="141">
        <v>0.45937</v>
      </c>
      <c r="R384" s="141">
        <f t="shared" si="12"/>
        <v>0.45937</v>
      </c>
      <c r="S384" s="141">
        <v>0</v>
      </c>
      <c r="T384" s="142">
        <f t="shared" si="13"/>
        <v>0</v>
      </c>
      <c r="AR384" s="143" t="s">
        <v>143</v>
      </c>
      <c r="AT384" s="143" t="s">
        <v>138</v>
      </c>
      <c r="AU384" s="143" t="s">
        <v>90</v>
      </c>
      <c r="AY384" s="17" t="s">
        <v>136</v>
      </c>
      <c r="BE384" s="144">
        <f t="shared" si="14"/>
        <v>0</v>
      </c>
      <c r="BF384" s="144">
        <f t="shared" si="15"/>
        <v>0</v>
      </c>
      <c r="BG384" s="144">
        <f t="shared" si="16"/>
        <v>0</v>
      </c>
      <c r="BH384" s="144">
        <f t="shared" si="17"/>
        <v>0</v>
      </c>
      <c r="BI384" s="144">
        <f t="shared" si="18"/>
        <v>0</v>
      </c>
      <c r="BJ384" s="17" t="s">
        <v>87</v>
      </c>
      <c r="BK384" s="144">
        <f t="shared" si="19"/>
        <v>0</v>
      </c>
      <c r="BL384" s="17" t="s">
        <v>143</v>
      </c>
      <c r="BM384" s="143" t="s">
        <v>2010</v>
      </c>
    </row>
    <row r="385" spans="2:65" s="1" customFormat="1" ht="21.75" customHeight="1">
      <c r="B385" s="32"/>
      <c r="C385" s="132" t="s">
        <v>567</v>
      </c>
      <c r="D385" s="132" t="s">
        <v>138</v>
      </c>
      <c r="E385" s="133" t="s">
        <v>2011</v>
      </c>
      <c r="F385" s="134" t="s">
        <v>2012</v>
      </c>
      <c r="G385" s="135" t="s">
        <v>159</v>
      </c>
      <c r="H385" s="136">
        <v>16</v>
      </c>
      <c r="I385" s="137"/>
      <c r="J385" s="138">
        <f t="shared" si="10"/>
        <v>0</v>
      </c>
      <c r="K385" s="134" t="s">
        <v>1</v>
      </c>
      <c r="L385" s="32"/>
      <c r="M385" s="139" t="s">
        <v>1</v>
      </c>
      <c r="N385" s="140" t="s">
        <v>44</v>
      </c>
      <c r="P385" s="141">
        <f t="shared" si="11"/>
        <v>0</v>
      </c>
      <c r="Q385" s="141">
        <v>0</v>
      </c>
      <c r="R385" s="141">
        <f t="shared" si="12"/>
        <v>0</v>
      </c>
      <c r="S385" s="141">
        <v>0</v>
      </c>
      <c r="T385" s="142">
        <f t="shared" si="13"/>
        <v>0</v>
      </c>
      <c r="AR385" s="143" t="s">
        <v>143</v>
      </c>
      <c r="AT385" s="143" t="s">
        <v>138</v>
      </c>
      <c r="AU385" s="143" t="s">
        <v>90</v>
      </c>
      <c r="AY385" s="17" t="s">
        <v>136</v>
      </c>
      <c r="BE385" s="144">
        <f t="shared" si="14"/>
        <v>0</v>
      </c>
      <c r="BF385" s="144">
        <f t="shared" si="15"/>
        <v>0</v>
      </c>
      <c r="BG385" s="144">
        <f t="shared" si="16"/>
        <v>0</v>
      </c>
      <c r="BH385" s="144">
        <f t="shared" si="17"/>
        <v>0</v>
      </c>
      <c r="BI385" s="144">
        <f t="shared" si="18"/>
        <v>0</v>
      </c>
      <c r="BJ385" s="17" t="s">
        <v>87</v>
      </c>
      <c r="BK385" s="144">
        <f t="shared" si="19"/>
        <v>0</v>
      </c>
      <c r="BL385" s="17" t="s">
        <v>143</v>
      </c>
      <c r="BM385" s="143" t="s">
        <v>2013</v>
      </c>
    </row>
    <row r="386" spans="2:65" s="14" customFormat="1" ht="22.5">
      <c r="B386" s="160"/>
      <c r="D386" s="146" t="s">
        <v>145</v>
      </c>
      <c r="E386" s="161" t="s">
        <v>1</v>
      </c>
      <c r="F386" s="162" t="s">
        <v>2014</v>
      </c>
      <c r="H386" s="161" t="s">
        <v>1</v>
      </c>
      <c r="I386" s="163"/>
      <c r="L386" s="160"/>
      <c r="M386" s="164"/>
      <c r="T386" s="165"/>
      <c r="AT386" s="161" t="s">
        <v>145</v>
      </c>
      <c r="AU386" s="161" t="s">
        <v>90</v>
      </c>
      <c r="AV386" s="14" t="s">
        <v>87</v>
      </c>
      <c r="AW386" s="14" t="s">
        <v>34</v>
      </c>
      <c r="AX386" s="14" t="s">
        <v>79</v>
      </c>
      <c r="AY386" s="161" t="s">
        <v>136</v>
      </c>
    </row>
    <row r="387" spans="2:65" s="12" customFormat="1">
      <c r="B387" s="145"/>
      <c r="D387" s="146" t="s">
        <v>145</v>
      </c>
      <c r="E387" s="147" t="s">
        <v>1</v>
      </c>
      <c r="F387" s="148" t="s">
        <v>2015</v>
      </c>
      <c r="H387" s="149">
        <v>16</v>
      </c>
      <c r="I387" s="150"/>
      <c r="L387" s="145"/>
      <c r="M387" s="151"/>
      <c r="T387" s="152"/>
      <c r="AT387" s="147" t="s">
        <v>145</v>
      </c>
      <c r="AU387" s="147" t="s">
        <v>90</v>
      </c>
      <c r="AV387" s="12" t="s">
        <v>90</v>
      </c>
      <c r="AW387" s="12" t="s">
        <v>34</v>
      </c>
      <c r="AX387" s="12" t="s">
        <v>87</v>
      </c>
      <c r="AY387" s="147" t="s">
        <v>136</v>
      </c>
    </row>
    <row r="388" spans="2:65" s="1" customFormat="1" ht="24.2" customHeight="1">
      <c r="B388" s="32"/>
      <c r="C388" s="132" t="s">
        <v>569</v>
      </c>
      <c r="D388" s="132" t="s">
        <v>138</v>
      </c>
      <c r="E388" s="133" t="s">
        <v>2016</v>
      </c>
      <c r="F388" s="134" t="s">
        <v>2017</v>
      </c>
      <c r="G388" s="135" t="s">
        <v>141</v>
      </c>
      <c r="H388" s="136">
        <v>1</v>
      </c>
      <c r="I388" s="137"/>
      <c r="J388" s="138">
        <f>ROUND(I388*H388,2)</f>
        <v>0</v>
      </c>
      <c r="K388" s="134" t="s">
        <v>1</v>
      </c>
      <c r="L388" s="32"/>
      <c r="M388" s="139" t="s">
        <v>1</v>
      </c>
      <c r="N388" s="140" t="s">
        <v>44</v>
      </c>
      <c r="P388" s="141">
        <f>O388*H388</f>
        <v>0</v>
      </c>
      <c r="Q388" s="141">
        <v>0</v>
      </c>
      <c r="R388" s="141">
        <f>Q388*H388</f>
        <v>0</v>
      </c>
      <c r="S388" s="141">
        <v>0</v>
      </c>
      <c r="T388" s="142">
        <f>S388*H388</f>
        <v>0</v>
      </c>
      <c r="AR388" s="143" t="s">
        <v>143</v>
      </c>
      <c r="AT388" s="143" t="s">
        <v>138</v>
      </c>
      <c r="AU388" s="143" t="s">
        <v>90</v>
      </c>
      <c r="AY388" s="17" t="s">
        <v>136</v>
      </c>
      <c r="BE388" s="144">
        <f>IF(N388="základní",J388,0)</f>
        <v>0</v>
      </c>
      <c r="BF388" s="144">
        <f>IF(N388="snížená",J388,0)</f>
        <v>0</v>
      </c>
      <c r="BG388" s="144">
        <f>IF(N388="zákl. přenesená",J388,0)</f>
        <v>0</v>
      </c>
      <c r="BH388" s="144">
        <f>IF(N388="sníž. přenesená",J388,0)</f>
        <v>0</v>
      </c>
      <c r="BI388" s="144">
        <f>IF(N388="nulová",J388,0)</f>
        <v>0</v>
      </c>
      <c r="BJ388" s="17" t="s">
        <v>87</v>
      </c>
      <c r="BK388" s="144">
        <f>ROUND(I388*H388,2)</f>
        <v>0</v>
      </c>
      <c r="BL388" s="17" t="s">
        <v>143</v>
      </c>
      <c r="BM388" s="143" t="s">
        <v>2018</v>
      </c>
    </row>
    <row r="389" spans="2:65" s="1" customFormat="1" ht="24.2" customHeight="1">
      <c r="B389" s="32"/>
      <c r="C389" s="132" t="s">
        <v>573</v>
      </c>
      <c r="D389" s="132" t="s">
        <v>138</v>
      </c>
      <c r="E389" s="133" t="s">
        <v>2019</v>
      </c>
      <c r="F389" s="134" t="s">
        <v>2020</v>
      </c>
      <c r="G389" s="135" t="s">
        <v>207</v>
      </c>
      <c r="H389" s="136">
        <v>8.2840000000000007</v>
      </c>
      <c r="I389" s="137"/>
      <c r="J389" s="138">
        <f>ROUND(I389*H389,2)</f>
        <v>0</v>
      </c>
      <c r="K389" s="134" t="s">
        <v>142</v>
      </c>
      <c r="L389" s="32"/>
      <c r="M389" s="139" t="s">
        <v>1</v>
      </c>
      <c r="N389" s="140" t="s">
        <v>44</v>
      </c>
      <c r="P389" s="141">
        <f>O389*H389</f>
        <v>0</v>
      </c>
      <c r="Q389" s="141">
        <v>0</v>
      </c>
      <c r="R389" s="141">
        <f>Q389*H389</f>
        <v>0</v>
      </c>
      <c r="S389" s="141">
        <v>1.92</v>
      </c>
      <c r="T389" s="142">
        <f>S389*H389</f>
        <v>15.905280000000001</v>
      </c>
      <c r="AR389" s="143" t="s">
        <v>143</v>
      </c>
      <c r="AT389" s="143" t="s">
        <v>138</v>
      </c>
      <c r="AU389" s="143" t="s">
        <v>90</v>
      </c>
      <c r="AY389" s="17" t="s">
        <v>136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7" t="s">
        <v>87</v>
      </c>
      <c r="BK389" s="144">
        <f>ROUND(I389*H389,2)</f>
        <v>0</v>
      </c>
      <c r="BL389" s="17" t="s">
        <v>143</v>
      </c>
      <c r="BM389" s="143" t="s">
        <v>2021</v>
      </c>
    </row>
    <row r="390" spans="2:65" s="14" customFormat="1">
      <c r="B390" s="160"/>
      <c r="D390" s="146" t="s">
        <v>145</v>
      </c>
      <c r="E390" s="161" t="s">
        <v>1</v>
      </c>
      <c r="F390" s="162" t="s">
        <v>2022</v>
      </c>
      <c r="H390" s="161" t="s">
        <v>1</v>
      </c>
      <c r="I390" s="163"/>
      <c r="L390" s="160"/>
      <c r="M390" s="164"/>
      <c r="T390" s="165"/>
      <c r="AT390" s="161" t="s">
        <v>145</v>
      </c>
      <c r="AU390" s="161" t="s">
        <v>90</v>
      </c>
      <c r="AV390" s="14" t="s">
        <v>87</v>
      </c>
      <c r="AW390" s="14" t="s">
        <v>34</v>
      </c>
      <c r="AX390" s="14" t="s">
        <v>79</v>
      </c>
      <c r="AY390" s="161" t="s">
        <v>136</v>
      </c>
    </row>
    <row r="391" spans="2:65" s="12" customFormat="1">
      <c r="B391" s="145"/>
      <c r="D391" s="146" t="s">
        <v>145</v>
      </c>
      <c r="E391" s="147" t="s">
        <v>1</v>
      </c>
      <c r="F391" s="148" t="s">
        <v>2023</v>
      </c>
      <c r="H391" s="149">
        <v>4.6630000000000003</v>
      </c>
      <c r="I391" s="150"/>
      <c r="L391" s="145"/>
      <c r="M391" s="151"/>
      <c r="T391" s="152"/>
      <c r="AT391" s="147" t="s">
        <v>145</v>
      </c>
      <c r="AU391" s="147" t="s">
        <v>90</v>
      </c>
      <c r="AV391" s="12" t="s">
        <v>90</v>
      </c>
      <c r="AW391" s="12" t="s">
        <v>34</v>
      </c>
      <c r="AX391" s="12" t="s">
        <v>79</v>
      </c>
      <c r="AY391" s="147" t="s">
        <v>136</v>
      </c>
    </row>
    <row r="392" spans="2:65" s="14" customFormat="1">
      <c r="B392" s="160"/>
      <c r="D392" s="146" t="s">
        <v>145</v>
      </c>
      <c r="E392" s="161" t="s">
        <v>1</v>
      </c>
      <c r="F392" s="162" t="s">
        <v>2024</v>
      </c>
      <c r="H392" s="161" t="s">
        <v>1</v>
      </c>
      <c r="I392" s="163"/>
      <c r="L392" s="160"/>
      <c r="M392" s="164"/>
      <c r="T392" s="165"/>
      <c r="AT392" s="161" t="s">
        <v>145</v>
      </c>
      <c r="AU392" s="161" t="s">
        <v>90</v>
      </c>
      <c r="AV392" s="14" t="s">
        <v>87</v>
      </c>
      <c r="AW392" s="14" t="s">
        <v>34</v>
      </c>
      <c r="AX392" s="14" t="s">
        <v>79</v>
      </c>
      <c r="AY392" s="161" t="s">
        <v>136</v>
      </c>
    </row>
    <row r="393" spans="2:65" s="12" customFormat="1">
      <c r="B393" s="145"/>
      <c r="D393" s="146" t="s">
        <v>145</v>
      </c>
      <c r="E393" s="147" t="s">
        <v>1</v>
      </c>
      <c r="F393" s="148" t="s">
        <v>2025</v>
      </c>
      <c r="H393" s="149">
        <v>3.621</v>
      </c>
      <c r="I393" s="150"/>
      <c r="L393" s="145"/>
      <c r="M393" s="151"/>
      <c r="T393" s="152"/>
      <c r="AT393" s="147" t="s">
        <v>145</v>
      </c>
      <c r="AU393" s="147" t="s">
        <v>90</v>
      </c>
      <c r="AV393" s="12" t="s">
        <v>90</v>
      </c>
      <c r="AW393" s="12" t="s">
        <v>34</v>
      </c>
      <c r="AX393" s="12" t="s">
        <v>79</v>
      </c>
      <c r="AY393" s="147" t="s">
        <v>136</v>
      </c>
    </row>
    <row r="394" spans="2:65" s="13" customFormat="1">
      <c r="B394" s="153"/>
      <c r="D394" s="146" t="s">
        <v>145</v>
      </c>
      <c r="E394" s="154" t="s">
        <v>1</v>
      </c>
      <c r="F394" s="155" t="s">
        <v>168</v>
      </c>
      <c r="H394" s="156">
        <v>8.2840000000000007</v>
      </c>
      <c r="I394" s="157"/>
      <c r="L394" s="153"/>
      <c r="M394" s="158"/>
      <c r="T394" s="159"/>
      <c r="AT394" s="154" t="s">
        <v>145</v>
      </c>
      <c r="AU394" s="154" t="s">
        <v>90</v>
      </c>
      <c r="AV394" s="13" t="s">
        <v>143</v>
      </c>
      <c r="AW394" s="13" t="s">
        <v>34</v>
      </c>
      <c r="AX394" s="13" t="s">
        <v>87</v>
      </c>
      <c r="AY394" s="154" t="s">
        <v>136</v>
      </c>
    </row>
    <row r="395" spans="2:65" s="1" customFormat="1" ht="24.2" customHeight="1">
      <c r="B395" s="32"/>
      <c r="C395" s="132" t="s">
        <v>577</v>
      </c>
      <c r="D395" s="132" t="s">
        <v>138</v>
      </c>
      <c r="E395" s="133" t="s">
        <v>1503</v>
      </c>
      <c r="F395" s="134" t="s">
        <v>1504</v>
      </c>
      <c r="G395" s="135" t="s">
        <v>187</v>
      </c>
      <c r="H395" s="136">
        <v>3</v>
      </c>
      <c r="I395" s="137"/>
      <c r="J395" s="138">
        <f>ROUND(I395*H395,2)</f>
        <v>0</v>
      </c>
      <c r="K395" s="134" t="s">
        <v>142</v>
      </c>
      <c r="L395" s="32"/>
      <c r="M395" s="139" t="s">
        <v>1</v>
      </c>
      <c r="N395" s="140" t="s">
        <v>44</v>
      </c>
      <c r="P395" s="141">
        <f>O395*H395</f>
        <v>0</v>
      </c>
      <c r="Q395" s="141">
        <v>0</v>
      </c>
      <c r="R395" s="141">
        <f>Q395*H395</f>
        <v>0</v>
      </c>
      <c r="S395" s="141">
        <v>0.2</v>
      </c>
      <c r="T395" s="142">
        <f>S395*H395</f>
        <v>0.60000000000000009</v>
      </c>
      <c r="AR395" s="143" t="s">
        <v>143</v>
      </c>
      <c r="AT395" s="143" t="s">
        <v>138</v>
      </c>
      <c r="AU395" s="143" t="s">
        <v>90</v>
      </c>
      <c r="AY395" s="17" t="s">
        <v>136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87</v>
      </c>
      <c r="BK395" s="144">
        <f>ROUND(I395*H395,2)</f>
        <v>0</v>
      </c>
      <c r="BL395" s="17" t="s">
        <v>143</v>
      </c>
      <c r="BM395" s="143" t="s">
        <v>2026</v>
      </c>
    </row>
    <row r="396" spans="2:65" s="12" customFormat="1">
      <c r="B396" s="145"/>
      <c r="D396" s="146" t="s">
        <v>145</v>
      </c>
      <c r="E396" s="147" t="s">
        <v>1</v>
      </c>
      <c r="F396" s="148" t="s">
        <v>2027</v>
      </c>
      <c r="H396" s="149">
        <v>3</v>
      </c>
      <c r="I396" s="150"/>
      <c r="L396" s="145"/>
      <c r="M396" s="151"/>
      <c r="T396" s="152"/>
      <c r="AT396" s="147" t="s">
        <v>145</v>
      </c>
      <c r="AU396" s="147" t="s">
        <v>90</v>
      </c>
      <c r="AV396" s="12" t="s">
        <v>90</v>
      </c>
      <c r="AW396" s="12" t="s">
        <v>34</v>
      </c>
      <c r="AX396" s="12" t="s">
        <v>87</v>
      </c>
      <c r="AY396" s="147" t="s">
        <v>136</v>
      </c>
    </row>
    <row r="397" spans="2:65" s="1" customFormat="1" ht="24.2" customHeight="1">
      <c r="B397" s="32"/>
      <c r="C397" s="132" t="s">
        <v>581</v>
      </c>
      <c r="D397" s="132" t="s">
        <v>138</v>
      </c>
      <c r="E397" s="133" t="s">
        <v>2028</v>
      </c>
      <c r="F397" s="134" t="s">
        <v>2029</v>
      </c>
      <c r="G397" s="135" t="s">
        <v>187</v>
      </c>
      <c r="H397" s="136">
        <v>11</v>
      </c>
      <c r="I397" s="137"/>
      <c r="J397" s="138">
        <f>ROUND(I397*H397,2)</f>
        <v>0</v>
      </c>
      <c r="K397" s="134" t="s">
        <v>142</v>
      </c>
      <c r="L397" s="32"/>
      <c r="M397" s="139" t="s">
        <v>1</v>
      </c>
      <c r="N397" s="140" t="s">
        <v>44</v>
      </c>
      <c r="P397" s="141">
        <f>O397*H397</f>
        <v>0</v>
      </c>
      <c r="Q397" s="141">
        <v>0</v>
      </c>
      <c r="R397" s="141">
        <f>Q397*H397</f>
        <v>0</v>
      </c>
      <c r="S397" s="141">
        <v>0.1</v>
      </c>
      <c r="T397" s="142">
        <f>S397*H397</f>
        <v>1.1000000000000001</v>
      </c>
      <c r="AR397" s="143" t="s">
        <v>143</v>
      </c>
      <c r="AT397" s="143" t="s">
        <v>138</v>
      </c>
      <c r="AU397" s="143" t="s">
        <v>90</v>
      </c>
      <c r="AY397" s="17" t="s">
        <v>136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7" t="s">
        <v>87</v>
      </c>
      <c r="BK397" s="144">
        <f>ROUND(I397*H397,2)</f>
        <v>0</v>
      </c>
      <c r="BL397" s="17" t="s">
        <v>143</v>
      </c>
      <c r="BM397" s="143" t="s">
        <v>2030</v>
      </c>
    </row>
    <row r="398" spans="2:65" s="12" customFormat="1">
      <c r="B398" s="145"/>
      <c r="D398" s="146" t="s">
        <v>145</v>
      </c>
      <c r="E398" s="147" t="s">
        <v>1</v>
      </c>
      <c r="F398" s="148" t="s">
        <v>2031</v>
      </c>
      <c r="H398" s="149">
        <v>11</v>
      </c>
      <c r="I398" s="150"/>
      <c r="L398" s="145"/>
      <c r="M398" s="151"/>
      <c r="T398" s="152"/>
      <c r="AT398" s="147" t="s">
        <v>145</v>
      </c>
      <c r="AU398" s="147" t="s">
        <v>90</v>
      </c>
      <c r="AV398" s="12" t="s">
        <v>90</v>
      </c>
      <c r="AW398" s="12" t="s">
        <v>34</v>
      </c>
      <c r="AX398" s="12" t="s">
        <v>87</v>
      </c>
      <c r="AY398" s="147" t="s">
        <v>136</v>
      </c>
    </row>
    <row r="399" spans="2:65" s="1" customFormat="1" ht="24.2" customHeight="1">
      <c r="B399" s="32"/>
      <c r="C399" s="132" t="s">
        <v>585</v>
      </c>
      <c r="D399" s="132" t="s">
        <v>138</v>
      </c>
      <c r="E399" s="133" t="s">
        <v>2032</v>
      </c>
      <c r="F399" s="134" t="s">
        <v>2033</v>
      </c>
      <c r="G399" s="135" t="s">
        <v>207</v>
      </c>
      <c r="H399" s="136">
        <v>0.53</v>
      </c>
      <c r="I399" s="137"/>
      <c r="J399" s="138">
        <f>ROUND(I399*H399,2)</f>
        <v>0</v>
      </c>
      <c r="K399" s="134" t="s">
        <v>142</v>
      </c>
      <c r="L399" s="32"/>
      <c r="M399" s="139" t="s">
        <v>1</v>
      </c>
      <c r="N399" s="140" t="s">
        <v>44</v>
      </c>
      <c r="P399" s="141">
        <f>O399*H399</f>
        <v>0</v>
      </c>
      <c r="Q399" s="141">
        <v>1.5298499999999999</v>
      </c>
      <c r="R399" s="141">
        <f>Q399*H399</f>
        <v>0.81082050000000006</v>
      </c>
      <c r="S399" s="141">
        <v>0</v>
      </c>
      <c r="T399" s="142">
        <f>S399*H399</f>
        <v>0</v>
      </c>
      <c r="AR399" s="143" t="s">
        <v>143</v>
      </c>
      <c r="AT399" s="143" t="s">
        <v>138</v>
      </c>
      <c r="AU399" s="143" t="s">
        <v>90</v>
      </c>
      <c r="AY399" s="17" t="s">
        <v>136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7" t="s">
        <v>87</v>
      </c>
      <c r="BK399" s="144">
        <f>ROUND(I399*H399,2)</f>
        <v>0</v>
      </c>
      <c r="BL399" s="17" t="s">
        <v>143</v>
      </c>
      <c r="BM399" s="143" t="s">
        <v>2034</v>
      </c>
    </row>
    <row r="400" spans="2:65" s="12" customFormat="1">
      <c r="B400" s="145"/>
      <c r="D400" s="146" t="s">
        <v>145</v>
      </c>
      <c r="E400" s="147" t="s">
        <v>1</v>
      </c>
      <c r="F400" s="148" t="s">
        <v>2035</v>
      </c>
      <c r="H400" s="149">
        <v>0.53</v>
      </c>
      <c r="I400" s="150"/>
      <c r="L400" s="145"/>
      <c r="M400" s="151"/>
      <c r="T400" s="152"/>
      <c r="AT400" s="147" t="s">
        <v>145</v>
      </c>
      <c r="AU400" s="147" t="s">
        <v>90</v>
      </c>
      <c r="AV400" s="12" t="s">
        <v>90</v>
      </c>
      <c r="AW400" s="12" t="s">
        <v>34</v>
      </c>
      <c r="AX400" s="12" t="s">
        <v>87</v>
      </c>
      <c r="AY400" s="147" t="s">
        <v>136</v>
      </c>
    </row>
    <row r="401" spans="2:65" s="11" customFormat="1" ht="22.9" customHeight="1">
      <c r="B401" s="120"/>
      <c r="D401" s="121" t="s">
        <v>78</v>
      </c>
      <c r="E401" s="130" t="s">
        <v>184</v>
      </c>
      <c r="F401" s="130" t="s">
        <v>958</v>
      </c>
      <c r="I401" s="123"/>
      <c r="J401" s="131">
        <f>BK401</f>
        <v>0</v>
      </c>
      <c r="L401" s="120"/>
      <c r="M401" s="125"/>
      <c r="P401" s="126">
        <f>P402</f>
        <v>0</v>
      </c>
      <c r="R401" s="126">
        <f>R402</f>
        <v>0</v>
      </c>
      <c r="T401" s="127">
        <f>T402</f>
        <v>0</v>
      </c>
      <c r="AR401" s="121" t="s">
        <v>87</v>
      </c>
      <c r="AT401" s="128" t="s">
        <v>78</v>
      </c>
      <c r="AU401" s="128" t="s">
        <v>87</v>
      </c>
      <c r="AY401" s="121" t="s">
        <v>136</v>
      </c>
      <c r="BK401" s="129">
        <f>BK402</f>
        <v>0</v>
      </c>
    </row>
    <row r="402" spans="2:65" s="1" customFormat="1" ht="16.5" customHeight="1">
      <c r="B402" s="32"/>
      <c r="C402" s="132" t="s">
        <v>589</v>
      </c>
      <c r="D402" s="132" t="s">
        <v>138</v>
      </c>
      <c r="E402" s="133" t="s">
        <v>960</v>
      </c>
      <c r="F402" s="134" t="s">
        <v>961</v>
      </c>
      <c r="G402" s="135" t="s">
        <v>141</v>
      </c>
      <c r="H402" s="136">
        <v>1</v>
      </c>
      <c r="I402" s="137"/>
      <c r="J402" s="138">
        <f>ROUND(I402*H402,2)</f>
        <v>0</v>
      </c>
      <c r="K402" s="134" t="s">
        <v>1</v>
      </c>
      <c r="L402" s="32"/>
      <c r="M402" s="139" t="s">
        <v>1</v>
      </c>
      <c r="N402" s="140" t="s">
        <v>44</v>
      </c>
      <c r="P402" s="141">
        <f>O402*H402</f>
        <v>0</v>
      </c>
      <c r="Q402" s="141">
        <v>0</v>
      </c>
      <c r="R402" s="141">
        <f>Q402*H402</f>
        <v>0</v>
      </c>
      <c r="S402" s="141">
        <v>0</v>
      </c>
      <c r="T402" s="142">
        <f>S402*H402</f>
        <v>0</v>
      </c>
      <c r="AR402" s="143" t="s">
        <v>143</v>
      </c>
      <c r="AT402" s="143" t="s">
        <v>138</v>
      </c>
      <c r="AU402" s="143" t="s">
        <v>90</v>
      </c>
      <c r="AY402" s="17" t="s">
        <v>136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7" t="s">
        <v>87</v>
      </c>
      <c r="BK402" s="144">
        <f>ROUND(I402*H402,2)</f>
        <v>0</v>
      </c>
      <c r="BL402" s="17" t="s">
        <v>143</v>
      </c>
      <c r="BM402" s="143" t="s">
        <v>2036</v>
      </c>
    </row>
    <row r="403" spans="2:65" s="11" customFormat="1" ht="22.9" customHeight="1">
      <c r="B403" s="120"/>
      <c r="D403" s="121" t="s">
        <v>78</v>
      </c>
      <c r="E403" s="130" t="s">
        <v>971</v>
      </c>
      <c r="F403" s="130" t="s">
        <v>972</v>
      </c>
      <c r="I403" s="123"/>
      <c r="J403" s="131">
        <f>BK403</f>
        <v>0</v>
      </c>
      <c r="L403" s="120"/>
      <c r="M403" s="125"/>
      <c r="P403" s="126">
        <f>SUM(P404:P408)</f>
        <v>0</v>
      </c>
      <c r="R403" s="126">
        <f>SUM(R404:R408)</f>
        <v>0</v>
      </c>
      <c r="T403" s="127">
        <f>SUM(T404:T408)</f>
        <v>0</v>
      </c>
      <c r="AR403" s="121" t="s">
        <v>87</v>
      </c>
      <c r="AT403" s="128" t="s">
        <v>78</v>
      </c>
      <c r="AU403" s="128" t="s">
        <v>87</v>
      </c>
      <c r="AY403" s="121" t="s">
        <v>136</v>
      </c>
      <c r="BK403" s="129">
        <f>SUM(BK404:BK408)</f>
        <v>0</v>
      </c>
    </row>
    <row r="404" spans="2:65" s="1" customFormat="1" ht="24.2" customHeight="1">
      <c r="B404" s="32"/>
      <c r="C404" s="132" t="s">
        <v>591</v>
      </c>
      <c r="D404" s="132" t="s">
        <v>138</v>
      </c>
      <c r="E404" s="133" t="s">
        <v>974</v>
      </c>
      <c r="F404" s="134" t="s">
        <v>975</v>
      </c>
      <c r="G404" s="135" t="s">
        <v>294</v>
      </c>
      <c r="H404" s="136">
        <v>39.405000000000001</v>
      </c>
      <c r="I404" s="137"/>
      <c r="J404" s="138">
        <f>ROUND(I404*H404,2)</f>
        <v>0</v>
      </c>
      <c r="K404" s="134" t="s">
        <v>142</v>
      </c>
      <c r="L404" s="32"/>
      <c r="M404" s="139" t="s">
        <v>1</v>
      </c>
      <c r="N404" s="140" t="s">
        <v>44</v>
      </c>
      <c r="P404" s="141">
        <f>O404*H404</f>
        <v>0</v>
      </c>
      <c r="Q404" s="141">
        <v>0</v>
      </c>
      <c r="R404" s="141">
        <f>Q404*H404</f>
        <v>0</v>
      </c>
      <c r="S404" s="141">
        <v>0</v>
      </c>
      <c r="T404" s="142">
        <f>S404*H404</f>
        <v>0</v>
      </c>
      <c r="AR404" s="143" t="s">
        <v>143</v>
      </c>
      <c r="AT404" s="143" t="s">
        <v>138</v>
      </c>
      <c r="AU404" s="143" t="s">
        <v>90</v>
      </c>
      <c r="AY404" s="17" t="s">
        <v>136</v>
      </c>
      <c r="BE404" s="144">
        <f>IF(N404="základní",J404,0)</f>
        <v>0</v>
      </c>
      <c r="BF404" s="144">
        <f>IF(N404="snížená",J404,0)</f>
        <v>0</v>
      </c>
      <c r="BG404" s="144">
        <f>IF(N404="zákl. přenesená",J404,0)</f>
        <v>0</v>
      </c>
      <c r="BH404" s="144">
        <f>IF(N404="sníž. přenesená",J404,0)</f>
        <v>0</v>
      </c>
      <c r="BI404" s="144">
        <f>IF(N404="nulová",J404,0)</f>
        <v>0</v>
      </c>
      <c r="BJ404" s="17" t="s">
        <v>87</v>
      </c>
      <c r="BK404" s="144">
        <f>ROUND(I404*H404,2)</f>
        <v>0</v>
      </c>
      <c r="BL404" s="17" t="s">
        <v>143</v>
      </c>
      <c r="BM404" s="143" t="s">
        <v>976</v>
      </c>
    </row>
    <row r="405" spans="2:65" s="1" customFormat="1" ht="24.2" customHeight="1">
      <c r="B405" s="32"/>
      <c r="C405" s="132" t="s">
        <v>595</v>
      </c>
      <c r="D405" s="132" t="s">
        <v>138</v>
      </c>
      <c r="E405" s="133" t="s">
        <v>978</v>
      </c>
      <c r="F405" s="134" t="s">
        <v>979</v>
      </c>
      <c r="G405" s="135" t="s">
        <v>294</v>
      </c>
      <c r="H405" s="136">
        <v>39.405000000000001</v>
      </c>
      <c r="I405" s="137"/>
      <c r="J405" s="138">
        <f>ROUND(I405*H405,2)</f>
        <v>0</v>
      </c>
      <c r="K405" s="134" t="s">
        <v>142</v>
      </c>
      <c r="L405" s="32"/>
      <c r="M405" s="139" t="s">
        <v>1</v>
      </c>
      <c r="N405" s="140" t="s">
        <v>44</v>
      </c>
      <c r="P405" s="141">
        <f>O405*H405</f>
        <v>0</v>
      </c>
      <c r="Q405" s="141">
        <v>0</v>
      </c>
      <c r="R405" s="141">
        <f>Q405*H405</f>
        <v>0</v>
      </c>
      <c r="S405" s="141">
        <v>0</v>
      </c>
      <c r="T405" s="142">
        <f>S405*H405</f>
        <v>0</v>
      </c>
      <c r="AR405" s="143" t="s">
        <v>143</v>
      </c>
      <c r="AT405" s="143" t="s">
        <v>138</v>
      </c>
      <c r="AU405" s="143" t="s">
        <v>90</v>
      </c>
      <c r="AY405" s="17" t="s">
        <v>136</v>
      </c>
      <c r="BE405" s="144">
        <f>IF(N405="základní",J405,0)</f>
        <v>0</v>
      </c>
      <c r="BF405" s="144">
        <f>IF(N405="snížená",J405,0)</f>
        <v>0</v>
      </c>
      <c r="BG405" s="144">
        <f>IF(N405="zákl. přenesená",J405,0)</f>
        <v>0</v>
      </c>
      <c r="BH405" s="144">
        <f>IF(N405="sníž. přenesená",J405,0)</f>
        <v>0</v>
      </c>
      <c r="BI405" s="144">
        <f>IF(N405="nulová",J405,0)</f>
        <v>0</v>
      </c>
      <c r="BJ405" s="17" t="s">
        <v>87</v>
      </c>
      <c r="BK405" s="144">
        <f>ROUND(I405*H405,2)</f>
        <v>0</v>
      </c>
      <c r="BL405" s="17" t="s">
        <v>143</v>
      </c>
      <c r="BM405" s="143" t="s">
        <v>980</v>
      </c>
    </row>
    <row r="406" spans="2:65" s="1" customFormat="1" ht="24.2" customHeight="1">
      <c r="B406" s="32"/>
      <c r="C406" s="132" t="s">
        <v>600</v>
      </c>
      <c r="D406" s="132" t="s">
        <v>138</v>
      </c>
      <c r="E406" s="133" t="s">
        <v>982</v>
      </c>
      <c r="F406" s="134" t="s">
        <v>983</v>
      </c>
      <c r="G406" s="135" t="s">
        <v>294</v>
      </c>
      <c r="H406" s="136">
        <v>354.64499999999998</v>
      </c>
      <c r="I406" s="137"/>
      <c r="J406" s="138">
        <f>ROUND(I406*H406,2)</f>
        <v>0</v>
      </c>
      <c r="K406" s="134" t="s">
        <v>142</v>
      </c>
      <c r="L406" s="32"/>
      <c r="M406" s="139" t="s">
        <v>1</v>
      </c>
      <c r="N406" s="140" t="s">
        <v>44</v>
      </c>
      <c r="P406" s="141">
        <f>O406*H406</f>
        <v>0</v>
      </c>
      <c r="Q406" s="141">
        <v>0</v>
      </c>
      <c r="R406" s="141">
        <f>Q406*H406</f>
        <v>0</v>
      </c>
      <c r="S406" s="141">
        <v>0</v>
      </c>
      <c r="T406" s="142">
        <f>S406*H406</f>
        <v>0</v>
      </c>
      <c r="AR406" s="143" t="s">
        <v>143</v>
      </c>
      <c r="AT406" s="143" t="s">
        <v>138</v>
      </c>
      <c r="AU406" s="143" t="s">
        <v>90</v>
      </c>
      <c r="AY406" s="17" t="s">
        <v>136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7" t="s">
        <v>87</v>
      </c>
      <c r="BK406" s="144">
        <f>ROUND(I406*H406,2)</f>
        <v>0</v>
      </c>
      <c r="BL406" s="17" t="s">
        <v>143</v>
      </c>
      <c r="BM406" s="143" t="s">
        <v>984</v>
      </c>
    </row>
    <row r="407" spans="2:65" s="12" customFormat="1">
      <c r="B407" s="145"/>
      <c r="D407" s="146" t="s">
        <v>145</v>
      </c>
      <c r="F407" s="148" t="s">
        <v>2037</v>
      </c>
      <c r="H407" s="149">
        <v>354.64499999999998</v>
      </c>
      <c r="I407" s="150"/>
      <c r="L407" s="145"/>
      <c r="M407" s="151"/>
      <c r="T407" s="152"/>
      <c r="AT407" s="147" t="s">
        <v>145</v>
      </c>
      <c r="AU407" s="147" t="s">
        <v>90</v>
      </c>
      <c r="AV407" s="12" t="s">
        <v>90</v>
      </c>
      <c r="AW407" s="12" t="s">
        <v>4</v>
      </c>
      <c r="AX407" s="12" t="s">
        <v>87</v>
      </c>
      <c r="AY407" s="147" t="s">
        <v>136</v>
      </c>
    </row>
    <row r="408" spans="2:65" s="1" customFormat="1" ht="33" customHeight="1">
      <c r="B408" s="32"/>
      <c r="C408" s="132" t="s">
        <v>604</v>
      </c>
      <c r="D408" s="132" t="s">
        <v>138</v>
      </c>
      <c r="E408" s="133" t="s">
        <v>987</v>
      </c>
      <c r="F408" s="134" t="s">
        <v>988</v>
      </c>
      <c r="G408" s="135" t="s">
        <v>294</v>
      </c>
      <c r="H408" s="136">
        <v>39.405000000000001</v>
      </c>
      <c r="I408" s="137"/>
      <c r="J408" s="138">
        <f>ROUND(I408*H408,2)</f>
        <v>0</v>
      </c>
      <c r="K408" s="134" t="s">
        <v>142</v>
      </c>
      <c r="L408" s="32"/>
      <c r="M408" s="139" t="s">
        <v>1</v>
      </c>
      <c r="N408" s="140" t="s">
        <v>44</v>
      </c>
      <c r="P408" s="141">
        <f>O408*H408</f>
        <v>0</v>
      </c>
      <c r="Q408" s="141">
        <v>0</v>
      </c>
      <c r="R408" s="141">
        <f>Q408*H408</f>
        <v>0</v>
      </c>
      <c r="S408" s="141">
        <v>0</v>
      </c>
      <c r="T408" s="142">
        <f>S408*H408</f>
        <v>0</v>
      </c>
      <c r="AR408" s="143" t="s">
        <v>143</v>
      </c>
      <c r="AT408" s="143" t="s">
        <v>138</v>
      </c>
      <c r="AU408" s="143" t="s">
        <v>90</v>
      </c>
      <c r="AY408" s="17" t="s">
        <v>136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87</v>
      </c>
      <c r="BK408" s="144">
        <f>ROUND(I408*H408,2)</f>
        <v>0</v>
      </c>
      <c r="BL408" s="17" t="s">
        <v>143</v>
      </c>
      <c r="BM408" s="143" t="s">
        <v>989</v>
      </c>
    </row>
    <row r="409" spans="2:65" s="11" customFormat="1" ht="22.9" customHeight="1">
      <c r="B409" s="120"/>
      <c r="D409" s="121" t="s">
        <v>78</v>
      </c>
      <c r="E409" s="130" t="s">
        <v>990</v>
      </c>
      <c r="F409" s="130" t="s">
        <v>991</v>
      </c>
      <c r="I409" s="123"/>
      <c r="J409" s="131">
        <f>BK409</f>
        <v>0</v>
      </c>
      <c r="L409" s="120"/>
      <c r="M409" s="125"/>
      <c r="P409" s="126">
        <f>SUM(P410:P411)</f>
        <v>0</v>
      </c>
      <c r="R409" s="126">
        <f>SUM(R410:R411)</f>
        <v>0</v>
      </c>
      <c r="T409" s="127">
        <f>SUM(T410:T411)</f>
        <v>0</v>
      </c>
      <c r="AR409" s="121" t="s">
        <v>87</v>
      </c>
      <c r="AT409" s="128" t="s">
        <v>78</v>
      </c>
      <c r="AU409" s="128" t="s">
        <v>87</v>
      </c>
      <c r="AY409" s="121" t="s">
        <v>136</v>
      </c>
      <c r="BK409" s="129">
        <f>SUM(BK410:BK411)</f>
        <v>0</v>
      </c>
    </row>
    <row r="410" spans="2:65" s="1" customFormat="1" ht="24.2" customHeight="1">
      <c r="B410" s="32"/>
      <c r="C410" s="132" t="s">
        <v>609</v>
      </c>
      <c r="D410" s="132" t="s">
        <v>138</v>
      </c>
      <c r="E410" s="133" t="s">
        <v>2038</v>
      </c>
      <c r="F410" s="134" t="s">
        <v>2039</v>
      </c>
      <c r="G410" s="135" t="s">
        <v>294</v>
      </c>
      <c r="H410" s="136">
        <v>136.12100000000001</v>
      </c>
      <c r="I410" s="137"/>
      <c r="J410" s="138">
        <f>ROUND(I410*H410,2)</f>
        <v>0</v>
      </c>
      <c r="K410" s="134" t="s">
        <v>142</v>
      </c>
      <c r="L410" s="32"/>
      <c r="M410" s="139" t="s">
        <v>1</v>
      </c>
      <c r="N410" s="140" t="s">
        <v>44</v>
      </c>
      <c r="P410" s="141">
        <f>O410*H410</f>
        <v>0</v>
      </c>
      <c r="Q410" s="141">
        <v>0</v>
      </c>
      <c r="R410" s="141">
        <f>Q410*H410</f>
        <v>0</v>
      </c>
      <c r="S410" s="141">
        <v>0</v>
      </c>
      <c r="T410" s="142">
        <f>S410*H410</f>
        <v>0</v>
      </c>
      <c r="AR410" s="143" t="s">
        <v>143</v>
      </c>
      <c r="AT410" s="143" t="s">
        <v>138</v>
      </c>
      <c r="AU410" s="143" t="s">
        <v>90</v>
      </c>
      <c r="AY410" s="17" t="s">
        <v>136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87</v>
      </c>
      <c r="BK410" s="144">
        <f>ROUND(I410*H410,2)</f>
        <v>0</v>
      </c>
      <c r="BL410" s="17" t="s">
        <v>143</v>
      </c>
      <c r="BM410" s="143" t="s">
        <v>2040</v>
      </c>
    </row>
    <row r="411" spans="2:65" s="1" customFormat="1" ht="24.2" customHeight="1">
      <c r="B411" s="32"/>
      <c r="C411" s="132" t="s">
        <v>613</v>
      </c>
      <c r="D411" s="132" t="s">
        <v>138</v>
      </c>
      <c r="E411" s="133" t="s">
        <v>2041</v>
      </c>
      <c r="F411" s="134" t="s">
        <v>2042</v>
      </c>
      <c r="G411" s="135" t="s">
        <v>294</v>
      </c>
      <c r="H411" s="136">
        <v>1.742</v>
      </c>
      <c r="I411" s="137"/>
      <c r="J411" s="138">
        <f>ROUND(I411*H411,2)</f>
        <v>0</v>
      </c>
      <c r="K411" s="134" t="s">
        <v>142</v>
      </c>
      <c r="L411" s="32"/>
      <c r="M411" s="139" t="s">
        <v>1</v>
      </c>
      <c r="N411" s="140" t="s">
        <v>44</v>
      </c>
      <c r="P411" s="141">
        <f>O411*H411</f>
        <v>0</v>
      </c>
      <c r="Q411" s="141">
        <v>0</v>
      </c>
      <c r="R411" s="141">
        <f>Q411*H411</f>
        <v>0</v>
      </c>
      <c r="S411" s="141">
        <v>0</v>
      </c>
      <c r="T411" s="142">
        <f>S411*H411</f>
        <v>0</v>
      </c>
      <c r="AR411" s="143" t="s">
        <v>143</v>
      </c>
      <c r="AT411" s="143" t="s">
        <v>138</v>
      </c>
      <c r="AU411" s="143" t="s">
        <v>90</v>
      </c>
      <c r="AY411" s="17" t="s">
        <v>136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7" t="s">
        <v>87</v>
      </c>
      <c r="BK411" s="144">
        <f>ROUND(I411*H411,2)</f>
        <v>0</v>
      </c>
      <c r="BL411" s="17" t="s">
        <v>143</v>
      </c>
      <c r="BM411" s="143" t="s">
        <v>995</v>
      </c>
    </row>
    <row r="412" spans="2:65" s="11" customFormat="1" ht="25.9" customHeight="1">
      <c r="B412" s="120"/>
      <c r="D412" s="121" t="s">
        <v>78</v>
      </c>
      <c r="E412" s="122" t="s">
        <v>1715</v>
      </c>
      <c r="F412" s="122" t="s">
        <v>1716</v>
      </c>
      <c r="I412" s="123"/>
      <c r="J412" s="124">
        <f>BK412</f>
        <v>0</v>
      </c>
      <c r="L412" s="120"/>
      <c r="M412" s="125"/>
      <c r="P412" s="126">
        <f>P413</f>
        <v>0</v>
      </c>
      <c r="R412" s="126">
        <f>R413</f>
        <v>0.11146200000000001</v>
      </c>
      <c r="T412" s="127">
        <f>T413</f>
        <v>0</v>
      </c>
      <c r="AR412" s="121" t="s">
        <v>90</v>
      </c>
      <c r="AT412" s="128" t="s">
        <v>78</v>
      </c>
      <c r="AU412" s="128" t="s">
        <v>79</v>
      </c>
      <c r="AY412" s="121" t="s">
        <v>136</v>
      </c>
      <c r="BK412" s="129">
        <f>BK413</f>
        <v>0</v>
      </c>
    </row>
    <row r="413" spans="2:65" s="11" customFormat="1" ht="22.9" customHeight="1">
      <c r="B413" s="120"/>
      <c r="D413" s="121" t="s">
        <v>78</v>
      </c>
      <c r="E413" s="130" t="s">
        <v>2043</v>
      </c>
      <c r="F413" s="130" t="s">
        <v>2044</v>
      </c>
      <c r="I413" s="123"/>
      <c r="J413" s="131">
        <f>BK413</f>
        <v>0</v>
      </c>
      <c r="L413" s="120"/>
      <c r="M413" s="125"/>
      <c r="P413" s="126">
        <f>SUM(P414:P422)</f>
        <v>0</v>
      </c>
      <c r="R413" s="126">
        <f>SUM(R414:R422)</f>
        <v>0.11146200000000001</v>
      </c>
      <c r="T413" s="127">
        <f>SUM(T414:T422)</f>
        <v>0</v>
      </c>
      <c r="AR413" s="121" t="s">
        <v>90</v>
      </c>
      <c r="AT413" s="128" t="s">
        <v>78</v>
      </c>
      <c r="AU413" s="128" t="s">
        <v>87</v>
      </c>
      <c r="AY413" s="121" t="s">
        <v>136</v>
      </c>
      <c r="BK413" s="129">
        <f>SUM(BK414:BK422)</f>
        <v>0</v>
      </c>
    </row>
    <row r="414" spans="2:65" s="1" customFormat="1" ht="24.2" customHeight="1">
      <c r="B414" s="32"/>
      <c r="C414" s="132" t="s">
        <v>615</v>
      </c>
      <c r="D414" s="132" t="s">
        <v>138</v>
      </c>
      <c r="E414" s="133" t="s">
        <v>2045</v>
      </c>
      <c r="F414" s="134" t="s">
        <v>2046</v>
      </c>
      <c r="G414" s="135" t="s">
        <v>197</v>
      </c>
      <c r="H414" s="136">
        <v>18.123999999999999</v>
      </c>
      <c r="I414" s="137"/>
      <c r="J414" s="138">
        <f>ROUND(I414*H414,2)</f>
        <v>0</v>
      </c>
      <c r="K414" s="134" t="s">
        <v>142</v>
      </c>
      <c r="L414" s="32"/>
      <c r="M414" s="139" t="s">
        <v>1</v>
      </c>
      <c r="N414" s="140" t="s">
        <v>44</v>
      </c>
      <c r="P414" s="141">
        <f>O414*H414</f>
        <v>0</v>
      </c>
      <c r="Q414" s="141">
        <v>3.0000000000000001E-3</v>
      </c>
      <c r="R414" s="141">
        <f>Q414*H414</f>
        <v>5.4371999999999997E-2</v>
      </c>
      <c r="S414" s="141">
        <v>0</v>
      </c>
      <c r="T414" s="142">
        <f>S414*H414</f>
        <v>0</v>
      </c>
      <c r="AR414" s="143" t="s">
        <v>259</v>
      </c>
      <c r="AT414" s="143" t="s">
        <v>138</v>
      </c>
      <c r="AU414" s="143" t="s">
        <v>90</v>
      </c>
      <c r="AY414" s="17" t="s">
        <v>136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7" t="s">
        <v>87</v>
      </c>
      <c r="BK414" s="144">
        <f>ROUND(I414*H414,2)</f>
        <v>0</v>
      </c>
      <c r="BL414" s="17" t="s">
        <v>259</v>
      </c>
      <c r="BM414" s="143" t="s">
        <v>2047</v>
      </c>
    </row>
    <row r="415" spans="2:65" s="14" customFormat="1">
      <c r="B415" s="160"/>
      <c r="D415" s="146" t="s">
        <v>145</v>
      </c>
      <c r="E415" s="161" t="s">
        <v>1</v>
      </c>
      <c r="F415" s="162" t="s">
        <v>2048</v>
      </c>
      <c r="H415" s="161" t="s">
        <v>1</v>
      </c>
      <c r="I415" s="163"/>
      <c r="L415" s="160"/>
      <c r="M415" s="164"/>
      <c r="T415" s="165"/>
      <c r="AT415" s="161" t="s">
        <v>145</v>
      </c>
      <c r="AU415" s="161" t="s">
        <v>90</v>
      </c>
      <c r="AV415" s="14" t="s">
        <v>87</v>
      </c>
      <c r="AW415" s="14" t="s">
        <v>34</v>
      </c>
      <c r="AX415" s="14" t="s">
        <v>79</v>
      </c>
      <c r="AY415" s="161" t="s">
        <v>136</v>
      </c>
    </row>
    <row r="416" spans="2:65" s="12" customFormat="1">
      <c r="B416" s="145"/>
      <c r="D416" s="146" t="s">
        <v>145</v>
      </c>
      <c r="E416" s="147" t="s">
        <v>1</v>
      </c>
      <c r="F416" s="148" t="s">
        <v>2049</v>
      </c>
      <c r="H416" s="149">
        <v>12.083</v>
      </c>
      <c r="I416" s="150"/>
      <c r="L416" s="145"/>
      <c r="M416" s="151"/>
      <c r="T416" s="152"/>
      <c r="AT416" s="147" t="s">
        <v>145</v>
      </c>
      <c r="AU416" s="147" t="s">
        <v>90</v>
      </c>
      <c r="AV416" s="12" t="s">
        <v>90</v>
      </c>
      <c r="AW416" s="12" t="s">
        <v>34</v>
      </c>
      <c r="AX416" s="12" t="s">
        <v>79</v>
      </c>
      <c r="AY416" s="147" t="s">
        <v>136</v>
      </c>
    </row>
    <row r="417" spans="2:65" s="14" customFormat="1">
      <c r="B417" s="160"/>
      <c r="D417" s="146" t="s">
        <v>145</v>
      </c>
      <c r="E417" s="161" t="s">
        <v>1</v>
      </c>
      <c r="F417" s="162" t="s">
        <v>2050</v>
      </c>
      <c r="H417" s="161" t="s">
        <v>1</v>
      </c>
      <c r="I417" s="163"/>
      <c r="L417" s="160"/>
      <c r="M417" s="164"/>
      <c r="T417" s="165"/>
      <c r="AT417" s="161" t="s">
        <v>145</v>
      </c>
      <c r="AU417" s="161" t="s">
        <v>90</v>
      </c>
      <c r="AV417" s="14" t="s">
        <v>87</v>
      </c>
      <c r="AW417" s="14" t="s">
        <v>34</v>
      </c>
      <c r="AX417" s="14" t="s">
        <v>79</v>
      </c>
      <c r="AY417" s="161" t="s">
        <v>136</v>
      </c>
    </row>
    <row r="418" spans="2:65" s="12" customFormat="1">
      <c r="B418" s="145"/>
      <c r="D418" s="146" t="s">
        <v>145</v>
      </c>
      <c r="E418" s="147" t="s">
        <v>1</v>
      </c>
      <c r="F418" s="148" t="s">
        <v>2051</v>
      </c>
      <c r="H418" s="149">
        <v>6.0410000000000004</v>
      </c>
      <c r="I418" s="150"/>
      <c r="L418" s="145"/>
      <c r="M418" s="151"/>
      <c r="T418" s="152"/>
      <c r="AT418" s="147" t="s">
        <v>145</v>
      </c>
      <c r="AU418" s="147" t="s">
        <v>90</v>
      </c>
      <c r="AV418" s="12" t="s">
        <v>90</v>
      </c>
      <c r="AW418" s="12" t="s">
        <v>34</v>
      </c>
      <c r="AX418" s="12" t="s">
        <v>79</v>
      </c>
      <c r="AY418" s="147" t="s">
        <v>136</v>
      </c>
    </row>
    <row r="419" spans="2:65" s="13" customFormat="1">
      <c r="B419" s="153"/>
      <c r="D419" s="146" t="s">
        <v>145</v>
      </c>
      <c r="E419" s="154" t="s">
        <v>1</v>
      </c>
      <c r="F419" s="155" t="s">
        <v>168</v>
      </c>
      <c r="H419" s="156">
        <v>18.123999999999999</v>
      </c>
      <c r="I419" s="157"/>
      <c r="L419" s="153"/>
      <c r="M419" s="158"/>
      <c r="T419" s="159"/>
      <c r="AT419" s="154" t="s">
        <v>145</v>
      </c>
      <c r="AU419" s="154" t="s">
        <v>90</v>
      </c>
      <c r="AV419" s="13" t="s">
        <v>143</v>
      </c>
      <c r="AW419" s="13" t="s">
        <v>34</v>
      </c>
      <c r="AX419" s="13" t="s">
        <v>87</v>
      </c>
      <c r="AY419" s="154" t="s">
        <v>136</v>
      </c>
    </row>
    <row r="420" spans="2:65" s="1" customFormat="1" ht="24.2" customHeight="1">
      <c r="B420" s="32"/>
      <c r="C420" s="173" t="s">
        <v>619</v>
      </c>
      <c r="D420" s="173" t="s">
        <v>320</v>
      </c>
      <c r="E420" s="174" t="s">
        <v>2052</v>
      </c>
      <c r="F420" s="175" t="s">
        <v>2053</v>
      </c>
      <c r="G420" s="176" t="s">
        <v>197</v>
      </c>
      <c r="H420" s="177">
        <v>19.03</v>
      </c>
      <c r="I420" s="178"/>
      <c r="J420" s="179">
        <f>ROUND(I420*H420,2)</f>
        <v>0</v>
      </c>
      <c r="K420" s="175" t="s">
        <v>142</v>
      </c>
      <c r="L420" s="180"/>
      <c r="M420" s="181" t="s">
        <v>1</v>
      </c>
      <c r="N420" s="182" t="s">
        <v>44</v>
      </c>
      <c r="P420" s="141">
        <f>O420*H420</f>
        <v>0</v>
      </c>
      <c r="Q420" s="141">
        <v>3.0000000000000001E-3</v>
      </c>
      <c r="R420" s="141">
        <f>Q420*H420</f>
        <v>5.7090000000000002E-2</v>
      </c>
      <c r="S420" s="141">
        <v>0</v>
      </c>
      <c r="T420" s="142">
        <f>S420*H420</f>
        <v>0</v>
      </c>
      <c r="AR420" s="143" t="s">
        <v>372</v>
      </c>
      <c r="AT420" s="143" t="s">
        <v>320</v>
      </c>
      <c r="AU420" s="143" t="s">
        <v>90</v>
      </c>
      <c r="AY420" s="17" t="s">
        <v>136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87</v>
      </c>
      <c r="BK420" s="144">
        <f>ROUND(I420*H420,2)</f>
        <v>0</v>
      </c>
      <c r="BL420" s="17" t="s">
        <v>259</v>
      </c>
      <c r="BM420" s="143" t="s">
        <v>2054</v>
      </c>
    </row>
    <row r="421" spans="2:65" s="12" customFormat="1">
      <c r="B421" s="145"/>
      <c r="D421" s="146" t="s">
        <v>145</v>
      </c>
      <c r="F421" s="148" t="s">
        <v>2055</v>
      </c>
      <c r="H421" s="149">
        <v>19.03</v>
      </c>
      <c r="I421" s="150"/>
      <c r="L421" s="145"/>
      <c r="M421" s="151"/>
      <c r="T421" s="152"/>
      <c r="AT421" s="147" t="s">
        <v>145</v>
      </c>
      <c r="AU421" s="147" t="s">
        <v>90</v>
      </c>
      <c r="AV421" s="12" t="s">
        <v>90</v>
      </c>
      <c r="AW421" s="12" t="s">
        <v>4</v>
      </c>
      <c r="AX421" s="12" t="s">
        <v>87</v>
      </c>
      <c r="AY421" s="147" t="s">
        <v>136</v>
      </c>
    </row>
    <row r="422" spans="2:65" s="1" customFormat="1" ht="24.2" customHeight="1">
      <c r="B422" s="32"/>
      <c r="C422" s="132" t="s">
        <v>622</v>
      </c>
      <c r="D422" s="132" t="s">
        <v>138</v>
      </c>
      <c r="E422" s="133" t="s">
        <v>2056</v>
      </c>
      <c r="F422" s="134" t="s">
        <v>2057</v>
      </c>
      <c r="G422" s="135" t="s">
        <v>294</v>
      </c>
      <c r="H422" s="136">
        <v>0.111</v>
      </c>
      <c r="I422" s="137"/>
      <c r="J422" s="138">
        <f>ROUND(I422*H422,2)</f>
        <v>0</v>
      </c>
      <c r="K422" s="134" t="s">
        <v>142</v>
      </c>
      <c r="L422" s="32"/>
      <c r="M422" s="183" t="s">
        <v>1</v>
      </c>
      <c r="N422" s="184" t="s">
        <v>44</v>
      </c>
      <c r="O422" s="185"/>
      <c r="P422" s="186">
        <f>O422*H422</f>
        <v>0</v>
      </c>
      <c r="Q422" s="186">
        <v>0</v>
      </c>
      <c r="R422" s="186">
        <f>Q422*H422</f>
        <v>0</v>
      </c>
      <c r="S422" s="186">
        <v>0</v>
      </c>
      <c r="T422" s="187">
        <f>S422*H422</f>
        <v>0</v>
      </c>
      <c r="AR422" s="143" t="s">
        <v>259</v>
      </c>
      <c r="AT422" s="143" t="s">
        <v>138</v>
      </c>
      <c r="AU422" s="143" t="s">
        <v>90</v>
      </c>
      <c r="AY422" s="17" t="s">
        <v>136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7" t="s">
        <v>87</v>
      </c>
      <c r="BK422" s="144">
        <f>ROUND(I422*H422,2)</f>
        <v>0</v>
      </c>
      <c r="BL422" s="17" t="s">
        <v>259</v>
      </c>
      <c r="BM422" s="143" t="s">
        <v>2058</v>
      </c>
    </row>
    <row r="423" spans="2:65" s="1" customFormat="1" ht="6.95" customHeight="1">
      <c r="B423" s="44"/>
      <c r="C423" s="45"/>
      <c r="D423" s="45"/>
      <c r="E423" s="45"/>
      <c r="F423" s="45"/>
      <c r="G423" s="45"/>
      <c r="H423" s="45"/>
      <c r="I423" s="45"/>
      <c r="J423" s="45"/>
      <c r="K423" s="45"/>
      <c r="L423" s="32"/>
    </row>
  </sheetData>
  <sheetProtection algorithmName="SHA-512" hashValue="7n0+cbEoZR5ChbrVYIwm+0p6mSfGtsRf+gJigyp53g6YEd7MqUXfXT1ahjlTJcvFd0uvJJWSMhKlVQzaGJMFmw==" saltValue="/IgOwUSg30fj4bZHutKhtg==" spinCount="100000" sheet="1" formatColumns="0" formatRows="0" autoFilter="0"/>
  <autoFilter ref="C127:K422" xr:uid="{00000000-0009-0000-0000-000004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0"/>
  <sheetViews>
    <sheetView showGridLines="0" topLeftCell="A107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103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2:46" ht="24.95" customHeight="1">
      <c r="B4" s="20"/>
      <c r="D4" s="21" t="s">
        <v>104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0" t="str">
        <f>'Rekapitulace stavby'!K6</f>
        <v>Okružní křižovatka ulic ŠTEFÁNIKOVA, TŘ.DR.E.BENEŠE - Bohumín</v>
      </c>
      <c r="F7" s="231"/>
      <c r="G7" s="231"/>
      <c r="H7" s="231"/>
      <c r="L7" s="20"/>
    </row>
    <row r="8" spans="2:46" s="1" customFormat="1" ht="12" customHeight="1">
      <c r="B8" s="32"/>
      <c r="D8" s="27" t="s">
        <v>105</v>
      </c>
      <c r="L8" s="32"/>
    </row>
    <row r="9" spans="2:46" s="1" customFormat="1" ht="16.5" customHeight="1">
      <c r="B9" s="32"/>
      <c r="E9" s="210" t="s">
        <v>2059</v>
      </c>
      <c r="F9" s="229"/>
      <c r="G9" s="229"/>
      <c r="H9" s="229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16. 5. 2023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1</v>
      </c>
      <c r="L14" s="32"/>
    </row>
    <row r="15" spans="2:46" s="1" customFormat="1" ht="18" customHeight="1">
      <c r="B15" s="32"/>
      <c r="E15" s="25" t="s">
        <v>26</v>
      </c>
      <c r="I15" s="27" t="s">
        <v>27</v>
      </c>
      <c r="J15" s="25" t="s">
        <v>1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28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2" t="str">
        <f>'Rekapitulace stavby'!E14</f>
        <v>Vyplň údaj</v>
      </c>
      <c r="F18" s="224"/>
      <c r="G18" s="224"/>
      <c r="H18" s="224"/>
      <c r="I18" s="27" t="s">
        <v>27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30</v>
      </c>
      <c r="I20" s="27" t="s">
        <v>25</v>
      </c>
      <c r="J20" s="25" t="s">
        <v>31</v>
      </c>
      <c r="L20" s="32"/>
    </row>
    <row r="21" spans="2:12" s="1" customFormat="1" ht="18" customHeight="1">
      <c r="B21" s="32"/>
      <c r="E21" s="25" t="s">
        <v>32</v>
      </c>
      <c r="I21" s="27" t="s">
        <v>27</v>
      </c>
      <c r="J21" s="25" t="s">
        <v>33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35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36</v>
      </c>
      <c r="I24" s="27" t="s">
        <v>27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89"/>
      <c r="E27" s="228" t="s">
        <v>1</v>
      </c>
      <c r="F27" s="228"/>
      <c r="G27" s="228"/>
      <c r="H27" s="228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39</v>
      </c>
      <c r="J30" s="66">
        <f>ROUND(J119,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5" t="s">
        <v>43</v>
      </c>
      <c r="E33" s="27" t="s">
        <v>44</v>
      </c>
      <c r="F33" s="91">
        <f>ROUND((SUM(BE119:BE129)),  2)</f>
        <v>0</v>
      </c>
      <c r="I33" s="92">
        <v>0.21</v>
      </c>
      <c r="J33" s="91">
        <f>ROUND(((SUM(BE119:BE129))*I33),  2)</f>
        <v>0</v>
      </c>
      <c r="L33" s="32"/>
    </row>
    <row r="34" spans="2:12" s="1" customFormat="1" ht="14.45" customHeight="1">
      <c r="B34" s="32"/>
      <c r="E34" s="27" t="s">
        <v>45</v>
      </c>
      <c r="F34" s="91">
        <f>ROUND((SUM(BF119:BF129)),  2)</f>
        <v>0</v>
      </c>
      <c r="I34" s="92">
        <v>0.15</v>
      </c>
      <c r="J34" s="91">
        <f>ROUND(((SUM(BF119:BF129))*I34),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91">
        <f>ROUND((SUM(BG119:BG129)),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91">
        <f>ROUND((SUM(BH119:BH129)),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91">
        <f>ROUND((SUM(BI119:BI129)),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49</v>
      </c>
      <c r="E39" s="57"/>
      <c r="F39" s="57"/>
      <c r="G39" s="95" t="s">
        <v>50</v>
      </c>
      <c r="H39" s="96" t="s">
        <v>51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52</v>
      </c>
      <c r="E50" s="42"/>
      <c r="F50" s="42"/>
      <c r="G50" s="41" t="s">
        <v>53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54</v>
      </c>
      <c r="E61" s="34"/>
      <c r="F61" s="99" t="s">
        <v>55</v>
      </c>
      <c r="G61" s="43" t="s">
        <v>54</v>
      </c>
      <c r="H61" s="34"/>
      <c r="I61" s="34"/>
      <c r="J61" s="100" t="s">
        <v>55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56</v>
      </c>
      <c r="E65" s="42"/>
      <c r="F65" s="42"/>
      <c r="G65" s="41" t="s">
        <v>57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54</v>
      </c>
      <c r="E76" s="34"/>
      <c r="F76" s="99" t="s">
        <v>55</v>
      </c>
      <c r="G76" s="43" t="s">
        <v>54</v>
      </c>
      <c r="H76" s="34"/>
      <c r="I76" s="34"/>
      <c r="J76" s="100" t="s">
        <v>55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107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0" t="str">
        <f>E7</f>
        <v>Okružní křižovatka ulic ŠTEFÁNIKOVA, TŘ.DR.E.BENEŠE - Bohumín</v>
      </c>
      <c r="F85" s="231"/>
      <c r="G85" s="231"/>
      <c r="H85" s="231"/>
      <c r="L85" s="32"/>
    </row>
    <row r="86" spans="2:47" s="1" customFormat="1" ht="12" customHeight="1">
      <c r="B86" s="32"/>
      <c r="C86" s="27" t="s">
        <v>105</v>
      </c>
      <c r="L86" s="32"/>
    </row>
    <row r="87" spans="2:47" s="1" customFormat="1" ht="16.5" customHeight="1">
      <c r="B87" s="32"/>
      <c r="E87" s="210" t="str">
        <f>E9</f>
        <v>1619 - Vedlejší rozpočtové náklady</v>
      </c>
      <c r="F87" s="229"/>
      <c r="G87" s="229"/>
      <c r="H87" s="229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Bohumín</v>
      </c>
      <c r="I89" s="27" t="s">
        <v>22</v>
      </c>
      <c r="J89" s="52" t="str">
        <f>IF(J12="","",J12)</f>
        <v>16. 5. 2023</v>
      </c>
      <c r="L89" s="32"/>
    </row>
    <row r="90" spans="2:47" s="1" customFormat="1" ht="6.95" customHeight="1">
      <c r="B90" s="32"/>
      <c r="L90" s="32"/>
    </row>
    <row r="91" spans="2:47" s="1" customFormat="1" ht="25.7" customHeight="1">
      <c r="B91" s="32"/>
      <c r="C91" s="27" t="s">
        <v>24</v>
      </c>
      <c r="F91" s="25" t="str">
        <f>E15</f>
        <v>Město Bohumín, Masarykova 158, Bohumín</v>
      </c>
      <c r="I91" s="27" t="s">
        <v>30</v>
      </c>
      <c r="J91" s="30" t="str">
        <f>E21</f>
        <v>Báňské Projekty Ostrava, a.s.</v>
      </c>
      <c r="L91" s="32"/>
    </row>
    <row r="92" spans="2:47" s="1" customFormat="1" ht="15.2" customHeight="1">
      <c r="B92" s="32"/>
      <c r="C92" s="27" t="s">
        <v>28</v>
      </c>
      <c r="F92" s="25" t="str">
        <f>IF(E18="","",E18)</f>
        <v>Vyplň údaj</v>
      </c>
      <c r="I92" s="27" t="s">
        <v>35</v>
      </c>
      <c r="J92" s="30" t="str">
        <f>E24</f>
        <v>Hořák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108</v>
      </c>
      <c r="D94" s="93"/>
      <c r="E94" s="93"/>
      <c r="F94" s="93"/>
      <c r="G94" s="93"/>
      <c r="H94" s="93"/>
      <c r="I94" s="93"/>
      <c r="J94" s="102" t="s">
        <v>109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110</v>
      </c>
      <c r="J96" s="66">
        <f>J119</f>
        <v>0</v>
      </c>
      <c r="L96" s="32"/>
      <c r="AU96" s="17" t="s">
        <v>111</v>
      </c>
    </row>
    <row r="97" spans="2:12" s="8" customFormat="1" ht="24.95" customHeight="1">
      <c r="B97" s="104"/>
      <c r="D97" s="105" t="s">
        <v>2060</v>
      </c>
      <c r="E97" s="106"/>
      <c r="F97" s="106"/>
      <c r="G97" s="106"/>
      <c r="H97" s="106"/>
      <c r="I97" s="106"/>
      <c r="J97" s="107">
        <f>J120</f>
        <v>0</v>
      </c>
      <c r="L97" s="104"/>
    </row>
    <row r="98" spans="2:12" s="9" customFormat="1" ht="19.899999999999999" customHeight="1">
      <c r="B98" s="108"/>
      <c r="D98" s="109" t="s">
        <v>2061</v>
      </c>
      <c r="E98" s="110"/>
      <c r="F98" s="110"/>
      <c r="G98" s="110"/>
      <c r="H98" s="110"/>
      <c r="I98" s="110"/>
      <c r="J98" s="111">
        <f>J121</f>
        <v>0</v>
      </c>
      <c r="L98" s="108"/>
    </row>
    <row r="99" spans="2:12" s="9" customFormat="1" ht="19.899999999999999" customHeight="1">
      <c r="B99" s="108"/>
      <c r="D99" s="109" t="s">
        <v>2062</v>
      </c>
      <c r="E99" s="110"/>
      <c r="F99" s="110"/>
      <c r="G99" s="110"/>
      <c r="H99" s="110"/>
      <c r="I99" s="110"/>
      <c r="J99" s="111">
        <f>J123</f>
        <v>0</v>
      </c>
      <c r="L99" s="108"/>
    </row>
    <row r="100" spans="2:12" s="1" customFormat="1" ht="21.75" customHeight="1">
      <c r="B100" s="32"/>
      <c r="L100" s="32"/>
    </row>
    <row r="101" spans="2:12" s="1" customFormat="1" ht="6.95" customHeight="1"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2"/>
    </row>
    <row r="105" spans="2:12" s="1" customFormat="1" ht="6.95" customHeight="1"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2"/>
    </row>
    <row r="106" spans="2:12" s="1" customFormat="1" ht="24.95" customHeight="1">
      <c r="B106" s="32"/>
      <c r="C106" s="21" t="s">
        <v>121</v>
      </c>
      <c r="L106" s="32"/>
    </row>
    <row r="107" spans="2:12" s="1" customFormat="1" ht="6.95" customHeight="1">
      <c r="B107" s="32"/>
      <c r="L107" s="32"/>
    </row>
    <row r="108" spans="2:12" s="1" customFormat="1" ht="12" customHeight="1">
      <c r="B108" s="32"/>
      <c r="C108" s="27" t="s">
        <v>16</v>
      </c>
      <c r="L108" s="32"/>
    </row>
    <row r="109" spans="2:12" s="1" customFormat="1" ht="16.5" customHeight="1">
      <c r="B109" s="32"/>
      <c r="E109" s="230" t="str">
        <f>E7</f>
        <v>Okružní křižovatka ulic ŠTEFÁNIKOVA, TŘ.DR.E.BENEŠE - Bohumín</v>
      </c>
      <c r="F109" s="231"/>
      <c r="G109" s="231"/>
      <c r="H109" s="231"/>
      <c r="L109" s="32"/>
    </row>
    <row r="110" spans="2:12" s="1" customFormat="1" ht="12" customHeight="1">
      <c r="B110" s="32"/>
      <c r="C110" s="27" t="s">
        <v>105</v>
      </c>
      <c r="L110" s="32"/>
    </row>
    <row r="111" spans="2:12" s="1" customFormat="1" ht="16.5" customHeight="1">
      <c r="B111" s="32"/>
      <c r="E111" s="210" t="str">
        <f>E9</f>
        <v>1619 - Vedlejší rozpočtové náklady</v>
      </c>
      <c r="F111" s="229"/>
      <c r="G111" s="229"/>
      <c r="H111" s="229"/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20</v>
      </c>
      <c r="F113" s="25" t="str">
        <f>F12</f>
        <v>Bohumín</v>
      </c>
      <c r="I113" s="27" t="s">
        <v>22</v>
      </c>
      <c r="J113" s="52" t="str">
        <f>IF(J12="","",J12)</f>
        <v>16. 5. 2023</v>
      </c>
      <c r="L113" s="32"/>
    </row>
    <row r="114" spans="2:65" s="1" customFormat="1" ht="6.95" customHeight="1">
      <c r="B114" s="32"/>
      <c r="L114" s="32"/>
    </row>
    <row r="115" spans="2:65" s="1" customFormat="1" ht="25.7" customHeight="1">
      <c r="B115" s="32"/>
      <c r="C115" s="27" t="s">
        <v>24</v>
      </c>
      <c r="F115" s="25" t="str">
        <f>E15</f>
        <v>Město Bohumín, Masarykova 158, Bohumín</v>
      </c>
      <c r="I115" s="27" t="s">
        <v>30</v>
      </c>
      <c r="J115" s="30" t="str">
        <f>E21</f>
        <v>Báňské Projekty Ostrava, a.s.</v>
      </c>
      <c r="L115" s="32"/>
    </row>
    <row r="116" spans="2:65" s="1" customFormat="1" ht="15.2" customHeight="1">
      <c r="B116" s="32"/>
      <c r="C116" s="27" t="s">
        <v>28</v>
      </c>
      <c r="F116" s="25" t="str">
        <f>IF(E18="","",E18)</f>
        <v>Vyplň údaj</v>
      </c>
      <c r="I116" s="27" t="s">
        <v>35</v>
      </c>
      <c r="J116" s="30" t="str">
        <f>E24</f>
        <v>Hořák</v>
      </c>
      <c r="L116" s="32"/>
    </row>
    <row r="117" spans="2:65" s="1" customFormat="1" ht="10.35" customHeight="1">
      <c r="B117" s="32"/>
      <c r="L117" s="32"/>
    </row>
    <row r="118" spans="2:65" s="10" customFormat="1" ht="29.25" customHeight="1">
      <c r="B118" s="112"/>
      <c r="C118" s="113" t="s">
        <v>122</v>
      </c>
      <c r="D118" s="114" t="s">
        <v>64</v>
      </c>
      <c r="E118" s="114" t="s">
        <v>60</v>
      </c>
      <c r="F118" s="114" t="s">
        <v>61</v>
      </c>
      <c r="G118" s="114" t="s">
        <v>123</v>
      </c>
      <c r="H118" s="114" t="s">
        <v>124</v>
      </c>
      <c r="I118" s="114" t="s">
        <v>125</v>
      </c>
      <c r="J118" s="114" t="s">
        <v>109</v>
      </c>
      <c r="K118" s="115" t="s">
        <v>126</v>
      </c>
      <c r="L118" s="112"/>
      <c r="M118" s="59" t="s">
        <v>1</v>
      </c>
      <c r="N118" s="60" t="s">
        <v>43</v>
      </c>
      <c r="O118" s="60" t="s">
        <v>127</v>
      </c>
      <c r="P118" s="60" t="s">
        <v>128</v>
      </c>
      <c r="Q118" s="60" t="s">
        <v>129</v>
      </c>
      <c r="R118" s="60" t="s">
        <v>130</v>
      </c>
      <c r="S118" s="60" t="s">
        <v>131</v>
      </c>
      <c r="T118" s="61" t="s">
        <v>132</v>
      </c>
    </row>
    <row r="119" spans="2:65" s="1" customFormat="1" ht="22.9" customHeight="1">
      <c r="B119" s="32"/>
      <c r="C119" s="64" t="s">
        <v>133</v>
      </c>
      <c r="J119" s="116">
        <f>BK119</f>
        <v>0</v>
      </c>
      <c r="L119" s="32"/>
      <c r="M119" s="62"/>
      <c r="N119" s="53"/>
      <c r="O119" s="53"/>
      <c r="P119" s="117">
        <f>P120</f>
        <v>0</v>
      </c>
      <c r="Q119" s="53"/>
      <c r="R119" s="117">
        <f>R120</f>
        <v>0</v>
      </c>
      <c r="S119" s="53"/>
      <c r="T119" s="118">
        <f>T120</f>
        <v>0</v>
      </c>
      <c r="AT119" s="17" t="s">
        <v>78</v>
      </c>
      <c r="AU119" s="17" t="s">
        <v>111</v>
      </c>
      <c r="BK119" s="119">
        <f>BK120</f>
        <v>0</v>
      </c>
    </row>
    <row r="120" spans="2:65" s="11" customFormat="1" ht="25.9" customHeight="1">
      <c r="B120" s="120"/>
      <c r="D120" s="121" t="s">
        <v>78</v>
      </c>
      <c r="E120" s="122" t="s">
        <v>2063</v>
      </c>
      <c r="F120" s="122" t="s">
        <v>101</v>
      </c>
      <c r="I120" s="123"/>
      <c r="J120" s="124">
        <f>BK120</f>
        <v>0</v>
      </c>
      <c r="L120" s="120"/>
      <c r="M120" s="125"/>
      <c r="P120" s="126">
        <f>P121+P123</f>
        <v>0</v>
      </c>
      <c r="R120" s="126">
        <f>R121+R123</f>
        <v>0</v>
      </c>
      <c r="T120" s="127">
        <f>T121+T123</f>
        <v>0</v>
      </c>
      <c r="AR120" s="121" t="s">
        <v>162</v>
      </c>
      <c r="AT120" s="128" t="s">
        <v>78</v>
      </c>
      <c r="AU120" s="128" t="s">
        <v>79</v>
      </c>
      <c r="AY120" s="121" t="s">
        <v>136</v>
      </c>
      <c r="BK120" s="129">
        <f>BK121+BK123</f>
        <v>0</v>
      </c>
    </row>
    <row r="121" spans="2:65" s="11" customFormat="1" ht="22.9" customHeight="1">
      <c r="B121" s="120"/>
      <c r="D121" s="121" t="s">
        <v>78</v>
      </c>
      <c r="E121" s="130" t="s">
        <v>2064</v>
      </c>
      <c r="F121" s="130" t="s">
        <v>2065</v>
      </c>
      <c r="I121" s="123"/>
      <c r="J121" s="131">
        <f>BK121</f>
        <v>0</v>
      </c>
      <c r="L121" s="120"/>
      <c r="M121" s="125"/>
      <c r="P121" s="126">
        <f>P122</f>
        <v>0</v>
      </c>
      <c r="R121" s="126">
        <f>R122</f>
        <v>0</v>
      </c>
      <c r="T121" s="127">
        <f>T122</f>
        <v>0</v>
      </c>
      <c r="AR121" s="121" t="s">
        <v>162</v>
      </c>
      <c r="AT121" s="128" t="s">
        <v>78</v>
      </c>
      <c r="AU121" s="128" t="s">
        <v>87</v>
      </c>
      <c r="AY121" s="121" t="s">
        <v>136</v>
      </c>
      <c r="BK121" s="129">
        <f>BK122</f>
        <v>0</v>
      </c>
    </row>
    <row r="122" spans="2:65" s="1" customFormat="1" ht="24.2" customHeight="1">
      <c r="B122" s="32"/>
      <c r="C122" s="132" t="s">
        <v>87</v>
      </c>
      <c r="D122" s="132" t="s">
        <v>138</v>
      </c>
      <c r="E122" s="133" t="s">
        <v>2066</v>
      </c>
      <c r="F122" s="134" t="s">
        <v>2067</v>
      </c>
      <c r="G122" s="135" t="s">
        <v>141</v>
      </c>
      <c r="H122" s="136">
        <v>1</v>
      </c>
      <c r="I122" s="137"/>
      <c r="J122" s="138">
        <f>ROUND(I122*H122,2)</f>
        <v>0</v>
      </c>
      <c r="K122" s="134" t="s">
        <v>142</v>
      </c>
      <c r="L122" s="32"/>
      <c r="M122" s="139" t="s">
        <v>1</v>
      </c>
      <c r="N122" s="140" t="s">
        <v>44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2068</v>
      </c>
      <c r="AT122" s="143" t="s">
        <v>138</v>
      </c>
      <c r="AU122" s="143" t="s">
        <v>90</v>
      </c>
      <c r="AY122" s="17" t="s">
        <v>136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87</v>
      </c>
      <c r="BK122" s="144">
        <f>ROUND(I122*H122,2)</f>
        <v>0</v>
      </c>
      <c r="BL122" s="17" t="s">
        <v>2068</v>
      </c>
      <c r="BM122" s="143" t="s">
        <v>2069</v>
      </c>
    </row>
    <row r="123" spans="2:65" s="11" customFormat="1" ht="22.9" customHeight="1">
      <c r="B123" s="120"/>
      <c r="D123" s="121" t="s">
        <v>78</v>
      </c>
      <c r="E123" s="130" t="s">
        <v>2070</v>
      </c>
      <c r="F123" s="130" t="s">
        <v>2071</v>
      </c>
      <c r="I123" s="123"/>
      <c r="J123" s="131">
        <f>BK123</f>
        <v>0</v>
      </c>
      <c r="L123" s="120"/>
      <c r="M123" s="125"/>
      <c r="P123" s="126">
        <f>SUM(P124:P129)</f>
        <v>0</v>
      </c>
      <c r="R123" s="126">
        <f>SUM(R124:R129)</f>
        <v>0</v>
      </c>
      <c r="T123" s="127">
        <f>SUM(T124:T129)</f>
        <v>0</v>
      </c>
      <c r="AR123" s="121" t="s">
        <v>143</v>
      </c>
      <c r="AT123" s="128" t="s">
        <v>78</v>
      </c>
      <c r="AU123" s="128" t="s">
        <v>87</v>
      </c>
      <c r="AY123" s="121" t="s">
        <v>136</v>
      </c>
      <c r="BK123" s="129">
        <f>SUM(BK124:BK129)</f>
        <v>0</v>
      </c>
    </row>
    <row r="124" spans="2:65" s="1" customFormat="1" ht="16.5" customHeight="1">
      <c r="B124" s="32"/>
      <c r="C124" s="132" t="s">
        <v>90</v>
      </c>
      <c r="D124" s="132" t="s">
        <v>138</v>
      </c>
      <c r="E124" s="133" t="s">
        <v>2072</v>
      </c>
      <c r="F124" s="134" t="s">
        <v>2073</v>
      </c>
      <c r="G124" s="135" t="s">
        <v>141</v>
      </c>
      <c r="H124" s="136">
        <v>1</v>
      </c>
      <c r="I124" s="137"/>
      <c r="J124" s="138">
        <f>ROUND(I124*H124,2)</f>
        <v>0</v>
      </c>
      <c r="K124" s="134" t="s">
        <v>1</v>
      </c>
      <c r="L124" s="32"/>
      <c r="M124" s="139" t="s">
        <v>1</v>
      </c>
      <c r="N124" s="140" t="s">
        <v>44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2068</v>
      </c>
      <c r="AT124" s="143" t="s">
        <v>138</v>
      </c>
      <c r="AU124" s="143" t="s">
        <v>90</v>
      </c>
      <c r="AY124" s="17" t="s">
        <v>136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87</v>
      </c>
      <c r="BK124" s="144">
        <f>ROUND(I124*H124,2)</f>
        <v>0</v>
      </c>
      <c r="BL124" s="17" t="s">
        <v>2068</v>
      </c>
      <c r="BM124" s="143" t="s">
        <v>2074</v>
      </c>
    </row>
    <row r="125" spans="2:65" s="14" customFormat="1">
      <c r="B125" s="160"/>
      <c r="D125" s="146" t="s">
        <v>145</v>
      </c>
      <c r="E125" s="161" t="s">
        <v>1</v>
      </c>
      <c r="F125" s="162" t="s">
        <v>2075</v>
      </c>
      <c r="H125" s="161" t="s">
        <v>1</v>
      </c>
      <c r="I125" s="163"/>
      <c r="L125" s="160"/>
      <c r="M125" s="164"/>
      <c r="T125" s="165"/>
      <c r="AT125" s="161" t="s">
        <v>145</v>
      </c>
      <c r="AU125" s="161" t="s">
        <v>90</v>
      </c>
      <c r="AV125" s="14" t="s">
        <v>87</v>
      </c>
      <c r="AW125" s="14" t="s">
        <v>34</v>
      </c>
      <c r="AX125" s="14" t="s">
        <v>79</v>
      </c>
      <c r="AY125" s="161" t="s">
        <v>136</v>
      </c>
    </row>
    <row r="126" spans="2:65" s="14" customFormat="1">
      <c r="B126" s="160"/>
      <c r="D126" s="146" t="s">
        <v>145</v>
      </c>
      <c r="E126" s="161" t="s">
        <v>1</v>
      </c>
      <c r="F126" s="162" t="s">
        <v>2076</v>
      </c>
      <c r="H126" s="161" t="s">
        <v>1</v>
      </c>
      <c r="I126" s="163"/>
      <c r="L126" s="160"/>
      <c r="M126" s="164"/>
      <c r="T126" s="165"/>
      <c r="AT126" s="161" t="s">
        <v>145</v>
      </c>
      <c r="AU126" s="161" t="s">
        <v>90</v>
      </c>
      <c r="AV126" s="14" t="s">
        <v>87</v>
      </c>
      <c r="AW126" s="14" t="s">
        <v>34</v>
      </c>
      <c r="AX126" s="14" t="s">
        <v>79</v>
      </c>
      <c r="AY126" s="161" t="s">
        <v>136</v>
      </c>
    </row>
    <row r="127" spans="2:65" s="14" customFormat="1" ht="22.5">
      <c r="B127" s="160"/>
      <c r="D127" s="146" t="s">
        <v>145</v>
      </c>
      <c r="E127" s="161" t="s">
        <v>1</v>
      </c>
      <c r="F127" s="162" t="s">
        <v>2077</v>
      </c>
      <c r="H127" s="161" t="s">
        <v>1</v>
      </c>
      <c r="I127" s="163"/>
      <c r="L127" s="160"/>
      <c r="M127" s="164"/>
      <c r="T127" s="165"/>
      <c r="AT127" s="161" t="s">
        <v>145</v>
      </c>
      <c r="AU127" s="161" t="s">
        <v>90</v>
      </c>
      <c r="AV127" s="14" t="s">
        <v>87</v>
      </c>
      <c r="AW127" s="14" t="s">
        <v>34</v>
      </c>
      <c r="AX127" s="14" t="s">
        <v>79</v>
      </c>
      <c r="AY127" s="161" t="s">
        <v>136</v>
      </c>
    </row>
    <row r="128" spans="2:65" s="14" customFormat="1">
      <c r="B128" s="160"/>
      <c r="D128" s="146" t="s">
        <v>145</v>
      </c>
      <c r="E128" s="161" t="s">
        <v>1</v>
      </c>
      <c r="F128" s="162" t="s">
        <v>2078</v>
      </c>
      <c r="H128" s="161" t="s">
        <v>1</v>
      </c>
      <c r="I128" s="163"/>
      <c r="L128" s="160"/>
      <c r="M128" s="164"/>
      <c r="T128" s="165"/>
      <c r="AT128" s="161" t="s">
        <v>145</v>
      </c>
      <c r="AU128" s="161" t="s">
        <v>90</v>
      </c>
      <c r="AV128" s="14" t="s">
        <v>87</v>
      </c>
      <c r="AW128" s="14" t="s">
        <v>34</v>
      </c>
      <c r="AX128" s="14" t="s">
        <v>79</v>
      </c>
      <c r="AY128" s="161" t="s">
        <v>136</v>
      </c>
    </row>
    <row r="129" spans="2:51" s="12" customFormat="1">
      <c r="B129" s="145"/>
      <c r="D129" s="146" t="s">
        <v>145</v>
      </c>
      <c r="E129" s="147" t="s">
        <v>1</v>
      </c>
      <c r="F129" s="148" t="s">
        <v>2079</v>
      </c>
      <c r="H129" s="149">
        <v>1</v>
      </c>
      <c r="I129" s="150"/>
      <c r="L129" s="145"/>
      <c r="M129" s="188"/>
      <c r="N129" s="189"/>
      <c r="O129" s="189"/>
      <c r="P129" s="189"/>
      <c r="Q129" s="189"/>
      <c r="R129" s="189"/>
      <c r="S129" s="189"/>
      <c r="T129" s="190"/>
      <c r="AT129" s="147" t="s">
        <v>145</v>
      </c>
      <c r="AU129" s="147" t="s">
        <v>90</v>
      </c>
      <c r="AV129" s="12" t="s">
        <v>90</v>
      </c>
      <c r="AW129" s="12" t="s">
        <v>34</v>
      </c>
      <c r="AX129" s="12" t="s">
        <v>87</v>
      </c>
      <c r="AY129" s="147" t="s">
        <v>136</v>
      </c>
    </row>
    <row r="130" spans="2:51" s="1" customFormat="1" ht="6.95" customHeight="1">
      <c r="B130" s="44"/>
      <c r="C130" s="45"/>
      <c r="D130" s="45"/>
      <c r="E130" s="45"/>
      <c r="F130" s="45"/>
      <c r="G130" s="45"/>
      <c r="H130" s="45"/>
      <c r="I130" s="45"/>
      <c r="J130" s="45"/>
      <c r="K130" s="45"/>
      <c r="L130" s="32"/>
    </row>
  </sheetData>
  <sheetProtection algorithmName="SHA-512" hashValue="e6X3tJM3FkI19dsjaE+hALQio0coFvEpp7lrOypkk1ccx1rW96uKKma74IE1qC51BLECPHPPy149svJjw47Gzg==" saltValue="dQq+UdJx3o9PuMP/sGmsiQILJdob1Y+LiTLmby/3OMknMvVGtkOLHTH3LMEqbOsa/rj47XqpWpwplohrzwd7vw==" spinCount="100000" sheet="1" objects="1" scenarios="1" formatColumns="0" formatRows="0" autoFilter="0"/>
  <autoFilter ref="C118:K129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1601 - SO 301 Vodovod</vt:lpstr>
      <vt:lpstr>1602 - SO 302 Úprava vodo...</vt:lpstr>
      <vt:lpstr>1603 - SO 303 Kanalizace</vt:lpstr>
      <vt:lpstr>1604 - SO 304 Přípojky od...</vt:lpstr>
      <vt:lpstr>1619 - Vedlejší rozpočtov...</vt:lpstr>
      <vt:lpstr>'1601 - SO 301 Vodovod'!Názvy_tisku</vt:lpstr>
      <vt:lpstr>'1602 - SO 302 Úprava vodo...'!Názvy_tisku</vt:lpstr>
      <vt:lpstr>'1603 - SO 303 Kanalizace'!Názvy_tisku</vt:lpstr>
      <vt:lpstr>'1604 - SO 304 Přípojky od...'!Názvy_tisku</vt:lpstr>
      <vt:lpstr>'1619 - Vedlejší rozpočtov...'!Názvy_tisku</vt:lpstr>
      <vt:lpstr>'Rekapitulace stavby'!Názvy_tisku</vt:lpstr>
      <vt:lpstr>'1601 - SO 301 Vodovod'!Oblast_tisku</vt:lpstr>
      <vt:lpstr>'1602 - SO 302 Úprava vodo...'!Oblast_tisku</vt:lpstr>
      <vt:lpstr>'1603 - SO 303 Kanalizace'!Oblast_tisku</vt:lpstr>
      <vt:lpstr>'1604 - SO 304 Přípojky od...'!Oblast_tisku</vt:lpstr>
      <vt:lpstr>'1619 - Vedlejší rozpočtov...'!Oblast_tisku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PC-HORAK\Antonin</dc:creator>
  <cp:lastModifiedBy>Antonin</cp:lastModifiedBy>
  <cp:lastPrinted>2023-08-11T07:57:36Z</cp:lastPrinted>
  <dcterms:created xsi:type="dcterms:W3CDTF">2023-08-11T07:55:57Z</dcterms:created>
  <dcterms:modified xsi:type="dcterms:W3CDTF">2023-08-30T08:12:04Z</dcterms:modified>
</cp:coreProperties>
</file>