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P:\Aktivní\SL4002300014 Bohumín\Work\Rozpočet\"/>
    </mc:Choice>
  </mc:AlternateContent>
  <xr:revisionPtr revIDLastSave="0" documentId="13_ncr:1_{AAD5EA6B-6442-4108-A26F-30EA683E18F4}" xr6:coauthVersionLast="47" xr6:coauthVersionMax="47" xr10:uidLastSave="{00000000-0000-0000-0000-000000000000}"/>
  <bookViews>
    <workbookView xWindow="-110" yWindow="-110" windowWidth="25820" windowHeight="14620" firstSheet="1" activeTab="1" xr2:uid="{00000000-000D-0000-FFFF-FFFF00000000}"/>
  </bookViews>
  <sheets>
    <sheet name="Rekapitulace stavby" sheetId="1" r:id="rId1"/>
    <sheet name="SO01.1 - Gravitační kanal..." sheetId="2" r:id="rId2"/>
    <sheet name="SO01.2 - Výtlačné potrubí..." sheetId="3" r:id="rId3"/>
    <sheet name="SO01.3 - ČSOV" sheetId="4" r:id="rId4"/>
    <sheet name="SO01.4 - Odlehčovací komo..." sheetId="5" r:id="rId5"/>
    <sheet name="SO01.5 - Bourání a zasypá..." sheetId="6" r:id="rId6"/>
    <sheet name="VON - Vedlejší a ostatní ..." sheetId="7" r:id="rId7"/>
  </sheets>
  <definedNames>
    <definedName name="_xlnm._FilterDatabase" localSheetId="1" hidden="1">'SO01.1 - Gravitační kanal...'!$C$129:$K$1320</definedName>
    <definedName name="_xlnm._FilterDatabase" localSheetId="2" hidden="1">'SO01.2 - Výtlačné potrubí...'!$C$128:$K$976</definedName>
    <definedName name="_xlnm._FilterDatabase" localSheetId="3" hidden="1">'SO01.3 - ČSOV'!$C$132:$K$640</definedName>
    <definedName name="_xlnm._FilterDatabase" localSheetId="4" hidden="1">'SO01.4 - Odlehčovací komo...'!$C$131:$K$1183</definedName>
    <definedName name="_xlnm._FilterDatabase" localSheetId="5" hidden="1">'SO01.5 - Bourání a zasypá...'!$C$127:$K$382</definedName>
    <definedName name="_xlnm._FilterDatabase" localSheetId="6" hidden="1">'VON - Vedlejší a ostatní ...'!$C$126:$K$177</definedName>
    <definedName name="_xlnm.Print_Titles" localSheetId="0">'Rekapitulace stavby'!$92:$92</definedName>
    <definedName name="_xlnm.Print_Titles" localSheetId="1">'SO01.1 - Gravitační kanal...'!$129:$129</definedName>
    <definedName name="_xlnm.Print_Titles" localSheetId="2">'SO01.2 - Výtlačné potrubí...'!$128:$128</definedName>
    <definedName name="_xlnm.Print_Titles" localSheetId="3">'SO01.3 - ČSOV'!$132:$132</definedName>
    <definedName name="_xlnm.Print_Titles" localSheetId="4">'SO01.4 - Odlehčovací komo...'!$131:$131</definedName>
    <definedName name="_xlnm.Print_Titles" localSheetId="5">'SO01.5 - Bourání a zasypá...'!$127:$127</definedName>
    <definedName name="_xlnm.Print_Titles" localSheetId="6">'VON - Vedlejší a ostatní ...'!$126:$126</definedName>
    <definedName name="_xlnm.Print_Area" localSheetId="0">'Rekapitulace stavby'!$D$4:$AO$76,'Rekapitulace stavby'!$C$82:$AQ$101</definedName>
    <definedName name="_xlnm.Print_Area" localSheetId="1">'SO01.1 - Gravitační kanal...'!$C$4:$J$41,'SO01.1 - Gravitační kanal...'!$C$50:$J$76,'SO01.1 - Gravitační kanal...'!$C$82:$J$111,'SO01.1 - Gravitační kanal...'!$C$117:$J$1320</definedName>
    <definedName name="_xlnm.Print_Area" localSheetId="2">'SO01.2 - Výtlačné potrubí...'!$C$4:$J$41,'SO01.2 - Výtlačné potrubí...'!$C$50:$J$76,'SO01.2 - Výtlačné potrubí...'!$C$82:$J$110,'SO01.2 - Výtlačné potrubí...'!$C$116:$J$976</definedName>
    <definedName name="_xlnm.Print_Area" localSheetId="3">'SO01.3 - ČSOV'!$C$4:$J$41,'SO01.3 - ČSOV'!$C$50:$J$76,'SO01.3 - ČSOV'!$C$82:$J$114,'SO01.3 - ČSOV'!$C$120:$J$640</definedName>
    <definedName name="_xlnm.Print_Area" localSheetId="4">'SO01.4 - Odlehčovací komo...'!$C$4:$J$41,'SO01.4 - Odlehčovací komo...'!$C$50:$J$76,'SO01.4 - Odlehčovací komo...'!$C$82:$J$113,'SO01.4 - Odlehčovací komo...'!$C$119:$J$1183</definedName>
    <definedName name="_xlnm.Print_Area" localSheetId="5">'SO01.5 - Bourání a zasypá...'!$C$4:$J$41,'SO01.5 - Bourání a zasypá...'!$C$50:$J$76,'SO01.5 - Bourání a zasypá...'!$C$82:$J$109,'SO01.5 - Bourání a zasypá...'!$C$115:$J$382</definedName>
    <definedName name="_xlnm.Print_Area" localSheetId="6">'VON - Vedlejší a ostatní ...'!$C$4:$J$41,'VON - Vedlejší a ostatní ...'!$C$50:$J$76,'VON - Vedlejší a ostatní ...'!$C$82:$J$108,'VON - Vedlejší a ostatní ...'!$C$114:$J$177</definedName>
  </definedNames>
  <calcPr calcId="191029"/>
</workbook>
</file>

<file path=xl/calcChain.xml><?xml version="1.0" encoding="utf-8"?>
<calcChain xmlns="http://schemas.openxmlformats.org/spreadsheetml/2006/main">
  <c r="J1334" i="2" l="1"/>
  <c r="P1334" i="2"/>
  <c r="R1334" i="2"/>
  <c r="T1334" i="2"/>
  <c r="BE1334" i="2"/>
  <c r="BF1334" i="2"/>
  <c r="BG1334" i="2"/>
  <c r="BH1334" i="2"/>
  <c r="BI1334" i="2"/>
  <c r="BK1334" i="2"/>
  <c r="BK1333" i="2"/>
  <c r="BI1333" i="2"/>
  <c r="BH1333" i="2"/>
  <c r="BG1333" i="2"/>
  <c r="BF1333" i="2"/>
  <c r="T1333" i="2"/>
  <c r="R1333" i="2"/>
  <c r="P1333" i="2"/>
  <c r="J1333" i="2"/>
  <c r="BE1333" i="2" s="1"/>
  <c r="BK1328" i="2"/>
  <c r="BI1328" i="2"/>
  <c r="BH1328" i="2"/>
  <c r="BG1328" i="2"/>
  <c r="BF1328" i="2"/>
  <c r="T1328" i="2"/>
  <c r="T1323" i="2" s="1"/>
  <c r="T1322" i="2" s="1"/>
  <c r="R1328" i="2"/>
  <c r="R1323" i="2" s="1"/>
  <c r="R1322" i="2" s="1"/>
  <c r="P1328" i="2"/>
  <c r="P1323" i="2" s="1"/>
  <c r="P1322" i="2" s="1"/>
  <c r="J1328" i="2"/>
  <c r="BE1328" i="2" s="1"/>
  <c r="BK1324" i="2"/>
  <c r="BK1323" i="2" s="1"/>
  <c r="BI1324" i="2"/>
  <c r="BH1324" i="2"/>
  <c r="BG1324" i="2"/>
  <c r="BF1324" i="2"/>
  <c r="T1324" i="2"/>
  <c r="R1324" i="2"/>
  <c r="P1324" i="2"/>
  <c r="J1324" i="2"/>
  <c r="BE1324" i="2" s="1"/>
  <c r="J39" i="7"/>
  <c r="J38" i="7"/>
  <c r="AY100" i="1" s="1"/>
  <c r="J37" i="7"/>
  <c r="AX100" i="1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T166" i="7"/>
  <c r="R167" i="7"/>
  <c r="R166" i="7" s="1"/>
  <c r="P167" i="7"/>
  <c r="P166" i="7"/>
  <c r="BI165" i="7"/>
  <c r="BH165" i="7"/>
  <c r="BG165" i="7"/>
  <c r="BF165" i="7"/>
  <c r="T165" i="7"/>
  <c r="T164" i="7" s="1"/>
  <c r="R165" i="7"/>
  <c r="R164" i="7"/>
  <c r="P165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T145" i="7"/>
  <c r="R146" i="7"/>
  <c r="R145" i="7"/>
  <c r="P146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J124" i="7"/>
  <c r="F124" i="7"/>
  <c r="J123" i="7"/>
  <c r="F123" i="7"/>
  <c r="F121" i="7"/>
  <c r="E119" i="7"/>
  <c r="J31" i="7"/>
  <c r="J92" i="7"/>
  <c r="F92" i="7"/>
  <c r="J91" i="7"/>
  <c r="F91" i="7"/>
  <c r="F89" i="7"/>
  <c r="E87" i="7"/>
  <c r="J12" i="7"/>
  <c r="J121" i="7"/>
  <c r="E7" i="7"/>
  <c r="E85" i="7"/>
  <c r="J39" i="6"/>
  <c r="J38" i="6"/>
  <c r="AY99" i="1" s="1"/>
  <c r="J37" i="6"/>
  <c r="AX99" i="1" s="1"/>
  <c r="BI382" i="6"/>
  <c r="BH382" i="6"/>
  <c r="BG382" i="6"/>
  <c r="BF382" i="6"/>
  <c r="T382" i="6"/>
  <c r="T381" i="6"/>
  <c r="R382" i="6"/>
  <c r="R381" i="6"/>
  <c r="P382" i="6"/>
  <c r="P381" i="6"/>
  <c r="BI377" i="6"/>
  <c r="BH377" i="6"/>
  <c r="BG377" i="6"/>
  <c r="BF377" i="6"/>
  <c r="T377" i="6"/>
  <c r="R377" i="6"/>
  <c r="P377" i="6"/>
  <c r="BI373" i="6"/>
  <c r="BH373" i="6"/>
  <c r="BG373" i="6"/>
  <c r="BF373" i="6"/>
  <c r="T373" i="6"/>
  <c r="R373" i="6"/>
  <c r="P373" i="6"/>
  <c r="BI369" i="6"/>
  <c r="BH369" i="6"/>
  <c r="BG369" i="6"/>
  <c r="BF369" i="6"/>
  <c r="T369" i="6"/>
  <c r="R369" i="6"/>
  <c r="P369" i="6"/>
  <c r="BI368" i="6"/>
  <c r="BH368" i="6"/>
  <c r="BG368" i="6"/>
  <c r="BF368" i="6"/>
  <c r="T368" i="6"/>
  <c r="R368" i="6"/>
  <c r="P368" i="6"/>
  <c r="BI362" i="6"/>
  <c r="BH362" i="6"/>
  <c r="BG362" i="6"/>
  <c r="BF362" i="6"/>
  <c r="T362" i="6"/>
  <c r="R362" i="6"/>
  <c r="P362" i="6"/>
  <c r="BI356" i="6"/>
  <c r="BH356" i="6"/>
  <c r="BG356" i="6"/>
  <c r="BF356" i="6"/>
  <c r="T356" i="6"/>
  <c r="R356" i="6"/>
  <c r="P356" i="6"/>
  <c r="BI352" i="6"/>
  <c r="BH352" i="6"/>
  <c r="BG352" i="6"/>
  <c r="BF352" i="6"/>
  <c r="T352" i="6"/>
  <c r="R352" i="6"/>
  <c r="P352" i="6"/>
  <c r="BI348" i="6"/>
  <c r="BH348" i="6"/>
  <c r="BG348" i="6"/>
  <c r="BF348" i="6"/>
  <c r="T348" i="6"/>
  <c r="R348" i="6"/>
  <c r="P348" i="6"/>
  <c r="BI342" i="6"/>
  <c r="BH342" i="6"/>
  <c r="BG342" i="6"/>
  <c r="BF342" i="6"/>
  <c r="T342" i="6"/>
  <c r="R342" i="6"/>
  <c r="P342" i="6"/>
  <c r="BI338" i="6"/>
  <c r="BH338" i="6"/>
  <c r="BG338" i="6"/>
  <c r="BF338" i="6"/>
  <c r="T338" i="6"/>
  <c r="R338" i="6"/>
  <c r="P338" i="6"/>
  <c r="BI333" i="6"/>
  <c r="BH333" i="6"/>
  <c r="BG333" i="6"/>
  <c r="BF333" i="6"/>
  <c r="T333" i="6"/>
  <c r="R333" i="6"/>
  <c r="P333" i="6"/>
  <c r="BI329" i="6"/>
  <c r="BH329" i="6"/>
  <c r="BG329" i="6"/>
  <c r="BF329" i="6"/>
  <c r="T329" i="6"/>
  <c r="R329" i="6"/>
  <c r="P329" i="6"/>
  <c r="BI319" i="6"/>
  <c r="BH319" i="6"/>
  <c r="BG319" i="6"/>
  <c r="BF319" i="6"/>
  <c r="T319" i="6"/>
  <c r="R319" i="6"/>
  <c r="P319" i="6"/>
  <c r="BI302" i="6"/>
  <c r="BH302" i="6"/>
  <c r="BG302" i="6"/>
  <c r="BF302" i="6"/>
  <c r="T302" i="6"/>
  <c r="R302" i="6"/>
  <c r="P302" i="6"/>
  <c r="BI293" i="6"/>
  <c r="BH293" i="6"/>
  <c r="BG293" i="6"/>
  <c r="BF293" i="6"/>
  <c r="T293" i="6"/>
  <c r="R293" i="6"/>
  <c r="P293" i="6"/>
  <c r="BI288" i="6"/>
  <c r="BH288" i="6"/>
  <c r="BG288" i="6"/>
  <c r="BF288" i="6"/>
  <c r="T288" i="6"/>
  <c r="R288" i="6"/>
  <c r="P288" i="6"/>
  <c r="BI281" i="6"/>
  <c r="BH281" i="6"/>
  <c r="BG281" i="6"/>
  <c r="BF281" i="6"/>
  <c r="T281" i="6"/>
  <c r="R281" i="6"/>
  <c r="P281" i="6"/>
  <c r="BI276" i="6"/>
  <c r="BH276" i="6"/>
  <c r="BG276" i="6"/>
  <c r="BF276" i="6"/>
  <c r="T276" i="6"/>
  <c r="R276" i="6"/>
  <c r="P276" i="6"/>
  <c r="BI271" i="6"/>
  <c r="BH271" i="6"/>
  <c r="BG271" i="6"/>
  <c r="BF271" i="6"/>
  <c r="T271" i="6"/>
  <c r="R271" i="6"/>
  <c r="P271" i="6"/>
  <c r="BI265" i="6"/>
  <c r="BH265" i="6"/>
  <c r="BG265" i="6"/>
  <c r="BF265" i="6"/>
  <c r="T265" i="6"/>
  <c r="T264" i="6"/>
  <c r="R265" i="6"/>
  <c r="R264" i="6"/>
  <c r="P265" i="6"/>
  <c r="P264" i="6"/>
  <c r="BI254" i="6"/>
  <c r="BH254" i="6"/>
  <c r="BG254" i="6"/>
  <c r="BF254" i="6"/>
  <c r="T254" i="6"/>
  <c r="R254" i="6"/>
  <c r="P254" i="6"/>
  <c r="BI245" i="6"/>
  <c r="BH245" i="6"/>
  <c r="BG245" i="6"/>
  <c r="BF245" i="6"/>
  <c r="T245" i="6"/>
  <c r="R245" i="6"/>
  <c r="P245" i="6"/>
  <c r="BI236" i="6"/>
  <c r="BH236" i="6"/>
  <c r="BG236" i="6"/>
  <c r="BF236" i="6"/>
  <c r="T236" i="6"/>
  <c r="R236" i="6"/>
  <c r="P236" i="6"/>
  <c r="BI227" i="6"/>
  <c r="BH227" i="6"/>
  <c r="BG227" i="6"/>
  <c r="BF227" i="6"/>
  <c r="T227" i="6"/>
  <c r="R227" i="6"/>
  <c r="P227" i="6"/>
  <c r="BI218" i="6"/>
  <c r="BH218" i="6"/>
  <c r="BG218" i="6"/>
  <c r="BF218" i="6"/>
  <c r="T218" i="6"/>
  <c r="R218" i="6"/>
  <c r="P218" i="6"/>
  <c r="BI213" i="6"/>
  <c r="BH213" i="6"/>
  <c r="BG213" i="6"/>
  <c r="BF213" i="6"/>
  <c r="T213" i="6"/>
  <c r="R213" i="6"/>
  <c r="P213" i="6"/>
  <c r="BI208" i="6"/>
  <c r="BH208" i="6"/>
  <c r="BG208" i="6"/>
  <c r="BF208" i="6"/>
  <c r="T208" i="6"/>
  <c r="R208" i="6"/>
  <c r="P208" i="6"/>
  <c r="BI203" i="6"/>
  <c r="BH203" i="6"/>
  <c r="BG203" i="6"/>
  <c r="BF203" i="6"/>
  <c r="T203" i="6"/>
  <c r="R203" i="6"/>
  <c r="P203" i="6"/>
  <c r="BI198" i="6"/>
  <c r="BH198" i="6"/>
  <c r="BG198" i="6"/>
  <c r="BF198" i="6"/>
  <c r="T198" i="6"/>
  <c r="R198" i="6"/>
  <c r="P198" i="6"/>
  <c r="BI192" i="6"/>
  <c r="BH192" i="6"/>
  <c r="BG192" i="6"/>
  <c r="BF192" i="6"/>
  <c r="T192" i="6"/>
  <c r="R192" i="6"/>
  <c r="P192" i="6"/>
  <c r="BI186" i="6"/>
  <c r="BH186" i="6"/>
  <c r="BG186" i="6"/>
  <c r="BF186" i="6"/>
  <c r="T186" i="6"/>
  <c r="R186" i="6"/>
  <c r="P186" i="6"/>
  <c r="BI182" i="6"/>
  <c r="BH182" i="6"/>
  <c r="BG182" i="6"/>
  <c r="BF182" i="6"/>
  <c r="T182" i="6"/>
  <c r="R182" i="6"/>
  <c r="P182" i="6"/>
  <c r="BI171" i="6"/>
  <c r="BH171" i="6"/>
  <c r="BG171" i="6"/>
  <c r="BF171" i="6"/>
  <c r="T171" i="6"/>
  <c r="R171" i="6"/>
  <c r="P171" i="6"/>
  <c r="BI160" i="6"/>
  <c r="BH160" i="6"/>
  <c r="BG160" i="6"/>
  <c r="BF160" i="6"/>
  <c r="T160" i="6"/>
  <c r="R160" i="6"/>
  <c r="P160" i="6"/>
  <c r="BI153" i="6"/>
  <c r="BH153" i="6"/>
  <c r="BG153" i="6"/>
  <c r="BF153" i="6"/>
  <c r="T153" i="6"/>
  <c r="R153" i="6"/>
  <c r="P153" i="6"/>
  <c r="BI149" i="6"/>
  <c r="BH149" i="6"/>
  <c r="BG149" i="6"/>
  <c r="BF149" i="6"/>
  <c r="T149" i="6"/>
  <c r="R149" i="6"/>
  <c r="P149" i="6"/>
  <c r="BI145" i="6"/>
  <c r="BH145" i="6"/>
  <c r="BG145" i="6"/>
  <c r="BF145" i="6"/>
  <c r="T145" i="6"/>
  <c r="R145" i="6"/>
  <c r="P145" i="6"/>
  <c r="BI141" i="6"/>
  <c r="BH141" i="6"/>
  <c r="BG141" i="6"/>
  <c r="BF141" i="6"/>
  <c r="T141" i="6"/>
  <c r="R141" i="6"/>
  <c r="P141" i="6"/>
  <c r="BI136" i="6"/>
  <c r="BH136" i="6"/>
  <c r="BG136" i="6"/>
  <c r="BF136" i="6"/>
  <c r="T136" i="6"/>
  <c r="R136" i="6"/>
  <c r="P136" i="6"/>
  <c r="BI131" i="6"/>
  <c r="BH131" i="6"/>
  <c r="BG131" i="6"/>
  <c r="BF131" i="6"/>
  <c r="T131" i="6"/>
  <c r="R131" i="6"/>
  <c r="P131" i="6"/>
  <c r="J125" i="6"/>
  <c r="F125" i="6"/>
  <c r="J124" i="6"/>
  <c r="F124" i="6"/>
  <c r="F122" i="6"/>
  <c r="E120" i="6"/>
  <c r="J31" i="6"/>
  <c r="J92" i="6"/>
  <c r="F92" i="6"/>
  <c r="J91" i="6"/>
  <c r="F91" i="6"/>
  <c r="F89" i="6"/>
  <c r="E87" i="6"/>
  <c r="J12" i="6"/>
  <c r="J89" i="6"/>
  <c r="E7" i="6"/>
  <c r="E118" i="6"/>
  <c r="J39" i="5"/>
  <c r="J38" i="5"/>
  <c r="AY98" i="1"/>
  <c r="J37" i="5"/>
  <c r="AX98" i="1"/>
  <c r="BI1183" i="5"/>
  <c r="BH1183" i="5"/>
  <c r="BG1183" i="5"/>
  <c r="BF1183" i="5"/>
  <c r="T1183" i="5"/>
  <c r="R1183" i="5"/>
  <c r="P1183" i="5"/>
  <c r="BI1178" i="5"/>
  <c r="BH1178" i="5"/>
  <c r="BG1178" i="5"/>
  <c r="BF1178" i="5"/>
  <c r="T1178" i="5"/>
  <c r="R1178" i="5"/>
  <c r="P1178" i="5"/>
  <c r="BI1174" i="5"/>
  <c r="BH1174" i="5"/>
  <c r="BG1174" i="5"/>
  <c r="BF1174" i="5"/>
  <c r="T1174" i="5"/>
  <c r="R1174" i="5"/>
  <c r="P1174" i="5"/>
  <c r="BI1171" i="5"/>
  <c r="BH1171" i="5"/>
  <c r="BG1171" i="5"/>
  <c r="BF1171" i="5"/>
  <c r="T1171" i="5"/>
  <c r="R1171" i="5"/>
  <c r="P1171" i="5"/>
  <c r="BI1170" i="5"/>
  <c r="BH1170" i="5"/>
  <c r="BG1170" i="5"/>
  <c r="BF1170" i="5"/>
  <c r="T1170" i="5"/>
  <c r="R1170" i="5"/>
  <c r="P1170" i="5"/>
  <c r="BI1165" i="5"/>
  <c r="BH1165" i="5"/>
  <c r="BG1165" i="5"/>
  <c r="BF1165" i="5"/>
  <c r="T1165" i="5"/>
  <c r="R1165" i="5"/>
  <c r="P1165" i="5"/>
  <c r="BI1161" i="5"/>
  <c r="BH1161" i="5"/>
  <c r="BG1161" i="5"/>
  <c r="BF1161" i="5"/>
  <c r="T1161" i="5"/>
  <c r="R1161" i="5"/>
  <c r="P1161" i="5"/>
  <c r="BI1157" i="5"/>
  <c r="BH1157" i="5"/>
  <c r="BG1157" i="5"/>
  <c r="BF1157" i="5"/>
  <c r="T1157" i="5"/>
  <c r="R1157" i="5"/>
  <c r="P1157" i="5"/>
  <c r="BI1156" i="5"/>
  <c r="BH1156" i="5"/>
  <c r="BG1156" i="5"/>
  <c r="BF1156" i="5"/>
  <c r="T1156" i="5"/>
  <c r="R1156" i="5"/>
  <c r="P1156" i="5"/>
  <c r="BI1150" i="5"/>
  <c r="BH1150" i="5"/>
  <c r="BG1150" i="5"/>
  <c r="BF1150" i="5"/>
  <c r="T1150" i="5"/>
  <c r="R1150" i="5"/>
  <c r="P1150" i="5"/>
  <c r="BI1144" i="5"/>
  <c r="BH1144" i="5"/>
  <c r="BG1144" i="5"/>
  <c r="BF1144" i="5"/>
  <c r="T1144" i="5"/>
  <c r="R1144" i="5"/>
  <c r="P1144" i="5"/>
  <c r="BI1140" i="5"/>
  <c r="BH1140" i="5"/>
  <c r="BG1140" i="5"/>
  <c r="BF1140" i="5"/>
  <c r="T1140" i="5"/>
  <c r="R1140" i="5"/>
  <c r="P1140" i="5"/>
  <c r="BI1136" i="5"/>
  <c r="BH1136" i="5"/>
  <c r="BG1136" i="5"/>
  <c r="BF1136" i="5"/>
  <c r="T1136" i="5"/>
  <c r="R1136" i="5"/>
  <c r="P1136" i="5"/>
  <c r="BI1124" i="5"/>
  <c r="BH1124" i="5"/>
  <c r="BG1124" i="5"/>
  <c r="BF1124" i="5"/>
  <c r="T1124" i="5"/>
  <c r="R1124" i="5"/>
  <c r="P1124" i="5"/>
  <c r="BI1114" i="5"/>
  <c r="BH1114" i="5"/>
  <c r="BG1114" i="5"/>
  <c r="BF1114" i="5"/>
  <c r="T1114" i="5"/>
  <c r="R1114" i="5"/>
  <c r="P1114" i="5"/>
  <c r="BI1098" i="5"/>
  <c r="BH1098" i="5"/>
  <c r="BG1098" i="5"/>
  <c r="BF1098" i="5"/>
  <c r="T1098" i="5"/>
  <c r="R1098" i="5"/>
  <c r="P1098" i="5"/>
  <c r="BI1082" i="5"/>
  <c r="BH1082" i="5"/>
  <c r="BG1082" i="5"/>
  <c r="BF1082" i="5"/>
  <c r="T1082" i="5"/>
  <c r="R1082" i="5"/>
  <c r="P1082" i="5"/>
  <c r="BI1077" i="5"/>
  <c r="BH1077" i="5"/>
  <c r="BG1077" i="5"/>
  <c r="BF1077" i="5"/>
  <c r="T1077" i="5"/>
  <c r="R1077" i="5"/>
  <c r="P1077" i="5"/>
  <c r="BI1073" i="5"/>
  <c r="BH1073" i="5"/>
  <c r="BG1073" i="5"/>
  <c r="BF1073" i="5"/>
  <c r="T1073" i="5"/>
  <c r="R1073" i="5"/>
  <c r="P1073" i="5"/>
  <c r="BI1065" i="5"/>
  <c r="BH1065" i="5"/>
  <c r="BG1065" i="5"/>
  <c r="BF1065" i="5"/>
  <c r="T1065" i="5"/>
  <c r="R1065" i="5"/>
  <c r="P1065" i="5"/>
  <c r="BI1061" i="5"/>
  <c r="BH1061" i="5"/>
  <c r="BG1061" i="5"/>
  <c r="BF1061" i="5"/>
  <c r="T1061" i="5"/>
  <c r="R1061" i="5"/>
  <c r="P1061" i="5"/>
  <c r="BI1057" i="5"/>
  <c r="BH1057" i="5"/>
  <c r="BG1057" i="5"/>
  <c r="BF1057" i="5"/>
  <c r="T1057" i="5"/>
  <c r="R1057" i="5"/>
  <c r="P1057" i="5"/>
  <c r="BI1053" i="5"/>
  <c r="BH1053" i="5"/>
  <c r="BG1053" i="5"/>
  <c r="BF1053" i="5"/>
  <c r="T1053" i="5"/>
  <c r="R1053" i="5"/>
  <c r="P1053" i="5"/>
  <c r="BI1048" i="5"/>
  <c r="BH1048" i="5"/>
  <c r="BG1048" i="5"/>
  <c r="BF1048" i="5"/>
  <c r="T1048" i="5"/>
  <c r="R1048" i="5"/>
  <c r="P1048" i="5"/>
  <c r="BI1042" i="5"/>
  <c r="BH1042" i="5"/>
  <c r="BG1042" i="5"/>
  <c r="BF1042" i="5"/>
  <c r="T1042" i="5"/>
  <c r="R1042" i="5"/>
  <c r="P1042" i="5"/>
  <c r="BI1038" i="5"/>
  <c r="BH1038" i="5"/>
  <c r="BG1038" i="5"/>
  <c r="BF1038" i="5"/>
  <c r="T1038" i="5"/>
  <c r="R1038" i="5"/>
  <c r="P1038" i="5"/>
  <c r="BI1034" i="5"/>
  <c r="BH1034" i="5"/>
  <c r="BG1034" i="5"/>
  <c r="BF1034" i="5"/>
  <c r="T1034" i="5"/>
  <c r="R1034" i="5"/>
  <c r="P1034" i="5"/>
  <c r="BI1030" i="5"/>
  <c r="BH1030" i="5"/>
  <c r="BG1030" i="5"/>
  <c r="BF1030" i="5"/>
  <c r="T1030" i="5"/>
  <c r="R1030" i="5"/>
  <c r="P1030" i="5"/>
  <c r="BI1024" i="5"/>
  <c r="BH1024" i="5"/>
  <c r="BG1024" i="5"/>
  <c r="BF1024" i="5"/>
  <c r="T1024" i="5"/>
  <c r="R1024" i="5"/>
  <c r="P1024" i="5"/>
  <c r="BI1018" i="5"/>
  <c r="BH1018" i="5"/>
  <c r="BG1018" i="5"/>
  <c r="BF1018" i="5"/>
  <c r="T1018" i="5"/>
  <c r="R1018" i="5"/>
  <c r="P1018" i="5"/>
  <c r="BI1014" i="5"/>
  <c r="BH1014" i="5"/>
  <c r="BG1014" i="5"/>
  <c r="BF1014" i="5"/>
  <c r="T1014" i="5"/>
  <c r="R1014" i="5"/>
  <c r="P1014" i="5"/>
  <c r="BI1010" i="5"/>
  <c r="BH1010" i="5"/>
  <c r="BG1010" i="5"/>
  <c r="BF1010" i="5"/>
  <c r="T1010" i="5"/>
  <c r="R1010" i="5"/>
  <c r="P1010" i="5"/>
  <c r="BI1004" i="5"/>
  <c r="BH1004" i="5"/>
  <c r="BG1004" i="5"/>
  <c r="BF1004" i="5"/>
  <c r="T1004" i="5"/>
  <c r="R1004" i="5"/>
  <c r="P1004" i="5"/>
  <c r="BI998" i="5"/>
  <c r="BH998" i="5"/>
  <c r="BG998" i="5"/>
  <c r="BF998" i="5"/>
  <c r="T998" i="5"/>
  <c r="R998" i="5"/>
  <c r="P998" i="5"/>
  <c r="BI994" i="5"/>
  <c r="BH994" i="5"/>
  <c r="BG994" i="5"/>
  <c r="BF994" i="5"/>
  <c r="T994" i="5"/>
  <c r="R994" i="5"/>
  <c r="P994" i="5"/>
  <c r="BI990" i="5"/>
  <c r="BH990" i="5"/>
  <c r="BG990" i="5"/>
  <c r="BF990" i="5"/>
  <c r="T990" i="5"/>
  <c r="R990" i="5"/>
  <c r="P990" i="5"/>
  <c r="BI986" i="5"/>
  <c r="BH986" i="5"/>
  <c r="BG986" i="5"/>
  <c r="BF986" i="5"/>
  <c r="T986" i="5"/>
  <c r="R986" i="5"/>
  <c r="P986" i="5"/>
  <c r="BI982" i="5"/>
  <c r="BH982" i="5"/>
  <c r="BG982" i="5"/>
  <c r="BF982" i="5"/>
  <c r="T982" i="5"/>
  <c r="R982" i="5"/>
  <c r="P982" i="5"/>
  <c r="BI978" i="5"/>
  <c r="BH978" i="5"/>
  <c r="BG978" i="5"/>
  <c r="BF978" i="5"/>
  <c r="T978" i="5"/>
  <c r="R978" i="5"/>
  <c r="P978" i="5"/>
  <c r="BI974" i="5"/>
  <c r="BH974" i="5"/>
  <c r="BG974" i="5"/>
  <c r="BF974" i="5"/>
  <c r="T974" i="5"/>
  <c r="R974" i="5"/>
  <c r="P974" i="5"/>
  <c r="BI970" i="5"/>
  <c r="BH970" i="5"/>
  <c r="BG970" i="5"/>
  <c r="BF970" i="5"/>
  <c r="T970" i="5"/>
  <c r="R970" i="5"/>
  <c r="P970" i="5"/>
  <c r="BI966" i="5"/>
  <c r="BH966" i="5"/>
  <c r="BG966" i="5"/>
  <c r="BF966" i="5"/>
  <c r="T966" i="5"/>
  <c r="R966" i="5"/>
  <c r="P966" i="5"/>
  <c r="BI962" i="5"/>
  <c r="BH962" i="5"/>
  <c r="BG962" i="5"/>
  <c r="BF962" i="5"/>
  <c r="T962" i="5"/>
  <c r="R962" i="5"/>
  <c r="P962" i="5"/>
  <c r="BI958" i="5"/>
  <c r="BH958" i="5"/>
  <c r="BG958" i="5"/>
  <c r="BF958" i="5"/>
  <c r="T958" i="5"/>
  <c r="R958" i="5"/>
  <c r="P958" i="5"/>
  <c r="BI954" i="5"/>
  <c r="BH954" i="5"/>
  <c r="BG954" i="5"/>
  <c r="BF954" i="5"/>
  <c r="T954" i="5"/>
  <c r="R954" i="5"/>
  <c r="P954" i="5"/>
  <c r="BI948" i="5"/>
  <c r="BH948" i="5"/>
  <c r="BG948" i="5"/>
  <c r="BF948" i="5"/>
  <c r="T948" i="5"/>
  <c r="R948" i="5"/>
  <c r="P948" i="5"/>
  <c r="BI942" i="5"/>
  <c r="BH942" i="5"/>
  <c r="BG942" i="5"/>
  <c r="BF942" i="5"/>
  <c r="T942" i="5"/>
  <c r="R942" i="5"/>
  <c r="P942" i="5"/>
  <c r="BI938" i="5"/>
  <c r="BH938" i="5"/>
  <c r="BG938" i="5"/>
  <c r="BF938" i="5"/>
  <c r="T938" i="5"/>
  <c r="R938" i="5"/>
  <c r="P938" i="5"/>
  <c r="BI934" i="5"/>
  <c r="BH934" i="5"/>
  <c r="BG934" i="5"/>
  <c r="BF934" i="5"/>
  <c r="T934" i="5"/>
  <c r="R934" i="5"/>
  <c r="P934" i="5"/>
  <c r="BI930" i="5"/>
  <c r="BH930" i="5"/>
  <c r="BG930" i="5"/>
  <c r="BF930" i="5"/>
  <c r="T930" i="5"/>
  <c r="R930" i="5"/>
  <c r="P930" i="5"/>
  <c r="BI926" i="5"/>
  <c r="BH926" i="5"/>
  <c r="BG926" i="5"/>
  <c r="BF926" i="5"/>
  <c r="T926" i="5"/>
  <c r="R926" i="5"/>
  <c r="P926" i="5"/>
  <c r="BI922" i="5"/>
  <c r="BH922" i="5"/>
  <c r="BG922" i="5"/>
  <c r="BF922" i="5"/>
  <c r="T922" i="5"/>
  <c r="R922" i="5"/>
  <c r="P922" i="5"/>
  <c r="BI918" i="5"/>
  <c r="BH918" i="5"/>
  <c r="BG918" i="5"/>
  <c r="BF918" i="5"/>
  <c r="T918" i="5"/>
  <c r="R918" i="5"/>
  <c r="P918" i="5"/>
  <c r="BI914" i="5"/>
  <c r="BH914" i="5"/>
  <c r="BG914" i="5"/>
  <c r="BF914" i="5"/>
  <c r="T914" i="5"/>
  <c r="R914" i="5"/>
  <c r="P914" i="5"/>
  <c r="BI910" i="5"/>
  <c r="BH910" i="5"/>
  <c r="BG910" i="5"/>
  <c r="BF910" i="5"/>
  <c r="T910" i="5"/>
  <c r="R910" i="5"/>
  <c r="P910" i="5"/>
  <c r="BI906" i="5"/>
  <c r="BH906" i="5"/>
  <c r="BG906" i="5"/>
  <c r="BF906" i="5"/>
  <c r="T906" i="5"/>
  <c r="R906" i="5"/>
  <c r="P906" i="5"/>
  <c r="BI902" i="5"/>
  <c r="BH902" i="5"/>
  <c r="BG902" i="5"/>
  <c r="BF902" i="5"/>
  <c r="T902" i="5"/>
  <c r="R902" i="5"/>
  <c r="P902" i="5"/>
  <c r="BI898" i="5"/>
  <c r="BH898" i="5"/>
  <c r="BG898" i="5"/>
  <c r="BF898" i="5"/>
  <c r="T898" i="5"/>
  <c r="R898" i="5"/>
  <c r="P898" i="5"/>
  <c r="BI894" i="5"/>
  <c r="BH894" i="5"/>
  <c r="BG894" i="5"/>
  <c r="BF894" i="5"/>
  <c r="T894" i="5"/>
  <c r="R894" i="5"/>
  <c r="P894" i="5"/>
  <c r="BI890" i="5"/>
  <c r="BH890" i="5"/>
  <c r="BG890" i="5"/>
  <c r="BF890" i="5"/>
  <c r="T890" i="5"/>
  <c r="R890" i="5"/>
  <c r="P890" i="5"/>
  <c r="BI886" i="5"/>
  <c r="BH886" i="5"/>
  <c r="BG886" i="5"/>
  <c r="BF886" i="5"/>
  <c r="T886" i="5"/>
  <c r="R886" i="5"/>
  <c r="P886" i="5"/>
  <c r="BI882" i="5"/>
  <c r="BH882" i="5"/>
  <c r="BG882" i="5"/>
  <c r="BF882" i="5"/>
  <c r="T882" i="5"/>
  <c r="R882" i="5"/>
  <c r="P882" i="5"/>
  <c r="BI878" i="5"/>
  <c r="BH878" i="5"/>
  <c r="BG878" i="5"/>
  <c r="BF878" i="5"/>
  <c r="T878" i="5"/>
  <c r="R878" i="5"/>
  <c r="P878" i="5"/>
  <c r="BI874" i="5"/>
  <c r="BH874" i="5"/>
  <c r="BG874" i="5"/>
  <c r="BF874" i="5"/>
  <c r="T874" i="5"/>
  <c r="R874" i="5"/>
  <c r="P874" i="5"/>
  <c r="BI870" i="5"/>
  <c r="BH870" i="5"/>
  <c r="BG870" i="5"/>
  <c r="BF870" i="5"/>
  <c r="T870" i="5"/>
  <c r="R870" i="5"/>
  <c r="P870" i="5"/>
  <c r="BI866" i="5"/>
  <c r="BH866" i="5"/>
  <c r="BG866" i="5"/>
  <c r="BF866" i="5"/>
  <c r="T866" i="5"/>
  <c r="R866" i="5"/>
  <c r="P866" i="5"/>
  <c r="BI862" i="5"/>
  <c r="BH862" i="5"/>
  <c r="BG862" i="5"/>
  <c r="BF862" i="5"/>
  <c r="T862" i="5"/>
  <c r="R862" i="5"/>
  <c r="P862" i="5"/>
  <c r="BI858" i="5"/>
  <c r="BH858" i="5"/>
  <c r="BG858" i="5"/>
  <c r="BF858" i="5"/>
  <c r="T858" i="5"/>
  <c r="R858" i="5"/>
  <c r="P858" i="5"/>
  <c r="BI854" i="5"/>
  <c r="BH854" i="5"/>
  <c r="BG854" i="5"/>
  <c r="BF854" i="5"/>
  <c r="T854" i="5"/>
  <c r="R854" i="5"/>
  <c r="P854" i="5"/>
  <c r="BI850" i="5"/>
  <c r="BH850" i="5"/>
  <c r="BG850" i="5"/>
  <c r="BF850" i="5"/>
  <c r="T850" i="5"/>
  <c r="R850" i="5"/>
  <c r="P850" i="5"/>
  <c r="BI844" i="5"/>
  <c r="BH844" i="5"/>
  <c r="BG844" i="5"/>
  <c r="BF844" i="5"/>
  <c r="T844" i="5"/>
  <c r="R844" i="5"/>
  <c r="P844" i="5"/>
  <c r="BI839" i="5"/>
  <c r="BH839" i="5"/>
  <c r="BG839" i="5"/>
  <c r="BF839" i="5"/>
  <c r="T839" i="5"/>
  <c r="R839" i="5"/>
  <c r="P839" i="5"/>
  <c r="BI834" i="5"/>
  <c r="BH834" i="5"/>
  <c r="BG834" i="5"/>
  <c r="BF834" i="5"/>
  <c r="T834" i="5"/>
  <c r="R834" i="5"/>
  <c r="P834" i="5"/>
  <c r="BI830" i="5"/>
  <c r="BH830" i="5"/>
  <c r="BG830" i="5"/>
  <c r="BF830" i="5"/>
  <c r="T830" i="5"/>
  <c r="R830" i="5"/>
  <c r="P830" i="5"/>
  <c r="BI825" i="5"/>
  <c r="BH825" i="5"/>
  <c r="BG825" i="5"/>
  <c r="BF825" i="5"/>
  <c r="T825" i="5"/>
  <c r="R825" i="5"/>
  <c r="P825" i="5"/>
  <c r="BI821" i="5"/>
  <c r="BH821" i="5"/>
  <c r="BG821" i="5"/>
  <c r="BF821" i="5"/>
  <c r="T821" i="5"/>
  <c r="R821" i="5"/>
  <c r="P821" i="5"/>
  <c r="BI816" i="5"/>
  <c r="BH816" i="5"/>
  <c r="BG816" i="5"/>
  <c r="BF816" i="5"/>
  <c r="T816" i="5"/>
  <c r="R816" i="5"/>
  <c r="P816" i="5"/>
  <c r="BI812" i="5"/>
  <c r="BH812" i="5"/>
  <c r="BG812" i="5"/>
  <c r="BF812" i="5"/>
  <c r="T812" i="5"/>
  <c r="R812" i="5"/>
  <c r="P812" i="5"/>
  <c r="BI808" i="5"/>
  <c r="BH808" i="5"/>
  <c r="BG808" i="5"/>
  <c r="BF808" i="5"/>
  <c r="T808" i="5"/>
  <c r="R808" i="5"/>
  <c r="P808" i="5"/>
  <c r="BI804" i="5"/>
  <c r="BH804" i="5"/>
  <c r="BG804" i="5"/>
  <c r="BF804" i="5"/>
  <c r="T804" i="5"/>
  <c r="R804" i="5"/>
  <c r="P804" i="5"/>
  <c r="BI800" i="5"/>
  <c r="BH800" i="5"/>
  <c r="BG800" i="5"/>
  <c r="BF800" i="5"/>
  <c r="T800" i="5"/>
  <c r="R800" i="5"/>
  <c r="P800" i="5"/>
  <c r="BI796" i="5"/>
  <c r="BH796" i="5"/>
  <c r="BG796" i="5"/>
  <c r="BF796" i="5"/>
  <c r="T796" i="5"/>
  <c r="R796" i="5"/>
  <c r="P796" i="5"/>
  <c r="BI792" i="5"/>
  <c r="BH792" i="5"/>
  <c r="BG792" i="5"/>
  <c r="BF792" i="5"/>
  <c r="T792" i="5"/>
  <c r="R792" i="5"/>
  <c r="P792" i="5"/>
  <c r="BI788" i="5"/>
  <c r="BH788" i="5"/>
  <c r="BG788" i="5"/>
  <c r="BF788" i="5"/>
  <c r="T788" i="5"/>
  <c r="R788" i="5"/>
  <c r="P788" i="5"/>
  <c r="BI784" i="5"/>
  <c r="BH784" i="5"/>
  <c r="BG784" i="5"/>
  <c r="BF784" i="5"/>
  <c r="T784" i="5"/>
  <c r="R784" i="5"/>
  <c r="P784" i="5"/>
  <c r="BI780" i="5"/>
  <c r="BH780" i="5"/>
  <c r="BG780" i="5"/>
  <c r="BF780" i="5"/>
  <c r="T780" i="5"/>
  <c r="R780" i="5"/>
  <c r="P780" i="5"/>
  <c r="BI774" i="5"/>
  <c r="BH774" i="5"/>
  <c r="BG774" i="5"/>
  <c r="BF774" i="5"/>
  <c r="T774" i="5"/>
  <c r="R774" i="5"/>
  <c r="P774" i="5"/>
  <c r="BI768" i="5"/>
  <c r="BH768" i="5"/>
  <c r="BG768" i="5"/>
  <c r="BF768" i="5"/>
  <c r="T768" i="5"/>
  <c r="R768" i="5"/>
  <c r="P768" i="5"/>
  <c r="BI756" i="5"/>
  <c r="BH756" i="5"/>
  <c r="BG756" i="5"/>
  <c r="BF756" i="5"/>
  <c r="T756" i="5"/>
  <c r="R756" i="5"/>
  <c r="P756" i="5"/>
  <c r="BI745" i="5"/>
  <c r="BH745" i="5"/>
  <c r="BG745" i="5"/>
  <c r="BF745" i="5"/>
  <c r="T745" i="5"/>
  <c r="R745" i="5"/>
  <c r="P745" i="5"/>
  <c r="BI735" i="5"/>
  <c r="BH735" i="5"/>
  <c r="BG735" i="5"/>
  <c r="BF735" i="5"/>
  <c r="T735" i="5"/>
  <c r="R735" i="5"/>
  <c r="P735" i="5"/>
  <c r="BI728" i="5"/>
  <c r="BH728" i="5"/>
  <c r="BG728" i="5"/>
  <c r="BF728" i="5"/>
  <c r="T728" i="5"/>
  <c r="R728" i="5"/>
  <c r="P728" i="5"/>
  <c r="BI716" i="5"/>
  <c r="BH716" i="5"/>
  <c r="BG716" i="5"/>
  <c r="BF716" i="5"/>
  <c r="T716" i="5"/>
  <c r="R716" i="5"/>
  <c r="P716" i="5"/>
  <c r="BI709" i="5"/>
  <c r="BH709" i="5"/>
  <c r="BG709" i="5"/>
  <c r="BF709" i="5"/>
  <c r="T709" i="5"/>
  <c r="R709" i="5"/>
  <c r="P709" i="5"/>
  <c r="BI702" i="5"/>
  <c r="BH702" i="5"/>
  <c r="BG702" i="5"/>
  <c r="BF702" i="5"/>
  <c r="T702" i="5"/>
  <c r="R702" i="5"/>
  <c r="P702" i="5"/>
  <c r="BI695" i="5"/>
  <c r="BH695" i="5"/>
  <c r="BG695" i="5"/>
  <c r="BF695" i="5"/>
  <c r="T695" i="5"/>
  <c r="R695" i="5"/>
  <c r="P695" i="5"/>
  <c r="BI685" i="5"/>
  <c r="BH685" i="5"/>
  <c r="BG685" i="5"/>
  <c r="BF685" i="5"/>
  <c r="T685" i="5"/>
  <c r="R685" i="5"/>
  <c r="P685" i="5"/>
  <c r="BI671" i="5"/>
  <c r="BH671" i="5"/>
  <c r="BG671" i="5"/>
  <c r="BF671" i="5"/>
  <c r="T671" i="5"/>
  <c r="R671" i="5"/>
  <c r="P671" i="5"/>
  <c r="BI660" i="5"/>
  <c r="BH660" i="5"/>
  <c r="BG660" i="5"/>
  <c r="BF660" i="5"/>
  <c r="T660" i="5"/>
  <c r="R660" i="5"/>
  <c r="P660" i="5"/>
  <c r="BI655" i="5"/>
  <c r="BH655" i="5"/>
  <c r="BG655" i="5"/>
  <c r="BF655" i="5"/>
  <c r="T655" i="5"/>
  <c r="R655" i="5"/>
  <c r="P655" i="5"/>
  <c r="BI651" i="5"/>
  <c r="BH651" i="5"/>
  <c r="BG651" i="5"/>
  <c r="BF651" i="5"/>
  <c r="T651" i="5"/>
  <c r="R651" i="5"/>
  <c r="P651" i="5"/>
  <c r="BI647" i="5"/>
  <c r="BH647" i="5"/>
  <c r="BG647" i="5"/>
  <c r="BF647" i="5"/>
  <c r="T647" i="5"/>
  <c r="R647" i="5"/>
  <c r="P647" i="5"/>
  <c r="BI642" i="5"/>
  <c r="BH642" i="5"/>
  <c r="BG642" i="5"/>
  <c r="BF642" i="5"/>
  <c r="T642" i="5"/>
  <c r="R642" i="5"/>
  <c r="P642" i="5"/>
  <c r="BI637" i="5"/>
  <c r="BH637" i="5"/>
  <c r="BG637" i="5"/>
  <c r="BF637" i="5"/>
  <c r="T637" i="5"/>
  <c r="R637" i="5"/>
  <c r="P637" i="5"/>
  <c r="BI625" i="5"/>
  <c r="BH625" i="5"/>
  <c r="BG625" i="5"/>
  <c r="BF625" i="5"/>
  <c r="T625" i="5"/>
  <c r="R625" i="5"/>
  <c r="P625" i="5"/>
  <c r="BI613" i="5"/>
  <c r="BH613" i="5"/>
  <c r="BG613" i="5"/>
  <c r="BF613" i="5"/>
  <c r="T613" i="5"/>
  <c r="R613" i="5"/>
  <c r="P613" i="5"/>
  <c r="BI604" i="5"/>
  <c r="BH604" i="5"/>
  <c r="BG604" i="5"/>
  <c r="BF604" i="5"/>
  <c r="T604" i="5"/>
  <c r="R604" i="5"/>
  <c r="P604" i="5"/>
  <c r="BI595" i="5"/>
  <c r="BH595" i="5"/>
  <c r="BG595" i="5"/>
  <c r="BF595" i="5"/>
  <c r="T595" i="5"/>
  <c r="R595" i="5"/>
  <c r="P595" i="5"/>
  <c r="BI589" i="5"/>
  <c r="BH589" i="5"/>
  <c r="BG589" i="5"/>
  <c r="BF589" i="5"/>
  <c r="T589" i="5"/>
  <c r="R589" i="5"/>
  <c r="P589" i="5"/>
  <c r="BI585" i="5"/>
  <c r="BH585" i="5"/>
  <c r="BG585" i="5"/>
  <c r="BF585" i="5"/>
  <c r="T585" i="5"/>
  <c r="R585" i="5"/>
  <c r="P585" i="5"/>
  <c r="BI580" i="5"/>
  <c r="BH580" i="5"/>
  <c r="BG580" i="5"/>
  <c r="BF580" i="5"/>
  <c r="T580" i="5"/>
  <c r="R580" i="5"/>
  <c r="P580" i="5"/>
  <c r="BI575" i="5"/>
  <c r="BH575" i="5"/>
  <c r="BG575" i="5"/>
  <c r="BF575" i="5"/>
  <c r="T575" i="5"/>
  <c r="R575" i="5"/>
  <c r="P575" i="5"/>
  <c r="BI570" i="5"/>
  <c r="BH570" i="5"/>
  <c r="BG570" i="5"/>
  <c r="BF570" i="5"/>
  <c r="T570" i="5"/>
  <c r="R570" i="5"/>
  <c r="P570" i="5"/>
  <c r="BI565" i="5"/>
  <c r="BH565" i="5"/>
  <c r="BG565" i="5"/>
  <c r="BF565" i="5"/>
  <c r="T565" i="5"/>
  <c r="R565" i="5"/>
  <c r="P565" i="5"/>
  <c r="BI560" i="5"/>
  <c r="BH560" i="5"/>
  <c r="BG560" i="5"/>
  <c r="BF560" i="5"/>
  <c r="T560" i="5"/>
  <c r="R560" i="5"/>
  <c r="P560" i="5"/>
  <c r="BI556" i="5"/>
  <c r="BH556" i="5"/>
  <c r="BG556" i="5"/>
  <c r="BF556" i="5"/>
  <c r="T556" i="5"/>
  <c r="R556" i="5"/>
  <c r="P556" i="5"/>
  <c r="BI551" i="5"/>
  <c r="BH551" i="5"/>
  <c r="BG551" i="5"/>
  <c r="BF551" i="5"/>
  <c r="T551" i="5"/>
  <c r="R551" i="5"/>
  <c r="P551" i="5"/>
  <c r="BI547" i="5"/>
  <c r="BH547" i="5"/>
  <c r="BG547" i="5"/>
  <c r="BF547" i="5"/>
  <c r="T547" i="5"/>
  <c r="R547" i="5"/>
  <c r="P547" i="5"/>
  <c r="BI542" i="5"/>
  <c r="BH542" i="5"/>
  <c r="BG542" i="5"/>
  <c r="BF542" i="5"/>
  <c r="T542" i="5"/>
  <c r="R542" i="5"/>
  <c r="P542" i="5"/>
  <c r="BI537" i="5"/>
  <c r="BH537" i="5"/>
  <c r="BG537" i="5"/>
  <c r="BF537" i="5"/>
  <c r="T537" i="5"/>
  <c r="R537" i="5"/>
  <c r="P537" i="5"/>
  <c r="BI533" i="5"/>
  <c r="BH533" i="5"/>
  <c r="BG533" i="5"/>
  <c r="BF533" i="5"/>
  <c r="T533" i="5"/>
  <c r="R533" i="5"/>
  <c r="P533" i="5"/>
  <c r="BI528" i="5"/>
  <c r="BH528" i="5"/>
  <c r="BG528" i="5"/>
  <c r="BF528" i="5"/>
  <c r="T528" i="5"/>
  <c r="R528" i="5"/>
  <c r="P528" i="5"/>
  <c r="BI524" i="5"/>
  <c r="BH524" i="5"/>
  <c r="BG524" i="5"/>
  <c r="BF524" i="5"/>
  <c r="T524" i="5"/>
  <c r="R524" i="5"/>
  <c r="P524" i="5"/>
  <c r="BI513" i="5"/>
  <c r="BH513" i="5"/>
  <c r="BG513" i="5"/>
  <c r="BF513" i="5"/>
  <c r="T513" i="5"/>
  <c r="R513" i="5"/>
  <c r="P513" i="5"/>
  <c r="BI503" i="5"/>
  <c r="BH503" i="5"/>
  <c r="BG503" i="5"/>
  <c r="BF503" i="5"/>
  <c r="T503" i="5"/>
  <c r="R503" i="5"/>
  <c r="P503" i="5"/>
  <c r="BI493" i="5"/>
  <c r="BH493" i="5"/>
  <c r="BG493" i="5"/>
  <c r="BF493" i="5"/>
  <c r="T493" i="5"/>
  <c r="R493" i="5"/>
  <c r="P493" i="5"/>
  <c r="BI484" i="5"/>
  <c r="BH484" i="5"/>
  <c r="BG484" i="5"/>
  <c r="BF484" i="5"/>
  <c r="T484" i="5"/>
  <c r="R484" i="5"/>
  <c r="P484" i="5"/>
  <c r="BI475" i="5"/>
  <c r="BH475" i="5"/>
  <c r="BG475" i="5"/>
  <c r="BF475" i="5"/>
  <c r="T475" i="5"/>
  <c r="R475" i="5"/>
  <c r="P475" i="5"/>
  <c r="BI466" i="5"/>
  <c r="BH466" i="5"/>
  <c r="BG466" i="5"/>
  <c r="BF466" i="5"/>
  <c r="T466" i="5"/>
  <c r="R466" i="5"/>
  <c r="P466" i="5"/>
  <c r="BI461" i="5"/>
  <c r="BH461" i="5"/>
  <c r="BG461" i="5"/>
  <c r="BF461" i="5"/>
  <c r="T461" i="5"/>
  <c r="R461" i="5"/>
  <c r="P461" i="5"/>
  <c r="BI456" i="5"/>
  <c r="BH456" i="5"/>
  <c r="BG456" i="5"/>
  <c r="BF456" i="5"/>
  <c r="T456" i="5"/>
  <c r="R456" i="5"/>
  <c r="P456" i="5"/>
  <c r="BI436" i="5"/>
  <c r="BH436" i="5"/>
  <c r="BG436" i="5"/>
  <c r="BF436" i="5"/>
  <c r="T436" i="5"/>
  <c r="R436" i="5"/>
  <c r="P436" i="5"/>
  <c r="BI432" i="5"/>
  <c r="BH432" i="5"/>
  <c r="BG432" i="5"/>
  <c r="BF432" i="5"/>
  <c r="T432" i="5"/>
  <c r="R432" i="5"/>
  <c r="P432" i="5"/>
  <c r="BI428" i="5"/>
  <c r="BH428" i="5"/>
  <c r="BG428" i="5"/>
  <c r="BF428" i="5"/>
  <c r="T428" i="5"/>
  <c r="R428" i="5"/>
  <c r="P428" i="5"/>
  <c r="BI408" i="5"/>
  <c r="BH408" i="5"/>
  <c r="BG408" i="5"/>
  <c r="BF408" i="5"/>
  <c r="T408" i="5"/>
  <c r="R408" i="5"/>
  <c r="P408" i="5"/>
  <c r="BI388" i="5"/>
  <c r="BH388" i="5"/>
  <c r="BG388" i="5"/>
  <c r="BF388" i="5"/>
  <c r="T388" i="5"/>
  <c r="R388" i="5"/>
  <c r="P388" i="5"/>
  <c r="BI384" i="5"/>
  <c r="BH384" i="5"/>
  <c r="BG384" i="5"/>
  <c r="BF384" i="5"/>
  <c r="T384" i="5"/>
  <c r="R384" i="5"/>
  <c r="P384" i="5"/>
  <c r="BI366" i="5"/>
  <c r="BH366" i="5"/>
  <c r="BG366" i="5"/>
  <c r="BF366" i="5"/>
  <c r="T366" i="5"/>
  <c r="R366" i="5"/>
  <c r="P366" i="5"/>
  <c r="BI362" i="5"/>
  <c r="BH362" i="5"/>
  <c r="BG362" i="5"/>
  <c r="BF362" i="5"/>
  <c r="T362" i="5"/>
  <c r="R362" i="5"/>
  <c r="P362" i="5"/>
  <c r="BI344" i="5"/>
  <c r="BH344" i="5"/>
  <c r="BG344" i="5"/>
  <c r="BF344" i="5"/>
  <c r="T344" i="5"/>
  <c r="R344" i="5"/>
  <c r="P344" i="5"/>
  <c r="BI339" i="5"/>
  <c r="BH339" i="5"/>
  <c r="BG339" i="5"/>
  <c r="BF339" i="5"/>
  <c r="T339" i="5"/>
  <c r="R339" i="5"/>
  <c r="P339" i="5"/>
  <c r="BI334" i="5"/>
  <c r="BH334" i="5"/>
  <c r="BG334" i="5"/>
  <c r="BF334" i="5"/>
  <c r="T334" i="5"/>
  <c r="R334" i="5"/>
  <c r="P334" i="5"/>
  <c r="BI326" i="5"/>
  <c r="BH326" i="5"/>
  <c r="BG326" i="5"/>
  <c r="BF326" i="5"/>
  <c r="T326" i="5"/>
  <c r="R326" i="5"/>
  <c r="P326" i="5"/>
  <c r="BI317" i="5"/>
  <c r="BH317" i="5"/>
  <c r="BG317" i="5"/>
  <c r="BF317" i="5"/>
  <c r="T317" i="5"/>
  <c r="R317" i="5"/>
  <c r="P317" i="5"/>
  <c r="BI309" i="5"/>
  <c r="BH309" i="5"/>
  <c r="BG309" i="5"/>
  <c r="BF309" i="5"/>
  <c r="T309" i="5"/>
  <c r="R309" i="5"/>
  <c r="P309" i="5"/>
  <c r="BI300" i="5"/>
  <c r="BH300" i="5"/>
  <c r="BG300" i="5"/>
  <c r="BF300" i="5"/>
  <c r="T300" i="5"/>
  <c r="R300" i="5"/>
  <c r="P300" i="5"/>
  <c r="BI296" i="5"/>
  <c r="BH296" i="5"/>
  <c r="BG296" i="5"/>
  <c r="BF296" i="5"/>
  <c r="T296" i="5"/>
  <c r="R296" i="5"/>
  <c r="P296" i="5"/>
  <c r="BI279" i="5"/>
  <c r="BH279" i="5"/>
  <c r="BG279" i="5"/>
  <c r="BF279" i="5"/>
  <c r="T279" i="5"/>
  <c r="R279" i="5"/>
  <c r="P279" i="5"/>
  <c r="BI262" i="5"/>
  <c r="BH262" i="5"/>
  <c r="BG262" i="5"/>
  <c r="BF262" i="5"/>
  <c r="T262" i="5"/>
  <c r="R262" i="5"/>
  <c r="P262" i="5"/>
  <c r="BI245" i="5"/>
  <c r="BH245" i="5"/>
  <c r="BG245" i="5"/>
  <c r="BF245" i="5"/>
  <c r="T245" i="5"/>
  <c r="R245" i="5"/>
  <c r="P245" i="5"/>
  <c r="BI228" i="5"/>
  <c r="BH228" i="5"/>
  <c r="BG228" i="5"/>
  <c r="BF228" i="5"/>
  <c r="T228" i="5"/>
  <c r="R228" i="5"/>
  <c r="P228" i="5"/>
  <c r="BI219" i="5"/>
  <c r="BH219" i="5"/>
  <c r="BG219" i="5"/>
  <c r="BF219" i="5"/>
  <c r="T219" i="5"/>
  <c r="R219" i="5"/>
  <c r="P219" i="5"/>
  <c r="BI214" i="5"/>
  <c r="BH214" i="5"/>
  <c r="BG214" i="5"/>
  <c r="BF214" i="5"/>
  <c r="T214" i="5"/>
  <c r="R214" i="5"/>
  <c r="P214" i="5"/>
  <c r="BI209" i="5"/>
  <c r="BH209" i="5"/>
  <c r="BG209" i="5"/>
  <c r="BF209" i="5"/>
  <c r="T209" i="5"/>
  <c r="R209" i="5"/>
  <c r="P209" i="5"/>
  <c r="BI205" i="5"/>
  <c r="BH205" i="5"/>
  <c r="BG205" i="5"/>
  <c r="BF205" i="5"/>
  <c r="T205" i="5"/>
  <c r="R205" i="5"/>
  <c r="P205" i="5"/>
  <c r="BI201" i="5"/>
  <c r="BH201" i="5"/>
  <c r="BG201" i="5"/>
  <c r="BF201" i="5"/>
  <c r="T201" i="5"/>
  <c r="R201" i="5"/>
  <c r="P201" i="5"/>
  <c r="BI185" i="5"/>
  <c r="BH185" i="5"/>
  <c r="BG185" i="5"/>
  <c r="BF185" i="5"/>
  <c r="T185" i="5"/>
  <c r="R185" i="5"/>
  <c r="P185" i="5"/>
  <c r="BI175" i="5"/>
  <c r="BH175" i="5"/>
  <c r="BG175" i="5"/>
  <c r="BF175" i="5"/>
  <c r="T175" i="5"/>
  <c r="R175" i="5"/>
  <c r="P175" i="5"/>
  <c r="BI161" i="5"/>
  <c r="BH161" i="5"/>
  <c r="BG161" i="5"/>
  <c r="BF161" i="5"/>
  <c r="T161" i="5"/>
  <c r="R161" i="5"/>
  <c r="P161" i="5"/>
  <c r="BI146" i="5"/>
  <c r="BH146" i="5"/>
  <c r="BG146" i="5"/>
  <c r="BF146" i="5"/>
  <c r="T146" i="5"/>
  <c r="R146" i="5"/>
  <c r="P146" i="5"/>
  <c r="BI135" i="5"/>
  <c r="BH135" i="5"/>
  <c r="BG135" i="5"/>
  <c r="BF135" i="5"/>
  <c r="T135" i="5"/>
  <c r="R135" i="5"/>
  <c r="P135" i="5"/>
  <c r="J129" i="5"/>
  <c r="F129" i="5"/>
  <c r="J128" i="5"/>
  <c r="F128" i="5"/>
  <c r="F126" i="5"/>
  <c r="E124" i="5"/>
  <c r="J31" i="5"/>
  <c r="J92" i="5"/>
  <c r="F92" i="5"/>
  <c r="J91" i="5"/>
  <c r="F91" i="5"/>
  <c r="F89" i="5"/>
  <c r="E87" i="5"/>
  <c r="J12" i="5"/>
  <c r="J126" i="5"/>
  <c r="E7" i="5"/>
  <c r="E122" i="5" s="1"/>
  <c r="J39" i="4"/>
  <c r="J38" i="4"/>
  <c r="AY97" i="1"/>
  <c r="J37" i="4"/>
  <c r="AX97" i="1"/>
  <c r="BI640" i="4"/>
  <c r="BH640" i="4"/>
  <c r="BG640" i="4"/>
  <c r="BF640" i="4"/>
  <c r="T640" i="4"/>
  <c r="R640" i="4"/>
  <c r="P640" i="4"/>
  <c r="BI633" i="4"/>
  <c r="BH633" i="4"/>
  <c r="BG633" i="4"/>
  <c r="BF633" i="4"/>
  <c r="T633" i="4"/>
  <c r="R633" i="4"/>
  <c r="P633" i="4"/>
  <c r="BI626" i="4"/>
  <c r="BH626" i="4"/>
  <c r="BG626" i="4"/>
  <c r="BF626" i="4"/>
  <c r="T626" i="4"/>
  <c r="R626" i="4"/>
  <c r="P626" i="4"/>
  <c r="BI623" i="4"/>
  <c r="BH623" i="4"/>
  <c r="BG623" i="4"/>
  <c r="BF623" i="4"/>
  <c r="T623" i="4"/>
  <c r="T622" i="4"/>
  <c r="R623" i="4"/>
  <c r="R622" i="4"/>
  <c r="P623" i="4"/>
  <c r="P622" i="4"/>
  <c r="BI618" i="4"/>
  <c r="BH618" i="4"/>
  <c r="BG618" i="4"/>
  <c r="BF618" i="4"/>
  <c r="T618" i="4"/>
  <c r="R618" i="4"/>
  <c r="P618" i="4"/>
  <c r="BI617" i="4"/>
  <c r="BH617" i="4"/>
  <c r="BG617" i="4"/>
  <c r="BF617" i="4"/>
  <c r="T617" i="4"/>
  <c r="R617" i="4"/>
  <c r="P617" i="4"/>
  <c r="BI613" i="4"/>
  <c r="BH613" i="4"/>
  <c r="BG613" i="4"/>
  <c r="BF613" i="4"/>
  <c r="T613" i="4"/>
  <c r="R613" i="4"/>
  <c r="P613" i="4"/>
  <c r="BI609" i="4"/>
  <c r="BH609" i="4"/>
  <c r="BG609" i="4"/>
  <c r="BF609" i="4"/>
  <c r="T609" i="4"/>
  <c r="R609" i="4"/>
  <c r="P609" i="4"/>
  <c r="BI601" i="4"/>
  <c r="BH601" i="4"/>
  <c r="BG601" i="4"/>
  <c r="BF601" i="4"/>
  <c r="T601" i="4"/>
  <c r="R601" i="4"/>
  <c r="P601" i="4"/>
  <c r="BI596" i="4"/>
  <c r="BH596" i="4"/>
  <c r="BG596" i="4"/>
  <c r="BF596" i="4"/>
  <c r="T596" i="4"/>
  <c r="R596" i="4"/>
  <c r="P596" i="4"/>
  <c r="BI591" i="4"/>
  <c r="BH591" i="4"/>
  <c r="BG591" i="4"/>
  <c r="BF591" i="4"/>
  <c r="T591" i="4"/>
  <c r="R591" i="4"/>
  <c r="P591" i="4"/>
  <c r="BI586" i="4"/>
  <c r="BH586" i="4"/>
  <c r="BG586" i="4"/>
  <c r="BF586" i="4"/>
  <c r="T586" i="4"/>
  <c r="R586" i="4"/>
  <c r="P586" i="4"/>
  <c r="BI581" i="4"/>
  <c r="BH581" i="4"/>
  <c r="BG581" i="4"/>
  <c r="BF581" i="4"/>
  <c r="T581" i="4"/>
  <c r="R581" i="4"/>
  <c r="P581" i="4"/>
  <c r="BI576" i="4"/>
  <c r="BH576" i="4"/>
  <c r="BG576" i="4"/>
  <c r="BF576" i="4"/>
  <c r="T576" i="4"/>
  <c r="R576" i="4"/>
  <c r="P576" i="4"/>
  <c r="BI571" i="4"/>
  <c r="BH571" i="4"/>
  <c r="BG571" i="4"/>
  <c r="BF571" i="4"/>
  <c r="T571" i="4"/>
  <c r="R571" i="4"/>
  <c r="P571" i="4"/>
  <c r="BI567" i="4"/>
  <c r="BH567" i="4"/>
  <c r="BG567" i="4"/>
  <c r="BF567" i="4"/>
  <c r="T567" i="4"/>
  <c r="R567" i="4"/>
  <c r="P567" i="4"/>
  <c r="BI562" i="4"/>
  <c r="BH562" i="4"/>
  <c r="BG562" i="4"/>
  <c r="BF562" i="4"/>
  <c r="T562" i="4"/>
  <c r="R562" i="4"/>
  <c r="P562" i="4"/>
  <c r="BI558" i="4"/>
  <c r="BH558" i="4"/>
  <c r="BG558" i="4"/>
  <c r="BF558" i="4"/>
  <c r="T558" i="4"/>
  <c r="R558" i="4"/>
  <c r="P558" i="4"/>
  <c r="BI554" i="4"/>
  <c r="BH554" i="4"/>
  <c r="BG554" i="4"/>
  <c r="BF554" i="4"/>
  <c r="T554" i="4"/>
  <c r="R554" i="4"/>
  <c r="P554" i="4"/>
  <c r="BI549" i="4"/>
  <c r="BH549" i="4"/>
  <c r="BG549" i="4"/>
  <c r="BF549" i="4"/>
  <c r="T549" i="4"/>
  <c r="R549" i="4"/>
  <c r="P549" i="4"/>
  <c r="BI545" i="4"/>
  <c r="BH545" i="4"/>
  <c r="BG545" i="4"/>
  <c r="BF545" i="4"/>
  <c r="T545" i="4"/>
  <c r="R545" i="4"/>
  <c r="P545" i="4"/>
  <c r="BI541" i="4"/>
  <c r="BH541" i="4"/>
  <c r="BG541" i="4"/>
  <c r="BF541" i="4"/>
  <c r="T541" i="4"/>
  <c r="R541" i="4"/>
  <c r="P541" i="4"/>
  <c r="BI536" i="4"/>
  <c r="BH536" i="4"/>
  <c r="BG536" i="4"/>
  <c r="BF536" i="4"/>
  <c r="T536" i="4"/>
  <c r="R536" i="4"/>
  <c r="P536" i="4"/>
  <c r="BI531" i="4"/>
  <c r="BH531" i="4"/>
  <c r="BG531" i="4"/>
  <c r="BF531" i="4"/>
  <c r="T531" i="4"/>
  <c r="R531" i="4"/>
  <c r="P531" i="4"/>
  <c r="BI526" i="4"/>
  <c r="BH526" i="4"/>
  <c r="BG526" i="4"/>
  <c r="BF526" i="4"/>
  <c r="T526" i="4"/>
  <c r="R526" i="4"/>
  <c r="P526" i="4"/>
  <c r="BI521" i="4"/>
  <c r="BH521" i="4"/>
  <c r="BG521" i="4"/>
  <c r="BF521" i="4"/>
  <c r="T521" i="4"/>
  <c r="R521" i="4"/>
  <c r="P521" i="4"/>
  <c r="BI516" i="4"/>
  <c r="BH516" i="4"/>
  <c r="BG516" i="4"/>
  <c r="BF516" i="4"/>
  <c r="T516" i="4"/>
  <c r="R516" i="4"/>
  <c r="P516" i="4"/>
  <c r="BI511" i="4"/>
  <c r="BH511" i="4"/>
  <c r="BG511" i="4"/>
  <c r="BF511" i="4"/>
  <c r="T511" i="4"/>
  <c r="R511" i="4"/>
  <c r="P511" i="4"/>
  <c r="BI507" i="4"/>
  <c r="BH507" i="4"/>
  <c r="BG507" i="4"/>
  <c r="BF507" i="4"/>
  <c r="T507" i="4"/>
  <c r="R507" i="4"/>
  <c r="P507" i="4"/>
  <c r="BI503" i="4"/>
  <c r="BH503" i="4"/>
  <c r="BG503" i="4"/>
  <c r="BF503" i="4"/>
  <c r="T503" i="4"/>
  <c r="R503" i="4"/>
  <c r="P503" i="4"/>
  <c r="BI499" i="4"/>
  <c r="BH499" i="4"/>
  <c r="BG499" i="4"/>
  <c r="BF499" i="4"/>
  <c r="T499" i="4"/>
  <c r="R499" i="4"/>
  <c r="P499" i="4"/>
  <c r="BI495" i="4"/>
  <c r="BH495" i="4"/>
  <c r="BG495" i="4"/>
  <c r="BF495" i="4"/>
  <c r="T495" i="4"/>
  <c r="R495" i="4"/>
  <c r="P495" i="4"/>
  <c r="BI491" i="4"/>
  <c r="BH491" i="4"/>
  <c r="BG491" i="4"/>
  <c r="BF491" i="4"/>
  <c r="T491" i="4"/>
  <c r="R491" i="4"/>
  <c r="P491" i="4"/>
  <c r="BI487" i="4"/>
  <c r="BH487" i="4"/>
  <c r="BG487" i="4"/>
  <c r="BF487" i="4"/>
  <c r="T487" i="4"/>
  <c r="R487" i="4"/>
  <c r="P487" i="4"/>
  <c r="BI483" i="4"/>
  <c r="BH483" i="4"/>
  <c r="BG483" i="4"/>
  <c r="BF483" i="4"/>
  <c r="T483" i="4"/>
  <c r="R483" i="4"/>
  <c r="P483" i="4"/>
  <c r="BI479" i="4"/>
  <c r="BH479" i="4"/>
  <c r="BG479" i="4"/>
  <c r="BF479" i="4"/>
  <c r="T479" i="4"/>
  <c r="R479" i="4"/>
  <c r="P479" i="4"/>
  <c r="BI474" i="4"/>
  <c r="BH474" i="4"/>
  <c r="BG474" i="4"/>
  <c r="BF474" i="4"/>
  <c r="T474" i="4"/>
  <c r="R474" i="4"/>
  <c r="P474" i="4"/>
  <c r="BI469" i="4"/>
  <c r="BH469" i="4"/>
  <c r="BG469" i="4"/>
  <c r="BF469" i="4"/>
  <c r="T469" i="4"/>
  <c r="R469" i="4"/>
  <c r="P469" i="4"/>
  <c r="BI464" i="4"/>
  <c r="BH464" i="4"/>
  <c r="BG464" i="4"/>
  <c r="BF464" i="4"/>
  <c r="T464" i="4"/>
  <c r="R464" i="4"/>
  <c r="P464" i="4"/>
  <c r="BI460" i="4"/>
  <c r="BH460" i="4"/>
  <c r="BG460" i="4"/>
  <c r="BF460" i="4"/>
  <c r="T460" i="4"/>
  <c r="R460" i="4"/>
  <c r="P460" i="4"/>
  <c r="BI455" i="4"/>
  <c r="BH455" i="4"/>
  <c r="BG455" i="4"/>
  <c r="BF455" i="4"/>
  <c r="T455" i="4"/>
  <c r="R455" i="4"/>
  <c r="P455" i="4"/>
  <c r="BI450" i="4"/>
  <c r="BH450" i="4"/>
  <c r="BG450" i="4"/>
  <c r="BF450" i="4"/>
  <c r="T450" i="4"/>
  <c r="R450" i="4"/>
  <c r="P450" i="4"/>
  <c r="BI445" i="4"/>
  <c r="BH445" i="4"/>
  <c r="BG445" i="4"/>
  <c r="BF445" i="4"/>
  <c r="T445" i="4"/>
  <c r="R445" i="4"/>
  <c r="P445" i="4"/>
  <c r="BI440" i="4"/>
  <c r="BH440" i="4"/>
  <c r="BG440" i="4"/>
  <c r="BF440" i="4"/>
  <c r="T440" i="4"/>
  <c r="R440" i="4"/>
  <c r="P440" i="4"/>
  <c r="BI435" i="4"/>
  <c r="BH435" i="4"/>
  <c r="BG435" i="4"/>
  <c r="BF435" i="4"/>
  <c r="T435" i="4"/>
  <c r="R435" i="4"/>
  <c r="P435" i="4"/>
  <c r="BI430" i="4"/>
  <c r="BH430" i="4"/>
  <c r="BG430" i="4"/>
  <c r="BF430" i="4"/>
  <c r="T430" i="4"/>
  <c r="R430" i="4"/>
  <c r="P430" i="4"/>
  <c r="BI425" i="4"/>
  <c r="BH425" i="4"/>
  <c r="BG425" i="4"/>
  <c r="BF425" i="4"/>
  <c r="T425" i="4"/>
  <c r="R425" i="4"/>
  <c r="P425" i="4"/>
  <c r="BI420" i="4"/>
  <c r="BH420" i="4"/>
  <c r="BG420" i="4"/>
  <c r="BF420" i="4"/>
  <c r="T420" i="4"/>
  <c r="R420" i="4"/>
  <c r="P420" i="4"/>
  <c r="BI415" i="4"/>
  <c r="BH415" i="4"/>
  <c r="BG415" i="4"/>
  <c r="BF415" i="4"/>
  <c r="T415" i="4"/>
  <c r="R415" i="4"/>
  <c r="P415" i="4"/>
  <c r="BI410" i="4"/>
  <c r="BH410" i="4"/>
  <c r="BG410" i="4"/>
  <c r="BF410" i="4"/>
  <c r="T410" i="4"/>
  <c r="R410" i="4"/>
  <c r="P410" i="4"/>
  <c r="BI405" i="4"/>
  <c r="BH405" i="4"/>
  <c r="BG405" i="4"/>
  <c r="BF405" i="4"/>
  <c r="T405" i="4"/>
  <c r="R405" i="4"/>
  <c r="P405" i="4"/>
  <c r="BI400" i="4"/>
  <c r="BH400" i="4"/>
  <c r="BG400" i="4"/>
  <c r="BF400" i="4"/>
  <c r="T400" i="4"/>
  <c r="R400" i="4"/>
  <c r="P400" i="4"/>
  <c r="BI395" i="4"/>
  <c r="BH395" i="4"/>
  <c r="BG395" i="4"/>
  <c r="BF395" i="4"/>
  <c r="T395" i="4"/>
  <c r="R395" i="4"/>
  <c r="P395" i="4"/>
  <c r="BI389" i="4"/>
  <c r="BH389" i="4"/>
  <c r="BG389" i="4"/>
  <c r="BF389" i="4"/>
  <c r="T389" i="4"/>
  <c r="R389" i="4"/>
  <c r="P389" i="4"/>
  <c r="BI384" i="4"/>
  <c r="BH384" i="4"/>
  <c r="BG384" i="4"/>
  <c r="BF384" i="4"/>
  <c r="T384" i="4"/>
  <c r="R384" i="4"/>
  <c r="P384" i="4"/>
  <c r="BI378" i="4"/>
  <c r="BH378" i="4"/>
  <c r="BG378" i="4"/>
  <c r="BF378" i="4"/>
  <c r="T378" i="4"/>
  <c r="R378" i="4"/>
  <c r="P378" i="4"/>
  <c r="BI373" i="4"/>
  <c r="BH373" i="4"/>
  <c r="BG373" i="4"/>
  <c r="BF373" i="4"/>
  <c r="T373" i="4"/>
  <c r="R373" i="4"/>
  <c r="P373" i="4"/>
  <c r="BI368" i="4"/>
  <c r="BH368" i="4"/>
  <c r="BG368" i="4"/>
  <c r="BF368" i="4"/>
  <c r="T368" i="4"/>
  <c r="R368" i="4"/>
  <c r="P368" i="4"/>
  <c r="BI362" i="4"/>
  <c r="BH362" i="4"/>
  <c r="BG362" i="4"/>
  <c r="BF362" i="4"/>
  <c r="T362" i="4"/>
  <c r="R362" i="4"/>
  <c r="P362" i="4"/>
  <c r="BI357" i="4"/>
  <c r="BH357" i="4"/>
  <c r="BG357" i="4"/>
  <c r="BF357" i="4"/>
  <c r="T357" i="4"/>
  <c r="R357" i="4"/>
  <c r="P357" i="4"/>
  <c r="BI352" i="4"/>
  <c r="BH352" i="4"/>
  <c r="BG352" i="4"/>
  <c r="BF352" i="4"/>
  <c r="T352" i="4"/>
  <c r="R352" i="4"/>
  <c r="P352" i="4"/>
  <c r="BI347" i="4"/>
  <c r="BH347" i="4"/>
  <c r="BG347" i="4"/>
  <c r="BF347" i="4"/>
  <c r="T347" i="4"/>
  <c r="R347" i="4"/>
  <c r="P347" i="4"/>
  <c r="BI342" i="4"/>
  <c r="BH342" i="4"/>
  <c r="BG342" i="4"/>
  <c r="BF342" i="4"/>
  <c r="T342" i="4"/>
  <c r="R342" i="4"/>
  <c r="P342" i="4"/>
  <c r="BI337" i="4"/>
  <c r="BH337" i="4"/>
  <c r="BG337" i="4"/>
  <c r="BF337" i="4"/>
  <c r="T337" i="4"/>
  <c r="R337" i="4"/>
  <c r="P337" i="4"/>
  <c r="BI332" i="4"/>
  <c r="BH332" i="4"/>
  <c r="BG332" i="4"/>
  <c r="BF332" i="4"/>
  <c r="T332" i="4"/>
  <c r="R332" i="4"/>
  <c r="P332" i="4"/>
  <c r="BI327" i="4"/>
  <c r="BH327" i="4"/>
  <c r="BG327" i="4"/>
  <c r="BF327" i="4"/>
  <c r="T327" i="4"/>
  <c r="R327" i="4"/>
  <c r="P327" i="4"/>
  <c r="BI322" i="4"/>
  <c r="BH322" i="4"/>
  <c r="BG322" i="4"/>
  <c r="BF322" i="4"/>
  <c r="T322" i="4"/>
  <c r="R322" i="4"/>
  <c r="P322" i="4"/>
  <c r="BI317" i="4"/>
  <c r="BH317" i="4"/>
  <c r="BG317" i="4"/>
  <c r="BF317" i="4"/>
  <c r="T317" i="4"/>
  <c r="R317" i="4"/>
  <c r="P317" i="4"/>
  <c r="BI312" i="4"/>
  <c r="BH312" i="4"/>
  <c r="BG312" i="4"/>
  <c r="BF312" i="4"/>
  <c r="T312" i="4"/>
  <c r="R312" i="4"/>
  <c r="P312" i="4"/>
  <c r="BI307" i="4"/>
  <c r="BH307" i="4"/>
  <c r="BG307" i="4"/>
  <c r="BF307" i="4"/>
  <c r="T307" i="4"/>
  <c r="R307" i="4"/>
  <c r="P307" i="4"/>
  <c r="BI303" i="4"/>
  <c r="BH303" i="4"/>
  <c r="BG303" i="4"/>
  <c r="BF303" i="4"/>
  <c r="T303" i="4"/>
  <c r="R303" i="4"/>
  <c r="P303" i="4"/>
  <c r="BI296" i="4"/>
  <c r="BH296" i="4"/>
  <c r="BG296" i="4"/>
  <c r="BF296" i="4"/>
  <c r="T296" i="4"/>
  <c r="R296" i="4"/>
  <c r="P296" i="4"/>
  <c r="BI290" i="4"/>
  <c r="BH290" i="4"/>
  <c r="BG290" i="4"/>
  <c r="BF290" i="4"/>
  <c r="T290" i="4"/>
  <c r="R290" i="4"/>
  <c r="P290" i="4"/>
  <c r="BI283" i="4"/>
  <c r="BH283" i="4"/>
  <c r="BG283" i="4"/>
  <c r="BF283" i="4"/>
  <c r="T283" i="4"/>
  <c r="R283" i="4"/>
  <c r="P283" i="4"/>
  <c r="BI277" i="4"/>
  <c r="BH277" i="4"/>
  <c r="BG277" i="4"/>
  <c r="BF277" i="4"/>
  <c r="T277" i="4"/>
  <c r="R277" i="4"/>
  <c r="P277" i="4"/>
  <c r="BI271" i="4"/>
  <c r="BH271" i="4"/>
  <c r="BG271" i="4"/>
  <c r="BF271" i="4"/>
  <c r="T271" i="4"/>
  <c r="R271" i="4"/>
  <c r="P271" i="4"/>
  <c r="BI265" i="4"/>
  <c r="BH265" i="4"/>
  <c r="BG265" i="4"/>
  <c r="BF265" i="4"/>
  <c r="T265" i="4"/>
  <c r="R265" i="4"/>
  <c r="P265" i="4"/>
  <c r="BI259" i="4"/>
  <c r="BH259" i="4"/>
  <c r="BG259" i="4"/>
  <c r="BF259" i="4"/>
  <c r="T259" i="4"/>
  <c r="R259" i="4"/>
  <c r="P259" i="4"/>
  <c r="BI254" i="4"/>
  <c r="BH254" i="4"/>
  <c r="BG254" i="4"/>
  <c r="BF254" i="4"/>
  <c r="T254" i="4"/>
  <c r="R254" i="4"/>
  <c r="P254" i="4"/>
  <c r="BI250" i="4"/>
  <c r="BH250" i="4"/>
  <c r="BG250" i="4"/>
  <c r="BF250" i="4"/>
  <c r="T250" i="4"/>
  <c r="R250" i="4"/>
  <c r="P250" i="4"/>
  <c r="BI246" i="4"/>
  <c r="BH246" i="4"/>
  <c r="BG246" i="4"/>
  <c r="BF246" i="4"/>
  <c r="T246" i="4"/>
  <c r="R246" i="4"/>
  <c r="P246" i="4"/>
  <c r="BI241" i="4"/>
  <c r="BH241" i="4"/>
  <c r="BG241" i="4"/>
  <c r="BF241" i="4"/>
  <c r="T241" i="4"/>
  <c r="R241" i="4"/>
  <c r="P241" i="4"/>
  <c r="BI236" i="4"/>
  <c r="BH236" i="4"/>
  <c r="BG236" i="4"/>
  <c r="BF236" i="4"/>
  <c r="T236" i="4"/>
  <c r="R236" i="4"/>
  <c r="P236" i="4"/>
  <c r="BI232" i="4"/>
  <c r="BH232" i="4"/>
  <c r="BG232" i="4"/>
  <c r="BF232" i="4"/>
  <c r="T232" i="4"/>
  <c r="R232" i="4"/>
  <c r="P232" i="4"/>
  <c r="BI222" i="4"/>
  <c r="BH222" i="4"/>
  <c r="BG222" i="4"/>
  <c r="BF222" i="4"/>
  <c r="T222" i="4"/>
  <c r="R222" i="4"/>
  <c r="P222" i="4"/>
  <c r="BI218" i="4"/>
  <c r="BH218" i="4"/>
  <c r="BG218" i="4"/>
  <c r="BF218" i="4"/>
  <c r="T218" i="4"/>
  <c r="R218" i="4"/>
  <c r="P218" i="4"/>
  <c r="BI208" i="4"/>
  <c r="BH208" i="4"/>
  <c r="BG208" i="4"/>
  <c r="BF208" i="4"/>
  <c r="T208" i="4"/>
  <c r="R208" i="4"/>
  <c r="P208" i="4"/>
  <c r="BI202" i="4"/>
  <c r="BH202" i="4"/>
  <c r="BG202" i="4"/>
  <c r="BF202" i="4"/>
  <c r="T202" i="4"/>
  <c r="R202" i="4"/>
  <c r="P202" i="4"/>
  <c r="BI196" i="4"/>
  <c r="BH196" i="4"/>
  <c r="BG196" i="4"/>
  <c r="BF196" i="4"/>
  <c r="T196" i="4"/>
  <c r="R196" i="4"/>
  <c r="P196" i="4"/>
  <c r="BI190" i="4"/>
  <c r="BH190" i="4"/>
  <c r="BG190" i="4"/>
  <c r="BF190" i="4"/>
  <c r="T190" i="4"/>
  <c r="R190" i="4"/>
  <c r="P190" i="4"/>
  <c r="BI184" i="4"/>
  <c r="BH184" i="4"/>
  <c r="BG184" i="4"/>
  <c r="BF184" i="4"/>
  <c r="T184" i="4"/>
  <c r="R184" i="4"/>
  <c r="P184" i="4"/>
  <c r="BI180" i="4"/>
  <c r="BH180" i="4"/>
  <c r="BG180" i="4"/>
  <c r="BF180" i="4"/>
  <c r="T180" i="4"/>
  <c r="R180" i="4"/>
  <c r="P180" i="4"/>
  <c r="BI172" i="4"/>
  <c r="BH172" i="4"/>
  <c r="BG172" i="4"/>
  <c r="BF172" i="4"/>
  <c r="T172" i="4"/>
  <c r="R172" i="4"/>
  <c r="P172" i="4"/>
  <c r="BI164" i="4"/>
  <c r="BH164" i="4"/>
  <c r="BG164" i="4"/>
  <c r="BF164" i="4"/>
  <c r="T164" i="4"/>
  <c r="R164" i="4"/>
  <c r="P164" i="4"/>
  <c r="BI157" i="4"/>
  <c r="BH157" i="4"/>
  <c r="BG157" i="4"/>
  <c r="BF157" i="4"/>
  <c r="T157" i="4"/>
  <c r="R157" i="4"/>
  <c r="P157" i="4"/>
  <c r="BI150" i="4"/>
  <c r="BH150" i="4"/>
  <c r="BG150" i="4"/>
  <c r="BF150" i="4"/>
  <c r="T150" i="4"/>
  <c r="R150" i="4"/>
  <c r="P150" i="4"/>
  <c r="BI144" i="4"/>
  <c r="BH144" i="4"/>
  <c r="BG144" i="4"/>
  <c r="BF144" i="4"/>
  <c r="T144" i="4"/>
  <c r="R144" i="4"/>
  <c r="P144" i="4"/>
  <c r="BI140" i="4"/>
  <c r="BH140" i="4"/>
  <c r="BG140" i="4"/>
  <c r="BF140" i="4"/>
  <c r="T140" i="4"/>
  <c r="R140" i="4"/>
  <c r="P140" i="4"/>
  <c r="BI136" i="4"/>
  <c r="BH136" i="4"/>
  <c r="BG136" i="4"/>
  <c r="BF136" i="4"/>
  <c r="T136" i="4"/>
  <c r="R136" i="4"/>
  <c r="P136" i="4"/>
  <c r="J130" i="4"/>
  <c r="F130" i="4"/>
  <c r="J129" i="4"/>
  <c r="F129" i="4"/>
  <c r="F127" i="4"/>
  <c r="E125" i="4"/>
  <c r="J31" i="4"/>
  <c r="J92" i="4"/>
  <c r="F92" i="4"/>
  <c r="J91" i="4"/>
  <c r="F91" i="4"/>
  <c r="F89" i="4"/>
  <c r="E87" i="4"/>
  <c r="J12" i="4"/>
  <c r="J127" i="4"/>
  <c r="E7" i="4"/>
  <c r="E85" i="4"/>
  <c r="J39" i="3"/>
  <c r="J38" i="3"/>
  <c r="AY96" i="1" s="1"/>
  <c r="J37" i="3"/>
  <c r="AX96" i="1"/>
  <c r="BI976" i="3"/>
  <c r="BH976" i="3"/>
  <c r="BG976" i="3"/>
  <c r="BF976" i="3"/>
  <c r="T976" i="3"/>
  <c r="R976" i="3"/>
  <c r="P976" i="3"/>
  <c r="BI975" i="3"/>
  <c r="BH975" i="3"/>
  <c r="BG975" i="3"/>
  <c r="BF975" i="3"/>
  <c r="T975" i="3"/>
  <c r="R975" i="3"/>
  <c r="P975" i="3"/>
  <c r="BI970" i="3"/>
  <c r="BH970" i="3"/>
  <c r="BG970" i="3"/>
  <c r="BF970" i="3"/>
  <c r="T970" i="3"/>
  <c r="R970" i="3"/>
  <c r="P970" i="3"/>
  <c r="BI966" i="3"/>
  <c r="BH966" i="3"/>
  <c r="BG966" i="3"/>
  <c r="BF966" i="3"/>
  <c r="T966" i="3"/>
  <c r="R966" i="3"/>
  <c r="P966" i="3"/>
  <c r="BI962" i="3"/>
  <c r="BH962" i="3"/>
  <c r="BG962" i="3"/>
  <c r="BF962" i="3"/>
  <c r="T962" i="3"/>
  <c r="R962" i="3"/>
  <c r="P962" i="3"/>
  <c r="BI961" i="3"/>
  <c r="BH961" i="3"/>
  <c r="BG961" i="3"/>
  <c r="BF961" i="3"/>
  <c r="T961" i="3"/>
  <c r="R961" i="3"/>
  <c r="P961" i="3"/>
  <c r="BI955" i="3"/>
  <c r="BH955" i="3"/>
  <c r="BG955" i="3"/>
  <c r="BF955" i="3"/>
  <c r="T955" i="3"/>
  <c r="R955" i="3"/>
  <c r="P955" i="3"/>
  <c r="BI949" i="3"/>
  <c r="BH949" i="3"/>
  <c r="BG949" i="3"/>
  <c r="BF949" i="3"/>
  <c r="T949" i="3"/>
  <c r="R949" i="3"/>
  <c r="P949" i="3"/>
  <c r="BI945" i="3"/>
  <c r="BH945" i="3"/>
  <c r="BG945" i="3"/>
  <c r="BF945" i="3"/>
  <c r="T945" i="3"/>
  <c r="R945" i="3"/>
  <c r="P945" i="3"/>
  <c r="BI941" i="3"/>
  <c r="BH941" i="3"/>
  <c r="BG941" i="3"/>
  <c r="BF941" i="3"/>
  <c r="T941" i="3"/>
  <c r="R941" i="3"/>
  <c r="P941" i="3"/>
  <c r="BI933" i="3"/>
  <c r="BH933" i="3"/>
  <c r="BG933" i="3"/>
  <c r="BF933" i="3"/>
  <c r="T933" i="3"/>
  <c r="R933" i="3"/>
  <c r="P933" i="3"/>
  <c r="BI928" i="3"/>
  <c r="BH928" i="3"/>
  <c r="BG928" i="3"/>
  <c r="BF928" i="3"/>
  <c r="T928" i="3"/>
  <c r="R928" i="3"/>
  <c r="P928" i="3"/>
  <c r="BI924" i="3"/>
  <c r="BH924" i="3"/>
  <c r="BG924" i="3"/>
  <c r="BF924" i="3"/>
  <c r="T924" i="3"/>
  <c r="R924" i="3"/>
  <c r="P924" i="3"/>
  <c r="BI919" i="3"/>
  <c r="BH919" i="3"/>
  <c r="BG919" i="3"/>
  <c r="BF919" i="3"/>
  <c r="T919" i="3"/>
  <c r="R919" i="3"/>
  <c r="P919" i="3"/>
  <c r="BI910" i="3"/>
  <c r="BH910" i="3"/>
  <c r="BG910" i="3"/>
  <c r="BF910" i="3"/>
  <c r="T910" i="3"/>
  <c r="R910" i="3"/>
  <c r="P910" i="3"/>
  <c r="BI901" i="3"/>
  <c r="BH901" i="3"/>
  <c r="BG901" i="3"/>
  <c r="BF901" i="3"/>
  <c r="T901" i="3"/>
  <c r="R901" i="3"/>
  <c r="P901" i="3"/>
  <c r="BI896" i="3"/>
  <c r="BH896" i="3"/>
  <c r="BG896" i="3"/>
  <c r="BF896" i="3"/>
  <c r="T896" i="3"/>
  <c r="R896" i="3"/>
  <c r="P896" i="3"/>
  <c r="BI892" i="3"/>
  <c r="BH892" i="3"/>
  <c r="BG892" i="3"/>
  <c r="BF892" i="3"/>
  <c r="T892" i="3"/>
  <c r="R892" i="3"/>
  <c r="P892" i="3"/>
  <c r="BI883" i="3"/>
  <c r="BH883" i="3"/>
  <c r="BG883" i="3"/>
  <c r="BF883" i="3"/>
  <c r="T883" i="3"/>
  <c r="R883" i="3"/>
  <c r="P883" i="3"/>
  <c r="BI879" i="3"/>
  <c r="BH879" i="3"/>
  <c r="BG879" i="3"/>
  <c r="BF879" i="3"/>
  <c r="T879" i="3"/>
  <c r="R879" i="3"/>
  <c r="P879" i="3"/>
  <c r="BI875" i="3"/>
  <c r="BH875" i="3"/>
  <c r="BG875" i="3"/>
  <c r="BF875" i="3"/>
  <c r="T875" i="3"/>
  <c r="R875" i="3"/>
  <c r="P875" i="3"/>
  <c r="BI869" i="3"/>
  <c r="BH869" i="3"/>
  <c r="BG869" i="3"/>
  <c r="BF869" i="3"/>
  <c r="T869" i="3"/>
  <c r="R869" i="3"/>
  <c r="P869" i="3"/>
  <c r="BI863" i="3"/>
  <c r="BH863" i="3"/>
  <c r="BG863" i="3"/>
  <c r="BF863" i="3"/>
  <c r="T863" i="3"/>
  <c r="R863" i="3"/>
  <c r="P863" i="3"/>
  <c r="BI859" i="3"/>
  <c r="BH859" i="3"/>
  <c r="BG859" i="3"/>
  <c r="BF859" i="3"/>
  <c r="T859" i="3"/>
  <c r="R859" i="3"/>
  <c r="P859" i="3"/>
  <c r="BI855" i="3"/>
  <c r="BH855" i="3"/>
  <c r="BG855" i="3"/>
  <c r="BF855" i="3"/>
  <c r="T855" i="3"/>
  <c r="R855" i="3"/>
  <c r="P855" i="3"/>
  <c r="BI851" i="3"/>
  <c r="BH851" i="3"/>
  <c r="BG851" i="3"/>
  <c r="BF851" i="3"/>
  <c r="T851" i="3"/>
  <c r="R851" i="3"/>
  <c r="P851" i="3"/>
  <c r="BI847" i="3"/>
  <c r="BH847" i="3"/>
  <c r="BG847" i="3"/>
  <c r="BF847" i="3"/>
  <c r="T847" i="3"/>
  <c r="R847" i="3"/>
  <c r="P847" i="3"/>
  <c r="BI843" i="3"/>
  <c r="BH843" i="3"/>
  <c r="BG843" i="3"/>
  <c r="BF843" i="3"/>
  <c r="T843" i="3"/>
  <c r="R843" i="3"/>
  <c r="P843" i="3"/>
  <c r="BI839" i="3"/>
  <c r="BH839" i="3"/>
  <c r="BG839" i="3"/>
  <c r="BF839" i="3"/>
  <c r="T839" i="3"/>
  <c r="R839" i="3"/>
  <c r="P839" i="3"/>
  <c r="BI835" i="3"/>
  <c r="BH835" i="3"/>
  <c r="BG835" i="3"/>
  <c r="BF835" i="3"/>
  <c r="T835" i="3"/>
  <c r="R835" i="3"/>
  <c r="P835" i="3"/>
  <c r="BI831" i="3"/>
  <c r="BH831" i="3"/>
  <c r="BG831" i="3"/>
  <c r="BF831" i="3"/>
  <c r="T831" i="3"/>
  <c r="R831" i="3"/>
  <c r="P831" i="3"/>
  <c r="BI827" i="3"/>
  <c r="BH827" i="3"/>
  <c r="BG827" i="3"/>
  <c r="BF827" i="3"/>
  <c r="T827" i="3"/>
  <c r="R827" i="3"/>
  <c r="P827" i="3"/>
  <c r="BI822" i="3"/>
  <c r="BH822" i="3"/>
  <c r="BG822" i="3"/>
  <c r="BF822" i="3"/>
  <c r="T822" i="3"/>
  <c r="R822" i="3"/>
  <c r="P822" i="3"/>
  <c r="BI817" i="3"/>
  <c r="BH817" i="3"/>
  <c r="BG817" i="3"/>
  <c r="BF817" i="3"/>
  <c r="T817" i="3"/>
  <c r="R817" i="3"/>
  <c r="P817" i="3"/>
  <c r="BI812" i="3"/>
  <c r="BH812" i="3"/>
  <c r="BG812" i="3"/>
  <c r="BF812" i="3"/>
  <c r="T812" i="3"/>
  <c r="R812" i="3"/>
  <c r="P812" i="3"/>
  <c r="BI807" i="3"/>
  <c r="BH807" i="3"/>
  <c r="BG807" i="3"/>
  <c r="BF807" i="3"/>
  <c r="T807" i="3"/>
  <c r="R807" i="3"/>
  <c r="P807" i="3"/>
  <c r="BI802" i="3"/>
  <c r="BH802" i="3"/>
  <c r="BG802" i="3"/>
  <c r="BF802" i="3"/>
  <c r="T802" i="3"/>
  <c r="R802" i="3"/>
  <c r="P802" i="3"/>
  <c r="BI797" i="3"/>
  <c r="BH797" i="3"/>
  <c r="BG797" i="3"/>
  <c r="BF797" i="3"/>
  <c r="T797" i="3"/>
  <c r="R797" i="3"/>
  <c r="P797" i="3"/>
  <c r="BI792" i="3"/>
  <c r="BH792" i="3"/>
  <c r="BG792" i="3"/>
  <c r="BF792" i="3"/>
  <c r="T792" i="3"/>
  <c r="R792" i="3"/>
  <c r="P792" i="3"/>
  <c r="BI787" i="3"/>
  <c r="BH787" i="3"/>
  <c r="BG787" i="3"/>
  <c r="BF787" i="3"/>
  <c r="T787" i="3"/>
  <c r="R787" i="3"/>
  <c r="P787" i="3"/>
  <c r="BI783" i="3"/>
  <c r="BH783" i="3"/>
  <c r="BG783" i="3"/>
  <c r="BF783" i="3"/>
  <c r="T783" i="3"/>
  <c r="R783" i="3"/>
  <c r="P783" i="3"/>
  <c r="BI779" i="3"/>
  <c r="BH779" i="3"/>
  <c r="BG779" i="3"/>
  <c r="BF779" i="3"/>
  <c r="T779" i="3"/>
  <c r="R779" i="3"/>
  <c r="P779" i="3"/>
  <c r="BI775" i="3"/>
  <c r="BH775" i="3"/>
  <c r="BG775" i="3"/>
  <c r="BF775" i="3"/>
  <c r="T775" i="3"/>
  <c r="R775" i="3"/>
  <c r="P775" i="3"/>
  <c r="BI771" i="3"/>
  <c r="BH771" i="3"/>
  <c r="BG771" i="3"/>
  <c r="BF771" i="3"/>
  <c r="T771" i="3"/>
  <c r="R771" i="3"/>
  <c r="P771" i="3"/>
  <c r="BI767" i="3"/>
  <c r="BH767" i="3"/>
  <c r="BG767" i="3"/>
  <c r="BF767" i="3"/>
  <c r="T767" i="3"/>
  <c r="R767" i="3"/>
  <c r="P767" i="3"/>
  <c r="BI763" i="3"/>
  <c r="BH763" i="3"/>
  <c r="BG763" i="3"/>
  <c r="BF763" i="3"/>
  <c r="T763" i="3"/>
  <c r="R763" i="3"/>
  <c r="P763" i="3"/>
  <c r="BI759" i="3"/>
  <c r="BH759" i="3"/>
  <c r="BG759" i="3"/>
  <c r="BF759" i="3"/>
  <c r="T759" i="3"/>
  <c r="R759" i="3"/>
  <c r="P759" i="3"/>
  <c r="BI755" i="3"/>
  <c r="BH755" i="3"/>
  <c r="BG755" i="3"/>
  <c r="BF755" i="3"/>
  <c r="T755" i="3"/>
  <c r="R755" i="3"/>
  <c r="P755" i="3"/>
  <c r="BI751" i="3"/>
  <c r="BH751" i="3"/>
  <c r="BG751" i="3"/>
  <c r="BF751" i="3"/>
  <c r="T751" i="3"/>
  <c r="R751" i="3"/>
  <c r="P751" i="3"/>
  <c r="BI747" i="3"/>
  <c r="BH747" i="3"/>
  <c r="BG747" i="3"/>
  <c r="BF747" i="3"/>
  <c r="T747" i="3"/>
  <c r="R747" i="3"/>
  <c r="P747" i="3"/>
  <c r="BI743" i="3"/>
  <c r="BH743" i="3"/>
  <c r="BG743" i="3"/>
  <c r="BF743" i="3"/>
  <c r="T743" i="3"/>
  <c r="R743" i="3"/>
  <c r="P743" i="3"/>
  <c r="BI739" i="3"/>
  <c r="BH739" i="3"/>
  <c r="BG739" i="3"/>
  <c r="BF739" i="3"/>
  <c r="T739" i="3"/>
  <c r="R739" i="3"/>
  <c r="P739" i="3"/>
  <c r="BI735" i="3"/>
  <c r="BH735" i="3"/>
  <c r="BG735" i="3"/>
  <c r="BF735" i="3"/>
  <c r="T735" i="3"/>
  <c r="R735" i="3"/>
  <c r="P735" i="3"/>
  <c r="BI731" i="3"/>
  <c r="BH731" i="3"/>
  <c r="BG731" i="3"/>
  <c r="BF731" i="3"/>
  <c r="T731" i="3"/>
  <c r="R731" i="3"/>
  <c r="P731" i="3"/>
  <c r="BI727" i="3"/>
  <c r="BH727" i="3"/>
  <c r="BG727" i="3"/>
  <c r="BF727" i="3"/>
  <c r="T727" i="3"/>
  <c r="R727" i="3"/>
  <c r="P727" i="3"/>
  <c r="BI723" i="3"/>
  <c r="BH723" i="3"/>
  <c r="BG723" i="3"/>
  <c r="BF723" i="3"/>
  <c r="T723" i="3"/>
  <c r="R723" i="3"/>
  <c r="P723" i="3"/>
  <c r="BI717" i="3"/>
  <c r="BH717" i="3"/>
  <c r="BG717" i="3"/>
  <c r="BF717" i="3"/>
  <c r="T717" i="3"/>
  <c r="R717" i="3"/>
  <c r="P717" i="3"/>
  <c r="BI713" i="3"/>
  <c r="BH713" i="3"/>
  <c r="BG713" i="3"/>
  <c r="BF713" i="3"/>
  <c r="T713" i="3"/>
  <c r="R713" i="3"/>
  <c r="P713" i="3"/>
  <c r="BI709" i="3"/>
  <c r="BH709" i="3"/>
  <c r="BG709" i="3"/>
  <c r="BF709" i="3"/>
  <c r="T709" i="3"/>
  <c r="R709" i="3"/>
  <c r="P709" i="3"/>
  <c r="BI705" i="3"/>
  <c r="BH705" i="3"/>
  <c r="BG705" i="3"/>
  <c r="BF705" i="3"/>
  <c r="T705" i="3"/>
  <c r="R705" i="3"/>
  <c r="P705" i="3"/>
  <c r="BI701" i="3"/>
  <c r="BH701" i="3"/>
  <c r="BG701" i="3"/>
  <c r="BF701" i="3"/>
  <c r="T701" i="3"/>
  <c r="R701" i="3"/>
  <c r="P701" i="3"/>
  <c r="BI697" i="3"/>
  <c r="BH697" i="3"/>
  <c r="BG697" i="3"/>
  <c r="BF697" i="3"/>
  <c r="T697" i="3"/>
  <c r="R697" i="3"/>
  <c r="P697" i="3"/>
  <c r="BI693" i="3"/>
  <c r="BH693" i="3"/>
  <c r="BG693" i="3"/>
  <c r="BF693" i="3"/>
  <c r="T693" i="3"/>
  <c r="R693" i="3"/>
  <c r="P693" i="3"/>
  <c r="BI687" i="3"/>
  <c r="BH687" i="3"/>
  <c r="BG687" i="3"/>
  <c r="BF687" i="3"/>
  <c r="T687" i="3"/>
  <c r="R687" i="3"/>
  <c r="P687" i="3"/>
  <c r="BI682" i="3"/>
  <c r="BH682" i="3"/>
  <c r="BG682" i="3"/>
  <c r="BF682" i="3"/>
  <c r="T682" i="3"/>
  <c r="R682" i="3"/>
  <c r="P682" i="3"/>
  <c r="BI677" i="3"/>
  <c r="BH677" i="3"/>
  <c r="BG677" i="3"/>
  <c r="BF677" i="3"/>
  <c r="T677" i="3"/>
  <c r="R677" i="3"/>
  <c r="P677" i="3"/>
  <c r="BI673" i="3"/>
  <c r="BH673" i="3"/>
  <c r="BG673" i="3"/>
  <c r="BF673" i="3"/>
  <c r="T673" i="3"/>
  <c r="R673" i="3"/>
  <c r="P673" i="3"/>
  <c r="BI666" i="3"/>
  <c r="BH666" i="3"/>
  <c r="BG666" i="3"/>
  <c r="BF666" i="3"/>
  <c r="T666" i="3"/>
  <c r="R666" i="3"/>
  <c r="P666" i="3"/>
  <c r="BI660" i="3"/>
  <c r="BH660" i="3"/>
  <c r="BG660" i="3"/>
  <c r="BF660" i="3"/>
  <c r="T660" i="3"/>
  <c r="R660" i="3"/>
  <c r="P660" i="3"/>
  <c r="BI655" i="3"/>
  <c r="BH655" i="3"/>
  <c r="BG655" i="3"/>
  <c r="BF655" i="3"/>
  <c r="T655" i="3"/>
  <c r="R655" i="3"/>
  <c r="P655" i="3"/>
  <c r="BI651" i="3"/>
  <c r="BH651" i="3"/>
  <c r="BG651" i="3"/>
  <c r="BF651" i="3"/>
  <c r="T651" i="3"/>
  <c r="R651" i="3"/>
  <c r="P651" i="3"/>
  <c r="BI647" i="3"/>
  <c r="BH647" i="3"/>
  <c r="BG647" i="3"/>
  <c r="BF647" i="3"/>
  <c r="T647" i="3"/>
  <c r="R647" i="3"/>
  <c r="P647" i="3"/>
  <c r="BI643" i="3"/>
  <c r="BH643" i="3"/>
  <c r="BG643" i="3"/>
  <c r="BF643" i="3"/>
  <c r="T643" i="3"/>
  <c r="R643" i="3"/>
  <c r="P643" i="3"/>
  <c r="BI639" i="3"/>
  <c r="BH639" i="3"/>
  <c r="BG639" i="3"/>
  <c r="BF639" i="3"/>
  <c r="T639" i="3"/>
  <c r="R639" i="3"/>
  <c r="P639" i="3"/>
  <c r="BI635" i="3"/>
  <c r="BH635" i="3"/>
  <c r="BG635" i="3"/>
  <c r="BF635" i="3"/>
  <c r="T635" i="3"/>
  <c r="R635" i="3"/>
  <c r="P635" i="3"/>
  <c r="BI627" i="3"/>
  <c r="BH627" i="3"/>
  <c r="BG627" i="3"/>
  <c r="BF627" i="3"/>
  <c r="T627" i="3"/>
  <c r="R627" i="3"/>
  <c r="P627" i="3"/>
  <c r="BI620" i="3"/>
  <c r="BH620" i="3"/>
  <c r="BG620" i="3"/>
  <c r="BF620" i="3"/>
  <c r="T620" i="3"/>
  <c r="R620" i="3"/>
  <c r="P620" i="3"/>
  <c r="BI611" i="3"/>
  <c r="BH611" i="3"/>
  <c r="BG611" i="3"/>
  <c r="BF611" i="3"/>
  <c r="T611" i="3"/>
  <c r="R611" i="3"/>
  <c r="P611" i="3"/>
  <c r="BI602" i="3"/>
  <c r="BH602" i="3"/>
  <c r="BG602" i="3"/>
  <c r="BF602" i="3"/>
  <c r="T602" i="3"/>
  <c r="R602" i="3"/>
  <c r="P602" i="3"/>
  <c r="BI593" i="3"/>
  <c r="BH593" i="3"/>
  <c r="BG593" i="3"/>
  <c r="BF593" i="3"/>
  <c r="T593" i="3"/>
  <c r="R593" i="3"/>
  <c r="P593" i="3"/>
  <c r="BI584" i="3"/>
  <c r="BH584" i="3"/>
  <c r="BG584" i="3"/>
  <c r="BF584" i="3"/>
  <c r="T584" i="3"/>
  <c r="R584" i="3"/>
  <c r="P584" i="3"/>
  <c r="BI575" i="3"/>
  <c r="BH575" i="3"/>
  <c r="BG575" i="3"/>
  <c r="BF575" i="3"/>
  <c r="T575" i="3"/>
  <c r="R575" i="3"/>
  <c r="P575" i="3"/>
  <c r="BI568" i="3"/>
  <c r="BH568" i="3"/>
  <c r="BG568" i="3"/>
  <c r="BF568" i="3"/>
  <c r="T568" i="3"/>
  <c r="R568" i="3"/>
  <c r="P568" i="3"/>
  <c r="BI561" i="3"/>
  <c r="BH561" i="3"/>
  <c r="BG561" i="3"/>
  <c r="BF561" i="3"/>
  <c r="T561" i="3"/>
  <c r="R561" i="3"/>
  <c r="P561" i="3"/>
  <c r="BI557" i="3"/>
  <c r="BH557" i="3"/>
  <c r="BG557" i="3"/>
  <c r="BF557" i="3"/>
  <c r="T557" i="3"/>
  <c r="R557" i="3"/>
  <c r="P557" i="3"/>
  <c r="BI553" i="3"/>
  <c r="BH553" i="3"/>
  <c r="BG553" i="3"/>
  <c r="BF553" i="3"/>
  <c r="T553" i="3"/>
  <c r="R553" i="3"/>
  <c r="P553" i="3"/>
  <c r="BI547" i="3"/>
  <c r="BH547" i="3"/>
  <c r="BG547" i="3"/>
  <c r="BF547" i="3"/>
  <c r="T547" i="3"/>
  <c r="R547" i="3"/>
  <c r="P547" i="3"/>
  <c r="BI541" i="3"/>
  <c r="BH541" i="3"/>
  <c r="BG541" i="3"/>
  <c r="BF541" i="3"/>
  <c r="T541" i="3"/>
  <c r="R541" i="3"/>
  <c r="P541" i="3"/>
  <c r="BI537" i="3"/>
  <c r="BH537" i="3"/>
  <c r="BG537" i="3"/>
  <c r="BF537" i="3"/>
  <c r="T537" i="3"/>
  <c r="R537" i="3"/>
  <c r="P537" i="3"/>
  <c r="BI533" i="3"/>
  <c r="BH533" i="3"/>
  <c r="BG533" i="3"/>
  <c r="BF533" i="3"/>
  <c r="T533" i="3"/>
  <c r="R533" i="3"/>
  <c r="P533" i="3"/>
  <c r="BI526" i="3"/>
  <c r="BH526" i="3"/>
  <c r="BG526" i="3"/>
  <c r="BF526" i="3"/>
  <c r="T526" i="3"/>
  <c r="R526" i="3"/>
  <c r="P526" i="3"/>
  <c r="BI519" i="3"/>
  <c r="BH519" i="3"/>
  <c r="BG519" i="3"/>
  <c r="BF519" i="3"/>
  <c r="T519" i="3"/>
  <c r="R519" i="3"/>
  <c r="P519" i="3"/>
  <c r="BI513" i="3"/>
  <c r="BH513" i="3"/>
  <c r="BG513" i="3"/>
  <c r="BF513" i="3"/>
  <c r="T513" i="3"/>
  <c r="R513" i="3"/>
  <c r="P513" i="3"/>
  <c r="BI504" i="3"/>
  <c r="BH504" i="3"/>
  <c r="BG504" i="3"/>
  <c r="BF504" i="3"/>
  <c r="T504" i="3"/>
  <c r="R504" i="3"/>
  <c r="P504" i="3"/>
  <c r="BI496" i="3"/>
  <c r="BH496" i="3"/>
  <c r="BG496" i="3"/>
  <c r="BF496" i="3"/>
  <c r="T496" i="3"/>
  <c r="R496" i="3"/>
  <c r="P496" i="3"/>
  <c r="BI482" i="3"/>
  <c r="BH482" i="3"/>
  <c r="BG482" i="3"/>
  <c r="BF482" i="3"/>
  <c r="T482" i="3"/>
  <c r="R482" i="3"/>
  <c r="P482" i="3"/>
  <c r="BI469" i="3"/>
  <c r="BH469" i="3"/>
  <c r="BG469" i="3"/>
  <c r="BF469" i="3"/>
  <c r="T469" i="3"/>
  <c r="R469" i="3"/>
  <c r="P469" i="3"/>
  <c r="BI456" i="3"/>
  <c r="BH456" i="3"/>
  <c r="BG456" i="3"/>
  <c r="BF456" i="3"/>
  <c r="T456" i="3"/>
  <c r="R456" i="3"/>
  <c r="P456" i="3"/>
  <c r="BI443" i="3"/>
  <c r="BH443" i="3"/>
  <c r="BG443" i="3"/>
  <c r="BF443" i="3"/>
  <c r="T443" i="3"/>
  <c r="R443" i="3"/>
  <c r="P443" i="3"/>
  <c r="BI435" i="3"/>
  <c r="BH435" i="3"/>
  <c r="BG435" i="3"/>
  <c r="BF435" i="3"/>
  <c r="T435" i="3"/>
  <c r="R435" i="3"/>
  <c r="P435" i="3"/>
  <c r="BI429" i="3"/>
  <c r="BH429" i="3"/>
  <c r="BG429" i="3"/>
  <c r="BF429" i="3"/>
  <c r="T429" i="3"/>
  <c r="R429" i="3"/>
  <c r="P429" i="3"/>
  <c r="BI411" i="3"/>
  <c r="BH411" i="3"/>
  <c r="BG411" i="3"/>
  <c r="BF411" i="3"/>
  <c r="T411" i="3"/>
  <c r="R411" i="3"/>
  <c r="P411" i="3"/>
  <c r="BI407" i="3"/>
  <c r="BH407" i="3"/>
  <c r="BG407" i="3"/>
  <c r="BF407" i="3"/>
  <c r="T407" i="3"/>
  <c r="R407" i="3"/>
  <c r="P407" i="3"/>
  <c r="BI403" i="3"/>
  <c r="BH403" i="3"/>
  <c r="BG403" i="3"/>
  <c r="BF403" i="3"/>
  <c r="T403" i="3"/>
  <c r="R403" i="3"/>
  <c r="P403" i="3"/>
  <c r="BI385" i="3"/>
  <c r="BH385" i="3"/>
  <c r="BG385" i="3"/>
  <c r="BF385" i="3"/>
  <c r="T385" i="3"/>
  <c r="R385" i="3"/>
  <c r="P385" i="3"/>
  <c r="BI367" i="3"/>
  <c r="BH367" i="3"/>
  <c r="BG367" i="3"/>
  <c r="BF367" i="3"/>
  <c r="T367" i="3"/>
  <c r="R367" i="3"/>
  <c r="P367" i="3"/>
  <c r="BI363" i="3"/>
  <c r="BH363" i="3"/>
  <c r="BG363" i="3"/>
  <c r="BF363" i="3"/>
  <c r="T363" i="3"/>
  <c r="R363" i="3"/>
  <c r="P363" i="3"/>
  <c r="BI347" i="3"/>
  <c r="BH347" i="3"/>
  <c r="BG347" i="3"/>
  <c r="BF347" i="3"/>
  <c r="T347" i="3"/>
  <c r="R347" i="3"/>
  <c r="P347" i="3"/>
  <c r="BI343" i="3"/>
  <c r="BH343" i="3"/>
  <c r="BG343" i="3"/>
  <c r="BF343" i="3"/>
  <c r="T343" i="3"/>
  <c r="R343" i="3"/>
  <c r="P343" i="3"/>
  <c r="BI327" i="3"/>
  <c r="BH327" i="3"/>
  <c r="BG327" i="3"/>
  <c r="BF327" i="3"/>
  <c r="T327" i="3"/>
  <c r="R327" i="3"/>
  <c r="P327" i="3"/>
  <c r="BI322" i="3"/>
  <c r="BH322" i="3"/>
  <c r="BG322" i="3"/>
  <c r="BF322" i="3"/>
  <c r="T322" i="3"/>
  <c r="R322" i="3"/>
  <c r="P322" i="3"/>
  <c r="BI317" i="3"/>
  <c r="BH317" i="3"/>
  <c r="BG317" i="3"/>
  <c r="BF317" i="3"/>
  <c r="T317" i="3"/>
  <c r="R317" i="3"/>
  <c r="P317" i="3"/>
  <c r="BI310" i="3"/>
  <c r="BH310" i="3"/>
  <c r="BG310" i="3"/>
  <c r="BF310" i="3"/>
  <c r="T310" i="3"/>
  <c r="R310" i="3"/>
  <c r="P310" i="3"/>
  <c r="BI300" i="3"/>
  <c r="BH300" i="3"/>
  <c r="BG300" i="3"/>
  <c r="BF300" i="3"/>
  <c r="T300" i="3"/>
  <c r="R300" i="3"/>
  <c r="P300" i="3"/>
  <c r="BI293" i="3"/>
  <c r="BH293" i="3"/>
  <c r="BG293" i="3"/>
  <c r="BF293" i="3"/>
  <c r="T293" i="3"/>
  <c r="R293" i="3"/>
  <c r="P293" i="3"/>
  <c r="BI283" i="3"/>
  <c r="BH283" i="3"/>
  <c r="BG283" i="3"/>
  <c r="BF283" i="3"/>
  <c r="T283" i="3"/>
  <c r="R283" i="3"/>
  <c r="P283" i="3"/>
  <c r="BI279" i="3"/>
  <c r="BH279" i="3"/>
  <c r="BG279" i="3"/>
  <c r="BF279" i="3"/>
  <c r="T279" i="3"/>
  <c r="R279" i="3"/>
  <c r="P279" i="3"/>
  <c r="BI275" i="3"/>
  <c r="BH275" i="3"/>
  <c r="BG275" i="3"/>
  <c r="BF275" i="3"/>
  <c r="T275" i="3"/>
  <c r="R275" i="3"/>
  <c r="P275" i="3"/>
  <c r="BI261" i="3"/>
  <c r="BH261" i="3"/>
  <c r="BG261" i="3"/>
  <c r="BF261" i="3"/>
  <c r="T261" i="3"/>
  <c r="R261" i="3"/>
  <c r="P261" i="3"/>
  <c r="BI247" i="3"/>
  <c r="BH247" i="3"/>
  <c r="BG247" i="3"/>
  <c r="BF247" i="3"/>
  <c r="T247" i="3"/>
  <c r="R247" i="3"/>
  <c r="P247" i="3"/>
  <c r="BI229" i="3"/>
  <c r="BH229" i="3"/>
  <c r="BG229" i="3"/>
  <c r="BF229" i="3"/>
  <c r="T229" i="3"/>
  <c r="R229" i="3"/>
  <c r="P229" i="3"/>
  <c r="BI211" i="3"/>
  <c r="BH211" i="3"/>
  <c r="BG211" i="3"/>
  <c r="BF211" i="3"/>
  <c r="T211" i="3"/>
  <c r="R211" i="3"/>
  <c r="P211" i="3"/>
  <c r="BI198" i="3"/>
  <c r="BH198" i="3"/>
  <c r="BG198" i="3"/>
  <c r="BF198" i="3"/>
  <c r="T198" i="3"/>
  <c r="R198" i="3"/>
  <c r="P198" i="3"/>
  <c r="BI193" i="3"/>
  <c r="BH193" i="3"/>
  <c r="BG193" i="3"/>
  <c r="BF193" i="3"/>
  <c r="T193" i="3"/>
  <c r="R193" i="3"/>
  <c r="P193" i="3"/>
  <c r="BI188" i="3"/>
  <c r="BH188" i="3"/>
  <c r="BG188" i="3"/>
  <c r="BF188" i="3"/>
  <c r="T188" i="3"/>
  <c r="R188" i="3"/>
  <c r="P188" i="3"/>
  <c r="BI183" i="3"/>
  <c r="BH183" i="3"/>
  <c r="BG183" i="3"/>
  <c r="BF183" i="3"/>
  <c r="T183" i="3"/>
  <c r="R183" i="3"/>
  <c r="P183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1" i="3"/>
  <c r="BH161" i="3"/>
  <c r="BG161" i="3"/>
  <c r="BF161" i="3"/>
  <c r="T161" i="3"/>
  <c r="R161" i="3"/>
  <c r="P161" i="3"/>
  <c r="BI152" i="3"/>
  <c r="BH152" i="3"/>
  <c r="BG152" i="3"/>
  <c r="BF152" i="3"/>
  <c r="T152" i="3"/>
  <c r="R152" i="3"/>
  <c r="P152" i="3"/>
  <c r="BI139" i="3"/>
  <c r="BH139" i="3"/>
  <c r="BG139" i="3"/>
  <c r="BF139" i="3"/>
  <c r="T139" i="3"/>
  <c r="R139" i="3"/>
  <c r="P139" i="3"/>
  <c r="BI132" i="3"/>
  <c r="BH132" i="3"/>
  <c r="BG132" i="3"/>
  <c r="BF132" i="3"/>
  <c r="T132" i="3"/>
  <c r="R132" i="3"/>
  <c r="P132" i="3"/>
  <c r="J126" i="3"/>
  <c r="F126" i="3"/>
  <c r="J125" i="3"/>
  <c r="F125" i="3"/>
  <c r="F123" i="3"/>
  <c r="E121" i="3"/>
  <c r="J31" i="3"/>
  <c r="J92" i="3"/>
  <c r="F92" i="3"/>
  <c r="J91" i="3"/>
  <c r="F91" i="3"/>
  <c r="F89" i="3"/>
  <c r="E87" i="3"/>
  <c r="J12" i="3"/>
  <c r="J123" i="3"/>
  <c r="E7" i="3"/>
  <c r="E119" i="3"/>
  <c r="J39" i="2"/>
  <c r="J38" i="2"/>
  <c r="AY95" i="1"/>
  <c r="J37" i="2"/>
  <c r="AX95" i="1"/>
  <c r="BI1320" i="2"/>
  <c r="BH1320" i="2"/>
  <c r="BG1320" i="2"/>
  <c r="BF1320" i="2"/>
  <c r="T1320" i="2"/>
  <c r="R1320" i="2"/>
  <c r="P1320" i="2"/>
  <c r="BI1319" i="2"/>
  <c r="BH1319" i="2"/>
  <c r="BG1319" i="2"/>
  <c r="BF1319" i="2"/>
  <c r="T1319" i="2"/>
  <c r="R1319" i="2"/>
  <c r="P1319" i="2"/>
  <c r="BI1314" i="2"/>
  <c r="BH1314" i="2"/>
  <c r="BG1314" i="2"/>
  <c r="BF1314" i="2"/>
  <c r="T1314" i="2"/>
  <c r="R1314" i="2"/>
  <c r="P1314" i="2"/>
  <c r="BI1310" i="2"/>
  <c r="BH1310" i="2"/>
  <c r="BG1310" i="2"/>
  <c r="BF1310" i="2"/>
  <c r="T1310" i="2"/>
  <c r="R1310" i="2"/>
  <c r="P1310" i="2"/>
  <c r="BI1306" i="2"/>
  <c r="BH1306" i="2"/>
  <c r="BG1306" i="2"/>
  <c r="BF1306" i="2"/>
  <c r="T1306" i="2"/>
  <c r="R1306" i="2"/>
  <c r="P1306" i="2"/>
  <c r="BI1305" i="2"/>
  <c r="BH1305" i="2"/>
  <c r="BG1305" i="2"/>
  <c r="BF1305" i="2"/>
  <c r="T1305" i="2"/>
  <c r="R1305" i="2"/>
  <c r="P1305" i="2"/>
  <c r="BI1299" i="2"/>
  <c r="BH1299" i="2"/>
  <c r="BG1299" i="2"/>
  <c r="BF1299" i="2"/>
  <c r="T1299" i="2"/>
  <c r="R1299" i="2"/>
  <c r="P1299" i="2"/>
  <c r="BI1293" i="2"/>
  <c r="BH1293" i="2"/>
  <c r="BG1293" i="2"/>
  <c r="BF1293" i="2"/>
  <c r="T1293" i="2"/>
  <c r="R1293" i="2"/>
  <c r="P1293" i="2"/>
  <c r="BI1289" i="2"/>
  <c r="BH1289" i="2"/>
  <c r="BG1289" i="2"/>
  <c r="BF1289" i="2"/>
  <c r="T1289" i="2"/>
  <c r="R1289" i="2"/>
  <c r="P1289" i="2"/>
  <c r="BI1285" i="2"/>
  <c r="BH1285" i="2"/>
  <c r="BG1285" i="2"/>
  <c r="BF1285" i="2"/>
  <c r="T1285" i="2"/>
  <c r="R1285" i="2"/>
  <c r="P1285" i="2"/>
  <c r="BI1276" i="2"/>
  <c r="BH1276" i="2"/>
  <c r="BG1276" i="2"/>
  <c r="BF1276" i="2"/>
  <c r="T1276" i="2"/>
  <c r="R1276" i="2"/>
  <c r="P1276" i="2"/>
  <c r="BI1264" i="2"/>
  <c r="BH1264" i="2"/>
  <c r="BG1264" i="2"/>
  <c r="BF1264" i="2"/>
  <c r="T1264" i="2"/>
  <c r="R1264" i="2"/>
  <c r="P1264" i="2"/>
  <c r="BI1250" i="2"/>
  <c r="BH1250" i="2"/>
  <c r="BG1250" i="2"/>
  <c r="BF1250" i="2"/>
  <c r="T1250" i="2"/>
  <c r="R1250" i="2"/>
  <c r="P1250" i="2"/>
  <c r="BI1242" i="2"/>
  <c r="BH1242" i="2"/>
  <c r="BG1242" i="2"/>
  <c r="BF1242" i="2"/>
  <c r="T1242" i="2"/>
  <c r="R1242" i="2"/>
  <c r="P1242" i="2"/>
  <c r="BI1234" i="2"/>
  <c r="BH1234" i="2"/>
  <c r="BG1234" i="2"/>
  <c r="BF1234" i="2"/>
  <c r="T1234" i="2"/>
  <c r="R1234" i="2"/>
  <c r="P1234" i="2"/>
  <c r="BI1219" i="2"/>
  <c r="BH1219" i="2"/>
  <c r="BG1219" i="2"/>
  <c r="BF1219" i="2"/>
  <c r="T1219" i="2"/>
  <c r="R1219" i="2"/>
  <c r="P1219" i="2"/>
  <c r="BI1205" i="2"/>
  <c r="BH1205" i="2"/>
  <c r="BG1205" i="2"/>
  <c r="BF1205" i="2"/>
  <c r="T1205" i="2"/>
  <c r="R1205" i="2"/>
  <c r="P1205" i="2"/>
  <c r="BI1192" i="2"/>
  <c r="BH1192" i="2"/>
  <c r="BG1192" i="2"/>
  <c r="BF1192" i="2"/>
  <c r="T1192" i="2"/>
  <c r="R1192" i="2"/>
  <c r="P1192" i="2"/>
  <c r="BI1180" i="2"/>
  <c r="BH1180" i="2"/>
  <c r="BG1180" i="2"/>
  <c r="BF1180" i="2"/>
  <c r="T1180" i="2"/>
  <c r="R1180" i="2"/>
  <c r="P1180" i="2"/>
  <c r="BI1175" i="2"/>
  <c r="BH1175" i="2"/>
  <c r="BG1175" i="2"/>
  <c r="BF1175" i="2"/>
  <c r="T1175" i="2"/>
  <c r="R1175" i="2"/>
  <c r="P1175" i="2"/>
  <c r="BI1171" i="2"/>
  <c r="BH1171" i="2"/>
  <c r="BG1171" i="2"/>
  <c r="BF1171" i="2"/>
  <c r="T1171" i="2"/>
  <c r="R1171" i="2"/>
  <c r="P1171" i="2"/>
  <c r="BI1167" i="2"/>
  <c r="BH1167" i="2"/>
  <c r="BG1167" i="2"/>
  <c r="BF1167" i="2"/>
  <c r="T1167" i="2"/>
  <c r="R1167" i="2"/>
  <c r="P1167" i="2"/>
  <c r="BI1160" i="2"/>
  <c r="BH1160" i="2"/>
  <c r="BG1160" i="2"/>
  <c r="BF1160" i="2"/>
  <c r="T1160" i="2"/>
  <c r="R1160" i="2"/>
  <c r="P1160" i="2"/>
  <c r="BI1155" i="2"/>
  <c r="BH1155" i="2"/>
  <c r="BG1155" i="2"/>
  <c r="BF1155" i="2"/>
  <c r="T1155" i="2"/>
  <c r="R1155" i="2"/>
  <c r="P1155" i="2"/>
  <c r="BI1150" i="2"/>
  <c r="BH1150" i="2"/>
  <c r="BG1150" i="2"/>
  <c r="BF1150" i="2"/>
  <c r="T1150" i="2"/>
  <c r="R1150" i="2"/>
  <c r="P1150" i="2"/>
  <c r="BI1145" i="2"/>
  <c r="BH1145" i="2"/>
  <c r="BG1145" i="2"/>
  <c r="BF1145" i="2"/>
  <c r="T1145" i="2"/>
  <c r="R1145" i="2"/>
  <c r="P1145" i="2"/>
  <c r="BI1140" i="2"/>
  <c r="BH1140" i="2"/>
  <c r="BG1140" i="2"/>
  <c r="BF1140" i="2"/>
  <c r="T1140" i="2"/>
  <c r="R1140" i="2"/>
  <c r="P1140" i="2"/>
  <c r="BI1135" i="2"/>
  <c r="BH1135" i="2"/>
  <c r="BG1135" i="2"/>
  <c r="BF1135" i="2"/>
  <c r="T1135" i="2"/>
  <c r="R1135" i="2"/>
  <c r="P1135" i="2"/>
  <c r="BI1130" i="2"/>
  <c r="BH1130" i="2"/>
  <c r="BG1130" i="2"/>
  <c r="BF1130" i="2"/>
  <c r="T1130" i="2"/>
  <c r="R1130" i="2"/>
  <c r="P1130" i="2"/>
  <c r="BI1125" i="2"/>
  <c r="BH1125" i="2"/>
  <c r="BG1125" i="2"/>
  <c r="BF1125" i="2"/>
  <c r="T1125" i="2"/>
  <c r="R1125" i="2"/>
  <c r="P1125" i="2"/>
  <c r="BI1120" i="2"/>
  <c r="BH1120" i="2"/>
  <c r="BG1120" i="2"/>
  <c r="BF1120" i="2"/>
  <c r="T1120" i="2"/>
  <c r="R1120" i="2"/>
  <c r="P1120" i="2"/>
  <c r="BI1115" i="2"/>
  <c r="BH1115" i="2"/>
  <c r="BG1115" i="2"/>
  <c r="BF1115" i="2"/>
  <c r="T1115" i="2"/>
  <c r="R1115" i="2"/>
  <c r="P1115" i="2"/>
  <c r="BI1110" i="2"/>
  <c r="BH1110" i="2"/>
  <c r="BG1110" i="2"/>
  <c r="BF1110" i="2"/>
  <c r="T1110" i="2"/>
  <c r="R1110" i="2"/>
  <c r="P1110" i="2"/>
  <c r="BI1105" i="2"/>
  <c r="BH1105" i="2"/>
  <c r="BG1105" i="2"/>
  <c r="BF1105" i="2"/>
  <c r="T1105" i="2"/>
  <c r="R1105" i="2"/>
  <c r="P1105" i="2"/>
  <c r="BI1100" i="2"/>
  <c r="BH1100" i="2"/>
  <c r="BG1100" i="2"/>
  <c r="BF1100" i="2"/>
  <c r="T1100" i="2"/>
  <c r="R1100" i="2"/>
  <c r="P1100" i="2"/>
  <c r="BI1095" i="2"/>
  <c r="BH1095" i="2"/>
  <c r="BG1095" i="2"/>
  <c r="BF1095" i="2"/>
  <c r="T1095" i="2"/>
  <c r="R1095" i="2"/>
  <c r="P1095" i="2"/>
  <c r="BI1090" i="2"/>
  <c r="BH1090" i="2"/>
  <c r="BG1090" i="2"/>
  <c r="BF1090" i="2"/>
  <c r="T1090" i="2"/>
  <c r="R1090" i="2"/>
  <c r="P1090" i="2"/>
  <c r="BI1085" i="2"/>
  <c r="BH1085" i="2"/>
  <c r="BG1085" i="2"/>
  <c r="BF1085" i="2"/>
  <c r="T1085" i="2"/>
  <c r="R1085" i="2"/>
  <c r="P1085" i="2"/>
  <c r="BI1080" i="2"/>
  <c r="BH1080" i="2"/>
  <c r="BG1080" i="2"/>
  <c r="BF1080" i="2"/>
  <c r="T1080" i="2"/>
  <c r="R1080" i="2"/>
  <c r="P1080" i="2"/>
  <c r="BI1075" i="2"/>
  <c r="BH1075" i="2"/>
  <c r="BG1075" i="2"/>
  <c r="BF1075" i="2"/>
  <c r="T1075" i="2"/>
  <c r="R1075" i="2"/>
  <c r="P1075" i="2"/>
  <c r="BI1070" i="2"/>
  <c r="BH1070" i="2"/>
  <c r="BG1070" i="2"/>
  <c r="BF1070" i="2"/>
  <c r="T1070" i="2"/>
  <c r="R1070" i="2"/>
  <c r="P1070" i="2"/>
  <c r="BI1065" i="2"/>
  <c r="BH1065" i="2"/>
  <c r="BG1065" i="2"/>
  <c r="BF1065" i="2"/>
  <c r="T1065" i="2"/>
  <c r="R1065" i="2"/>
  <c r="P1065" i="2"/>
  <c r="BI1060" i="2"/>
  <c r="BH1060" i="2"/>
  <c r="BG1060" i="2"/>
  <c r="BF1060" i="2"/>
  <c r="T1060" i="2"/>
  <c r="R1060" i="2"/>
  <c r="P1060" i="2"/>
  <c r="BI1055" i="2"/>
  <c r="BH1055" i="2"/>
  <c r="BG1055" i="2"/>
  <c r="BF1055" i="2"/>
  <c r="T1055" i="2"/>
  <c r="R1055" i="2"/>
  <c r="P1055" i="2"/>
  <c r="BI1049" i="2"/>
  <c r="BH1049" i="2"/>
  <c r="BG1049" i="2"/>
  <c r="BF1049" i="2"/>
  <c r="T1049" i="2"/>
  <c r="R1049" i="2"/>
  <c r="P1049" i="2"/>
  <c r="BI1043" i="2"/>
  <c r="BH1043" i="2"/>
  <c r="BG1043" i="2"/>
  <c r="BF1043" i="2"/>
  <c r="T1043" i="2"/>
  <c r="R1043" i="2"/>
  <c r="P1043" i="2"/>
  <c r="BI1021" i="2"/>
  <c r="BH1021" i="2"/>
  <c r="BG1021" i="2"/>
  <c r="BF1021" i="2"/>
  <c r="T1021" i="2"/>
  <c r="R1021" i="2"/>
  <c r="P1021" i="2"/>
  <c r="BI1014" i="2"/>
  <c r="BH1014" i="2"/>
  <c r="BG1014" i="2"/>
  <c r="BF1014" i="2"/>
  <c r="T1014" i="2"/>
  <c r="R1014" i="2"/>
  <c r="P1014" i="2"/>
  <c r="BI1009" i="2"/>
  <c r="BH1009" i="2"/>
  <c r="BG1009" i="2"/>
  <c r="BF1009" i="2"/>
  <c r="T1009" i="2"/>
  <c r="R1009" i="2"/>
  <c r="P1009" i="2"/>
  <c r="BI1004" i="2"/>
  <c r="BH1004" i="2"/>
  <c r="BG1004" i="2"/>
  <c r="BF1004" i="2"/>
  <c r="T1004" i="2"/>
  <c r="R1004" i="2"/>
  <c r="P1004" i="2"/>
  <c r="BI999" i="2"/>
  <c r="BH999" i="2"/>
  <c r="BG999" i="2"/>
  <c r="BF999" i="2"/>
  <c r="T999" i="2"/>
  <c r="R999" i="2"/>
  <c r="P999" i="2"/>
  <c r="BI995" i="2"/>
  <c r="BH995" i="2"/>
  <c r="BG995" i="2"/>
  <c r="BF995" i="2"/>
  <c r="T995" i="2"/>
  <c r="R995" i="2"/>
  <c r="P995" i="2"/>
  <c r="BI991" i="2"/>
  <c r="BH991" i="2"/>
  <c r="BG991" i="2"/>
  <c r="BF991" i="2"/>
  <c r="T991" i="2"/>
  <c r="R991" i="2"/>
  <c r="P991" i="2"/>
  <c r="BI987" i="2"/>
  <c r="BH987" i="2"/>
  <c r="BG987" i="2"/>
  <c r="BF987" i="2"/>
  <c r="T987" i="2"/>
  <c r="R987" i="2"/>
  <c r="P987" i="2"/>
  <c r="BI983" i="2"/>
  <c r="BH983" i="2"/>
  <c r="BG983" i="2"/>
  <c r="BF983" i="2"/>
  <c r="T983" i="2"/>
  <c r="R983" i="2"/>
  <c r="P983" i="2"/>
  <c r="BI964" i="2"/>
  <c r="BH964" i="2"/>
  <c r="BG964" i="2"/>
  <c r="BF964" i="2"/>
  <c r="T964" i="2"/>
  <c r="R964" i="2"/>
  <c r="P964" i="2"/>
  <c r="BI946" i="2"/>
  <c r="BH946" i="2"/>
  <c r="BG946" i="2"/>
  <c r="BF946" i="2"/>
  <c r="T946" i="2"/>
  <c r="R946" i="2"/>
  <c r="P946" i="2"/>
  <c r="BI937" i="2"/>
  <c r="BH937" i="2"/>
  <c r="BG937" i="2"/>
  <c r="BF937" i="2"/>
  <c r="T937" i="2"/>
  <c r="R937" i="2"/>
  <c r="P937" i="2"/>
  <c r="BI929" i="2"/>
  <c r="BH929" i="2"/>
  <c r="BG929" i="2"/>
  <c r="BF929" i="2"/>
  <c r="T929" i="2"/>
  <c r="R929" i="2"/>
  <c r="P929" i="2"/>
  <c r="BI923" i="2"/>
  <c r="BH923" i="2"/>
  <c r="BG923" i="2"/>
  <c r="BF923" i="2"/>
  <c r="T923" i="2"/>
  <c r="R923" i="2"/>
  <c r="P923" i="2"/>
  <c r="BI918" i="2"/>
  <c r="BH918" i="2"/>
  <c r="BG918" i="2"/>
  <c r="BF918" i="2"/>
  <c r="T918" i="2"/>
  <c r="R918" i="2"/>
  <c r="P918" i="2"/>
  <c r="BI910" i="2"/>
  <c r="BH910" i="2"/>
  <c r="BG910" i="2"/>
  <c r="BF910" i="2"/>
  <c r="T910" i="2"/>
  <c r="R910" i="2"/>
  <c r="P910" i="2"/>
  <c r="BI903" i="2"/>
  <c r="BH903" i="2"/>
  <c r="BG903" i="2"/>
  <c r="BF903" i="2"/>
  <c r="T903" i="2"/>
  <c r="R903" i="2"/>
  <c r="P903" i="2"/>
  <c r="BI896" i="2"/>
  <c r="BH896" i="2"/>
  <c r="BG896" i="2"/>
  <c r="BF896" i="2"/>
  <c r="T896" i="2"/>
  <c r="R896" i="2"/>
  <c r="P896" i="2"/>
  <c r="BI890" i="2"/>
  <c r="BH890" i="2"/>
  <c r="BG890" i="2"/>
  <c r="BF890" i="2"/>
  <c r="T890" i="2"/>
  <c r="R890" i="2"/>
  <c r="P890" i="2"/>
  <c r="BI881" i="2"/>
  <c r="BH881" i="2"/>
  <c r="BG881" i="2"/>
  <c r="BF881" i="2"/>
  <c r="T881" i="2"/>
  <c r="R881" i="2"/>
  <c r="P881" i="2"/>
  <c r="BI873" i="2"/>
  <c r="BH873" i="2"/>
  <c r="BG873" i="2"/>
  <c r="BF873" i="2"/>
  <c r="T873" i="2"/>
  <c r="R873" i="2"/>
  <c r="P873" i="2"/>
  <c r="BI865" i="2"/>
  <c r="BH865" i="2"/>
  <c r="BG865" i="2"/>
  <c r="BF865" i="2"/>
  <c r="T865" i="2"/>
  <c r="R865" i="2"/>
  <c r="P865" i="2"/>
  <c r="BI857" i="2"/>
  <c r="BH857" i="2"/>
  <c r="BG857" i="2"/>
  <c r="BF857" i="2"/>
  <c r="T857" i="2"/>
  <c r="R857" i="2"/>
  <c r="P857" i="2"/>
  <c r="BI849" i="2"/>
  <c r="BH849" i="2"/>
  <c r="BG849" i="2"/>
  <c r="BF849" i="2"/>
  <c r="T849" i="2"/>
  <c r="R849" i="2"/>
  <c r="P849" i="2"/>
  <c r="BI841" i="2"/>
  <c r="BH841" i="2"/>
  <c r="BG841" i="2"/>
  <c r="BF841" i="2"/>
  <c r="T841" i="2"/>
  <c r="R841" i="2"/>
  <c r="P841" i="2"/>
  <c r="BI833" i="2"/>
  <c r="BH833" i="2"/>
  <c r="BG833" i="2"/>
  <c r="BF833" i="2"/>
  <c r="T833" i="2"/>
  <c r="R833" i="2"/>
  <c r="P833" i="2"/>
  <c r="BI825" i="2"/>
  <c r="BH825" i="2"/>
  <c r="BG825" i="2"/>
  <c r="BF825" i="2"/>
  <c r="T825" i="2"/>
  <c r="R825" i="2"/>
  <c r="P825" i="2"/>
  <c r="BI819" i="2"/>
  <c r="BH819" i="2"/>
  <c r="BG819" i="2"/>
  <c r="BF819" i="2"/>
  <c r="T819" i="2"/>
  <c r="R819" i="2"/>
  <c r="P819" i="2"/>
  <c r="BI812" i="2"/>
  <c r="BH812" i="2"/>
  <c r="BG812" i="2"/>
  <c r="BF812" i="2"/>
  <c r="T812" i="2"/>
  <c r="R812" i="2"/>
  <c r="P812" i="2"/>
  <c r="BI807" i="2"/>
  <c r="BH807" i="2"/>
  <c r="BG807" i="2"/>
  <c r="BF807" i="2"/>
  <c r="T807" i="2"/>
  <c r="R807" i="2"/>
  <c r="P807" i="2"/>
  <c r="BI801" i="2"/>
  <c r="BH801" i="2"/>
  <c r="BG801" i="2"/>
  <c r="BF801" i="2"/>
  <c r="T801" i="2"/>
  <c r="R801" i="2"/>
  <c r="P801" i="2"/>
  <c r="BI793" i="2"/>
  <c r="BH793" i="2"/>
  <c r="BG793" i="2"/>
  <c r="BF793" i="2"/>
  <c r="T793" i="2"/>
  <c r="R793" i="2"/>
  <c r="P793" i="2"/>
  <c r="BI785" i="2"/>
  <c r="BH785" i="2"/>
  <c r="BG785" i="2"/>
  <c r="BF785" i="2"/>
  <c r="T785" i="2"/>
  <c r="R785" i="2"/>
  <c r="P785" i="2"/>
  <c r="BI776" i="2"/>
  <c r="BH776" i="2"/>
  <c r="BG776" i="2"/>
  <c r="BF776" i="2"/>
  <c r="T776" i="2"/>
  <c r="R776" i="2"/>
  <c r="P776" i="2"/>
  <c r="BI767" i="2"/>
  <c r="BH767" i="2"/>
  <c r="BG767" i="2"/>
  <c r="BF767" i="2"/>
  <c r="T767" i="2"/>
  <c r="R767" i="2"/>
  <c r="P767" i="2"/>
  <c r="BI761" i="2"/>
  <c r="BH761" i="2"/>
  <c r="BG761" i="2"/>
  <c r="BF761" i="2"/>
  <c r="T761" i="2"/>
  <c r="R761" i="2"/>
  <c r="P761" i="2"/>
  <c r="BI756" i="2"/>
  <c r="BH756" i="2"/>
  <c r="BG756" i="2"/>
  <c r="BF756" i="2"/>
  <c r="T756" i="2"/>
  <c r="R756" i="2"/>
  <c r="P756" i="2"/>
  <c r="BI749" i="2"/>
  <c r="BH749" i="2"/>
  <c r="BG749" i="2"/>
  <c r="BF749" i="2"/>
  <c r="T749" i="2"/>
  <c r="R749" i="2"/>
  <c r="P749" i="2"/>
  <c r="BI742" i="2"/>
  <c r="BH742" i="2"/>
  <c r="BG742" i="2"/>
  <c r="BF742" i="2"/>
  <c r="T742" i="2"/>
  <c r="R742" i="2"/>
  <c r="P742" i="2"/>
  <c r="BI737" i="2"/>
  <c r="BH737" i="2"/>
  <c r="BG737" i="2"/>
  <c r="BF737" i="2"/>
  <c r="T737" i="2"/>
  <c r="R737" i="2"/>
  <c r="P737" i="2"/>
  <c r="BI729" i="2"/>
  <c r="BH729" i="2"/>
  <c r="BG729" i="2"/>
  <c r="BF729" i="2"/>
  <c r="T729" i="2"/>
  <c r="T728" i="2"/>
  <c r="R729" i="2"/>
  <c r="R728" i="2" s="1"/>
  <c r="P729" i="2"/>
  <c r="P728" i="2"/>
  <c r="BI723" i="2"/>
  <c r="BH723" i="2"/>
  <c r="BG723" i="2"/>
  <c r="BF723" i="2"/>
  <c r="T723" i="2"/>
  <c r="R723" i="2"/>
  <c r="P723" i="2"/>
  <c r="BI717" i="2"/>
  <c r="BH717" i="2"/>
  <c r="BG717" i="2"/>
  <c r="BF717" i="2"/>
  <c r="T717" i="2"/>
  <c r="R717" i="2"/>
  <c r="P717" i="2"/>
  <c r="BI711" i="2"/>
  <c r="BH711" i="2"/>
  <c r="BG711" i="2"/>
  <c r="BF711" i="2"/>
  <c r="T711" i="2"/>
  <c r="R711" i="2"/>
  <c r="P711" i="2"/>
  <c r="BI706" i="2"/>
  <c r="BH706" i="2"/>
  <c r="BG706" i="2"/>
  <c r="BF706" i="2"/>
  <c r="T706" i="2"/>
  <c r="R706" i="2"/>
  <c r="P706" i="2"/>
  <c r="BI699" i="2"/>
  <c r="BH699" i="2"/>
  <c r="BG699" i="2"/>
  <c r="BF699" i="2"/>
  <c r="T699" i="2"/>
  <c r="R699" i="2"/>
  <c r="P699" i="2"/>
  <c r="BI691" i="2"/>
  <c r="BH691" i="2"/>
  <c r="BG691" i="2"/>
  <c r="BF691" i="2"/>
  <c r="T691" i="2"/>
  <c r="R691" i="2"/>
  <c r="P691" i="2"/>
  <c r="BI684" i="2"/>
  <c r="BH684" i="2"/>
  <c r="BG684" i="2"/>
  <c r="BF684" i="2"/>
  <c r="T684" i="2"/>
  <c r="R684" i="2"/>
  <c r="P684" i="2"/>
  <c r="BI679" i="2"/>
  <c r="BH679" i="2"/>
  <c r="BG679" i="2"/>
  <c r="BF679" i="2"/>
  <c r="T679" i="2"/>
  <c r="R679" i="2"/>
  <c r="P679" i="2"/>
  <c r="BI675" i="2"/>
  <c r="BH675" i="2"/>
  <c r="BG675" i="2"/>
  <c r="BF675" i="2"/>
  <c r="T675" i="2"/>
  <c r="R675" i="2"/>
  <c r="P675" i="2"/>
  <c r="BI671" i="2"/>
  <c r="BH671" i="2"/>
  <c r="BG671" i="2"/>
  <c r="BF671" i="2"/>
  <c r="T671" i="2"/>
  <c r="R671" i="2"/>
  <c r="P671" i="2"/>
  <c r="BI667" i="2"/>
  <c r="BH667" i="2"/>
  <c r="BG667" i="2"/>
  <c r="BF667" i="2"/>
  <c r="T667" i="2"/>
  <c r="R667" i="2"/>
  <c r="P667" i="2"/>
  <c r="BI663" i="2"/>
  <c r="BH663" i="2"/>
  <c r="BG663" i="2"/>
  <c r="BF663" i="2"/>
  <c r="T663" i="2"/>
  <c r="R663" i="2"/>
  <c r="P663" i="2"/>
  <c r="BI659" i="2"/>
  <c r="BH659" i="2"/>
  <c r="BG659" i="2"/>
  <c r="BF659" i="2"/>
  <c r="T659" i="2"/>
  <c r="R659" i="2"/>
  <c r="P659" i="2"/>
  <c r="BI655" i="2"/>
  <c r="BH655" i="2"/>
  <c r="BG655" i="2"/>
  <c r="BF655" i="2"/>
  <c r="T655" i="2"/>
  <c r="R655" i="2"/>
  <c r="P655" i="2"/>
  <c r="BI644" i="2"/>
  <c r="BH644" i="2"/>
  <c r="BG644" i="2"/>
  <c r="BF644" i="2"/>
  <c r="T644" i="2"/>
  <c r="R644" i="2"/>
  <c r="P644" i="2"/>
  <c r="BI633" i="2"/>
  <c r="BH633" i="2"/>
  <c r="BG633" i="2"/>
  <c r="BF633" i="2"/>
  <c r="T633" i="2"/>
  <c r="R633" i="2"/>
  <c r="P633" i="2"/>
  <c r="BI622" i="2"/>
  <c r="BH622" i="2"/>
  <c r="BG622" i="2"/>
  <c r="BF622" i="2"/>
  <c r="T622" i="2"/>
  <c r="R622" i="2"/>
  <c r="P622" i="2"/>
  <c r="BI612" i="2"/>
  <c r="BH612" i="2"/>
  <c r="BG612" i="2"/>
  <c r="BF612" i="2"/>
  <c r="T612" i="2"/>
  <c r="R612" i="2"/>
  <c r="P612" i="2"/>
  <c r="BI602" i="2"/>
  <c r="BH602" i="2"/>
  <c r="BG602" i="2"/>
  <c r="BF602" i="2"/>
  <c r="T602" i="2"/>
  <c r="R602" i="2"/>
  <c r="P602" i="2"/>
  <c r="BI592" i="2"/>
  <c r="BH592" i="2"/>
  <c r="BG592" i="2"/>
  <c r="BF592" i="2"/>
  <c r="T592" i="2"/>
  <c r="R592" i="2"/>
  <c r="P592" i="2"/>
  <c r="BI587" i="2"/>
  <c r="BH587" i="2"/>
  <c r="BG587" i="2"/>
  <c r="BF587" i="2"/>
  <c r="T587" i="2"/>
  <c r="R587" i="2"/>
  <c r="P587" i="2"/>
  <c r="BI580" i="2"/>
  <c r="BH580" i="2"/>
  <c r="BG580" i="2"/>
  <c r="BF580" i="2"/>
  <c r="T580" i="2"/>
  <c r="R580" i="2"/>
  <c r="P580" i="2"/>
  <c r="BI576" i="2"/>
  <c r="BH576" i="2"/>
  <c r="BG576" i="2"/>
  <c r="BF576" i="2"/>
  <c r="T576" i="2"/>
  <c r="R576" i="2"/>
  <c r="P576" i="2"/>
  <c r="BI572" i="2"/>
  <c r="BH572" i="2"/>
  <c r="BG572" i="2"/>
  <c r="BF572" i="2"/>
  <c r="T572" i="2"/>
  <c r="R572" i="2"/>
  <c r="P572" i="2"/>
  <c r="BI568" i="2"/>
  <c r="BH568" i="2"/>
  <c r="BG568" i="2"/>
  <c r="BF568" i="2"/>
  <c r="T568" i="2"/>
  <c r="R568" i="2"/>
  <c r="P568" i="2"/>
  <c r="BI550" i="2"/>
  <c r="BH550" i="2"/>
  <c r="BG550" i="2"/>
  <c r="BF550" i="2"/>
  <c r="T550" i="2"/>
  <c r="R550" i="2"/>
  <c r="P550" i="2"/>
  <c r="BI546" i="2"/>
  <c r="BH546" i="2"/>
  <c r="BG546" i="2"/>
  <c r="BF546" i="2"/>
  <c r="T546" i="2"/>
  <c r="R546" i="2"/>
  <c r="P546" i="2"/>
  <c r="BI542" i="2"/>
  <c r="BH542" i="2"/>
  <c r="BG542" i="2"/>
  <c r="BF542" i="2"/>
  <c r="T542" i="2"/>
  <c r="R542" i="2"/>
  <c r="P542" i="2"/>
  <c r="BI524" i="2"/>
  <c r="BH524" i="2"/>
  <c r="BG524" i="2"/>
  <c r="BF524" i="2"/>
  <c r="T524" i="2"/>
  <c r="R524" i="2"/>
  <c r="P524" i="2"/>
  <c r="BI506" i="2"/>
  <c r="BH506" i="2"/>
  <c r="BG506" i="2"/>
  <c r="BF506" i="2"/>
  <c r="T506" i="2"/>
  <c r="R506" i="2"/>
  <c r="P506" i="2"/>
  <c r="BI502" i="2"/>
  <c r="BH502" i="2"/>
  <c r="BG502" i="2"/>
  <c r="BF502" i="2"/>
  <c r="T502" i="2"/>
  <c r="R502" i="2"/>
  <c r="P502" i="2"/>
  <c r="BI486" i="2"/>
  <c r="BH486" i="2"/>
  <c r="BG486" i="2"/>
  <c r="BF486" i="2"/>
  <c r="T486" i="2"/>
  <c r="R486" i="2"/>
  <c r="P486" i="2"/>
  <c r="BI482" i="2"/>
  <c r="BH482" i="2"/>
  <c r="BG482" i="2"/>
  <c r="BF482" i="2"/>
  <c r="T482" i="2"/>
  <c r="R482" i="2"/>
  <c r="P482" i="2"/>
  <c r="BI466" i="2"/>
  <c r="BH466" i="2"/>
  <c r="BG466" i="2"/>
  <c r="BF466" i="2"/>
  <c r="T466" i="2"/>
  <c r="R466" i="2"/>
  <c r="P466" i="2"/>
  <c r="BI461" i="2"/>
  <c r="BH461" i="2"/>
  <c r="BG461" i="2"/>
  <c r="BF461" i="2"/>
  <c r="T461" i="2"/>
  <c r="R461" i="2"/>
  <c r="P461" i="2"/>
  <c r="BI456" i="2"/>
  <c r="BH456" i="2"/>
  <c r="BG456" i="2"/>
  <c r="BF456" i="2"/>
  <c r="T456" i="2"/>
  <c r="R456" i="2"/>
  <c r="P456" i="2"/>
  <c r="BI452" i="2"/>
  <c r="BH452" i="2"/>
  <c r="BG452" i="2"/>
  <c r="BF452" i="2"/>
  <c r="T452" i="2"/>
  <c r="R452" i="2"/>
  <c r="P452" i="2"/>
  <c r="BI448" i="2"/>
  <c r="BH448" i="2"/>
  <c r="BG448" i="2"/>
  <c r="BF448" i="2"/>
  <c r="T448" i="2"/>
  <c r="R448" i="2"/>
  <c r="P448" i="2"/>
  <c r="BI444" i="2"/>
  <c r="BH444" i="2"/>
  <c r="BG444" i="2"/>
  <c r="BF444" i="2"/>
  <c r="T444" i="2"/>
  <c r="R444" i="2"/>
  <c r="P444" i="2"/>
  <c r="BI440" i="2"/>
  <c r="BH440" i="2"/>
  <c r="BG440" i="2"/>
  <c r="BF440" i="2"/>
  <c r="T440" i="2"/>
  <c r="R440" i="2"/>
  <c r="P440" i="2"/>
  <c r="BI436" i="2"/>
  <c r="BH436" i="2"/>
  <c r="BG436" i="2"/>
  <c r="BF436" i="2"/>
  <c r="T436" i="2"/>
  <c r="R436" i="2"/>
  <c r="P436" i="2"/>
  <c r="BI432" i="2"/>
  <c r="BH432" i="2"/>
  <c r="BG432" i="2"/>
  <c r="BF432" i="2"/>
  <c r="T432" i="2"/>
  <c r="R432" i="2"/>
  <c r="P432" i="2"/>
  <c r="BI428" i="2"/>
  <c r="BH428" i="2"/>
  <c r="BG428" i="2"/>
  <c r="BF428" i="2"/>
  <c r="T428" i="2"/>
  <c r="R428" i="2"/>
  <c r="P428" i="2"/>
  <c r="BI424" i="2"/>
  <c r="BH424" i="2"/>
  <c r="BG424" i="2"/>
  <c r="BF424" i="2"/>
  <c r="T424" i="2"/>
  <c r="R424" i="2"/>
  <c r="P424" i="2"/>
  <c r="BI420" i="2"/>
  <c r="BH420" i="2"/>
  <c r="BG420" i="2"/>
  <c r="BF420" i="2"/>
  <c r="T420" i="2"/>
  <c r="R420" i="2"/>
  <c r="P420" i="2"/>
  <c r="BI416" i="2"/>
  <c r="BH416" i="2"/>
  <c r="BG416" i="2"/>
  <c r="BF416" i="2"/>
  <c r="T416" i="2"/>
  <c r="R416" i="2"/>
  <c r="P416" i="2"/>
  <c r="BI412" i="2"/>
  <c r="BH412" i="2"/>
  <c r="BG412" i="2"/>
  <c r="BF412" i="2"/>
  <c r="T412" i="2"/>
  <c r="R412" i="2"/>
  <c r="P412" i="2"/>
  <c r="BI408" i="2"/>
  <c r="BH408" i="2"/>
  <c r="BG408" i="2"/>
  <c r="BF408" i="2"/>
  <c r="T408" i="2"/>
  <c r="R408" i="2"/>
  <c r="P408" i="2"/>
  <c r="BI404" i="2"/>
  <c r="BH404" i="2"/>
  <c r="BG404" i="2"/>
  <c r="BF404" i="2"/>
  <c r="T404" i="2"/>
  <c r="R404" i="2"/>
  <c r="P404" i="2"/>
  <c r="BI400" i="2"/>
  <c r="BH400" i="2"/>
  <c r="BG400" i="2"/>
  <c r="BF400" i="2"/>
  <c r="T400" i="2"/>
  <c r="R400" i="2"/>
  <c r="P400" i="2"/>
  <c r="BI396" i="2"/>
  <c r="BH396" i="2"/>
  <c r="BG396" i="2"/>
  <c r="BF396" i="2"/>
  <c r="T396" i="2"/>
  <c r="R396" i="2"/>
  <c r="P396" i="2"/>
  <c r="BI392" i="2"/>
  <c r="BH392" i="2"/>
  <c r="BG392" i="2"/>
  <c r="BF392" i="2"/>
  <c r="T392" i="2"/>
  <c r="R392" i="2"/>
  <c r="P392" i="2"/>
  <c r="BI388" i="2"/>
  <c r="BH388" i="2"/>
  <c r="BG388" i="2"/>
  <c r="BF388" i="2"/>
  <c r="T388" i="2"/>
  <c r="R388" i="2"/>
  <c r="P388" i="2"/>
  <c r="BI384" i="2"/>
  <c r="BH384" i="2"/>
  <c r="BG384" i="2"/>
  <c r="BF384" i="2"/>
  <c r="T384" i="2"/>
  <c r="R384" i="2"/>
  <c r="P384" i="2"/>
  <c r="BI379" i="2"/>
  <c r="BH379" i="2"/>
  <c r="BG379" i="2"/>
  <c r="BF379" i="2"/>
  <c r="T379" i="2"/>
  <c r="R379" i="2"/>
  <c r="P379" i="2"/>
  <c r="BI373" i="2"/>
  <c r="BH373" i="2"/>
  <c r="BG373" i="2"/>
  <c r="BF373" i="2"/>
  <c r="T373" i="2"/>
  <c r="R373" i="2"/>
  <c r="P373" i="2"/>
  <c r="BI368" i="2"/>
  <c r="BH368" i="2"/>
  <c r="BG368" i="2"/>
  <c r="BF368" i="2"/>
  <c r="T368" i="2"/>
  <c r="R368" i="2"/>
  <c r="P368" i="2"/>
  <c r="BI360" i="2"/>
  <c r="BH360" i="2"/>
  <c r="BG360" i="2"/>
  <c r="BF360" i="2"/>
  <c r="T360" i="2"/>
  <c r="R360" i="2"/>
  <c r="P360" i="2"/>
  <c r="BI352" i="2"/>
  <c r="BH352" i="2"/>
  <c r="BG352" i="2"/>
  <c r="BF352" i="2"/>
  <c r="T352" i="2"/>
  <c r="R352" i="2"/>
  <c r="P352" i="2"/>
  <c r="BI348" i="2"/>
  <c r="BH348" i="2"/>
  <c r="BG348" i="2"/>
  <c r="BF348" i="2"/>
  <c r="T348" i="2"/>
  <c r="R348" i="2"/>
  <c r="P348" i="2"/>
  <c r="BI336" i="2"/>
  <c r="BH336" i="2"/>
  <c r="BG336" i="2"/>
  <c r="BF336" i="2"/>
  <c r="T336" i="2"/>
  <c r="R336" i="2"/>
  <c r="P336" i="2"/>
  <c r="BI324" i="2"/>
  <c r="BH324" i="2"/>
  <c r="BG324" i="2"/>
  <c r="BF324" i="2"/>
  <c r="T324" i="2"/>
  <c r="R324" i="2"/>
  <c r="P324" i="2"/>
  <c r="BI306" i="2"/>
  <c r="BH306" i="2"/>
  <c r="BG306" i="2"/>
  <c r="BF306" i="2"/>
  <c r="T306" i="2"/>
  <c r="R306" i="2"/>
  <c r="P306" i="2"/>
  <c r="BI288" i="2"/>
  <c r="BH288" i="2"/>
  <c r="BG288" i="2"/>
  <c r="BF288" i="2"/>
  <c r="T288" i="2"/>
  <c r="R288" i="2"/>
  <c r="P288" i="2"/>
  <c r="BI282" i="2"/>
  <c r="BH282" i="2"/>
  <c r="BG282" i="2"/>
  <c r="BF282" i="2"/>
  <c r="T282" i="2"/>
  <c r="R282" i="2"/>
  <c r="P282" i="2"/>
  <c r="BI276" i="2"/>
  <c r="BH276" i="2"/>
  <c r="BG276" i="2"/>
  <c r="BF276" i="2"/>
  <c r="T276" i="2"/>
  <c r="R276" i="2"/>
  <c r="P276" i="2"/>
  <c r="BI266" i="2"/>
  <c r="BH266" i="2"/>
  <c r="BG266" i="2"/>
  <c r="BF266" i="2"/>
  <c r="T266" i="2"/>
  <c r="R266" i="2"/>
  <c r="P266" i="2"/>
  <c r="BI261" i="2"/>
  <c r="BH261" i="2"/>
  <c r="BG261" i="2"/>
  <c r="BF261" i="2"/>
  <c r="T261" i="2"/>
  <c r="R261" i="2"/>
  <c r="P261" i="2"/>
  <c r="BI254" i="2"/>
  <c r="BH254" i="2"/>
  <c r="BG254" i="2"/>
  <c r="BF254" i="2"/>
  <c r="T254" i="2"/>
  <c r="R254" i="2"/>
  <c r="P254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6" i="2"/>
  <c r="BH236" i="2"/>
  <c r="BG236" i="2"/>
  <c r="BF236" i="2"/>
  <c r="T236" i="2"/>
  <c r="R236" i="2"/>
  <c r="P236" i="2"/>
  <c r="BI228" i="2"/>
  <c r="BH228" i="2"/>
  <c r="BG228" i="2"/>
  <c r="BF228" i="2"/>
  <c r="T228" i="2"/>
  <c r="R228" i="2"/>
  <c r="P228" i="2"/>
  <c r="BI214" i="2"/>
  <c r="BH214" i="2"/>
  <c r="BG214" i="2"/>
  <c r="BF214" i="2"/>
  <c r="T214" i="2"/>
  <c r="R214" i="2"/>
  <c r="P214" i="2"/>
  <c r="BI202" i="2"/>
  <c r="BH202" i="2"/>
  <c r="BG202" i="2"/>
  <c r="BF202" i="2"/>
  <c r="T202" i="2"/>
  <c r="R202" i="2"/>
  <c r="P202" i="2"/>
  <c r="BI194" i="2"/>
  <c r="BH194" i="2"/>
  <c r="BG194" i="2"/>
  <c r="BF194" i="2"/>
  <c r="T194" i="2"/>
  <c r="R194" i="2"/>
  <c r="P194" i="2"/>
  <c r="BI181" i="2"/>
  <c r="BH181" i="2"/>
  <c r="BG181" i="2"/>
  <c r="BF181" i="2"/>
  <c r="T181" i="2"/>
  <c r="R181" i="2"/>
  <c r="P181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J127" i="2"/>
  <c r="F127" i="2"/>
  <c r="J126" i="2"/>
  <c r="F126" i="2"/>
  <c r="F124" i="2"/>
  <c r="E122" i="2"/>
  <c r="J31" i="2"/>
  <c r="J92" i="2"/>
  <c r="F92" i="2"/>
  <c r="J91" i="2"/>
  <c r="F91" i="2"/>
  <c r="F89" i="2"/>
  <c r="E87" i="2"/>
  <c r="J12" i="2"/>
  <c r="J124" i="2" s="1"/>
  <c r="E7" i="2"/>
  <c r="E85" i="2"/>
  <c r="L90" i="1"/>
  <c r="AM90" i="1"/>
  <c r="AM89" i="1"/>
  <c r="L89" i="1"/>
  <c r="AM87" i="1"/>
  <c r="L87" i="1"/>
  <c r="L85" i="1"/>
  <c r="L84" i="1"/>
  <c r="J1320" i="2"/>
  <c r="BK1264" i="2"/>
  <c r="BK1160" i="2"/>
  <c r="BK1145" i="2"/>
  <c r="BK1135" i="2"/>
  <c r="J1125" i="2"/>
  <c r="BK1075" i="2"/>
  <c r="J1049" i="2"/>
  <c r="BK929" i="2"/>
  <c r="J890" i="2"/>
  <c r="BK865" i="2"/>
  <c r="J849" i="2"/>
  <c r="BK825" i="2"/>
  <c r="BK807" i="2"/>
  <c r="J785" i="2"/>
  <c r="BK717" i="2"/>
  <c r="J667" i="2"/>
  <c r="J592" i="2"/>
  <c r="J576" i="2"/>
  <c r="BK524" i="2"/>
  <c r="BK486" i="2"/>
  <c r="J466" i="2"/>
  <c r="J444" i="2"/>
  <c r="BK432" i="2"/>
  <c r="BK420" i="2"/>
  <c r="BK412" i="2"/>
  <c r="J400" i="2"/>
  <c r="BK388" i="2"/>
  <c r="J352" i="2"/>
  <c r="BK261" i="2"/>
  <c r="J169" i="2"/>
  <c r="J145" i="2"/>
  <c r="BK133" i="2"/>
  <c r="J1305" i="2"/>
  <c r="J1264" i="2"/>
  <c r="J1160" i="2"/>
  <c r="J1135" i="2"/>
  <c r="BK1100" i="2"/>
  <c r="BK1085" i="2"/>
  <c r="BK1065" i="2"/>
  <c r="J1043" i="2"/>
  <c r="BK999" i="2"/>
  <c r="J987" i="2"/>
  <c r="J964" i="2"/>
  <c r="J929" i="2"/>
  <c r="BK918" i="2"/>
  <c r="BK890" i="2"/>
  <c r="BK841" i="2"/>
  <c r="BK749" i="2"/>
  <c r="J729" i="2"/>
  <c r="J691" i="2"/>
  <c r="BK671" i="2"/>
  <c r="BK622" i="2"/>
  <c r="BK592" i="2"/>
  <c r="J550" i="2"/>
  <c r="BK482" i="2"/>
  <c r="J452" i="2"/>
  <c r="J412" i="2"/>
  <c r="BK373" i="2"/>
  <c r="J324" i="2"/>
  <c r="J282" i="2"/>
  <c r="J261" i="2"/>
  <c r="J245" i="2"/>
  <c r="BK214" i="2"/>
  <c r="J173" i="2"/>
  <c r="BK157" i="2"/>
  <c r="J133" i="2"/>
  <c r="J1285" i="2"/>
  <c r="J1242" i="2"/>
  <c r="BK1219" i="2"/>
  <c r="J1219" i="2"/>
  <c r="J1205" i="2"/>
  <c r="J1192" i="2"/>
  <c r="J1180" i="2"/>
  <c r="BK1171" i="2"/>
  <c r="BK1150" i="2"/>
  <c r="BK1125" i="2"/>
  <c r="BK1090" i="2"/>
  <c r="BK1080" i="2"/>
  <c r="J1060" i="2"/>
  <c r="J1009" i="2"/>
  <c r="BK964" i="2"/>
  <c r="BK896" i="2"/>
  <c r="BK833" i="2"/>
  <c r="J749" i="2"/>
  <c r="BK737" i="2"/>
  <c r="J699" i="2"/>
  <c r="BK655" i="2"/>
  <c r="BK612" i="2"/>
  <c r="J602" i="2"/>
  <c r="J568" i="2"/>
  <c r="BK502" i="2"/>
  <c r="J456" i="2"/>
  <c r="BK444" i="2"/>
  <c r="J424" i="2"/>
  <c r="BK384" i="2"/>
  <c r="J348" i="2"/>
  <c r="BK324" i="2"/>
  <c r="BK245" i="2"/>
  <c r="BK173" i="2"/>
  <c r="J157" i="2"/>
  <c r="BK141" i="2"/>
  <c r="BK1319" i="2"/>
  <c r="BK1314" i="2"/>
  <c r="BK1310" i="2"/>
  <c r="J1289" i="2"/>
  <c r="J1171" i="2"/>
  <c r="J1110" i="2"/>
  <c r="J1095" i="2"/>
  <c r="BK1043" i="2"/>
  <c r="J995" i="2"/>
  <c r="J896" i="2"/>
  <c r="J825" i="2"/>
  <c r="J812" i="2"/>
  <c r="BK767" i="2"/>
  <c r="BK729" i="2"/>
  <c r="BK711" i="2"/>
  <c r="BK659" i="2"/>
  <c r="J644" i="2"/>
  <c r="J542" i="2"/>
  <c r="BK466" i="2"/>
  <c r="J404" i="2"/>
  <c r="BK392" i="2"/>
  <c r="J368" i="2"/>
  <c r="BK336" i="2"/>
  <c r="J241" i="2"/>
  <c r="J214" i="2"/>
  <c r="BK137" i="2"/>
  <c r="BK933" i="3"/>
  <c r="J901" i="3"/>
  <c r="BK869" i="3"/>
  <c r="J847" i="3"/>
  <c r="BK835" i="3"/>
  <c r="BK802" i="3"/>
  <c r="J775" i="3"/>
  <c r="BK735" i="3"/>
  <c r="J709" i="3"/>
  <c r="BK705" i="3"/>
  <c r="BK687" i="3"/>
  <c r="J651" i="3"/>
  <c r="BK557" i="3"/>
  <c r="J541" i="3"/>
  <c r="BK456" i="3"/>
  <c r="BK403" i="3"/>
  <c r="BK343" i="3"/>
  <c r="BK275" i="3"/>
  <c r="J198" i="3"/>
  <c r="BK161" i="3"/>
  <c r="J919" i="3"/>
  <c r="J883" i="3"/>
  <c r="BK875" i="3"/>
  <c r="J859" i="3"/>
  <c r="J843" i="3"/>
  <c r="J831" i="3"/>
  <c r="BK812" i="3"/>
  <c r="J802" i="3"/>
  <c r="BK787" i="3"/>
  <c r="BK779" i="3"/>
  <c r="J767" i="3"/>
  <c r="J759" i="3"/>
  <c r="BK751" i="3"/>
  <c r="J713" i="3"/>
  <c r="J666" i="3"/>
  <c r="J620" i="3"/>
  <c r="J575" i="3"/>
  <c r="J547" i="3"/>
  <c r="J519" i="3"/>
  <c r="J504" i="3"/>
  <c r="BK469" i="3"/>
  <c r="BK367" i="3"/>
  <c r="BK327" i="3"/>
  <c r="BK300" i="3"/>
  <c r="J247" i="3"/>
  <c r="BK211" i="3"/>
  <c r="BK174" i="3"/>
  <c r="J132" i="3"/>
  <c r="BK949" i="3"/>
  <c r="J928" i="3"/>
  <c r="BK910" i="3"/>
  <c r="BK863" i="3"/>
  <c r="BK839" i="3"/>
  <c r="BK747" i="3"/>
  <c r="J731" i="3"/>
  <c r="J693" i="3"/>
  <c r="J673" i="3"/>
  <c r="J655" i="3"/>
  <c r="BK635" i="3"/>
  <c r="BK593" i="3"/>
  <c r="J557" i="3"/>
  <c r="BK526" i="3"/>
  <c r="BK443" i="3"/>
  <c r="J429" i="3"/>
  <c r="BK385" i="3"/>
  <c r="J343" i="3"/>
  <c r="J317" i="3"/>
  <c r="J279" i="3"/>
  <c r="BK178" i="3"/>
  <c r="J161" i="3"/>
  <c r="J976" i="3"/>
  <c r="BK970" i="3"/>
  <c r="J966" i="3"/>
  <c r="J955" i="3"/>
  <c r="BK892" i="3"/>
  <c r="BK827" i="3"/>
  <c r="BK817" i="3"/>
  <c r="J787" i="3"/>
  <c r="BK771" i="3"/>
  <c r="J747" i="3"/>
  <c r="J735" i="3"/>
  <c r="J727" i="3"/>
  <c r="J705" i="3"/>
  <c r="BK673" i="3"/>
  <c r="J647" i="3"/>
  <c r="J639" i="3"/>
  <c r="BK602" i="3"/>
  <c r="BK575" i="3"/>
  <c r="BK541" i="3"/>
  <c r="BK504" i="3"/>
  <c r="J435" i="3"/>
  <c r="J322" i="3"/>
  <c r="J293" i="3"/>
  <c r="J229" i="3"/>
  <c r="BK170" i="3"/>
  <c r="BK132" i="3"/>
  <c r="BK609" i="4"/>
  <c r="BK576" i="4"/>
  <c r="J554" i="4"/>
  <c r="BK521" i="4"/>
  <c r="J511" i="4"/>
  <c r="BK487" i="4"/>
  <c r="J460" i="4"/>
  <c r="J415" i="4"/>
  <c r="J342" i="4"/>
  <c r="BK332" i="4"/>
  <c r="J271" i="4"/>
  <c r="BK250" i="4"/>
  <c r="J218" i="4"/>
  <c r="BK172" i="4"/>
  <c r="J633" i="4"/>
  <c r="J618" i="4"/>
  <c r="BK591" i="4"/>
  <c r="J558" i="4"/>
  <c r="J536" i="4"/>
  <c r="BK491" i="4"/>
  <c r="BK469" i="4"/>
  <c r="J440" i="4"/>
  <c r="J430" i="4"/>
  <c r="BK415" i="4"/>
  <c r="J405" i="4"/>
  <c r="J384" i="4"/>
  <c r="BK362" i="4"/>
  <c r="BK347" i="4"/>
  <c r="J322" i="4"/>
  <c r="J312" i="4"/>
  <c r="BK303" i="4"/>
  <c r="BK283" i="4"/>
  <c r="BK271" i="4"/>
  <c r="J250" i="4"/>
  <c r="BK241" i="4"/>
  <c r="BK222" i="4"/>
  <c r="BK202" i="4"/>
  <c r="J184" i="4"/>
  <c r="BK157" i="4"/>
  <c r="J140" i="4"/>
  <c r="BK626" i="4"/>
  <c r="BK613" i="4"/>
  <c r="J596" i="4"/>
  <c r="J576" i="4"/>
  <c r="BK531" i="4"/>
  <c r="BK507" i="4"/>
  <c r="J491" i="4"/>
  <c r="J469" i="4"/>
  <c r="BK445" i="4"/>
  <c r="BK430" i="4"/>
  <c r="BK410" i="4"/>
  <c r="J395" i="4"/>
  <c r="J378" i="4"/>
  <c r="J362" i="4"/>
  <c r="J347" i="4"/>
  <c r="BK322" i="4"/>
  <c r="J307" i="4"/>
  <c r="J283" i="4"/>
  <c r="BK259" i="4"/>
  <c r="J241" i="4"/>
  <c r="BK218" i="4"/>
  <c r="J190" i="4"/>
  <c r="J172" i="4"/>
  <c r="J150" i="4"/>
  <c r="BK640" i="4"/>
  <c r="J617" i="4"/>
  <c r="BK586" i="4"/>
  <c r="BK562" i="4"/>
  <c r="J541" i="4"/>
  <c r="BK526" i="4"/>
  <c r="BK499" i="4"/>
  <c r="BK479" i="4"/>
  <c r="BK1144" i="5"/>
  <c r="BK1065" i="5"/>
  <c r="BK1038" i="5"/>
  <c r="J998" i="5"/>
  <c r="J978" i="5"/>
  <c r="BK948" i="5"/>
  <c r="BK918" i="5"/>
  <c r="J902" i="5"/>
  <c r="J886" i="5"/>
  <c r="BK858" i="5"/>
  <c r="BK844" i="5"/>
  <c r="J812" i="5"/>
  <c r="BK792" i="5"/>
  <c r="J716" i="5"/>
  <c r="J695" i="5"/>
  <c r="J655" i="5"/>
  <c r="BK595" i="5"/>
  <c r="BK547" i="5"/>
  <c r="BK493" i="5"/>
  <c r="J432" i="5"/>
  <c r="BK384" i="5"/>
  <c r="BK317" i="5"/>
  <c r="BK300" i="5"/>
  <c r="BK262" i="5"/>
  <c r="J214" i="5"/>
  <c r="J201" i="5"/>
  <c r="J161" i="5"/>
  <c r="BK1156" i="5"/>
  <c r="BK1082" i="5"/>
  <c r="J1034" i="5"/>
  <c r="BK1018" i="5"/>
  <c r="J1004" i="5"/>
  <c r="J970" i="5"/>
  <c r="J962" i="5"/>
  <c r="J948" i="5"/>
  <c r="J930" i="5"/>
  <c r="J914" i="5"/>
  <c r="BK894" i="5"/>
  <c r="J870" i="5"/>
  <c r="BK825" i="5"/>
  <c r="J796" i="5"/>
  <c r="J774" i="5"/>
  <c r="BK735" i="5"/>
  <c r="BK728" i="5"/>
  <c r="J637" i="5"/>
  <c r="J604" i="5"/>
  <c r="J565" i="5"/>
  <c r="BK484" i="5"/>
  <c r="J384" i="5"/>
  <c r="BK344" i="5"/>
  <c r="J334" i="5"/>
  <c r="J245" i="5"/>
  <c r="J146" i="5"/>
  <c r="J1140" i="5"/>
  <c r="J1065" i="5"/>
  <c r="J1030" i="5"/>
  <c r="J1010" i="5"/>
  <c r="BK982" i="5"/>
  <c r="BK938" i="5"/>
  <c r="J926" i="5"/>
  <c r="J898" i="5"/>
  <c r="BK886" i="5"/>
  <c r="BK866" i="5"/>
  <c r="J839" i="5"/>
  <c r="BK812" i="5"/>
  <c r="J792" i="5"/>
  <c r="BK768" i="5"/>
  <c r="J735" i="5"/>
  <c r="J702" i="5"/>
  <c r="BK660" i="5"/>
  <c r="J647" i="5"/>
  <c r="J580" i="5"/>
  <c r="J547" i="5"/>
  <c r="BK513" i="5"/>
  <c r="J475" i="5"/>
  <c r="BK436" i="5"/>
  <c r="BK428" i="5"/>
  <c r="BK334" i="5"/>
  <c r="BK279" i="5"/>
  <c r="BK214" i="5"/>
  <c r="J205" i="5"/>
  <c r="J1183" i="5"/>
  <c r="J1178" i="5"/>
  <c r="BK1171" i="5"/>
  <c r="J1170" i="5"/>
  <c r="BK1161" i="5"/>
  <c r="BK1150" i="5"/>
  <c r="BK1140" i="5"/>
  <c r="J1124" i="5"/>
  <c r="BK1077" i="5"/>
  <c r="J1057" i="5"/>
  <c r="BK1048" i="5"/>
  <c r="BK1034" i="5"/>
  <c r="BK994" i="5"/>
  <c r="BK974" i="5"/>
  <c r="BK962" i="5"/>
  <c r="J938" i="5"/>
  <c r="BK906" i="5"/>
  <c r="BK870" i="5"/>
  <c r="J844" i="5"/>
  <c r="J821" i="5"/>
  <c r="BK796" i="5"/>
  <c r="BK695" i="5"/>
  <c r="BK625" i="5"/>
  <c r="BK589" i="5"/>
  <c r="BK575" i="5"/>
  <c r="BK560" i="5"/>
  <c r="BK537" i="5"/>
  <c r="BK524" i="5"/>
  <c r="J461" i="5"/>
  <c r="BK388" i="5"/>
  <c r="BK201" i="5"/>
  <c r="BK161" i="5"/>
  <c r="BK373" i="6"/>
  <c r="BK356" i="6"/>
  <c r="BK333" i="6"/>
  <c r="BK265" i="6"/>
  <c r="J208" i="6"/>
  <c r="J186" i="6"/>
  <c r="J160" i="6"/>
  <c r="J373" i="6"/>
  <c r="J348" i="6"/>
  <c r="BK329" i="6"/>
  <c r="J293" i="6"/>
  <c r="J218" i="6"/>
  <c r="J182" i="6"/>
  <c r="J149" i="6"/>
  <c r="J368" i="6"/>
  <c r="BK348" i="6"/>
  <c r="BK288" i="6"/>
  <c r="J236" i="6"/>
  <c r="BK192" i="6"/>
  <c r="BK141" i="6"/>
  <c r="J382" i="6"/>
  <c r="BK362" i="6"/>
  <c r="J338" i="6"/>
  <c r="BK276" i="6"/>
  <c r="J254" i="6"/>
  <c r="BK227" i="6"/>
  <c r="BK160" i="6"/>
  <c r="BK145" i="6"/>
  <c r="BK175" i="7"/>
  <c r="J170" i="7"/>
  <c r="BK163" i="7"/>
  <c r="J141" i="7"/>
  <c r="J177" i="7"/>
  <c r="BK169" i="7"/>
  <c r="J146" i="7"/>
  <c r="J130" i="7"/>
  <c r="J169" i="7"/>
  <c r="J162" i="7"/>
  <c r="BK146" i="7"/>
  <c r="BK141" i="7"/>
  <c r="J175" i="7"/>
  <c r="J171" i="7"/>
  <c r="BK162" i="7"/>
  <c r="BK144" i="7"/>
  <c r="J1299" i="2"/>
  <c r="BK1285" i="2"/>
  <c r="BK1167" i="2"/>
  <c r="J1150" i="2"/>
  <c r="J1140" i="2"/>
  <c r="J1120" i="2"/>
  <c r="J1090" i="2"/>
  <c r="J1055" i="2"/>
  <c r="J991" i="2"/>
  <c r="J910" i="2"/>
  <c r="BK873" i="2"/>
  <c r="J857" i="2"/>
  <c r="J833" i="2"/>
  <c r="BK812" i="2"/>
  <c r="J793" i="2"/>
  <c r="BK706" i="2"/>
  <c r="BK684" i="2"/>
  <c r="BK663" i="2"/>
  <c r="BK587" i="2"/>
  <c r="J546" i="2"/>
  <c r="J502" i="2"/>
  <c r="J482" i="2"/>
  <c r="J448" i="2"/>
  <c r="J436" i="2"/>
  <c r="BK424" i="2"/>
  <c r="BK408" i="2"/>
  <c r="J396" i="2"/>
  <c r="BK360" i="2"/>
  <c r="J306" i="2"/>
  <c r="BK249" i="2"/>
  <c r="BK202" i="2"/>
  <c r="BK161" i="2"/>
  <c r="J137" i="2"/>
  <c r="BK1306" i="2"/>
  <c r="BK1299" i="2"/>
  <c r="BK1276" i="2"/>
  <c r="BK1242" i="2"/>
  <c r="BK1130" i="2"/>
  <c r="BK1095" i="2"/>
  <c r="BK1070" i="2"/>
  <c r="BK1055" i="2"/>
  <c r="J1014" i="2"/>
  <c r="BK995" i="2"/>
  <c r="J983" i="2"/>
  <c r="J946" i="2"/>
  <c r="BK923" i="2"/>
  <c r="BK910" i="2"/>
  <c r="BK849" i="2"/>
  <c r="J807" i="2"/>
  <c r="BK756" i="2"/>
  <c r="J737" i="2"/>
  <c r="BK699" i="2"/>
  <c r="BK667" i="2"/>
  <c r="J612" i="2"/>
  <c r="BK576" i="2"/>
  <c r="BK546" i="2"/>
  <c r="J461" i="2"/>
  <c r="BK448" i="2"/>
  <c r="J428" i="2"/>
  <c r="J392" i="2"/>
  <c r="BK368" i="2"/>
  <c r="BK306" i="2"/>
  <c r="BK276" i="2"/>
  <c r="J249" i="2"/>
  <c r="J228" i="2"/>
  <c r="J194" i="2"/>
  <c r="BK169" i="2"/>
  <c r="J149" i="2"/>
  <c r="AS94" i="1"/>
  <c r="BK1175" i="2"/>
  <c r="J1167" i="2"/>
  <c r="J1145" i="2"/>
  <c r="BK1105" i="2"/>
  <c r="J1075" i="2"/>
  <c r="BK1021" i="2"/>
  <c r="J999" i="2"/>
  <c r="BK946" i="2"/>
  <c r="BK903" i="2"/>
  <c r="BK857" i="2"/>
  <c r="J767" i="2"/>
  <c r="BK742" i="2"/>
  <c r="BK723" i="2"/>
  <c r="J679" i="2"/>
  <c r="BK644" i="2"/>
  <c r="BK633" i="2"/>
  <c r="J587" i="2"/>
  <c r="BK572" i="2"/>
  <c r="BK550" i="2"/>
  <c r="BK461" i="2"/>
  <c r="BK452" i="2"/>
  <c r="J420" i="2"/>
  <c r="BK352" i="2"/>
  <c r="J336" i="2"/>
  <c r="J254" i="2"/>
  <c r="BK181" i="2"/>
  <c r="J161" i="2"/>
  <c r="BK153" i="2"/>
  <c r="BK1320" i="2"/>
  <c r="J1314" i="2"/>
  <c r="J1310" i="2"/>
  <c r="BK1289" i="2"/>
  <c r="J1276" i="2"/>
  <c r="BK1115" i="2"/>
  <c r="J1105" i="2"/>
  <c r="BK1060" i="2"/>
  <c r="BK1009" i="2"/>
  <c r="BK987" i="2"/>
  <c r="BK881" i="2"/>
  <c r="J819" i="2"/>
  <c r="BK785" i="2"/>
  <c r="BK761" i="2"/>
  <c r="J723" i="2"/>
  <c r="BK679" i="2"/>
  <c r="J655" i="2"/>
  <c r="J580" i="2"/>
  <c r="J506" i="2"/>
  <c r="J408" i="2"/>
  <c r="BK396" i="2"/>
  <c r="J373" i="2"/>
  <c r="BK348" i="2"/>
  <c r="J266" i="2"/>
  <c r="BK228" i="2"/>
  <c r="BK194" i="2"/>
  <c r="BK941" i="3"/>
  <c r="J910" i="3"/>
  <c r="BK883" i="3"/>
  <c r="J851" i="3"/>
  <c r="J839" i="3"/>
  <c r="J817" i="3"/>
  <c r="BK792" i="3"/>
  <c r="BK759" i="3"/>
  <c r="J723" i="3"/>
  <c r="J697" i="3"/>
  <c r="J682" i="3"/>
  <c r="BK627" i="3"/>
  <c r="J561" i="3"/>
  <c r="BK519" i="3"/>
  <c r="J443" i="3"/>
  <c r="J385" i="3"/>
  <c r="J283" i="3"/>
  <c r="BK261" i="3"/>
  <c r="BK188" i="3"/>
  <c r="J962" i="3"/>
  <c r="BK901" i="3"/>
  <c r="BK879" i="3"/>
  <c r="J869" i="3"/>
  <c r="BK847" i="3"/>
  <c r="J835" i="3"/>
  <c r="BK822" i="3"/>
  <c r="J807" i="3"/>
  <c r="J792" i="3"/>
  <c r="BK783" i="3"/>
  <c r="BK775" i="3"/>
  <c r="J763" i="3"/>
  <c r="BK723" i="3"/>
  <c r="J717" i="3"/>
  <c r="J677" i="3"/>
  <c r="BK639" i="3"/>
  <c r="BK584" i="3"/>
  <c r="J553" i="3"/>
  <c r="J526" i="3"/>
  <c r="J496" i="3"/>
  <c r="BK429" i="3"/>
  <c r="BK363" i="3"/>
  <c r="BK317" i="3"/>
  <c r="J275" i="3"/>
  <c r="BK229" i="3"/>
  <c r="BK193" i="3"/>
  <c r="J152" i="3"/>
  <c r="BK955" i="3"/>
  <c r="BK945" i="3"/>
  <c r="J924" i="3"/>
  <c r="BK896" i="3"/>
  <c r="BK859" i="3"/>
  <c r="J783" i="3"/>
  <c r="BK743" i="3"/>
  <c r="BK701" i="3"/>
  <c r="J687" i="3"/>
  <c r="BK666" i="3"/>
  <c r="BK647" i="3"/>
  <c r="J627" i="3"/>
  <c r="J602" i="3"/>
  <c r="BK547" i="3"/>
  <c r="BK482" i="3"/>
  <c r="BK435" i="3"/>
  <c r="J407" i="3"/>
  <c r="BK347" i="3"/>
  <c r="J327" i="3"/>
  <c r="BK310" i="3"/>
  <c r="J188" i="3"/>
  <c r="J174" i="3"/>
  <c r="BK152" i="3"/>
  <c r="BK976" i="3"/>
  <c r="BK975" i="3"/>
  <c r="J970" i="3"/>
  <c r="BK962" i="3"/>
  <c r="J945" i="3"/>
  <c r="BK928" i="3"/>
  <c r="BK851" i="3"/>
  <c r="J812" i="3"/>
  <c r="J779" i="3"/>
  <c r="J751" i="3"/>
  <c r="J743" i="3"/>
  <c r="BK731" i="3"/>
  <c r="BK713" i="3"/>
  <c r="BK677" i="3"/>
  <c r="J660" i="3"/>
  <c r="BK643" i="3"/>
  <c r="J635" i="3"/>
  <c r="J593" i="3"/>
  <c r="J568" i="3"/>
  <c r="BK537" i="3"/>
  <c r="BK496" i="3"/>
  <c r="J403" i="3"/>
  <c r="J310" i="3"/>
  <c r="J193" i="3"/>
  <c r="J178" i="3"/>
  <c r="J139" i="3"/>
  <c r="BK617" i="4"/>
  <c r="J591" i="4"/>
  <c r="BK558" i="4"/>
  <c r="BK545" i="4"/>
  <c r="BK516" i="4"/>
  <c r="J499" i="4"/>
  <c r="J483" i="4"/>
  <c r="BK455" i="4"/>
  <c r="BK395" i="4"/>
  <c r="BK337" i="4"/>
  <c r="BK327" i="4"/>
  <c r="J259" i="4"/>
  <c r="J202" i="4"/>
  <c r="BK164" i="4"/>
  <c r="J626" i="4"/>
  <c r="BK596" i="4"/>
  <c r="J581" i="4"/>
  <c r="BK554" i="4"/>
  <c r="J516" i="4"/>
  <c r="BK474" i="4"/>
  <c r="J455" i="4"/>
  <c r="J445" i="4"/>
  <c r="BK435" i="4"/>
  <c r="BK420" i="4"/>
  <c r="J400" i="4"/>
  <c r="BK378" i="4"/>
  <c r="BK368" i="4"/>
  <c r="BK352" i="4"/>
  <c r="J337" i="4"/>
  <c r="J317" i="4"/>
  <c r="BK307" i="4"/>
  <c r="BK296" i="4"/>
  <c r="BK277" i="4"/>
  <c r="J265" i="4"/>
  <c r="J246" i="4"/>
  <c r="BK232" i="4"/>
  <c r="J208" i="4"/>
  <c r="J180" i="4"/>
  <c r="BK150" i="4"/>
  <c r="BK136" i="4"/>
  <c r="BK623" i="4"/>
  <c r="J609" i="4"/>
  <c r="J586" i="4"/>
  <c r="J571" i="4"/>
  <c r="J526" i="4"/>
  <c r="BK503" i="4"/>
  <c r="J479" i="4"/>
  <c r="BK460" i="4"/>
  <c r="BK440" i="4"/>
  <c r="J425" i="4"/>
  <c r="BK405" i="4"/>
  <c r="BK384" i="4"/>
  <c r="J368" i="4"/>
  <c r="J352" i="4"/>
  <c r="J327" i="4"/>
  <c r="BK312" i="4"/>
  <c r="J290" i="4"/>
  <c r="BK265" i="4"/>
  <c r="BK246" i="4"/>
  <c r="J222" i="4"/>
  <c r="BK196" i="4"/>
  <c r="BK180" i="4"/>
  <c r="J157" i="4"/>
  <c r="BK140" i="4"/>
  <c r="BK618" i="4"/>
  <c r="BK601" i="4"/>
  <c r="BK567" i="4"/>
  <c r="J545" i="4"/>
  <c r="J531" i="4"/>
  <c r="J507" i="4"/>
  <c r="BK483" i="4"/>
  <c r="J1073" i="5"/>
  <c r="J1048" i="5"/>
  <c r="BK1004" i="5"/>
  <c r="J982" i="5"/>
  <c r="BK954" i="5"/>
  <c r="J922" i="5"/>
  <c r="BK910" i="5"/>
  <c r="J890" i="5"/>
  <c r="BK862" i="5"/>
  <c r="BK839" i="5"/>
  <c r="J808" i="5"/>
  <c r="J788" i="5"/>
  <c r="J709" i="5"/>
  <c r="J671" i="5"/>
  <c r="BK647" i="5"/>
  <c r="J560" i="5"/>
  <c r="J551" i="5"/>
  <c r="J537" i="5"/>
  <c r="BK475" i="5"/>
  <c r="J388" i="5"/>
  <c r="J344" i="5"/>
  <c r="BK309" i="5"/>
  <c r="BK296" i="5"/>
  <c r="BK245" i="5"/>
  <c r="BK205" i="5"/>
  <c r="BK175" i="5"/>
  <c r="J135" i="5"/>
  <c r="BK1124" i="5"/>
  <c r="BK1098" i="5"/>
  <c r="J1042" i="5"/>
  <c r="BK1024" i="5"/>
  <c r="J1014" i="5"/>
  <c r="BK978" i="5"/>
  <c r="J966" i="5"/>
  <c r="J954" i="5"/>
  <c r="BK934" i="5"/>
  <c r="J918" i="5"/>
  <c r="BK878" i="5"/>
  <c r="J850" i="5"/>
  <c r="BK821" i="5"/>
  <c r="BK804" i="5"/>
  <c r="BK780" i="5"/>
  <c r="BK745" i="5"/>
  <c r="BK716" i="5"/>
  <c r="J625" i="5"/>
  <c r="J595" i="5"/>
  <c r="J542" i="5"/>
  <c r="BK456" i="5"/>
  <c r="BK366" i="5"/>
  <c r="BK339" i="5"/>
  <c r="J296" i="5"/>
  <c r="J219" i="5"/>
  <c r="J1150" i="5"/>
  <c r="J1082" i="5"/>
  <c r="BK1057" i="5"/>
  <c r="J1018" i="5"/>
  <c r="J994" i="5"/>
  <c r="J934" i="5"/>
  <c r="J910" i="5"/>
  <c r="J894" i="5"/>
  <c r="J882" i="5"/>
  <c r="J862" i="5"/>
  <c r="J854" i="5"/>
  <c r="BK830" i="5"/>
  <c r="J804" i="5"/>
  <c r="J784" i="5"/>
  <c r="J745" i="5"/>
  <c r="BK709" i="5"/>
  <c r="J685" i="5"/>
  <c r="BK655" i="5"/>
  <c r="J642" i="5"/>
  <c r="J575" i="5"/>
  <c r="J556" i="5"/>
  <c r="J524" i="5"/>
  <c r="J493" i="5"/>
  <c r="BK466" i="5"/>
  <c r="BK408" i="5"/>
  <c r="BK326" i="5"/>
  <c r="J262" i="5"/>
  <c r="BK219" i="5"/>
  <c r="BK209" i="5"/>
  <c r="J185" i="5"/>
  <c r="BK1178" i="5"/>
  <c r="J1174" i="5"/>
  <c r="BK1170" i="5"/>
  <c r="J1165" i="5"/>
  <c r="J1161" i="5"/>
  <c r="J1144" i="5"/>
  <c r="BK1136" i="5"/>
  <c r="J1098" i="5"/>
  <c r="BK1073" i="5"/>
  <c r="J1053" i="5"/>
  <c r="BK1042" i="5"/>
  <c r="BK1010" i="5"/>
  <c r="BK990" i="5"/>
  <c r="BK966" i="5"/>
  <c r="BK942" i="5"/>
  <c r="BK922" i="5"/>
  <c r="BK882" i="5"/>
  <c r="J866" i="5"/>
  <c r="J825" i="5"/>
  <c r="BK800" i="5"/>
  <c r="J768" i="5"/>
  <c r="J651" i="5"/>
  <c r="BK613" i="5"/>
  <c r="J585" i="5"/>
  <c r="J570" i="5"/>
  <c r="BK551" i="5"/>
  <c r="J533" i="5"/>
  <c r="J513" i="5"/>
  <c r="J456" i="5"/>
  <c r="BK432" i="5"/>
  <c r="J339" i="5"/>
  <c r="BK185" i="5"/>
  <c r="BK135" i="5"/>
  <c r="BK369" i="6"/>
  <c r="BK338" i="6"/>
  <c r="J271" i="6"/>
  <c r="BK236" i="6"/>
  <c r="J198" i="6"/>
  <c r="J171" i="6"/>
  <c r="J153" i="6"/>
  <c r="BK352" i="6"/>
  <c r="J333" i="6"/>
  <c r="BK319" i="6"/>
  <c r="BK281" i="6"/>
  <c r="BK213" i="6"/>
  <c r="J192" i="6"/>
  <c r="BK171" i="6"/>
  <c r="J369" i="6"/>
  <c r="J362" i="6"/>
  <c r="J329" i="6"/>
  <c r="BK208" i="6"/>
  <c r="BK149" i="6"/>
  <c r="J131" i="6"/>
  <c r="J377" i="6"/>
  <c r="J356" i="6"/>
  <c r="J319" i="6"/>
  <c r="BK293" i="6"/>
  <c r="J288" i="6"/>
  <c r="BK271" i="6"/>
  <c r="J245" i="6"/>
  <c r="J213" i="6"/>
  <c r="BK131" i="6"/>
  <c r="BK171" i="7"/>
  <c r="BK165" i="7"/>
  <c r="J148" i="7"/>
  <c r="J131" i="7"/>
  <c r="BK176" i="7"/>
  <c r="J149" i="7"/>
  <c r="J144" i="7"/>
  <c r="J176" i="7"/>
  <c r="BK167" i="7"/>
  <c r="J150" i="7"/>
  <c r="J142" i="7"/>
  <c r="BK131" i="7"/>
  <c r="J172" i="7"/>
  <c r="BK170" i="7"/>
  <c r="BK149" i="7"/>
  <c r="BK142" i="7"/>
  <c r="BK1293" i="2"/>
  <c r="BK1234" i="2"/>
  <c r="BK1155" i="2"/>
  <c r="J1130" i="2"/>
  <c r="J1115" i="2"/>
  <c r="J1070" i="2"/>
  <c r="BK1004" i="2"/>
  <c r="J918" i="2"/>
  <c r="J881" i="2"/>
  <c r="J841" i="2"/>
  <c r="BK819" i="2"/>
  <c r="J801" i="2"/>
  <c r="BK776" i="2"/>
  <c r="BK691" i="2"/>
  <c r="J675" i="2"/>
  <c r="J659" i="2"/>
  <c r="J572" i="2"/>
  <c r="BK506" i="2"/>
  <c r="BK456" i="2"/>
  <c r="BK440" i="2"/>
  <c r="BK428" i="2"/>
  <c r="J416" i="2"/>
  <c r="BK404" i="2"/>
  <c r="J384" i="2"/>
  <c r="BK282" i="2"/>
  <c r="BK241" i="2"/>
  <c r="J165" i="2"/>
  <c r="J141" i="2"/>
  <c r="BK1305" i="2"/>
  <c r="BK1250" i="2"/>
  <c r="BK1120" i="2"/>
  <c r="J1080" i="2"/>
  <c r="BK1049" i="2"/>
  <c r="BK991" i="2"/>
  <c r="J937" i="2"/>
  <c r="J903" i="2"/>
  <c r="BK793" i="2"/>
  <c r="J742" i="2"/>
  <c r="J706" i="2"/>
  <c r="J684" i="2"/>
  <c r="J663" i="2"/>
  <c r="BK602" i="2"/>
  <c r="BK568" i="2"/>
  <c r="BK542" i="2"/>
  <c r="J432" i="2"/>
  <c r="BK416" i="2"/>
  <c r="J388" i="2"/>
  <c r="J360" i="2"/>
  <c r="J288" i="2"/>
  <c r="BK266" i="2"/>
  <c r="BK254" i="2"/>
  <c r="J236" i="2"/>
  <c r="J181" i="2"/>
  <c r="J153" i="2"/>
  <c r="BK145" i="2"/>
  <c r="J1306" i="2"/>
  <c r="J1250" i="2"/>
  <c r="J1234" i="2"/>
  <c r="BK1205" i="2"/>
  <c r="BK1192" i="2"/>
  <c r="BK1180" i="2"/>
  <c r="J1175" i="2"/>
  <c r="J1155" i="2"/>
  <c r="BK1110" i="2"/>
  <c r="J1085" i="2"/>
  <c r="J1065" i="2"/>
  <c r="BK1014" i="2"/>
  <c r="BK983" i="2"/>
  <c r="BK937" i="2"/>
  <c r="J873" i="2"/>
  <c r="BK801" i="2"/>
  <c r="J761" i="2"/>
  <c r="J711" i="2"/>
  <c r="BK675" i="2"/>
  <c r="J622" i="2"/>
  <c r="BK580" i="2"/>
  <c r="J486" i="2"/>
  <c r="J440" i="2"/>
  <c r="BK379" i="2"/>
  <c r="J276" i="2"/>
  <c r="BK165" i="2"/>
  <c r="BK149" i="2"/>
  <c r="J1319" i="2"/>
  <c r="J1293" i="2"/>
  <c r="BK1140" i="2"/>
  <c r="J1100" i="2"/>
  <c r="J1021" i="2"/>
  <c r="J1004" i="2"/>
  <c r="J923" i="2"/>
  <c r="J865" i="2"/>
  <c r="J776" i="2"/>
  <c r="J756" i="2"/>
  <c r="J717" i="2"/>
  <c r="J671" i="2"/>
  <c r="J633" i="2"/>
  <c r="J524" i="2"/>
  <c r="BK436" i="2"/>
  <c r="BK400" i="2"/>
  <c r="J379" i="2"/>
  <c r="BK288" i="2"/>
  <c r="BK236" i="2"/>
  <c r="J202" i="2"/>
  <c r="J949" i="3"/>
  <c r="BK919" i="3"/>
  <c r="J896" i="3"/>
  <c r="J855" i="3"/>
  <c r="BK831" i="3"/>
  <c r="BK797" i="3"/>
  <c r="BK767" i="3"/>
  <c r="BK727" i="3"/>
  <c r="BK693" i="3"/>
  <c r="BK655" i="3"/>
  <c r="BK568" i="3"/>
  <c r="BK553" i="3"/>
  <c r="BK513" i="3"/>
  <c r="BK407" i="3"/>
  <c r="J367" i="3"/>
  <c r="BK279" i="3"/>
  <c r="BK247" i="3"/>
  <c r="BK924" i="3"/>
  <c r="J892" i="3"/>
  <c r="J863" i="3"/>
  <c r="J827" i="3"/>
  <c r="J797" i="3"/>
  <c r="J771" i="3"/>
  <c r="J755" i="3"/>
  <c r="BK709" i="3"/>
  <c r="BK611" i="3"/>
  <c r="J533" i="3"/>
  <c r="J513" i="3"/>
  <c r="J482" i="3"/>
  <c r="J411" i="3"/>
  <c r="J347" i="3"/>
  <c r="BK283" i="3"/>
  <c r="J261" i="3"/>
  <c r="BK198" i="3"/>
  <c r="BK183" i="3"/>
  <c r="J961" i="3"/>
  <c r="J933" i="3"/>
  <c r="J879" i="3"/>
  <c r="BK843" i="3"/>
  <c r="BK755" i="3"/>
  <c r="J739" i="3"/>
  <c r="BK697" i="3"/>
  <c r="BK682" i="3"/>
  <c r="BK660" i="3"/>
  <c r="J643" i="3"/>
  <c r="BK620" i="3"/>
  <c r="BK561" i="3"/>
  <c r="J537" i="3"/>
  <c r="J456" i="3"/>
  <c r="BK411" i="3"/>
  <c r="J363" i="3"/>
  <c r="BK322" i="3"/>
  <c r="BK293" i="3"/>
  <c r="J211" i="3"/>
  <c r="J170" i="3"/>
  <c r="BK139" i="3"/>
  <c r="J975" i="3"/>
  <c r="BK966" i="3"/>
  <c r="BK961" i="3"/>
  <c r="J941" i="3"/>
  <c r="J875" i="3"/>
  <c r="BK855" i="3"/>
  <c r="J822" i="3"/>
  <c r="BK807" i="3"/>
  <c r="BK763" i="3"/>
  <c r="BK739" i="3"/>
  <c r="BK717" i="3"/>
  <c r="J701" i="3"/>
  <c r="BK651" i="3"/>
  <c r="J611" i="3"/>
  <c r="J584" i="3"/>
  <c r="BK533" i="3"/>
  <c r="J469" i="3"/>
  <c r="J300" i="3"/>
  <c r="J183" i="3"/>
  <c r="BK581" i="4"/>
  <c r="J549" i="4"/>
  <c r="J503" i="4"/>
  <c r="J464" i="4"/>
  <c r="BK400" i="4"/>
  <c r="J303" i="4"/>
  <c r="BK236" i="4"/>
  <c r="J196" i="4"/>
  <c r="J136" i="4"/>
  <c r="J623" i="4"/>
  <c r="J562" i="4"/>
  <c r="BK541" i="4"/>
  <c r="BK495" i="4"/>
  <c r="BK464" i="4"/>
  <c r="BK450" i="4"/>
  <c r="BK425" i="4"/>
  <c r="J410" i="4"/>
  <c r="BK389" i="4"/>
  <c r="J373" i="4"/>
  <c r="BK357" i="4"/>
  <c r="BK342" i="4"/>
  <c r="BK290" i="4"/>
  <c r="J254" i="4"/>
  <c r="J236" i="4"/>
  <c r="BK190" i="4"/>
  <c r="BK144" i="4"/>
  <c r="BK633" i="4"/>
  <c r="J601" i="4"/>
  <c r="J567" i="4"/>
  <c r="BK511" i="4"/>
  <c r="J495" i="4"/>
  <c r="J474" i="4"/>
  <c r="J450" i="4"/>
  <c r="J435" i="4"/>
  <c r="J420" i="4"/>
  <c r="J389" i="4"/>
  <c r="BK373" i="4"/>
  <c r="J357" i="4"/>
  <c r="J332" i="4"/>
  <c r="BK317" i="4"/>
  <c r="J296" i="4"/>
  <c r="J277" i="4"/>
  <c r="BK254" i="4"/>
  <c r="J232" i="4"/>
  <c r="BK208" i="4"/>
  <c r="BK184" i="4"/>
  <c r="J164" i="4"/>
  <c r="J144" i="4"/>
  <c r="J640" i="4"/>
  <c r="J613" i="4"/>
  <c r="BK571" i="4"/>
  <c r="BK549" i="4"/>
  <c r="BK536" i="4"/>
  <c r="J521" i="4"/>
  <c r="J487" i="4"/>
  <c r="BK1157" i="5"/>
  <c r="J1077" i="5"/>
  <c r="BK1053" i="5"/>
  <c r="BK1014" i="5"/>
  <c r="BK986" i="5"/>
  <c r="BK970" i="5"/>
  <c r="J942" i="5"/>
  <c r="BK914" i="5"/>
  <c r="BK898" i="5"/>
  <c r="BK874" i="5"/>
  <c r="BK854" i="5"/>
  <c r="J834" i="5"/>
  <c r="J800" i="5"/>
  <c r="J780" i="5"/>
  <c r="J660" i="5"/>
  <c r="BK642" i="5"/>
  <c r="BK556" i="5"/>
  <c r="J503" i="5"/>
  <c r="J484" i="5"/>
  <c r="J408" i="5"/>
  <c r="J326" i="5"/>
  <c r="J279" i="5"/>
  <c r="J209" i="5"/>
  <c r="BK146" i="5"/>
  <c r="J1114" i="5"/>
  <c r="BK1030" i="5"/>
  <c r="J990" i="5"/>
  <c r="BK958" i="5"/>
  <c r="BK926" i="5"/>
  <c r="J874" i="5"/>
  <c r="J830" i="5"/>
  <c r="J816" i="5"/>
  <c r="BK784" i="5"/>
  <c r="BK756" i="5"/>
  <c r="BK685" i="5"/>
  <c r="J613" i="5"/>
  <c r="BK585" i="5"/>
  <c r="BK533" i="5"/>
  <c r="J428" i="5"/>
  <c r="BK362" i="5"/>
  <c r="J300" i="5"/>
  <c r="BK228" i="5"/>
  <c r="J1156" i="5"/>
  <c r="J1136" i="5"/>
  <c r="J1061" i="5"/>
  <c r="J1024" i="5"/>
  <c r="BK998" i="5"/>
  <c r="J974" i="5"/>
  <c r="BK930" i="5"/>
  <c r="J906" i="5"/>
  <c r="BK890" i="5"/>
  <c r="J878" i="5"/>
  <c r="J858" i="5"/>
  <c r="BK834" i="5"/>
  <c r="BK808" i="5"/>
  <c r="BK788" i="5"/>
  <c r="J756" i="5"/>
  <c r="J728" i="5"/>
  <c r="BK671" i="5"/>
  <c r="BK651" i="5"/>
  <c r="J589" i="5"/>
  <c r="BK570" i="5"/>
  <c r="BK528" i="5"/>
  <c r="BK503" i="5"/>
  <c r="BK461" i="5"/>
  <c r="J362" i="5"/>
  <c r="J317" i="5"/>
  <c r="J228" i="5"/>
  <c r="BK1183" i="5"/>
  <c r="BK1174" i="5"/>
  <c r="J1171" i="5"/>
  <c r="BK1165" i="5"/>
  <c r="J1157" i="5"/>
  <c r="BK1114" i="5"/>
  <c r="BK1061" i="5"/>
  <c r="J1038" i="5"/>
  <c r="J986" i="5"/>
  <c r="J958" i="5"/>
  <c r="BK902" i="5"/>
  <c r="BK850" i="5"/>
  <c r="BK816" i="5"/>
  <c r="BK774" i="5"/>
  <c r="BK702" i="5"/>
  <c r="BK637" i="5"/>
  <c r="BK604" i="5"/>
  <c r="BK580" i="5"/>
  <c r="BK565" i="5"/>
  <c r="BK542" i="5"/>
  <c r="J528" i="5"/>
  <c r="J466" i="5"/>
  <c r="J436" i="5"/>
  <c r="J366" i="5"/>
  <c r="J309" i="5"/>
  <c r="J175" i="5"/>
  <c r="BK377" i="6"/>
  <c r="BK342" i="6"/>
  <c r="J276" i="6"/>
  <c r="BK254" i="6"/>
  <c r="J203" i="6"/>
  <c r="BK182" i="6"/>
  <c r="J136" i="6"/>
  <c r="J342" i="6"/>
  <c r="J302" i="6"/>
  <c r="J227" i="6"/>
  <c r="BK198" i="6"/>
  <c r="BK186" i="6"/>
  <c r="J141" i="6"/>
  <c r="J352" i="6"/>
  <c r="BK245" i="6"/>
  <c r="BK203" i="6"/>
  <c r="J145" i="6"/>
  <c r="BK382" i="6"/>
  <c r="BK368" i="6"/>
  <c r="BK302" i="6"/>
  <c r="J281" i="6"/>
  <c r="J265" i="6"/>
  <c r="BK218" i="6"/>
  <c r="BK153" i="6"/>
  <c r="BK136" i="6"/>
  <c r="J167" i="7"/>
  <c r="BK150" i="7"/>
  <c r="BK130" i="7"/>
  <c r="BK172" i="7"/>
  <c r="BK148" i="7"/>
  <c r="BK143" i="7"/>
  <c r="J165" i="7"/>
  <c r="J143" i="7"/>
  <c r="BK177" i="7"/>
  <c r="J163" i="7"/>
  <c r="J1323" i="2" l="1"/>
  <c r="BK1322" i="2"/>
  <c r="T135" i="4"/>
  <c r="T302" i="4"/>
  <c r="P316" i="4"/>
  <c r="P346" i="4"/>
  <c r="P367" i="4"/>
  <c r="P383" i="4"/>
  <c r="T625" i="4"/>
  <c r="T624" i="4" s="1"/>
  <c r="P132" i="2"/>
  <c r="BK683" i="2"/>
  <c r="J683" i="2" s="1"/>
  <c r="J99" i="2" s="1"/>
  <c r="R683" i="2"/>
  <c r="R131" i="2" s="1"/>
  <c r="R130" i="2" s="1"/>
  <c r="BK736" i="2"/>
  <c r="J736" i="2"/>
  <c r="J101" i="2"/>
  <c r="BK889" i="2"/>
  <c r="J889" i="2"/>
  <c r="J103" i="2"/>
  <c r="P889" i="2"/>
  <c r="BK1179" i="2"/>
  <c r="J1179" i="2" s="1"/>
  <c r="J104" i="2" s="1"/>
  <c r="P1179" i="2"/>
  <c r="BK1284" i="2"/>
  <c r="J1284" i="2" s="1"/>
  <c r="J105" i="2" s="1"/>
  <c r="P1284" i="2"/>
  <c r="BK1318" i="2"/>
  <c r="J1318" i="2"/>
  <c r="J106" i="2" s="1"/>
  <c r="P1318" i="2"/>
  <c r="BK135" i="4"/>
  <c r="J135" i="4" s="1"/>
  <c r="J98" i="4" s="1"/>
  <c r="BK302" i="4"/>
  <c r="J302" i="4"/>
  <c r="J99" i="4"/>
  <c r="BK316" i="4"/>
  <c r="J316" i="4"/>
  <c r="J100" i="4"/>
  <c r="BK346" i="4"/>
  <c r="J346" i="4" s="1"/>
  <c r="J101" i="4" s="1"/>
  <c r="BK367" i="4"/>
  <c r="J367" i="4"/>
  <c r="J102" i="4" s="1"/>
  <c r="BK383" i="4"/>
  <c r="J383" i="4"/>
  <c r="J103" i="4" s="1"/>
  <c r="T134" i="5"/>
  <c r="T523" i="5"/>
  <c r="R555" i="5"/>
  <c r="T564" i="5"/>
  <c r="R659" i="5"/>
  <c r="R767" i="5"/>
  <c r="R1081" i="5"/>
  <c r="T1135" i="5"/>
  <c r="T1169" i="5"/>
  <c r="T1173" i="5"/>
  <c r="T1172" i="5"/>
  <c r="R130" i="6"/>
  <c r="P270" i="6"/>
  <c r="P287" i="6"/>
  <c r="R328" i="6"/>
  <c r="P347" i="6"/>
  <c r="R129" i="7"/>
  <c r="P147" i="7"/>
  <c r="BK132" i="2"/>
  <c r="J132" i="2" s="1"/>
  <c r="J98" i="2" s="1"/>
  <c r="T132" i="2"/>
  <c r="P683" i="2"/>
  <c r="P736" i="2"/>
  <c r="T736" i="2"/>
  <c r="P824" i="2"/>
  <c r="T824" i="2"/>
  <c r="T889" i="2"/>
  <c r="T1179" i="2"/>
  <c r="T1284" i="2"/>
  <c r="T1318" i="2"/>
  <c r="P131" i="3"/>
  <c r="T131" i="3"/>
  <c r="P512" i="3"/>
  <c r="BK532" i="3"/>
  <c r="J532" i="3"/>
  <c r="J100" i="3" s="1"/>
  <c r="R532" i="3"/>
  <c r="T532" i="3"/>
  <c r="P567" i="3"/>
  <c r="T567" i="3"/>
  <c r="P634" i="3"/>
  <c r="R634" i="3"/>
  <c r="BK900" i="3"/>
  <c r="J900" i="3"/>
  <c r="J103" i="3" s="1"/>
  <c r="R900" i="3"/>
  <c r="BK940" i="3"/>
  <c r="J940" i="3"/>
  <c r="J104" i="3" s="1"/>
  <c r="R940" i="3"/>
  <c r="BK974" i="3"/>
  <c r="J974" i="3" s="1"/>
  <c r="J105" i="3" s="1"/>
  <c r="R974" i="3"/>
  <c r="R135" i="4"/>
  <c r="R302" i="4"/>
  <c r="R316" i="4"/>
  <c r="R346" i="4"/>
  <c r="T367" i="4"/>
  <c r="R383" i="4"/>
  <c r="BK540" i="4"/>
  <c r="J540" i="4" s="1"/>
  <c r="J104" i="4" s="1"/>
  <c r="R540" i="4"/>
  <c r="BK566" i="4"/>
  <c r="J566" i="4"/>
  <c r="J105" i="4"/>
  <c r="T566" i="4"/>
  <c r="P608" i="4"/>
  <c r="R608" i="4"/>
  <c r="BK625" i="4"/>
  <c r="J625" i="4" s="1"/>
  <c r="J109" i="4" s="1"/>
  <c r="R625" i="4"/>
  <c r="R624" i="4"/>
  <c r="R134" i="5"/>
  <c r="P523" i="5"/>
  <c r="BK564" i="5"/>
  <c r="J564" i="5" s="1"/>
  <c r="J101" i="5" s="1"/>
  <c r="P564" i="5"/>
  <c r="BK767" i="5"/>
  <c r="J767" i="5"/>
  <c r="J103" i="5"/>
  <c r="P767" i="5"/>
  <c r="BK1081" i="5"/>
  <c r="J1081" i="5"/>
  <c r="J104" i="5"/>
  <c r="T1081" i="5"/>
  <c r="P1135" i="5"/>
  <c r="BK1169" i="5"/>
  <c r="J1169" i="5" s="1"/>
  <c r="J106" i="5" s="1"/>
  <c r="R1169" i="5"/>
  <c r="R1173" i="5"/>
  <c r="R1172" i="5" s="1"/>
  <c r="BK130" i="6"/>
  <c r="J130" i="6" s="1"/>
  <c r="J98" i="6" s="1"/>
  <c r="P130" i="6"/>
  <c r="R270" i="6"/>
  <c r="T270" i="6"/>
  <c r="R287" i="6"/>
  <c r="BK328" i="6"/>
  <c r="J328" i="6"/>
  <c r="J102" i="6"/>
  <c r="BK347" i="6"/>
  <c r="J347" i="6"/>
  <c r="J103" i="6"/>
  <c r="T347" i="6"/>
  <c r="BK129" i="7"/>
  <c r="J129" i="7" s="1"/>
  <c r="J98" i="7" s="1"/>
  <c r="P129" i="7"/>
  <c r="BK147" i="7"/>
  <c r="J147" i="7" s="1"/>
  <c r="J100" i="7" s="1"/>
  <c r="R147" i="7"/>
  <c r="R132" i="2"/>
  <c r="T683" i="2"/>
  <c r="R736" i="2"/>
  <c r="BK824" i="2"/>
  <c r="J824" i="2"/>
  <c r="J102" i="2"/>
  <c r="R824" i="2"/>
  <c r="R889" i="2"/>
  <c r="R1179" i="2"/>
  <c r="R1284" i="2"/>
  <c r="R1318" i="2"/>
  <c r="BK131" i="3"/>
  <c r="J131" i="3" s="1"/>
  <c r="J98" i="3" s="1"/>
  <c r="R131" i="3"/>
  <c r="BK512" i="3"/>
  <c r="J512" i="3"/>
  <c r="J99" i="3"/>
  <c r="R512" i="3"/>
  <c r="T512" i="3"/>
  <c r="P532" i="3"/>
  <c r="BK567" i="3"/>
  <c r="J567" i="3"/>
  <c r="J101" i="3"/>
  <c r="R567" i="3"/>
  <c r="BK634" i="3"/>
  <c r="J634" i="3"/>
  <c r="J102" i="3"/>
  <c r="T634" i="3"/>
  <c r="P900" i="3"/>
  <c r="T900" i="3"/>
  <c r="P940" i="3"/>
  <c r="T940" i="3"/>
  <c r="P974" i="3"/>
  <c r="T974" i="3"/>
  <c r="P135" i="4"/>
  <c r="P302" i="4"/>
  <c r="T316" i="4"/>
  <c r="T346" i="4"/>
  <c r="R367" i="4"/>
  <c r="T383" i="4"/>
  <c r="P540" i="4"/>
  <c r="T540" i="4"/>
  <c r="P566" i="4"/>
  <c r="R566" i="4"/>
  <c r="BK608" i="4"/>
  <c r="J608" i="4" s="1"/>
  <c r="J106" i="4" s="1"/>
  <c r="T608" i="4"/>
  <c r="P625" i="4"/>
  <c r="P624" i="4"/>
  <c r="BK134" i="5"/>
  <c r="J134" i="5" s="1"/>
  <c r="J98" i="5" s="1"/>
  <c r="P134" i="5"/>
  <c r="BK523" i="5"/>
  <c r="J523" i="5"/>
  <c r="J99" i="5"/>
  <c r="R523" i="5"/>
  <c r="BK555" i="5"/>
  <c r="J555" i="5"/>
  <c r="J100" i="5" s="1"/>
  <c r="P555" i="5"/>
  <c r="T555" i="5"/>
  <c r="R564" i="5"/>
  <c r="BK659" i="5"/>
  <c r="J659" i="5"/>
  <c r="J102" i="5"/>
  <c r="P659" i="5"/>
  <c r="T659" i="5"/>
  <c r="T767" i="5"/>
  <c r="P1081" i="5"/>
  <c r="BK1135" i="5"/>
  <c r="J1135" i="5" s="1"/>
  <c r="J105" i="5" s="1"/>
  <c r="R1135" i="5"/>
  <c r="P1169" i="5"/>
  <c r="BK1173" i="5"/>
  <c r="J1173" i="5" s="1"/>
  <c r="J108" i="5" s="1"/>
  <c r="P1173" i="5"/>
  <c r="P1172" i="5" s="1"/>
  <c r="T130" i="6"/>
  <c r="BK270" i="6"/>
  <c r="J270" i="6"/>
  <c r="J100" i="6"/>
  <c r="BK287" i="6"/>
  <c r="J287" i="6"/>
  <c r="J101" i="6"/>
  <c r="T287" i="6"/>
  <c r="P328" i="6"/>
  <c r="T328" i="6"/>
  <c r="R347" i="6"/>
  <c r="T129" i="7"/>
  <c r="T147" i="7"/>
  <c r="BK168" i="7"/>
  <c r="J168" i="7"/>
  <c r="J103" i="7" s="1"/>
  <c r="P168" i="7"/>
  <c r="R168" i="7"/>
  <c r="T168" i="7"/>
  <c r="BK145" i="7"/>
  <c r="J145" i="7"/>
  <c r="J99" i="7"/>
  <c r="BK728" i="2"/>
  <c r="J728" i="2"/>
  <c r="J100" i="2"/>
  <c r="BK622" i="4"/>
  <c r="J622" i="4"/>
  <c r="J107" i="4"/>
  <c r="BK264" i="6"/>
  <c r="J264" i="6" s="1"/>
  <c r="J99" i="6" s="1"/>
  <c r="BK164" i="7"/>
  <c r="J164" i="7"/>
  <c r="J101" i="7" s="1"/>
  <c r="BK381" i="6"/>
  <c r="J381" i="6"/>
  <c r="J104" i="6" s="1"/>
  <c r="BK166" i="7"/>
  <c r="J166" i="7"/>
  <c r="J102" i="7" s="1"/>
  <c r="J89" i="7"/>
  <c r="BE130" i="7"/>
  <c r="BE141" i="7"/>
  <c r="BE146" i="7"/>
  <c r="BE150" i="7"/>
  <c r="BE165" i="7"/>
  <c r="BE175" i="7"/>
  <c r="BE143" i="7"/>
  <c r="BE148" i="7"/>
  <c r="BE170" i="7"/>
  <c r="BE171" i="7"/>
  <c r="E117" i="7"/>
  <c r="BE131" i="7"/>
  <c r="BE142" i="7"/>
  <c r="BE169" i="7"/>
  <c r="BE172" i="7"/>
  <c r="BE177" i="7"/>
  <c r="BE144" i="7"/>
  <c r="BE149" i="7"/>
  <c r="BE162" i="7"/>
  <c r="BE163" i="7"/>
  <c r="BE167" i="7"/>
  <c r="BE176" i="7"/>
  <c r="E85" i="6"/>
  <c r="J122" i="6"/>
  <c r="BE141" i="6"/>
  <c r="BE145" i="6"/>
  <c r="BE182" i="6"/>
  <c r="BE186" i="6"/>
  <c r="BE192" i="6"/>
  <c r="BE208" i="6"/>
  <c r="BE348" i="6"/>
  <c r="BE373" i="6"/>
  <c r="BE377" i="6"/>
  <c r="BE382" i="6"/>
  <c r="BK1172" i="5"/>
  <c r="J1172" i="5" s="1"/>
  <c r="J107" i="5" s="1"/>
  <c r="BE131" i="6"/>
  <c r="BE136" i="6"/>
  <c r="BE160" i="6"/>
  <c r="BE171" i="6"/>
  <c r="BE198" i="6"/>
  <c r="BE271" i="6"/>
  <c r="BE281" i="6"/>
  <c r="BE293" i="6"/>
  <c r="BE302" i="6"/>
  <c r="BE333" i="6"/>
  <c r="BE338" i="6"/>
  <c r="BE352" i="6"/>
  <c r="BE149" i="6"/>
  <c r="BE153" i="6"/>
  <c r="BE203" i="6"/>
  <c r="BE218" i="6"/>
  <c r="BE227" i="6"/>
  <c r="BE245" i="6"/>
  <c r="BE254" i="6"/>
  <c r="BE265" i="6"/>
  <c r="BE356" i="6"/>
  <c r="BE362" i="6"/>
  <c r="BE369" i="6"/>
  <c r="BE213" i="6"/>
  <c r="BE236" i="6"/>
  <c r="BE276" i="6"/>
  <c r="BE288" i="6"/>
  <c r="BE319" i="6"/>
  <c r="BE329" i="6"/>
  <c r="BE342" i="6"/>
  <c r="BE368" i="6"/>
  <c r="BE146" i="5"/>
  <c r="BE205" i="5"/>
  <c r="BE214" i="5"/>
  <c r="BE228" i="5"/>
  <c r="BE245" i="5"/>
  <c r="BE279" i="5"/>
  <c r="BE317" i="5"/>
  <c r="BE326" i="5"/>
  <c r="BE344" i="5"/>
  <c r="BE408" i="5"/>
  <c r="BE475" i="5"/>
  <c r="BE484" i="5"/>
  <c r="BE655" i="5"/>
  <c r="BE671" i="5"/>
  <c r="BE709" i="5"/>
  <c r="BE716" i="5"/>
  <c r="BE728" i="5"/>
  <c r="BE780" i="5"/>
  <c r="BE784" i="5"/>
  <c r="BE804" i="5"/>
  <c r="BE839" i="5"/>
  <c r="BE858" i="5"/>
  <c r="BE874" i="5"/>
  <c r="BE894" i="5"/>
  <c r="BE910" i="5"/>
  <c r="BE926" i="5"/>
  <c r="BE930" i="5"/>
  <c r="BE970" i="5"/>
  <c r="BE978" i="5"/>
  <c r="BE998" i="5"/>
  <c r="BE1010" i="5"/>
  <c r="BE1024" i="5"/>
  <c r="BE1156" i="5"/>
  <c r="BE1161" i="5"/>
  <c r="BE1165" i="5"/>
  <c r="BE1170" i="5"/>
  <c r="BE1171" i="5"/>
  <c r="BE1174" i="5"/>
  <c r="BE1178" i="5"/>
  <c r="BE1183" i="5"/>
  <c r="E85" i="5"/>
  <c r="BE135" i="5"/>
  <c r="BE296" i="5"/>
  <c r="BE300" i="5"/>
  <c r="BE339" i="5"/>
  <c r="BE366" i="5"/>
  <c r="BE384" i="5"/>
  <c r="BE533" i="5"/>
  <c r="BE551" i="5"/>
  <c r="BE556" i="5"/>
  <c r="BE560" i="5"/>
  <c r="BE585" i="5"/>
  <c r="BE589" i="5"/>
  <c r="BE595" i="5"/>
  <c r="BE613" i="5"/>
  <c r="BE637" i="5"/>
  <c r="BE685" i="5"/>
  <c r="BE745" i="5"/>
  <c r="BE774" i="5"/>
  <c r="BE796" i="5"/>
  <c r="BE844" i="5"/>
  <c r="BE870" i="5"/>
  <c r="BE898" i="5"/>
  <c r="BE914" i="5"/>
  <c r="BE942" i="5"/>
  <c r="BE948" i="5"/>
  <c r="BE954" i="5"/>
  <c r="BE966" i="5"/>
  <c r="BE974" i="5"/>
  <c r="BE1014" i="5"/>
  <c r="BE1034" i="5"/>
  <c r="BE1042" i="5"/>
  <c r="BE1073" i="5"/>
  <c r="BE1098" i="5"/>
  <c r="BE1157" i="5"/>
  <c r="J89" i="5"/>
  <c r="BE161" i="5"/>
  <c r="BE175" i="5"/>
  <c r="BE185" i="5"/>
  <c r="BE201" i="5"/>
  <c r="BE209" i="5"/>
  <c r="BE262" i="5"/>
  <c r="BE309" i="5"/>
  <c r="BE388" i="5"/>
  <c r="BE428" i="5"/>
  <c r="BE432" i="5"/>
  <c r="BE466" i="5"/>
  <c r="BE493" i="5"/>
  <c r="BE503" i="5"/>
  <c r="BE513" i="5"/>
  <c r="BE524" i="5"/>
  <c r="BE537" i="5"/>
  <c r="BE575" i="5"/>
  <c r="BE642" i="5"/>
  <c r="BE647" i="5"/>
  <c r="BE651" i="5"/>
  <c r="BE660" i="5"/>
  <c r="BE695" i="5"/>
  <c r="BE702" i="5"/>
  <c r="BE788" i="5"/>
  <c r="BE808" i="5"/>
  <c r="BE830" i="5"/>
  <c r="BE834" i="5"/>
  <c r="BE850" i="5"/>
  <c r="BE854" i="5"/>
  <c r="BE862" i="5"/>
  <c r="BE882" i="5"/>
  <c r="BE886" i="5"/>
  <c r="BE902" i="5"/>
  <c r="BE906" i="5"/>
  <c r="BE918" i="5"/>
  <c r="BE938" i="5"/>
  <c r="BE982" i="5"/>
  <c r="BE986" i="5"/>
  <c r="BE994" i="5"/>
  <c r="BE1004" i="5"/>
  <c r="BE1038" i="5"/>
  <c r="BE1048" i="5"/>
  <c r="BE1057" i="5"/>
  <c r="BE1065" i="5"/>
  <c r="BE1114" i="5"/>
  <c r="BE1144" i="5"/>
  <c r="BE219" i="5"/>
  <c r="BE334" i="5"/>
  <c r="BE362" i="5"/>
  <c r="BE436" i="5"/>
  <c r="BE456" i="5"/>
  <c r="BE461" i="5"/>
  <c r="BE528" i="5"/>
  <c r="BE542" i="5"/>
  <c r="BE547" i="5"/>
  <c r="BE565" i="5"/>
  <c r="BE570" i="5"/>
  <c r="BE580" i="5"/>
  <c r="BE604" i="5"/>
  <c r="BE625" i="5"/>
  <c r="BE735" i="5"/>
  <c r="BE756" i="5"/>
  <c r="BE768" i="5"/>
  <c r="BE792" i="5"/>
  <c r="BE800" i="5"/>
  <c r="BE812" i="5"/>
  <c r="BE816" i="5"/>
  <c r="BE821" i="5"/>
  <c r="BE825" i="5"/>
  <c r="BE866" i="5"/>
  <c r="BE878" i="5"/>
  <c r="BE890" i="5"/>
  <c r="BE922" i="5"/>
  <c r="BE934" i="5"/>
  <c r="BE958" i="5"/>
  <c r="BE962" i="5"/>
  <c r="BE990" i="5"/>
  <c r="BE1018" i="5"/>
  <c r="BE1030" i="5"/>
  <c r="BE1053" i="5"/>
  <c r="BE1061" i="5"/>
  <c r="BE1077" i="5"/>
  <c r="BE1082" i="5"/>
  <c r="BE1124" i="5"/>
  <c r="BE1136" i="5"/>
  <c r="BE1140" i="5"/>
  <c r="BE1150" i="5"/>
  <c r="BE479" i="4"/>
  <c r="BE483" i="4"/>
  <c r="BE487" i="4"/>
  <c r="BE491" i="4"/>
  <c r="BE511" i="4"/>
  <c r="BE576" i="4"/>
  <c r="BE586" i="4"/>
  <c r="BE591" i="4"/>
  <c r="BE623" i="4"/>
  <c r="BE626" i="4"/>
  <c r="BE633" i="4"/>
  <c r="BE640" i="4"/>
  <c r="E123" i="4"/>
  <c r="BE164" i="4"/>
  <c r="BE190" i="4"/>
  <c r="BE218" i="4"/>
  <c r="BE222" i="4"/>
  <c r="BE236" i="4"/>
  <c r="BE241" i="4"/>
  <c r="BE254" i="4"/>
  <c r="BE259" i="4"/>
  <c r="BE271" i="4"/>
  <c r="BE283" i="4"/>
  <c r="BE303" i="4"/>
  <c r="BE322" i="4"/>
  <c r="BE342" i="4"/>
  <c r="BE357" i="4"/>
  <c r="BE378" i="4"/>
  <c r="BE389" i="4"/>
  <c r="BE455" i="4"/>
  <c r="BE516" i="4"/>
  <c r="BE536" i="4"/>
  <c r="BE541" i="4"/>
  <c r="BE549" i="4"/>
  <c r="BE554" i="4"/>
  <c r="BE558" i="4"/>
  <c r="BE581" i="4"/>
  <c r="BE617" i="4"/>
  <c r="J89" i="4"/>
  <c r="BE136" i="4"/>
  <c r="BE140" i="4"/>
  <c r="BE150" i="4"/>
  <c r="BE157" i="4"/>
  <c r="BE172" i="4"/>
  <c r="BE184" i="4"/>
  <c r="BE196" i="4"/>
  <c r="BE202" i="4"/>
  <c r="BE232" i="4"/>
  <c r="BE246" i="4"/>
  <c r="BE250" i="4"/>
  <c r="BE265" i="4"/>
  <c r="BE296" i="4"/>
  <c r="BE307" i="4"/>
  <c r="BE317" i="4"/>
  <c r="BE327" i="4"/>
  <c r="BE332" i="4"/>
  <c r="BE337" i="4"/>
  <c r="BE347" i="4"/>
  <c r="BE368" i="4"/>
  <c r="BE384" i="4"/>
  <c r="BE395" i="4"/>
  <c r="BE400" i="4"/>
  <c r="BE410" i="4"/>
  <c r="BE415" i="4"/>
  <c r="BE425" i="4"/>
  <c r="BE430" i="4"/>
  <c r="BE435" i="4"/>
  <c r="BE445" i="4"/>
  <c r="BE450" i="4"/>
  <c r="BE460" i="4"/>
  <c r="BE464" i="4"/>
  <c r="BE474" i="4"/>
  <c r="BE499" i="4"/>
  <c r="BE507" i="4"/>
  <c r="BE521" i="4"/>
  <c r="BE526" i="4"/>
  <c r="BE545" i="4"/>
  <c r="BE571" i="4"/>
  <c r="BE601" i="4"/>
  <c r="BE609" i="4"/>
  <c r="BE144" i="4"/>
  <c r="BE180" i="4"/>
  <c r="BE208" i="4"/>
  <c r="BE277" i="4"/>
  <c r="BE290" i="4"/>
  <c r="BE312" i="4"/>
  <c r="BE352" i="4"/>
  <c r="BE362" i="4"/>
  <c r="BE373" i="4"/>
  <c r="BE405" i="4"/>
  <c r="BE420" i="4"/>
  <c r="BE440" i="4"/>
  <c r="BE469" i="4"/>
  <c r="BE495" i="4"/>
  <c r="BE503" i="4"/>
  <c r="BE531" i="4"/>
  <c r="BE562" i="4"/>
  <c r="BE567" i="4"/>
  <c r="BE596" i="4"/>
  <c r="BE613" i="4"/>
  <c r="BE618" i="4"/>
  <c r="BE152" i="3"/>
  <c r="BE170" i="3"/>
  <c r="BE174" i="3"/>
  <c r="BE183" i="3"/>
  <c r="BE198" i="3"/>
  <c r="BE247" i="3"/>
  <c r="BE317" i="3"/>
  <c r="BE327" i="3"/>
  <c r="BE343" i="3"/>
  <c r="BE363" i="3"/>
  <c r="BE367" i="3"/>
  <c r="BE385" i="3"/>
  <c r="BE407" i="3"/>
  <c r="BE411" i="3"/>
  <c r="BE443" i="3"/>
  <c r="BE519" i="3"/>
  <c r="BE553" i="3"/>
  <c r="BE557" i="3"/>
  <c r="BE620" i="3"/>
  <c r="BE677" i="3"/>
  <c r="BE751" i="3"/>
  <c r="BE775" i="3"/>
  <c r="BE797" i="3"/>
  <c r="BE839" i="3"/>
  <c r="BE843" i="3"/>
  <c r="BE847" i="3"/>
  <c r="BE859" i="3"/>
  <c r="BE879" i="3"/>
  <c r="BE896" i="3"/>
  <c r="BE901" i="3"/>
  <c r="BE910" i="3"/>
  <c r="BE919" i="3"/>
  <c r="BE962" i="3"/>
  <c r="BE966" i="3"/>
  <c r="BE970" i="3"/>
  <c r="BE975" i="3"/>
  <c r="BE976" i="3"/>
  <c r="BE193" i="3"/>
  <c r="BE229" i="3"/>
  <c r="BE261" i="3"/>
  <c r="BE279" i="3"/>
  <c r="BE300" i="3"/>
  <c r="BE456" i="3"/>
  <c r="BE496" i="3"/>
  <c r="BE504" i="3"/>
  <c r="BE513" i="3"/>
  <c r="BE537" i="3"/>
  <c r="BE568" i="3"/>
  <c r="BE673" i="3"/>
  <c r="BE705" i="3"/>
  <c r="BE709" i="3"/>
  <c r="BE717" i="3"/>
  <c r="BE759" i="3"/>
  <c r="BE763" i="3"/>
  <c r="BE767" i="3"/>
  <c r="BE771" i="3"/>
  <c r="BE783" i="3"/>
  <c r="BE787" i="3"/>
  <c r="BE792" i="3"/>
  <c r="BE802" i="3"/>
  <c r="BE817" i="3"/>
  <c r="BE827" i="3"/>
  <c r="BE831" i="3"/>
  <c r="BE851" i="3"/>
  <c r="BE869" i="3"/>
  <c r="BE883" i="3"/>
  <c r="J89" i="3"/>
  <c r="BE139" i="3"/>
  <c r="BE161" i="3"/>
  <c r="BE188" i="3"/>
  <c r="BE275" i="3"/>
  <c r="BE322" i="3"/>
  <c r="BE403" i="3"/>
  <c r="BE435" i="3"/>
  <c r="BE541" i="3"/>
  <c r="BE561" i="3"/>
  <c r="BE627" i="3"/>
  <c r="BE643" i="3"/>
  <c r="BE651" i="3"/>
  <c r="BE655" i="3"/>
  <c r="BE682" i="3"/>
  <c r="BE687" i="3"/>
  <c r="BE693" i="3"/>
  <c r="BE701" i="3"/>
  <c r="BE723" i="3"/>
  <c r="BE727" i="3"/>
  <c r="BE731" i="3"/>
  <c r="BE735" i="3"/>
  <c r="BE743" i="3"/>
  <c r="BE835" i="3"/>
  <c r="BE928" i="3"/>
  <c r="BE933" i="3"/>
  <c r="BE941" i="3"/>
  <c r="BE949" i="3"/>
  <c r="E85" i="3"/>
  <c r="BE132" i="3"/>
  <c r="BE178" i="3"/>
  <c r="BE211" i="3"/>
  <c r="BE283" i="3"/>
  <c r="BE293" i="3"/>
  <c r="BE310" i="3"/>
  <c r="BE347" i="3"/>
  <c r="BE429" i="3"/>
  <c r="BE469" i="3"/>
  <c r="BE482" i="3"/>
  <c r="BE526" i="3"/>
  <c r="BE533" i="3"/>
  <c r="BE547" i="3"/>
  <c r="BE575" i="3"/>
  <c r="BE584" i="3"/>
  <c r="BE593" i="3"/>
  <c r="BE602" i="3"/>
  <c r="BE611" i="3"/>
  <c r="BE635" i="3"/>
  <c r="BE639" i="3"/>
  <c r="BE647" i="3"/>
  <c r="BE660" i="3"/>
  <c r="BE666" i="3"/>
  <c r="BE697" i="3"/>
  <c r="BE713" i="3"/>
  <c r="BE739" i="3"/>
  <c r="BE747" i="3"/>
  <c r="BE755" i="3"/>
  <c r="BE779" i="3"/>
  <c r="BE807" i="3"/>
  <c r="BE812" i="3"/>
  <c r="BE822" i="3"/>
  <c r="BE855" i="3"/>
  <c r="BE863" i="3"/>
  <c r="BE875" i="3"/>
  <c r="BE892" i="3"/>
  <c r="BE924" i="3"/>
  <c r="BE945" i="3"/>
  <c r="BE955" i="3"/>
  <c r="BE961" i="3"/>
  <c r="J89" i="2"/>
  <c r="E120" i="2"/>
  <c r="BE141" i="2"/>
  <c r="BE145" i="2"/>
  <c r="BE153" i="2"/>
  <c r="BE157" i="2"/>
  <c r="BE165" i="2"/>
  <c r="BE169" i="2"/>
  <c r="BE173" i="2"/>
  <c r="BE245" i="2"/>
  <c r="BE249" i="2"/>
  <c r="BE254" i="2"/>
  <c r="BE266" i="2"/>
  <c r="BE276" i="2"/>
  <c r="BE282" i="2"/>
  <c r="BE306" i="2"/>
  <c r="BE352" i="2"/>
  <c r="BE384" i="2"/>
  <c r="BE416" i="2"/>
  <c r="BE432" i="2"/>
  <c r="BE444" i="2"/>
  <c r="BE448" i="2"/>
  <c r="BE456" i="2"/>
  <c r="BE482" i="2"/>
  <c r="BE486" i="2"/>
  <c r="BE524" i="2"/>
  <c r="BE546" i="2"/>
  <c r="BE568" i="2"/>
  <c r="BE572" i="2"/>
  <c r="BE592" i="2"/>
  <c r="BE602" i="2"/>
  <c r="BE622" i="2"/>
  <c r="BE663" i="2"/>
  <c r="BE691" i="2"/>
  <c r="BE699" i="2"/>
  <c r="BE737" i="2"/>
  <c r="BE793" i="2"/>
  <c r="BE801" i="2"/>
  <c r="BE833" i="2"/>
  <c r="BE849" i="2"/>
  <c r="BE865" i="2"/>
  <c r="BE903" i="2"/>
  <c r="BE910" i="2"/>
  <c r="BE929" i="2"/>
  <c r="BE964" i="2"/>
  <c r="BE1065" i="2"/>
  <c r="BE1075" i="2"/>
  <c r="BE1085" i="2"/>
  <c r="BE1120" i="2"/>
  <c r="BE1125" i="2"/>
  <c r="BE1130" i="2"/>
  <c r="BE1135" i="2"/>
  <c r="BE1150" i="2"/>
  <c r="BE1160" i="2"/>
  <c r="BE1289" i="2"/>
  <c r="BE1306" i="2"/>
  <c r="BE1310" i="2"/>
  <c r="BE1314" i="2"/>
  <c r="BE1319" i="2"/>
  <c r="BE133" i="2"/>
  <c r="BE194" i="2"/>
  <c r="BE214" i="2"/>
  <c r="BE236" i="2"/>
  <c r="BE261" i="2"/>
  <c r="BE288" i="2"/>
  <c r="BE360" i="2"/>
  <c r="BE368" i="2"/>
  <c r="BE388" i="2"/>
  <c r="BE400" i="2"/>
  <c r="BE408" i="2"/>
  <c r="BE412" i="2"/>
  <c r="BE424" i="2"/>
  <c r="BE428" i="2"/>
  <c r="BE466" i="2"/>
  <c r="BE506" i="2"/>
  <c r="BE542" i="2"/>
  <c r="BE587" i="2"/>
  <c r="BE659" i="2"/>
  <c r="BE667" i="2"/>
  <c r="BE684" i="2"/>
  <c r="BE776" i="2"/>
  <c r="BE785" i="2"/>
  <c r="BE807" i="2"/>
  <c r="BE841" i="2"/>
  <c r="BE881" i="2"/>
  <c r="BE923" i="2"/>
  <c r="BE987" i="2"/>
  <c r="BE991" i="2"/>
  <c r="BE999" i="2"/>
  <c r="BE1043" i="2"/>
  <c r="BE1049" i="2"/>
  <c r="BE1070" i="2"/>
  <c r="BE1090" i="2"/>
  <c r="BE1171" i="2"/>
  <c r="BE1175" i="2"/>
  <c r="BE1180" i="2"/>
  <c r="BE1192" i="2"/>
  <c r="BE1205" i="2"/>
  <c r="BE1219" i="2"/>
  <c r="BE1264" i="2"/>
  <c r="BE1276" i="2"/>
  <c r="BE137" i="2"/>
  <c r="BE161" i="2"/>
  <c r="BE241" i="2"/>
  <c r="BE348" i="2"/>
  <c r="BE379" i="2"/>
  <c r="BE396" i="2"/>
  <c r="BE404" i="2"/>
  <c r="BE420" i="2"/>
  <c r="BE436" i="2"/>
  <c r="BE440" i="2"/>
  <c r="BE452" i="2"/>
  <c r="BE461" i="2"/>
  <c r="BE502" i="2"/>
  <c r="BE580" i="2"/>
  <c r="BE633" i="2"/>
  <c r="BE655" i="2"/>
  <c r="BE675" i="2"/>
  <c r="BE706" i="2"/>
  <c r="BE711" i="2"/>
  <c r="BE717" i="2"/>
  <c r="BE767" i="2"/>
  <c r="BE812" i="2"/>
  <c r="BE819" i="2"/>
  <c r="BE825" i="2"/>
  <c r="BE857" i="2"/>
  <c r="BE873" i="2"/>
  <c r="BE918" i="2"/>
  <c r="BE995" i="2"/>
  <c r="BE1004" i="2"/>
  <c r="BE1014" i="2"/>
  <c r="BE1055" i="2"/>
  <c r="BE1105" i="2"/>
  <c r="BE1110" i="2"/>
  <c r="BE1140" i="2"/>
  <c r="BE1145" i="2"/>
  <c r="BE1155" i="2"/>
  <c r="BE1167" i="2"/>
  <c r="BE1234" i="2"/>
  <c r="BE1242" i="2"/>
  <c r="BE1285" i="2"/>
  <c r="BE1299" i="2"/>
  <c r="BE1305" i="2"/>
  <c r="BE149" i="2"/>
  <c r="BE181" i="2"/>
  <c r="BE202" i="2"/>
  <c r="BE228" i="2"/>
  <c r="BE324" i="2"/>
  <c r="BE336" i="2"/>
  <c r="BE373" i="2"/>
  <c r="BE392" i="2"/>
  <c r="BE550" i="2"/>
  <c r="BE576" i="2"/>
  <c r="BE612" i="2"/>
  <c r="BE644" i="2"/>
  <c r="BE671" i="2"/>
  <c r="BE679" i="2"/>
  <c r="BE723" i="2"/>
  <c r="BE729" i="2"/>
  <c r="BE742" i="2"/>
  <c r="BE749" i="2"/>
  <c r="BE756" i="2"/>
  <c r="BE761" i="2"/>
  <c r="BE890" i="2"/>
  <c r="BE896" i="2"/>
  <c r="BE937" i="2"/>
  <c r="BE946" i="2"/>
  <c r="BE983" i="2"/>
  <c r="BE1009" i="2"/>
  <c r="BE1021" i="2"/>
  <c r="BE1060" i="2"/>
  <c r="BE1080" i="2"/>
  <c r="BE1095" i="2"/>
  <c r="BE1100" i="2"/>
  <c r="BE1115" i="2"/>
  <c r="BE1250" i="2"/>
  <c r="BE1293" i="2"/>
  <c r="BE1320" i="2"/>
  <c r="J36" i="2"/>
  <c r="AW95" i="1" s="1"/>
  <c r="F37" i="3"/>
  <c r="BB96" i="1"/>
  <c r="J36" i="4"/>
  <c r="AW97" i="1" s="1"/>
  <c r="F37" i="5"/>
  <c r="BB98" i="1"/>
  <c r="F37" i="6"/>
  <c r="BB99" i="1"/>
  <c r="F37" i="7"/>
  <c r="BB100" i="1"/>
  <c r="F39" i="7"/>
  <c r="BD100" i="1"/>
  <c r="F38" i="2"/>
  <c r="BC95" i="1" s="1"/>
  <c r="J36" i="3"/>
  <c r="AW96" i="1"/>
  <c r="F39" i="4"/>
  <c r="BD97" i="1" s="1"/>
  <c r="J36" i="5"/>
  <c r="AW98" i="1"/>
  <c r="F36" i="5"/>
  <c r="BA98" i="1"/>
  <c r="F38" i="6"/>
  <c r="BC99" i="1" s="1"/>
  <c r="J36" i="7"/>
  <c r="AW100" i="1"/>
  <c r="F37" i="2"/>
  <c r="BB95" i="1"/>
  <c r="F38" i="3"/>
  <c r="BC96" i="1"/>
  <c r="F36" i="4"/>
  <c r="BA97" i="1"/>
  <c r="F38" i="4"/>
  <c r="BC97" i="1"/>
  <c r="F39" i="5"/>
  <c r="BD98" i="1"/>
  <c r="J36" i="6"/>
  <c r="AW99" i="1" s="1"/>
  <c r="F36" i="7"/>
  <c r="BA100" i="1"/>
  <c r="F39" i="2"/>
  <c r="BD95" i="1" s="1"/>
  <c r="F36" i="2"/>
  <c r="BA95" i="1" s="1"/>
  <c r="F36" i="3"/>
  <c r="BA96" i="1"/>
  <c r="F39" i="3"/>
  <c r="BD96" i="1"/>
  <c r="F37" i="4"/>
  <c r="BB97" i="1"/>
  <c r="F38" i="5"/>
  <c r="BC98" i="1"/>
  <c r="F39" i="6"/>
  <c r="BD99" i="1"/>
  <c r="F36" i="6"/>
  <c r="BA99" i="1"/>
  <c r="F38" i="7"/>
  <c r="BC100" i="1" s="1"/>
  <c r="J1322" i="2" l="1"/>
  <c r="BK131" i="2"/>
  <c r="BK624" i="4"/>
  <c r="J624" i="4" s="1"/>
  <c r="J108" i="4" s="1"/>
  <c r="P134" i="4"/>
  <c r="P133" i="4" s="1"/>
  <c r="AU97" i="1" s="1"/>
  <c r="P128" i="7"/>
  <c r="P127" i="7"/>
  <c r="AU100" i="1" s="1"/>
  <c r="P129" i="6"/>
  <c r="P128" i="6"/>
  <c r="AU99" i="1"/>
  <c r="R133" i="5"/>
  <c r="R132" i="5"/>
  <c r="R134" i="4"/>
  <c r="R133" i="4"/>
  <c r="T130" i="3"/>
  <c r="T129" i="3"/>
  <c r="T131" i="2"/>
  <c r="T130" i="2"/>
  <c r="R129" i="6"/>
  <c r="R128" i="6"/>
  <c r="BK134" i="4"/>
  <c r="J134" i="4" s="1"/>
  <c r="J97" i="4" s="1"/>
  <c r="T129" i="6"/>
  <c r="T128" i="6"/>
  <c r="P133" i="5"/>
  <c r="P132" i="5" s="1"/>
  <c r="AU98" i="1" s="1"/>
  <c r="T133" i="5"/>
  <c r="T132" i="5"/>
  <c r="T128" i="7"/>
  <c r="T127" i="7"/>
  <c r="R130" i="3"/>
  <c r="R129" i="3"/>
  <c r="P130" i="3"/>
  <c r="P129" i="3"/>
  <c r="AU96" i="1"/>
  <c r="R128" i="7"/>
  <c r="R127" i="7"/>
  <c r="P131" i="2"/>
  <c r="P130" i="2" s="1"/>
  <c r="AU95" i="1" s="1"/>
  <c r="T134" i="4"/>
  <c r="T133" i="4"/>
  <c r="J131" i="2"/>
  <c r="J97" i="2" s="1"/>
  <c r="BK130" i="3"/>
  <c r="J130" i="3" s="1"/>
  <c r="J97" i="3" s="1"/>
  <c r="BK128" i="7"/>
  <c r="J128" i="7" s="1"/>
  <c r="J97" i="7" s="1"/>
  <c r="BK133" i="5"/>
  <c r="J133" i="5"/>
  <c r="J97" i="5"/>
  <c r="BK129" i="6"/>
  <c r="J129" i="6" s="1"/>
  <c r="J97" i="6" s="1"/>
  <c r="J35" i="3"/>
  <c r="AV96" i="1"/>
  <c r="AT96" i="1"/>
  <c r="F35" i="4"/>
  <c r="AZ97" i="1" s="1"/>
  <c r="F35" i="6"/>
  <c r="AZ99" i="1"/>
  <c r="BB94" i="1"/>
  <c r="W31" i="1" s="1"/>
  <c r="BD94" i="1"/>
  <c r="W33" i="1" s="1"/>
  <c r="BA94" i="1"/>
  <c r="W30" i="1" s="1"/>
  <c r="BC94" i="1"/>
  <c r="W32" i="1" s="1"/>
  <c r="J35" i="2"/>
  <c r="AV95" i="1" s="1"/>
  <c r="AT95" i="1" s="1"/>
  <c r="J35" i="5"/>
  <c r="AV98" i="1" s="1"/>
  <c r="AT98" i="1" s="1"/>
  <c r="F35" i="3"/>
  <c r="AZ96" i="1" s="1"/>
  <c r="J35" i="4"/>
  <c r="AV97" i="1"/>
  <c r="AT97" i="1"/>
  <c r="J35" i="6"/>
  <c r="AV99" i="1" s="1"/>
  <c r="AT99" i="1" s="1"/>
  <c r="J35" i="7"/>
  <c r="AV100" i="1"/>
  <c r="AT100" i="1"/>
  <c r="F35" i="7"/>
  <c r="AZ100" i="1"/>
  <c r="F35" i="2"/>
  <c r="AZ95" i="1" s="1"/>
  <c r="F35" i="5"/>
  <c r="AZ98" i="1" s="1"/>
  <c r="BK133" i="4" l="1"/>
  <c r="J133" i="4" s="1"/>
  <c r="J96" i="4" s="1"/>
  <c r="J30" i="4" s="1"/>
  <c r="J32" i="4" s="1"/>
  <c r="AG97" i="1" s="1"/>
  <c r="BK132" i="5"/>
  <c r="J132" i="5"/>
  <c r="J96" i="5"/>
  <c r="J30" i="5"/>
  <c r="BK130" i="2"/>
  <c r="J130" i="2" s="1"/>
  <c r="J96" i="2" s="1"/>
  <c r="J30" i="2" s="1"/>
  <c r="J32" i="2" s="1"/>
  <c r="AG95" i="1" s="1"/>
  <c r="BK129" i="3"/>
  <c r="J129" i="3"/>
  <c r="J96" i="3" s="1"/>
  <c r="J30" i="3" s="1"/>
  <c r="J32" i="3" s="1"/>
  <c r="AG96" i="1" s="1"/>
  <c r="BK127" i="7"/>
  <c r="J127" i="7"/>
  <c r="J96" i="7"/>
  <c r="J30" i="7"/>
  <c r="BK128" i="6"/>
  <c r="J128" i="6"/>
  <c r="J96" i="6"/>
  <c r="J30" i="6"/>
  <c r="J32" i="6" s="1"/>
  <c r="AG99" i="1" s="1"/>
  <c r="AN97" i="1"/>
  <c r="J41" i="4"/>
  <c r="AU94" i="1"/>
  <c r="J32" i="5"/>
  <c r="AG98" i="1" s="1"/>
  <c r="AN98" i="1" s="1"/>
  <c r="J114" i="4"/>
  <c r="AW94" i="1"/>
  <c r="AK30" i="1" s="1"/>
  <c r="J113" i="5"/>
  <c r="AX94" i="1"/>
  <c r="AZ94" i="1"/>
  <c r="W29" i="1" s="1"/>
  <c r="J32" i="7"/>
  <c r="AG100" i="1" s="1"/>
  <c r="AY94" i="1"/>
  <c r="J41" i="5" l="1"/>
  <c r="J41" i="7"/>
  <c r="J41" i="6"/>
  <c r="J41" i="3"/>
  <c r="J41" i="2"/>
  <c r="AN96" i="1"/>
  <c r="AN95" i="1"/>
  <c r="AN99" i="1"/>
  <c r="AN100" i="1"/>
  <c r="AG94" i="1"/>
  <c r="AK26" i="1" s="1"/>
  <c r="J108" i="7"/>
  <c r="J109" i="6"/>
  <c r="J111" i="2"/>
  <c r="J110" i="3"/>
  <c r="AV94" i="1"/>
  <c r="AK29" i="1" s="1"/>
  <c r="AK35" i="1" l="1"/>
  <c r="AT94" i="1"/>
  <c r="AN94" i="1" l="1"/>
</calcChain>
</file>

<file path=xl/sharedStrings.xml><?xml version="1.0" encoding="utf-8"?>
<sst xmlns="http://schemas.openxmlformats.org/spreadsheetml/2006/main" count="40546" uniqueCount="2543">
  <si>
    <t>Export Komplet</t>
  </si>
  <si>
    <t/>
  </si>
  <si>
    <t>2.0</t>
  </si>
  <si>
    <t>False</t>
  </si>
  <si>
    <t>{744131e8-119a-4fd4-8cd9-29273d67fd86}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</si>
  <si>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</si>
  <si>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</si>
  <si>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</si>
  <si>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</si>
  <si>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</si>
  <si>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</si>
  <si>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</si>
  <si>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</si>
  <si>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805-1/2024</t>
  </si>
  <si>
    <t>Stavba:</t>
  </si>
  <si>
    <t>Kanalizace - lokalita Bezručova, Bohumín</t>
  </si>
  <si>
    <t>KSO:</t>
  </si>
  <si>
    <t>CC-CZ:</t>
  </si>
  <si>
    <t>Místo:</t>
  </si>
  <si>
    <t>město Bohumín</t>
  </si>
  <si>
    <t>Datum:</t>
  </si>
  <si>
    <t>21. 2. 2024</t>
  </si>
  <si>
    <t>Zadavatel:</t>
  </si>
  <si>
    <t>IČ:</t>
  </si>
  <si>
    <t xml:space="preserve"> </t>
  </si>
  <si>
    <t>DIČ:</t>
  </si>
  <si>
    <t>Zhotovitel:</t>
  </si>
  <si>
    <t>Projektant:</t>
  </si>
  <si>
    <t>49101340</t>
  </si>
  <si>
    <t xml:space="preserve">Aquion s.r.o., Osadní 324/12a, 70 00 Praha 7   </t>
  </si>
  <si>
    <t>CZ49101340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</si>
  <si>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</si>
  <si>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</si>
  <si>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</si>
  <si>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</si>
  <si>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</si>
  <si>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</si>
  <si>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</si>
  <si>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</si>
  <si>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</si>
  <si>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</si>
  <si>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</si>
  <si>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</si>
  <si>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</si>
  <si>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</si>
  <si>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</si>
  <si>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</si>
  <si>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</si>
  <si>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</si>
  <si>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</si>
  <si>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</si>
  <si>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</si>
  <si>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</si>
  <si>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</si>
  <si>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</si>
  <si>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</si>
  <si>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</si>
  <si>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</si>
  <si>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</si>
  <si>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</si>
  <si>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</si>
  <si>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</si>
  <si>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</si>
  <si>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</si>
  <si>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</si>
  <si>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</si>
  <si>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</si>
  <si>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</si>
  <si>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</si>
  <si>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</si>
  <si>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</si>
  <si>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</si>
  <si>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</si>
  <si>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</si>
  <si>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</si>
  <si>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</si>
  <si>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</si>
  <si>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</si>
  <si>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</si>
  <si>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SO01.1</t>
  </si>
  <si>
    <t>Gravitační kanalizace</t>
  </si>
  <si>
    <t>STA</t>
  </si>
  <si>
    <t>1</t>
  </si>
  <si>
    <t>{7bbd2595-c346-4d7b-8900-4fdbe1e9abb8}</t>
  </si>
  <si>
    <t>2</t>
  </si>
  <si>
    <t>SO01.2</t>
  </si>
  <si>
    <t>Výtlačné potrubí a tlaková domovní přípojka</t>
  </si>
  <si>
    <t>{f1034ef2-ecff-4033-80f5-05035f3175bb}</t>
  </si>
  <si>
    <t>SO01.3</t>
  </si>
  <si>
    <t>ČSOV</t>
  </si>
  <si>
    <t>{c0443d37-f36b-483e-87f6-275428ad0789}</t>
  </si>
  <si>
    <t>SO01.4</t>
  </si>
  <si>
    <t>Odlehčovací komora a odlehčovací potrubí</t>
  </si>
  <si>
    <t>{d81e06da-6c45-4efa-be8e-495bb50a110d}</t>
  </si>
  <si>
    <t>SO01.5</t>
  </si>
  <si>
    <t>Bourání a zasypávání stávajících septiků</t>
  </si>
  <si>
    <t>{e45ffb27-f5d1-412b-98d1-509c5d708835}</t>
  </si>
  <si>
    <t>VON</t>
  </si>
  <si>
    <t>Vedlejší a ostatní náklady</t>
  </si>
  <si>
    <t>{33ae903e-9849-467c-8a93-353fee330d8d}</t>
  </si>
  <si>
    <t>KRYCÍ LIST SOUPISU PRACÍ</t>
  </si>
  <si>
    <t>Objekt:</t>
  </si>
  <si>
    <t>SO01.1 - Gravitační kanalizace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</si>
  <si>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</si>
  <si>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</si>
  <si>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</si>
  <si>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</si>
  <si>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</si>
  <si>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</si>
  <si>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</si>
  <si>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</si>
  <si>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</si>
  <si>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</si>
  <si>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</si>
  <si>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</si>
  <si>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</si>
  <si>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</si>
  <si>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</si>
  <si>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</si>
  <si>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</si>
  <si>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2) Ostatní náklady</t>
  </si>
  <si>
    <t>Celkové náklady za stavbu 1) + 2)</t>
  </si>
  <si>
    <t>SOUPIS PRACÍ</t>
  </si>
  <si>
    <t>PČ</t>
  </si>
  <si>
    <t>MJ</t>
  </si>
  <si>
    <t>Množství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</si>
  <si>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</si>
  <si>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</si>
  <si>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</si>
  <si>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</si>
  <si>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</si>
  <si>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</si>
  <si>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</si>
  <si>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</si>
  <si>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</si>
  <si>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</si>
  <si>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</si>
  <si>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</si>
  <si>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</si>
  <si>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112151351</t>
  </si>
  <si>
    <t>Kácení stromu s postupným spouštěním koruny a kmene D přes 0,1 do 0,2 m</t>
  </si>
  <si>
    <t>kus</t>
  </si>
  <si>
    <t>4</t>
  </si>
  <si>
    <t>-276985606</t>
  </si>
  <si>
    <t>VV</t>
  </si>
  <si>
    <t>gravitační kanalizace</t>
  </si>
  <si>
    <t>Součet</t>
  </si>
  <si>
    <t>112151352</t>
  </si>
  <si>
    <t>Kácení stromu s postupným spouštěním koruny a kmene D přes 0,2 do 0,3 m</t>
  </si>
  <si>
    <t>-1581575819</t>
  </si>
  <si>
    <t>3</t>
  </si>
  <si>
    <t>112151353</t>
  </si>
  <si>
    <t>Kácení stromu s postupným spouštěním koruny a kmene D přes 0,3 do 0,4 m</t>
  </si>
  <si>
    <t>850161616</t>
  </si>
  <si>
    <t>112151354</t>
  </si>
  <si>
    <t>Kácení stromu s postupným spouštěním koruny a kmene D přes 0,4 do 0,5 m</t>
  </si>
  <si>
    <t>1185037857</t>
  </si>
  <si>
    <t>1+1</t>
  </si>
  <si>
    <t>5</t>
  </si>
  <si>
    <t>112151356</t>
  </si>
  <si>
    <t>Kácení stromu s postupným spouštěním koruny a kmene D přes 0,6 do 0,7 m</t>
  </si>
  <si>
    <t>886232272</t>
  </si>
  <si>
    <t>6</t>
  </si>
  <si>
    <t>112201111</t>
  </si>
  <si>
    <t>Odstranění pařezů D do 0,2 m v rovině a svahu do 1:5 s odklizením do 20 m a zasypáním jámy</t>
  </si>
  <si>
    <t>1202242223</t>
  </si>
  <si>
    <t>7</t>
  </si>
  <si>
    <t>112201112</t>
  </si>
  <si>
    <t>Odstranění pařezů D přes 0,2 do 0,3 m v rovině a svahu do 1:5 s odklizením do 20 m a zasypáním jámy</t>
  </si>
  <si>
    <t>-1136049170</t>
  </si>
  <si>
    <t>8</t>
  </si>
  <si>
    <t>112201113</t>
  </si>
  <si>
    <t>Odstranění pařezů D přes 0,3 do 0,4 m v rovině a svahu do 1:5 s odklizením do 20 m a zasypáním jámy</t>
  </si>
  <si>
    <t>-1341125958</t>
  </si>
  <si>
    <t>9</t>
  </si>
  <si>
    <t>112201114</t>
  </si>
  <si>
    <t>Odstranění pařezů D přes 0,4 do 0,5 m v rovině a svahu do 1:5 s odklizením do 20 m a zasypáním jámy</t>
  </si>
  <si>
    <t>623250421</t>
  </si>
  <si>
    <t>10</t>
  </si>
  <si>
    <t>112201116</t>
  </si>
  <si>
    <t>Odstranění pařezů D přes 0,6 do 0,7 m v rovině a svahu do 1:5 s odklizením do 20 m a zasypáním jámy</t>
  </si>
  <si>
    <t>1642104097</t>
  </si>
  <si>
    <t>11</t>
  </si>
  <si>
    <t>113106123</t>
  </si>
  <si>
    <t>Rozebrání dlažeb ze zámkových dlaždic komunikací pro pěší ručně</t>
  </si>
  <si>
    <t>m2</t>
  </si>
  <si>
    <t>-1000719365</t>
  </si>
  <si>
    <t>odstranění dlažby stávajícího chodníku</t>
  </si>
  <si>
    <t>jámy</t>
  </si>
  <si>
    <t>2,3*2,3*2</t>
  </si>
  <si>
    <t>rýhy</t>
  </si>
  <si>
    <t>83,4*1,9</t>
  </si>
  <si>
    <t>113107222</t>
  </si>
  <si>
    <t>Odstranění podkladu z kameniva drceného tl přes 100 do 200 mm strojně pl přes 200 m2</t>
  </si>
  <si>
    <t>-612444108</t>
  </si>
  <si>
    <t>odstranění štěrkových vrstev stávajícího chodníku</t>
  </si>
  <si>
    <t>2*2*2</t>
  </si>
  <si>
    <t>83,4*1,3</t>
  </si>
  <si>
    <t>odstranění štěrkových vrstev stávající místní živičné komunikace</t>
  </si>
  <si>
    <t>2*2*6</t>
  </si>
  <si>
    <t>126*1,3</t>
  </si>
  <si>
    <t>13</t>
  </si>
  <si>
    <t>113107163</t>
  </si>
  <si>
    <t>Odstranění podkladu z kameniva drceného tl přes 200 do 300 mm strojně pl přes 50 do 200 m2</t>
  </si>
  <si>
    <t>883007908</t>
  </si>
  <si>
    <t>14</t>
  </si>
  <si>
    <t>113201111</t>
  </si>
  <si>
    <t>Vytrhání obrub chodníkových ležatých</t>
  </si>
  <si>
    <t>m</t>
  </si>
  <si>
    <t>-1944914442</t>
  </si>
  <si>
    <t>Stoka A1</t>
  </si>
  <si>
    <t>2*1</t>
  </si>
  <si>
    <t>Stoka A2</t>
  </si>
  <si>
    <t>Stoka A3</t>
  </si>
  <si>
    <t>Stoka A4</t>
  </si>
  <si>
    <t>Stoka A7</t>
  </si>
  <si>
    <t>15</t>
  </si>
  <si>
    <t>113201112</t>
  </si>
  <si>
    <t>Vytrhání obrub silničních ležatých</t>
  </si>
  <si>
    <t>-646685638</t>
  </si>
  <si>
    <t>Stoka A5</t>
  </si>
  <si>
    <t>Stoka A9</t>
  </si>
  <si>
    <t>16</t>
  </si>
  <si>
    <t>11396423R</t>
  </si>
  <si>
    <t>Frézování živičného krytu tl 50 mm pruh š přes 1 do 2 m pl do 1000 m2 s překážkami v trase</t>
  </si>
  <si>
    <t>-290359512</t>
  </si>
  <si>
    <t>odstranění živičných vrstev stávající místní živičné komunikace</t>
  </si>
  <si>
    <t>2,5*2,5*6</t>
  </si>
  <si>
    <t>126*2,3</t>
  </si>
  <si>
    <t>17</t>
  </si>
  <si>
    <t>115001105</t>
  </si>
  <si>
    <t>Převedení vody potrubím DN přes 300 do 600</t>
  </si>
  <si>
    <t>1165984214</t>
  </si>
  <si>
    <t>výústní objekt bez. přelivu</t>
  </si>
  <si>
    <t>3,5+6+4</t>
  </si>
  <si>
    <t>18</t>
  </si>
  <si>
    <t>115101201</t>
  </si>
  <si>
    <t>Čerpání vody na dopravní výšku do 10 m průměrný přítok do 500 l/min</t>
  </si>
  <si>
    <t>hod</t>
  </si>
  <si>
    <t>625283461</t>
  </si>
  <si>
    <t>80*8,5</t>
  </si>
  <si>
    <t>19</t>
  </si>
  <si>
    <t>115101301</t>
  </si>
  <si>
    <t>Pohotovost čerpací soupravy pro dopravní výšku do 10 m přítok do 500 l/min</t>
  </si>
  <si>
    <t>den</t>
  </si>
  <si>
    <t>227068147</t>
  </si>
  <si>
    <t>80</t>
  </si>
  <si>
    <t>20</t>
  </si>
  <si>
    <t>119001401</t>
  </si>
  <si>
    <t>Dočasné zajištění potrubí ocelového nebo litinového DN do 200 mm</t>
  </si>
  <si>
    <t>702203875</t>
  </si>
  <si>
    <t>topný kanál</t>
  </si>
  <si>
    <t>3*1,5</t>
  </si>
  <si>
    <t>119001405</t>
  </si>
  <si>
    <t>Dočasné zajištění potrubí z PE DN do 200 mm</t>
  </si>
  <si>
    <t>-289765947</t>
  </si>
  <si>
    <t>stávající vodovod</t>
  </si>
  <si>
    <t>4*1,5</t>
  </si>
  <si>
    <t>stávající plynovod</t>
  </si>
  <si>
    <t>6*1,5</t>
  </si>
  <si>
    <t>22</t>
  </si>
  <si>
    <t>119001422</t>
  </si>
  <si>
    <t>Dočasné zajištění kabelů a kabelových tratí z 6 volně ložených kabelů</t>
  </si>
  <si>
    <t>1883410934</t>
  </si>
  <si>
    <t>stávající kabely</t>
  </si>
  <si>
    <t>18*1,5</t>
  </si>
  <si>
    <t>23</t>
  </si>
  <si>
    <t>121151113</t>
  </si>
  <si>
    <t>Sejmutí ornice plochy do 500 m2 tl vrstvy do 200 mm strojně</t>
  </si>
  <si>
    <t>-1647171041</t>
  </si>
  <si>
    <t>176*1,3</t>
  </si>
  <si>
    <t>2*2*10</t>
  </si>
  <si>
    <t>2*5</t>
  </si>
  <si>
    <t>4*4</t>
  </si>
  <si>
    <t>24</t>
  </si>
  <si>
    <t>124253100</t>
  </si>
  <si>
    <t>Vykopávky pro koryta vodotečí v hornině třídy těžitelnosti I skupiny 3 objem do 100 m3 strojně</t>
  </si>
  <si>
    <t>m3</t>
  </si>
  <si>
    <t>-444877663</t>
  </si>
  <si>
    <t>3*1,7*1,5*0,8</t>
  </si>
  <si>
    <t>3,6*3,6*0,4*0,8</t>
  </si>
  <si>
    <t>25</t>
  </si>
  <si>
    <t>124353100</t>
  </si>
  <si>
    <t>Vykopávky pro koryta vodotečí v hornině třídy těžitelnosti II skupiny 4 objem do 100 m3 strojně</t>
  </si>
  <si>
    <t>-716852972</t>
  </si>
  <si>
    <t>3*1,7*1,5*0,2</t>
  </si>
  <si>
    <t>3,6*3,6*0,4*0,2</t>
  </si>
  <si>
    <t>26</t>
  </si>
  <si>
    <t>131251204</t>
  </si>
  <si>
    <t>Hloubení jam zapažených v hornině třídy těžitelnosti I skupiny 3 objem do 500 m3 strojně</t>
  </si>
  <si>
    <t>922058658</t>
  </si>
  <si>
    <t>tl. skladby stávajícího rostlého terénu 0,2 m, místní živičné komunikace 0,50 m, chodník ze zámkové dlažby 0,21 m</t>
  </si>
  <si>
    <t>80 % objemu tř. 3</t>
  </si>
  <si>
    <t>stávající rostlý terén tl. 0,2 m</t>
  </si>
  <si>
    <t>2*5*(1,8-0,2)*0,8</t>
  </si>
  <si>
    <t>4*4*(0,4-0,2)*0,8</t>
  </si>
  <si>
    <t>RŠ</t>
  </si>
  <si>
    <t>2*2*(2-0,2)*10*0,8</t>
  </si>
  <si>
    <t>místní živičné komunikace tl. 0,50 m</t>
  </si>
  <si>
    <t>2*2*(2-0,50)*6*0,8</t>
  </si>
  <si>
    <t>chodník ze zámkové dlažby 0,21 m</t>
  </si>
  <si>
    <t>2*2*(2-0,21)*2*0,8</t>
  </si>
  <si>
    <t>27</t>
  </si>
  <si>
    <t>131351202</t>
  </si>
  <si>
    <t>Hloubení jam zapažených v hornině třídy těžitelnosti II skupiny 4 objem do 50 m3 strojně</t>
  </si>
  <si>
    <t>-1438858409</t>
  </si>
  <si>
    <t>20 % objemu tř. 4</t>
  </si>
  <si>
    <t>2*5*(1,8-0,2)*0,2</t>
  </si>
  <si>
    <t>4*4*(0,4-0,2)*0,2</t>
  </si>
  <si>
    <t>2*2*(2-0,2)*10*0,2</t>
  </si>
  <si>
    <t>2*2*(2-0,50)*6*0,2</t>
  </si>
  <si>
    <t>2*2*(2-0,21)*2*0,2</t>
  </si>
  <si>
    <t>28</t>
  </si>
  <si>
    <t>132254205</t>
  </si>
  <si>
    <t>Hloubení zapažených rýh š do 2000 mm v hornině třídy těžitelnosti I skupiny 3 objem do 1000 m3</t>
  </si>
  <si>
    <t>855659065</t>
  </si>
  <si>
    <t>tl. skladby stávajícího rostlého terénu 0,2 m, místní živičné komunikace 0,50 m, dlážděný chodník 0,21 m</t>
  </si>
  <si>
    <t>176*(1,9-0,2)*1,3*0,8</t>
  </si>
  <si>
    <t>místní živičná komunikace tl. 0,50 m</t>
  </si>
  <si>
    <t>126*(1,9-0,5)*1,3*0,8</t>
  </si>
  <si>
    <t>dlažděný chodník tl. 0,21 m</t>
  </si>
  <si>
    <t>83,4*(1,9-0,21)*1,3*0,8</t>
  </si>
  <si>
    <t>29</t>
  </si>
  <si>
    <t>132354204</t>
  </si>
  <si>
    <t>Hloubení zapažených rýh š do 2000 mm v hornině třídy těžitelnosti II skupiny 4 objem do 500 m3</t>
  </si>
  <si>
    <t>293832259</t>
  </si>
  <si>
    <t>176*(1,9-0,2)*1,3*0,2</t>
  </si>
  <si>
    <t>126*(1,9-0,5)*1,3*0,2</t>
  </si>
  <si>
    <t>83,4*(1,9-0,21)*1,3*0,2</t>
  </si>
  <si>
    <t>30</t>
  </si>
  <si>
    <t>139001101</t>
  </si>
  <si>
    <t>Příplatek za ztížení vykopávky v blízkosti podzemního vedení</t>
  </si>
  <si>
    <t>-951730201</t>
  </si>
  <si>
    <t>(10,267+2,567+113,216+28,304+641,208+160,302)*0,1</t>
  </si>
  <si>
    <t>31</t>
  </si>
  <si>
    <t>151101101</t>
  </si>
  <si>
    <t>Zřízení příložného pažení a rozepření stěn rýh hl do 2 m</t>
  </si>
  <si>
    <t>32247099</t>
  </si>
  <si>
    <t>pažení jam</t>
  </si>
  <si>
    <t>2*2*4*19</t>
  </si>
  <si>
    <t>(2*1,8+5*1,8)*2</t>
  </si>
  <si>
    <t>pažení rýh</t>
  </si>
  <si>
    <t>384*1,9*2</t>
  </si>
  <si>
    <t>32</t>
  </si>
  <si>
    <t>151101111</t>
  </si>
  <si>
    <t>Odstranění příložného pažení a rozepření stěn rýh hl do 2 m</t>
  </si>
  <si>
    <t>-907839224</t>
  </si>
  <si>
    <t>33</t>
  </si>
  <si>
    <t>153191121</t>
  </si>
  <si>
    <t>Zřízení těsnění hradicích stěn ze zhutněné sypaniny</t>
  </si>
  <si>
    <t>397047809</t>
  </si>
  <si>
    <t>(6+6+6)*0,8*1,6</t>
  </si>
  <si>
    <t>34</t>
  </si>
  <si>
    <t>M</t>
  </si>
  <si>
    <t>58125110</t>
  </si>
  <si>
    <t>jíl surový kusový</t>
  </si>
  <si>
    <t>t</t>
  </si>
  <si>
    <t>-1540064310</t>
  </si>
  <si>
    <t>23,04*2 "Přepočtené koeficientem množství</t>
  </si>
  <si>
    <t>35</t>
  </si>
  <si>
    <t>153191131</t>
  </si>
  <si>
    <t>Odstranění těsnění hradicích stěn ze zhutněné sypaniny</t>
  </si>
  <si>
    <t>1151941572</t>
  </si>
  <si>
    <t>36</t>
  </si>
  <si>
    <t>162201401</t>
  </si>
  <si>
    <t>Vodorovné přemístění větví stromů listnatých do 1 km D kmene přes 100 do 300 mm</t>
  </si>
  <si>
    <t>1500283822</t>
  </si>
  <si>
    <t>37</t>
  </si>
  <si>
    <t>162201402</t>
  </si>
  <si>
    <t>Vodorovné přemístění větví stromů listnatých do 1 km D kmene přes 300 do 500 mm</t>
  </si>
  <si>
    <t>-2145593811</t>
  </si>
  <si>
    <t>1+1+1</t>
  </si>
  <si>
    <t>38</t>
  </si>
  <si>
    <t>162201403</t>
  </si>
  <si>
    <t>Vodorovné přemístění větví stromů listnatých do 1 km D kmene přes 500 do 700 mm</t>
  </si>
  <si>
    <t>148351940</t>
  </si>
  <si>
    <t>39</t>
  </si>
  <si>
    <t>162201411</t>
  </si>
  <si>
    <t>Vodorovné přemístění kmenů stromů listnatých do 1 km D kmene přes 100 do 300 mm</t>
  </si>
  <si>
    <t>1102969284</t>
  </si>
  <si>
    <t>40</t>
  </si>
  <si>
    <t>162201412</t>
  </si>
  <si>
    <t>Vodorovné přemístění kmenů stromů listnatých do 1 km D kmene přes 300 do 500 mm</t>
  </si>
  <si>
    <t>487325085</t>
  </si>
  <si>
    <t>41</t>
  </si>
  <si>
    <t>162201413</t>
  </si>
  <si>
    <t>Vodorovné přemístění kmenů stromů listnatých do 1 km D kmene přes 500 do 700 mm</t>
  </si>
  <si>
    <t>-1105827963</t>
  </si>
  <si>
    <t>42</t>
  </si>
  <si>
    <t>162201421</t>
  </si>
  <si>
    <t>Vodorovné přemístění pařezů do 1 km D přes 100 do 300 mm</t>
  </si>
  <si>
    <t>-743801623</t>
  </si>
  <si>
    <t>43</t>
  </si>
  <si>
    <t>162201422</t>
  </si>
  <si>
    <t>Vodorovné přemístění pařezů do 1 km D přes 300 do 500 mm</t>
  </si>
  <si>
    <t>759243010</t>
  </si>
  <si>
    <t>44</t>
  </si>
  <si>
    <t>162201423</t>
  </si>
  <si>
    <t>Vodorovné přemístění pařezů do 1 km D přes 500 do 700 mm</t>
  </si>
  <si>
    <t>684123965</t>
  </si>
  <si>
    <t>45</t>
  </si>
  <si>
    <t>162301931</t>
  </si>
  <si>
    <t>Příplatek k vodorovnému přemístění větví stromů listnatých D kmene přes 100 do 300 mm ZKD 1 km</t>
  </si>
  <si>
    <t>-1742170508</t>
  </si>
  <si>
    <t>(1+1)*14</t>
  </si>
  <si>
    <t>46</t>
  </si>
  <si>
    <t>162301932</t>
  </si>
  <si>
    <t>Příplatek k vodorovnému přemístění větví stromů listnatých D kmene přes 300 do 500 mm ZKD 1 km</t>
  </si>
  <si>
    <t>579380807</t>
  </si>
  <si>
    <t>(1+1+1)*14</t>
  </si>
  <si>
    <t>47</t>
  </si>
  <si>
    <t>162301933</t>
  </si>
  <si>
    <t>Příplatek k vodorovnému přemístění větví stromů listnatých D kmene přes 500 do 700 mm ZKD 1 km</t>
  </si>
  <si>
    <t>-569663657</t>
  </si>
  <si>
    <t>1*14</t>
  </si>
  <si>
    <t>48</t>
  </si>
  <si>
    <t>162301951</t>
  </si>
  <si>
    <t>Příplatek k vodorovnému přemístění kmenů stromů listnatých D kmene přes 100 do 300 mm ZKD 1 km</t>
  </si>
  <si>
    <t>-1519867885</t>
  </si>
  <si>
    <t>49</t>
  </si>
  <si>
    <t>162301952</t>
  </si>
  <si>
    <t>Příplatek k vodorovnému přemístění kmenů stromů listnatých D kmene přes 300 do 500 mm ZKD 1 km</t>
  </si>
  <si>
    <t>-381751688</t>
  </si>
  <si>
    <t>50</t>
  </si>
  <si>
    <t>162301953</t>
  </si>
  <si>
    <t>Příplatek k vodorovnému přemístění kmenů stromů listnatých D kmene přes 500 do 700 mm ZKD 1 km</t>
  </si>
  <si>
    <t>1398311394</t>
  </si>
  <si>
    <t>51</t>
  </si>
  <si>
    <t>162301971</t>
  </si>
  <si>
    <t>Příplatek k vodorovnému přemístění pařezů D přes 100 do 300 mm ZKD 1 km</t>
  </si>
  <si>
    <t>1148551177</t>
  </si>
  <si>
    <t>52</t>
  </si>
  <si>
    <t>162301972</t>
  </si>
  <si>
    <t>Příplatek k vodorovnému přemístění pařezů D přes 300 do 500 mm ZKD 1 km</t>
  </si>
  <si>
    <t>194086827</t>
  </si>
  <si>
    <t>53</t>
  </si>
  <si>
    <t>162301973</t>
  </si>
  <si>
    <t>Příplatek k vodorovnému přemístění pařezů D přes 500 do 700 mm ZKD 1 km</t>
  </si>
  <si>
    <t>-332370093</t>
  </si>
  <si>
    <t>54</t>
  </si>
  <si>
    <t>162351103</t>
  </si>
  <si>
    <t>Vodorovné přemístění přes 50 do 500 m výkopku/sypaniny z horniny třídy těžitelnosti I skupiny 1 až 3</t>
  </si>
  <si>
    <t>2098188396</t>
  </si>
  <si>
    <t>přemístění zeminy z mezideponie pro zásyp</t>
  </si>
  <si>
    <t>661,7287*0,8</t>
  </si>
  <si>
    <t>55</t>
  </si>
  <si>
    <t>162351123</t>
  </si>
  <si>
    <t>Vodorovné přemístění přes 50 do 500 m výkopku/sypaniny z hornin třídy těžitelnosti II skupiny 4 a 5</t>
  </si>
  <si>
    <t>1055863651</t>
  </si>
  <si>
    <t>661,7287*0,2</t>
  </si>
  <si>
    <t>56</t>
  </si>
  <si>
    <t>162751117</t>
  </si>
  <si>
    <t>Vodorovné přemístění přes 9 000 do 10000 m výkopku/sypaniny z horniny třídy těžitelnosti I skupiny 1 až 3</t>
  </si>
  <si>
    <t>-2085665031</t>
  </si>
  <si>
    <t>odvezení přebytečného výkopku na skládku - kubatura obsypu, lože a ostatní</t>
  </si>
  <si>
    <t>lože</t>
  </si>
  <si>
    <t>49,452*0,8</t>
  </si>
  <si>
    <t>obsyp</t>
  </si>
  <si>
    <t>197,808*0,8</t>
  </si>
  <si>
    <t>podkladní betony</t>
  </si>
  <si>
    <t>(14,4+0,88)*0,8</t>
  </si>
  <si>
    <t>betony</t>
  </si>
  <si>
    <t>(1,05+1,47)*0,8</t>
  </si>
  <si>
    <t>podkladní štěrky</t>
  </si>
  <si>
    <t>3,642*0,8</t>
  </si>
  <si>
    <t>(3,14*0,5*0,5*1,8)*18*0,8</t>
  </si>
  <si>
    <t>57</t>
  </si>
  <si>
    <t>162751119</t>
  </si>
  <si>
    <t>Příplatek k vodorovnému přemístění výkopku/sypaniny z horniny třídy těžitelnosti I skupiny 1 až 3 ZKD 1000 m přes 10000 m</t>
  </si>
  <si>
    <t>1897474816</t>
  </si>
  <si>
    <t>235,309*5</t>
  </si>
  <si>
    <t>58</t>
  </si>
  <si>
    <t>162751137</t>
  </si>
  <si>
    <t>Vodorovné přemístění přes 9 000 do 10000 m výkopku/sypaniny z horniny třídy těžitelnosti II skupiny 4 a 5</t>
  </si>
  <si>
    <t>1525747078</t>
  </si>
  <si>
    <t>49,452*0,2</t>
  </si>
  <si>
    <t>197,808*0,2</t>
  </si>
  <si>
    <t>(14,4+0,88)*0,2</t>
  </si>
  <si>
    <t>(1,05+1,47)*0,2</t>
  </si>
  <si>
    <t>3,642*0,2</t>
  </si>
  <si>
    <t>(3,14*0,5*0,5*1,8)*18*0,2</t>
  </si>
  <si>
    <t>59</t>
  </si>
  <si>
    <t>162751139</t>
  </si>
  <si>
    <t>Příplatek k vodorovnému přemístění výkopku/sypaniny z horniny třídy těžitelnosti II skupiny 4 a 5 ZKD 1000 m přes 10000 m</t>
  </si>
  <si>
    <t>-1809554917</t>
  </si>
  <si>
    <t>58,827*5</t>
  </si>
  <si>
    <t>60</t>
  </si>
  <si>
    <t>167151111</t>
  </si>
  <si>
    <t>Nakládání výkopku z hornin třídy těžitelnosti I skupiny 1 až 3 přes 100 m3</t>
  </si>
  <si>
    <t>-1850632641</t>
  </si>
  <si>
    <t>zpětný zásyp výkopů zeminou</t>
  </si>
  <si>
    <t>výkopek celkem</t>
  </si>
  <si>
    <t>(10,267+2,567+113,216+28,304+641,208+160,302)*0,8</t>
  </si>
  <si>
    <t>-49,452*0,8</t>
  </si>
  <si>
    <t>-197,808*0,8</t>
  </si>
  <si>
    <t>-(14,4+0,88)*0,8</t>
  </si>
  <si>
    <t>-(1,05+1,47)*0,8</t>
  </si>
  <si>
    <t>-3,642*0,8</t>
  </si>
  <si>
    <t>-(3,14*0,5*0,5*1,8)*18*0,8</t>
  </si>
  <si>
    <t>61</t>
  </si>
  <si>
    <t>167151112</t>
  </si>
  <si>
    <t>Nakládání výkopku z hornin třídy těžitelnosti II skupiny 4 a 5 přes 100 m3</t>
  </si>
  <si>
    <t>-411703518</t>
  </si>
  <si>
    <t>(10,267+2,567+113,216+28,304+641,208+160,302)*0,2</t>
  </si>
  <si>
    <t>-49,452*0,2</t>
  </si>
  <si>
    <t>-197,808*0,2</t>
  </si>
  <si>
    <t>-(14,4+0,88)*0,2</t>
  </si>
  <si>
    <t>-(1,05+1,47)*0,2</t>
  </si>
  <si>
    <t>-3,642*0,2</t>
  </si>
  <si>
    <t>-(3,14*0,5*0,5*1,8)*18*0,2</t>
  </si>
  <si>
    <t>62</t>
  </si>
  <si>
    <t>171201231</t>
  </si>
  <si>
    <t>Poplatek za uložení zeminy a kamení na recyklační skládce (skládkovné) kód odpadu 17 05 04</t>
  </si>
  <si>
    <t>-76496480</t>
  </si>
  <si>
    <t>(235,309+58,827)*1,05*1,68</t>
  </si>
  <si>
    <t>63</t>
  </si>
  <si>
    <t>171251201</t>
  </si>
  <si>
    <t>Uložení sypaniny na skládky nebo meziskládky</t>
  </si>
  <si>
    <t>-745588980</t>
  </si>
  <si>
    <t>235,309+58,827</t>
  </si>
  <si>
    <t>64</t>
  </si>
  <si>
    <t>174151101</t>
  </si>
  <si>
    <t>Zásyp jam, šachet rýh nebo kolem objektů sypaninou se zhutněním</t>
  </si>
  <si>
    <t>1683178562</t>
  </si>
  <si>
    <t>10,267+2,567+113,216+28,304+641,208+160,302</t>
  </si>
  <si>
    <t>-49,452</t>
  </si>
  <si>
    <t>-197,808</t>
  </si>
  <si>
    <t>-(14,4+0,88)</t>
  </si>
  <si>
    <t>-(1,05+1,47)</t>
  </si>
  <si>
    <t>-3,642</t>
  </si>
  <si>
    <t>-(3,14*0,5*0,5*1,8)*18</t>
  </si>
  <si>
    <t>65</t>
  </si>
  <si>
    <t>174251201</t>
  </si>
  <si>
    <t>Zásyp jam po pařezech D pařezů do 300 mm strojně</t>
  </si>
  <si>
    <t>1326780076</t>
  </si>
  <si>
    <t>66</t>
  </si>
  <si>
    <t>174251202</t>
  </si>
  <si>
    <t>Zásyp jam po pařezech D pařezů přes 300 do 500 mm strojně</t>
  </si>
  <si>
    <t>-1344430013</t>
  </si>
  <si>
    <t>67</t>
  </si>
  <si>
    <t>174251203</t>
  </si>
  <si>
    <t>Zásyp jam po pařezech D pařezů přes 500 do 700 mm strojně</t>
  </si>
  <si>
    <t>735547038</t>
  </si>
  <si>
    <t>68</t>
  </si>
  <si>
    <t>175151101</t>
  </si>
  <si>
    <t>Obsypání potrubí strojně sypaninou bez prohození, uloženou do 3 m</t>
  </si>
  <si>
    <t>156172715</t>
  </si>
  <si>
    <t>stoky</t>
  </si>
  <si>
    <t>(108,4+33,3+12,6+133,7+6,2+9,9+51,7+1,8+5,8)*1,3*0,4</t>
  </si>
  <si>
    <t>přepojení objektů</t>
  </si>
  <si>
    <t>(2,4+2,5+2,6+2,6+4,1+2,8)*1,3*0,4</t>
  </si>
  <si>
    <t>69</t>
  </si>
  <si>
    <t>58337303</t>
  </si>
  <si>
    <t>štěrkopísek frakce 0/8</t>
  </si>
  <si>
    <t>-1740438932</t>
  </si>
  <si>
    <t>materiál pro obsyp potrubí</t>
  </si>
  <si>
    <t>197,808*1,05</t>
  </si>
  <si>
    <t>207,6984*2 "Přepočtené koeficientem množství</t>
  </si>
  <si>
    <t>70</t>
  </si>
  <si>
    <t>181111121</t>
  </si>
  <si>
    <t>Plošná úprava terénu do 500 m2 zemina skupiny 1 až 4 nerovnosti přes 100 do 150 mm v rovinně a svahu do 1:5</t>
  </si>
  <si>
    <t>-93335706</t>
  </si>
  <si>
    <t>71</t>
  </si>
  <si>
    <t>181351003</t>
  </si>
  <si>
    <t>Rozprostření ornice tl vrstvy do 200 mm pl do 100 m2 v rovině nebo ve svahu do 1:5 strojně</t>
  </si>
  <si>
    <t>2028343496</t>
  </si>
  <si>
    <t>72</t>
  </si>
  <si>
    <t>181411131</t>
  </si>
  <si>
    <t>Založení parkového trávníku výsevem pl do 1000 m2 v rovině a ve svahu do 1:5</t>
  </si>
  <si>
    <t>-1423191582</t>
  </si>
  <si>
    <t>73</t>
  </si>
  <si>
    <t>00572420</t>
  </si>
  <si>
    <t>osivo směs travní parková okrasná</t>
  </si>
  <si>
    <t>kg</t>
  </si>
  <si>
    <t>1553719939</t>
  </si>
  <si>
    <t>294,8*0,02 "Přepočtené koeficientem množství</t>
  </si>
  <si>
    <t>74</t>
  </si>
  <si>
    <t>181951112</t>
  </si>
  <si>
    <t>Úprava pláně v hornině třídy těžitelnosti I skupiny 1 až 3 se zhutněním strojně</t>
  </si>
  <si>
    <t>-793801287</t>
  </si>
  <si>
    <t>384*1,3*0,8</t>
  </si>
  <si>
    <t>2*2*18*0,8</t>
  </si>
  <si>
    <t>2*5*0,8</t>
  </si>
  <si>
    <t>4*4*0,8</t>
  </si>
  <si>
    <t>75</t>
  </si>
  <si>
    <t>181951114</t>
  </si>
  <si>
    <t>Úprava pláně v hornině třídy těžitelnosti II skupiny 4 a 5 se zhutněním strojně</t>
  </si>
  <si>
    <t>-383476582</t>
  </si>
  <si>
    <t>384*1,3*0,2</t>
  </si>
  <si>
    <t>2*2*18*0,2</t>
  </si>
  <si>
    <t>2*5*0,2</t>
  </si>
  <si>
    <t>4*4*0,2</t>
  </si>
  <si>
    <t>76</t>
  </si>
  <si>
    <t>183151115</t>
  </si>
  <si>
    <t>Hloubení jam pro výsadbu dřevin strojně v rovině nebo ve svahu do 1:5 obj jamky přes 0,7 do 1,1 m3</t>
  </si>
  <si>
    <t>-1215773812</t>
  </si>
  <si>
    <t>5+1+1+3</t>
  </si>
  <si>
    <t>77</t>
  </si>
  <si>
    <t>184812112</t>
  </si>
  <si>
    <t>Ošetřování stromů - kůl D 40 až 60 mm dl do 2 m s upevněním motouzem</t>
  </si>
  <si>
    <t>-402121360</t>
  </si>
  <si>
    <t>(5+1+1+3)*3</t>
  </si>
  <si>
    <t>78</t>
  </si>
  <si>
    <t>18496112R</t>
  </si>
  <si>
    <t>Výsadba stromu s balem do jamky v kmene přes 1,8 do 2,5 m v rovině a svahu do 1:5</t>
  </si>
  <si>
    <t>-958731270</t>
  </si>
  <si>
    <t>79</t>
  </si>
  <si>
    <t>0269630R</t>
  </si>
  <si>
    <t>javor babyka výška kmene 150-200 mm</t>
  </si>
  <si>
    <t>113695360</t>
  </si>
  <si>
    <t>0269640R</t>
  </si>
  <si>
    <t>lípa srdčitá výška kmene 150-200 mm</t>
  </si>
  <si>
    <t>-1039637903</t>
  </si>
  <si>
    <t>81</t>
  </si>
  <si>
    <t>0269650R</t>
  </si>
  <si>
    <t>kapalta trubačovitá výška kmene 180-250 mm</t>
  </si>
  <si>
    <t>1045037399</t>
  </si>
  <si>
    <t>82</t>
  </si>
  <si>
    <t>0269660R</t>
  </si>
  <si>
    <t>muchovník stromovitý výška kmene 130-180 mm</t>
  </si>
  <si>
    <t>255027445</t>
  </si>
  <si>
    <t>Zakládání</t>
  </si>
  <si>
    <t>83</t>
  </si>
  <si>
    <t>214500111</t>
  </si>
  <si>
    <t>Zřízení výplně rýh s drenážním potrubím do DN 200 štěrkopískem v přes 200 do 300 mm</t>
  </si>
  <si>
    <t>619408584</t>
  </si>
  <si>
    <t>108,4+33,3+12,6+133,7+6,2+9,9+51,7+1,8+5,8</t>
  </si>
  <si>
    <t>2,4+2,5+2,6+2,6+4,1+2,8</t>
  </si>
  <si>
    <t>84</t>
  </si>
  <si>
    <t>58333674</t>
  </si>
  <si>
    <t>kamenivo těžené hrubé frakce 16/32</t>
  </si>
  <si>
    <t>155846708</t>
  </si>
  <si>
    <t>(108,4+33,3+12,6+133,7+6,2+9,9+51,7+1,8+5,8)*0,4*0,4*1,05</t>
  </si>
  <si>
    <t>(2,4+2,5+2,6+2,6+4,1+2,8)*0,4*0,4*1,05</t>
  </si>
  <si>
    <t>63,9072*2 "Přepočtené koeficientem množství</t>
  </si>
  <si>
    <t>85</t>
  </si>
  <si>
    <t>21496001R</t>
  </si>
  <si>
    <t>Odstranění drenážního potrubí z výkopů vč. štěrkového lože</t>
  </si>
  <si>
    <t>1024311792</t>
  </si>
  <si>
    <t>86</t>
  </si>
  <si>
    <t>279962512</t>
  </si>
  <si>
    <t>Zeď ze ŽB se zvýšenými nároky na prostředí tř. C 30/37 bez výztuže</t>
  </si>
  <si>
    <t>-1798242389</t>
  </si>
  <si>
    <t>1,5*0,5*1,4</t>
  </si>
  <si>
    <t>87</t>
  </si>
  <si>
    <t>279351121</t>
  </si>
  <si>
    <t>Zřízení oboustranného bednění základových zdí</t>
  </si>
  <si>
    <t>717169132</t>
  </si>
  <si>
    <t>1,5*0,5*2</t>
  </si>
  <si>
    <t>1,4*1,5*2</t>
  </si>
  <si>
    <t>88</t>
  </si>
  <si>
    <t>279351122</t>
  </si>
  <si>
    <t>Odstranění oboustranného bednění základových zdí</t>
  </si>
  <si>
    <t>459252501</t>
  </si>
  <si>
    <t>89</t>
  </si>
  <si>
    <t>279361321</t>
  </si>
  <si>
    <t>Výztuž základových zdí nosných betonářskou ocelí 11 375</t>
  </si>
  <si>
    <t>1647924670</t>
  </si>
  <si>
    <t>1,5*1,4*0,5*0,04444</t>
  </si>
  <si>
    <t>Svislé a kompletní konstrukce</t>
  </si>
  <si>
    <t>90</t>
  </si>
  <si>
    <t>359901211</t>
  </si>
  <si>
    <t>Monitoring stoky jakékoli výšky na nové kanalizaci</t>
  </si>
  <si>
    <t>-1261924264</t>
  </si>
  <si>
    <t>Vodorovné konstrukce</t>
  </si>
  <si>
    <t>91</t>
  </si>
  <si>
    <t>451315135</t>
  </si>
  <si>
    <t>Podkladní nebo výplňová vrstva z betonu C 16/20 tl do 200 mm</t>
  </si>
  <si>
    <t>-2108613474</t>
  </si>
  <si>
    <t>podkladní beton pod RŠ</t>
  </si>
  <si>
    <t>2*2*18</t>
  </si>
  <si>
    <t>92</t>
  </si>
  <si>
    <t>451573111</t>
  </si>
  <si>
    <t>Lože pod potrubí otevřený výkop ze štěrkopísku</t>
  </si>
  <si>
    <t>256564089</t>
  </si>
  <si>
    <t>(108,4+33,3+12,6+133,7+6,2+9,9+51,7+1,8+5,8)*1,3*0,1</t>
  </si>
  <si>
    <t>(2,4+2,5+2,6+2,6+4,1+2,8)*1,3*0,1</t>
  </si>
  <si>
    <t>93</t>
  </si>
  <si>
    <t>451576121</t>
  </si>
  <si>
    <t>Podkladní a výplňová vrstva ze štěrkopísku tl do 200 mm</t>
  </si>
  <si>
    <t>-1724696079</t>
  </si>
  <si>
    <t>podkladní vrstva</t>
  </si>
  <si>
    <t>3,6*3,6</t>
  </si>
  <si>
    <t>3,5*1,5</t>
  </si>
  <si>
    <t>94</t>
  </si>
  <si>
    <t>452311172</t>
  </si>
  <si>
    <t>Podkladní desky z betonu prostého se zvýšenými nároky na prostředí tř. C 30/37 otevřený výkop</t>
  </si>
  <si>
    <t>-1429198013</t>
  </si>
  <si>
    <t>3,6*3,6*0,1</t>
  </si>
  <si>
    <t>95</t>
  </si>
  <si>
    <t>452313172</t>
  </si>
  <si>
    <t>Podkladní bloky z betonu prostého se zvýšenými nároky na prostředí tř. C 30/37 otevřený výkop</t>
  </si>
  <si>
    <t>-2132986376</t>
  </si>
  <si>
    <t>1,4*0,8*0,4</t>
  </si>
  <si>
    <t>3,6*0,3*0,4</t>
  </si>
  <si>
    <t>96</t>
  </si>
  <si>
    <t>452351111</t>
  </si>
  <si>
    <t>Bednění podkladních desek nebo sedlového lože pod potrubí, stoky a drobné objekty otevřený výkop zřízení</t>
  </si>
  <si>
    <t>1591629779</t>
  </si>
  <si>
    <t>3,6*0,1*4</t>
  </si>
  <si>
    <t>2,1*0,5*2</t>
  </si>
  <si>
    <t>1,4*0,5*2</t>
  </si>
  <si>
    <t>2*0,2*4*18</t>
  </si>
  <si>
    <t>97</t>
  </si>
  <si>
    <t>452351112</t>
  </si>
  <si>
    <t>Bednění podkladních desek nebo sedlového lože pod potrubí, stoky a drobné objekty otevřený výkop odstranění</t>
  </si>
  <si>
    <t>-1552168246</t>
  </si>
  <si>
    <t>98</t>
  </si>
  <si>
    <t>452353111</t>
  </si>
  <si>
    <t>Bednění podkladních bloků pod potrubí, stoky a drobné objekty otevřený výkop zřízení</t>
  </si>
  <si>
    <t>-581445523</t>
  </si>
  <si>
    <t>0,8*1,4*2</t>
  </si>
  <si>
    <t>0,4*0,8*2</t>
  </si>
  <si>
    <t>3,6*0,4*4</t>
  </si>
  <si>
    <t>0,3*0,4*4</t>
  </si>
  <si>
    <t>99</t>
  </si>
  <si>
    <t>452353112</t>
  </si>
  <si>
    <t>Bednění podkladních bloků pod potrubí, stoky a drobné objekty otevřený výkop odstranění</t>
  </si>
  <si>
    <t>-1961129927</t>
  </si>
  <si>
    <t>100</t>
  </si>
  <si>
    <t>452361111</t>
  </si>
  <si>
    <t>Výztuž podkladních desek nebo bloků nebo pražců otevřený výkop z betonářské oceli 10 216</t>
  </si>
  <si>
    <t>1392161937</t>
  </si>
  <si>
    <t>1,4*0,8*0,4*0,04444</t>
  </si>
  <si>
    <t>2,1*1,4*0,5*0,04444</t>
  </si>
  <si>
    <t>101</t>
  </si>
  <si>
    <t>45296172R</t>
  </si>
  <si>
    <t>Desky ze ŽB se zvýšenými nároky na prostředí tř. C 30/37 otevřený výkop</t>
  </si>
  <si>
    <t>714564459</t>
  </si>
  <si>
    <t>2,1*1,4*0,5</t>
  </si>
  <si>
    <t>102</t>
  </si>
  <si>
    <t>45796111R</t>
  </si>
  <si>
    <t>Obalení drenážního potrubí D100 geotextílií vč. dodávky a montáže</t>
  </si>
  <si>
    <t>-1317867945</t>
  </si>
  <si>
    <t>103</t>
  </si>
  <si>
    <t>465511411</t>
  </si>
  <si>
    <t>Dlažba z lomového kamene na sucho s vyplněním spár maltou a vyspárováním pl do 20 m2 tl 200 mm</t>
  </si>
  <si>
    <t>1239150691</t>
  </si>
  <si>
    <t>Komunikace pozemní</t>
  </si>
  <si>
    <t>104</t>
  </si>
  <si>
    <t>564841111</t>
  </si>
  <si>
    <t>Podklad ze štěrkodrtě ŠD plochy přes 100 m2 tl 120 mm</t>
  </si>
  <si>
    <t>1206740038</t>
  </si>
  <si>
    <t>opětovné zřízení štěrkových vrstev stávajícího chodníku</t>
  </si>
  <si>
    <t>105</t>
  </si>
  <si>
    <t>564871116</t>
  </si>
  <si>
    <t>Podklad ze štěrkodrtě ŠD plochy přes 100 m2 tl. 300 mm</t>
  </si>
  <si>
    <t>1711238688</t>
  </si>
  <si>
    <t>opětovné zřízení štěrkových vrstev stávající místní živičné komunikace</t>
  </si>
  <si>
    <t>106</t>
  </si>
  <si>
    <t>567122114</t>
  </si>
  <si>
    <t>Podklad ze směsi stmelené cementem SC C 8/10 (KSC I) tl 150 mm</t>
  </si>
  <si>
    <t>664618303</t>
  </si>
  <si>
    <t>107</t>
  </si>
  <si>
    <t>573111113</t>
  </si>
  <si>
    <t>Postřik živičný infiltrační s posypem z asfaltu množství 1,5 kg/m2</t>
  </si>
  <si>
    <t>-915464430</t>
  </si>
  <si>
    <t>opětovné zřízení postřiku stávající místní živičné komunikace</t>
  </si>
  <si>
    <t>108</t>
  </si>
  <si>
    <t>573231111</t>
  </si>
  <si>
    <t>Postřik živičný spojovací ze silniční emulze v množství 0,70 kg/m2</t>
  </si>
  <si>
    <t>205644633</t>
  </si>
  <si>
    <t>opětovné zřízení spojovací emulze stávající místní živičné komunikace</t>
  </si>
  <si>
    <t>109</t>
  </si>
  <si>
    <t>577144111</t>
  </si>
  <si>
    <t>Asfaltový beton vrstva obrusná ACO 11+ (ABS) tř. I tl 50 mm š do 3 m z nemodifikovaného asfaltu</t>
  </si>
  <si>
    <t>941721324</t>
  </si>
  <si>
    <t>opětovné zřízení živičných vrstev stávající místní živičné komunikace</t>
  </si>
  <si>
    <t>110</t>
  </si>
  <si>
    <t>596211122</t>
  </si>
  <si>
    <t>Kladení zámkové dlažby komunikací pro pěší ručně tl 60 mm skupiny B pl přes 100 do 300 m2</t>
  </si>
  <si>
    <t>617762729</t>
  </si>
  <si>
    <t>opětovné zřízení dlažby stávajícího chodníku</t>
  </si>
  <si>
    <t>111</t>
  </si>
  <si>
    <t>59245015</t>
  </si>
  <si>
    <t>dlažba zámková betonová tvaru I 200x165mm tl 60mm přírodní</t>
  </si>
  <si>
    <t>396851465</t>
  </si>
  <si>
    <t>2,3*2,3*2*0,3</t>
  </si>
  <si>
    <t>83,4*1,9*0,3</t>
  </si>
  <si>
    <t>Trubní vedení</t>
  </si>
  <si>
    <t>112</t>
  </si>
  <si>
    <t>831392121</t>
  </si>
  <si>
    <t>Montáž potrubí z trub kameninových hrdlových s integrovaným těsněním výkop sklon do 20 % DN 400</t>
  </si>
  <si>
    <t>752760556</t>
  </si>
  <si>
    <t>stoka</t>
  </si>
  <si>
    <t>A10</t>
  </si>
  <si>
    <t>5,8</t>
  </si>
  <si>
    <t>113</t>
  </si>
  <si>
    <t>59710706</t>
  </si>
  <si>
    <t>trouba kameninová glazovaná DN 400 dl 2,50m spojovací systém C Třída 200</t>
  </si>
  <si>
    <t>899520766</t>
  </si>
  <si>
    <t>5,8*1,015 "Přepočtené koeficientem množství</t>
  </si>
  <si>
    <t>114</t>
  </si>
  <si>
    <t>871228111</t>
  </si>
  <si>
    <t>Kladení drenážního potrubí z tvrdého PVC průměru přes 90 do 150 mm</t>
  </si>
  <si>
    <t>90421322</t>
  </si>
  <si>
    <t>115</t>
  </si>
  <si>
    <t>28610458</t>
  </si>
  <si>
    <t>trubka drenážní PVC-U SN 4 se spojkou perforace 220° tunelového tvaru pro liniové stavby DN 100</t>
  </si>
  <si>
    <t>726322289</t>
  </si>
  <si>
    <t>380,4*1,01 "Přepočtené koeficientem množství</t>
  </si>
  <si>
    <t>116</t>
  </si>
  <si>
    <t>871310320</t>
  </si>
  <si>
    <t>Montáž kanalizačního potrubí hladkého plnostěnného SN 12 z polypropylenu DN 150</t>
  </si>
  <si>
    <t>-1605956705</t>
  </si>
  <si>
    <t>2,6</t>
  </si>
  <si>
    <t>117</t>
  </si>
  <si>
    <t>28617025</t>
  </si>
  <si>
    <t>trubka kanalizační PP plnostěnná třívrstvá DN 150x1000mm SN12</t>
  </si>
  <si>
    <t>-1183550901</t>
  </si>
  <si>
    <t>2,6*1,015 "Přepočtené koeficientem množství</t>
  </si>
  <si>
    <t>118</t>
  </si>
  <si>
    <t>871360320</t>
  </si>
  <si>
    <t>Montáž kanalizačního potrubí hladkého plnostěnného SN 12 z polypropylenu DN 250</t>
  </si>
  <si>
    <t>1364470209</t>
  </si>
  <si>
    <t>A3</t>
  </si>
  <si>
    <t>12,6</t>
  </si>
  <si>
    <t>A5</t>
  </si>
  <si>
    <t>6,2</t>
  </si>
  <si>
    <t>119</t>
  </si>
  <si>
    <t>28617033</t>
  </si>
  <si>
    <t>trubka kanalizační PP plnostěnná třívrstvá DN 250x3000mm SN12</t>
  </si>
  <si>
    <t>-510672012</t>
  </si>
  <si>
    <t>18,8*1,015 "Přepočtené koeficientem množství</t>
  </si>
  <si>
    <t>120</t>
  </si>
  <si>
    <t>871370320</t>
  </si>
  <si>
    <t>Montáž kanalizačního potrubí hladkého plnostěnného SN 12 z polypropylenu DN 300</t>
  </si>
  <si>
    <t>1671536680</t>
  </si>
  <si>
    <t>A1</t>
  </si>
  <si>
    <t>108,4</t>
  </si>
  <si>
    <t>A2</t>
  </si>
  <si>
    <t>33,3</t>
  </si>
  <si>
    <t>A4</t>
  </si>
  <si>
    <t>133,7</t>
  </si>
  <si>
    <t>A6</t>
  </si>
  <si>
    <t>9,9</t>
  </si>
  <si>
    <t>A7</t>
  </si>
  <si>
    <t>51,7</t>
  </si>
  <si>
    <t>A8</t>
  </si>
  <si>
    <t>1,8</t>
  </si>
  <si>
    <t>2,4+2,5+2,5+4,1+2,8</t>
  </si>
  <si>
    <t>121</t>
  </si>
  <si>
    <t>28617034</t>
  </si>
  <si>
    <t>trubka kanalizační PP plnostěnná třívrstvá DN 300x3000mm SN12</t>
  </si>
  <si>
    <t>-1556421287</t>
  </si>
  <si>
    <t>353,1*1,015 "Přepočtené koeficientem množství</t>
  </si>
  <si>
    <t>122</t>
  </si>
  <si>
    <t>87796041R</t>
  </si>
  <si>
    <t>Montáž šachtových vložek na kanalizačním potrubí z PP trub DN 250</t>
  </si>
  <si>
    <t>32610552</t>
  </si>
  <si>
    <t>123</t>
  </si>
  <si>
    <t>28612252</t>
  </si>
  <si>
    <t>vložka šachtová kanalizační DN 250</t>
  </si>
  <si>
    <t>1754841162</t>
  </si>
  <si>
    <t>124</t>
  </si>
  <si>
    <t>87796042R</t>
  </si>
  <si>
    <t>Montáž šachtových vložek na kanalizačním potrubí z PP trub DN 300</t>
  </si>
  <si>
    <t>165120292</t>
  </si>
  <si>
    <t>125</t>
  </si>
  <si>
    <t>28612253</t>
  </si>
  <si>
    <t>vložka šachtová kanalizační DN 315</t>
  </si>
  <si>
    <t>526252801</t>
  </si>
  <si>
    <t>126</t>
  </si>
  <si>
    <t>891375111</t>
  </si>
  <si>
    <t>Montáž koncových klapek hrdlových DN 300</t>
  </si>
  <si>
    <t>-310713621</t>
  </si>
  <si>
    <t>127</t>
  </si>
  <si>
    <t>4229604R</t>
  </si>
  <si>
    <t>klapka zpětná koncová litinová pro odpadní vodu L55 067 601 DN 300</t>
  </si>
  <si>
    <t>-146864612</t>
  </si>
  <si>
    <t>128</t>
  </si>
  <si>
    <t>892351111</t>
  </si>
  <si>
    <t>Tlaková zkouška vodou potrubí DN 150 nebo 200</t>
  </si>
  <si>
    <t>-1941345399</t>
  </si>
  <si>
    <t>129</t>
  </si>
  <si>
    <t>892372111</t>
  </si>
  <si>
    <t>Zabezpečení konců potrubí DN do 300 při tlakových zkouškách vodou</t>
  </si>
  <si>
    <t>-255413442</t>
  </si>
  <si>
    <t>2+2</t>
  </si>
  <si>
    <t>130</t>
  </si>
  <si>
    <t>892381111</t>
  </si>
  <si>
    <t>Tlaková zkouška vodou potrubí DN 250, DN 300 nebo 350</t>
  </si>
  <si>
    <t>-1716644595</t>
  </si>
  <si>
    <t>131</t>
  </si>
  <si>
    <t>892421111</t>
  </si>
  <si>
    <t>Tlaková zkouška vodou potrubí DN 400 nebo 500</t>
  </si>
  <si>
    <t>-1771464705</t>
  </si>
  <si>
    <t>132</t>
  </si>
  <si>
    <t>892442111</t>
  </si>
  <si>
    <t>Zabezpečení konců potrubí DN přes 300 do 600 při tlakových zkouškách vodou</t>
  </si>
  <si>
    <t>-469314282</t>
  </si>
  <si>
    <t>133</t>
  </si>
  <si>
    <t>894411311</t>
  </si>
  <si>
    <t>Osazení betonových nebo železobetonových dílců pro šachty skruží rovných</t>
  </si>
  <si>
    <t>435919344</t>
  </si>
  <si>
    <t>kanalizační šachty</t>
  </si>
  <si>
    <t>6+6+11+3+3+5+9+2+1</t>
  </si>
  <si>
    <t>134</t>
  </si>
  <si>
    <t>59224160</t>
  </si>
  <si>
    <t>skruž betonová kanalizační se stupadly 100x25x12cm</t>
  </si>
  <si>
    <t>-279816280</t>
  </si>
  <si>
    <t>135</t>
  </si>
  <si>
    <t>59224161</t>
  </si>
  <si>
    <t>skruž betonová kanalizační se stupadly 100x50x12cm</t>
  </si>
  <si>
    <t>-602773203</t>
  </si>
  <si>
    <t>136</t>
  </si>
  <si>
    <t>5929671R</t>
  </si>
  <si>
    <t>vyrovnávací prstenec zámkový T1R DN 625/120</t>
  </si>
  <si>
    <t>-1838311369</t>
  </si>
  <si>
    <t>137</t>
  </si>
  <si>
    <t>5929672R</t>
  </si>
  <si>
    <t>vyrovnávací prstenec zámkový T1R DN 625/100</t>
  </si>
  <si>
    <t>-736801944</t>
  </si>
  <si>
    <t>138</t>
  </si>
  <si>
    <t>5929673R</t>
  </si>
  <si>
    <t>vyrovnávací prstenec zámkový T1R DN 625/80</t>
  </si>
  <si>
    <t>-287603932</t>
  </si>
  <si>
    <t>139</t>
  </si>
  <si>
    <t>5929674R</t>
  </si>
  <si>
    <t>vyrovnávací prstenec zámkový T1R DN 625/60</t>
  </si>
  <si>
    <t>1776652879</t>
  </si>
  <si>
    <t>140</t>
  </si>
  <si>
    <t>5929681R</t>
  </si>
  <si>
    <t>vyrovnávací prstenec T1 DN 625/010</t>
  </si>
  <si>
    <t>634576868</t>
  </si>
  <si>
    <t>141</t>
  </si>
  <si>
    <t>5929683R</t>
  </si>
  <si>
    <t>vyrovnávací prstenec T1 DN 625/030</t>
  </si>
  <si>
    <t>-1382622940</t>
  </si>
  <si>
    <t>142</t>
  </si>
  <si>
    <t>5929684R</t>
  </si>
  <si>
    <t>vyrovnávací prstenec T1 DN 625/050</t>
  </si>
  <si>
    <t>-1661198725</t>
  </si>
  <si>
    <t>143</t>
  </si>
  <si>
    <t>59224348</t>
  </si>
  <si>
    <t>těsnění elastomerové pro spojení šachetních dílů DN 1000</t>
  </si>
  <si>
    <t>-1670742109</t>
  </si>
  <si>
    <t>6+6+9+2+1+15</t>
  </si>
  <si>
    <t>144</t>
  </si>
  <si>
    <t>894412411</t>
  </si>
  <si>
    <t>Osazení betonových nebo železobetonových dílců pro šachty skruží přechodových</t>
  </si>
  <si>
    <t>1793319949</t>
  </si>
  <si>
    <t>145</t>
  </si>
  <si>
    <t>59224167</t>
  </si>
  <si>
    <t>skruž betonová přechodová 62,5/100x60x12cm stupadla poplastovaná</t>
  </si>
  <si>
    <t>-1804791403</t>
  </si>
  <si>
    <t>146</t>
  </si>
  <si>
    <t>894414111</t>
  </si>
  <si>
    <t>Osazení betonových nebo železobetonových dílců pro šachty skruží základových (dno)</t>
  </si>
  <si>
    <t>-1061216974</t>
  </si>
  <si>
    <t>2+1+15</t>
  </si>
  <si>
    <t>147</t>
  </si>
  <si>
    <t>59224548</t>
  </si>
  <si>
    <t>dno betonové šachty DN 1000 kanalizační výšky 50cm</t>
  </si>
  <si>
    <t>1452508256</t>
  </si>
  <si>
    <t>148</t>
  </si>
  <si>
    <t>59224338</t>
  </si>
  <si>
    <t>dno betonové šachty DN 1000 kanalizační výšky 80cm</t>
  </si>
  <si>
    <t>1870663865</t>
  </si>
  <si>
    <t>149</t>
  </si>
  <si>
    <t>59224339</t>
  </si>
  <si>
    <t>dno betonové šachty DN 1000 kanalizační výšky 100cm</t>
  </si>
  <si>
    <t>-894693225</t>
  </si>
  <si>
    <t>150</t>
  </si>
  <si>
    <t>894414211</t>
  </si>
  <si>
    <t>Osazení betonových nebo železobetonových dílců pro šachty desek zákrytových</t>
  </si>
  <si>
    <t>-495826477</t>
  </si>
  <si>
    <t>151</t>
  </si>
  <si>
    <t>59224539</t>
  </si>
  <si>
    <t>deska betonová zákrytová šachty DN 1000 kanalizační 100/62,5x20cm</t>
  </si>
  <si>
    <t>-170444390</t>
  </si>
  <si>
    <t>152</t>
  </si>
  <si>
    <t>899104112</t>
  </si>
  <si>
    <t>Osazení poklopů litinových, ocelových nebo železobetonových včetně rámů pro třídu zatížení D400, E600</t>
  </si>
  <si>
    <t>441145841</t>
  </si>
  <si>
    <t>153</t>
  </si>
  <si>
    <t>55241402</t>
  </si>
  <si>
    <t>poklop šachtový s rámem DN 600 třída D400 bez odvětrání</t>
  </si>
  <si>
    <t>392877052</t>
  </si>
  <si>
    <t>154</t>
  </si>
  <si>
    <t>899722114</t>
  </si>
  <si>
    <t>Krytí potrubí z plastů výstražnou fólií z PVC přes 34 do 40 cm</t>
  </si>
  <si>
    <t>31315594</t>
  </si>
  <si>
    <t>155</t>
  </si>
  <si>
    <t>99996114R</t>
  </si>
  <si>
    <t>Přepojení na stávající splaškovou kanalizaci</t>
  </si>
  <si>
    <t>soubor</t>
  </si>
  <si>
    <t>-1985630291</t>
  </si>
  <si>
    <t>156</t>
  </si>
  <si>
    <t>99996128R</t>
  </si>
  <si>
    <t>Přepojení na stávající kanalizační přípojky</t>
  </si>
  <si>
    <t>299900072</t>
  </si>
  <si>
    <t>1+1+1+1+1+1</t>
  </si>
  <si>
    <t>157</t>
  </si>
  <si>
    <t>9999665R</t>
  </si>
  <si>
    <t>ostatní a drobný materiál</t>
  </si>
  <si>
    <t>-970229070</t>
  </si>
  <si>
    <t>Ostatní konstrukce a práce, bourání</t>
  </si>
  <si>
    <t>158</t>
  </si>
  <si>
    <t>916131213</t>
  </si>
  <si>
    <t>Osazení silničního obrubníku betonového stojatého s boční opěrou do lože z betonu prostého</t>
  </si>
  <si>
    <t>872600247</t>
  </si>
  <si>
    <t>159</t>
  </si>
  <si>
    <t>59217031</t>
  </si>
  <si>
    <t>obrubník silniční betonový 1000x150x250mm</t>
  </si>
  <si>
    <t>761526218</t>
  </si>
  <si>
    <t>8*1,02 "Přepočtené koeficientem množství</t>
  </si>
  <si>
    <t>160</t>
  </si>
  <si>
    <t>916231213</t>
  </si>
  <si>
    <t>Osazení chodníkového obrubníku betonového stojatého s boční opěrou do lože z betonu prostého</t>
  </si>
  <si>
    <t>-1493643444</t>
  </si>
  <si>
    <t>161</t>
  </si>
  <si>
    <t>59217017</t>
  </si>
  <si>
    <t>obrubník betonový chodníkový 1000x100x250mm</t>
  </si>
  <si>
    <t>1283502980</t>
  </si>
  <si>
    <t>9*1,02 "Přepočtené koeficientem množství</t>
  </si>
  <si>
    <t>162</t>
  </si>
  <si>
    <t>919121112</t>
  </si>
  <si>
    <t>Těsnění spár zálivkou za studena pro komůrky š 10 mm hl 25 mm s těsnicím profilem</t>
  </si>
  <si>
    <t>827729561</t>
  </si>
  <si>
    <t>kanalizační výtlak a výtlačná kanalizační přípojka</t>
  </si>
  <si>
    <t>zálivka spar živice stávající místní živičné komunikace</t>
  </si>
  <si>
    <t>2,5*4*6</t>
  </si>
  <si>
    <t>126*2+2,3*2</t>
  </si>
  <si>
    <t>163</t>
  </si>
  <si>
    <t>919735111</t>
  </si>
  <si>
    <t>Řezání stávajícího živičného krytu hl do 50 mm</t>
  </si>
  <si>
    <t>429225234</t>
  </si>
  <si>
    <t>řezání živice stávající místní živičné komunikace</t>
  </si>
  <si>
    <t>164</t>
  </si>
  <si>
    <t>979024442</t>
  </si>
  <si>
    <t>Očištění vybouraných obrubníků a krajníků chodníkových</t>
  </si>
  <si>
    <t>-1086051336</t>
  </si>
  <si>
    <t>165</t>
  </si>
  <si>
    <t>979024443</t>
  </si>
  <si>
    <t>Očištění vybouraných obrubníků a krajníků silničních</t>
  </si>
  <si>
    <t>1121954934</t>
  </si>
  <si>
    <t>166</t>
  </si>
  <si>
    <t>979054451</t>
  </si>
  <si>
    <t>Očištění vybouraných zámkových dlaždic s původním spárováním z kameniva těženého</t>
  </si>
  <si>
    <t>-1920087706</t>
  </si>
  <si>
    <t>997</t>
  </si>
  <si>
    <t>Přesun sutě</t>
  </si>
  <si>
    <t>167</t>
  </si>
  <si>
    <t>997221551</t>
  </si>
  <si>
    <t>Vodorovná doprava suti ze sypkých materiálů do 1 km</t>
  </si>
  <si>
    <t>-1230819794</t>
  </si>
  <si>
    <t>štěrk</t>
  </si>
  <si>
    <t>88,224+82,632</t>
  </si>
  <si>
    <t>168</t>
  </si>
  <si>
    <t>997221559</t>
  </si>
  <si>
    <t>Příplatek ZKD 1 km u vodorovné dopravy suti ze sypkých materiálů</t>
  </si>
  <si>
    <t>773746072</t>
  </si>
  <si>
    <t>(88,224+82,632)*14</t>
  </si>
  <si>
    <t>169</t>
  </si>
  <si>
    <t>997221561</t>
  </si>
  <si>
    <t>Vodorovná doprava suti z kusových materiálů do 1 km</t>
  </si>
  <si>
    <t>beton</t>
  </si>
  <si>
    <t>43,95+1,84+2,61</t>
  </si>
  <si>
    <t>živice</t>
  </si>
  <si>
    <t>37,64</t>
  </si>
  <si>
    <t>170</t>
  </si>
  <si>
    <t>997221569</t>
  </si>
  <si>
    <t>Příplatek ZKD 1 km u vodorovné dopravy suti z kusových materiálů</t>
  </si>
  <si>
    <t>-668176796</t>
  </si>
  <si>
    <t>(43,95+1,84+2,61)*14</t>
  </si>
  <si>
    <t>37,64*14</t>
  </si>
  <si>
    <t>171</t>
  </si>
  <si>
    <t>997221611</t>
  </si>
  <si>
    <t>Nakládání suti na dopravní prostředky pro vodorovnou dopravu</t>
  </si>
  <si>
    <t>1808929372</t>
  </si>
  <si>
    <t>172</t>
  </si>
  <si>
    <t>997221861</t>
  </si>
  <si>
    <t>Poplatek za uložení na recyklační skládce (skládkovné) stavebního odpadu z prostého betonu pod kódem 17 01 01</t>
  </si>
  <si>
    <t>1535377001</t>
  </si>
  <si>
    <t>173</t>
  </si>
  <si>
    <t>997221873</t>
  </si>
  <si>
    <t>Poplatek za uložení na recyklační skládce (skládkovné) stavebního odpadu zeminy a kamení zatříděného do Katalogu odpadů pod kódem 17 05 04</t>
  </si>
  <si>
    <t>666137556</t>
  </si>
  <si>
    <t>174</t>
  </si>
  <si>
    <t>997221875</t>
  </si>
  <si>
    <t>Poplatek za uložení na recyklační skládce (skládkovné) stavebního odpadu asfaltového bez obsahu dehtu zatříděného do Katalogu odpadů pod kódem 17 03 02</t>
  </si>
  <si>
    <t>1692896266</t>
  </si>
  <si>
    <t>998</t>
  </si>
  <si>
    <t>Přesun hmot</t>
  </si>
  <si>
    <t>175</t>
  </si>
  <si>
    <t>998225111</t>
  </si>
  <si>
    <t>Přesun hmot pro pozemní komunikace s krytem z kamene, monolitickým betonovým nebo živičným</t>
  </si>
  <si>
    <t>1966494713</t>
  </si>
  <si>
    <t>176</t>
  </si>
  <si>
    <t>998276101</t>
  </si>
  <si>
    <t>Přesun hmot pro trubní vedení z trub z plastických hmot otevřený výkop</t>
  </si>
  <si>
    <t>1749658180</t>
  </si>
  <si>
    <t>SO01.2 - Výtlačné potrubí a tlaková domovní přípojka</t>
  </si>
  <si>
    <t>897062428</t>
  </si>
  <si>
    <t>24*1,8</t>
  </si>
  <si>
    <t>3*1,6</t>
  </si>
  <si>
    <t>113107162</t>
  </si>
  <si>
    <t>Odstranění podkladu z kameniva drceného tl přes 100 do 200 mm strojně pl přes 50 do 200 m2</t>
  </si>
  <si>
    <t>-773167234</t>
  </si>
  <si>
    <t>24*1,2</t>
  </si>
  <si>
    <t>3*1,0</t>
  </si>
  <si>
    <t>18*1,2</t>
  </si>
  <si>
    <t>uklidňovací šachta</t>
  </si>
  <si>
    <t>2*2</t>
  </si>
  <si>
    <t>113107323</t>
  </si>
  <si>
    <t>Odstranění podkladu z kameniva drceného tl přes 200 do 300 mm strojně pl do 50 m2</t>
  </si>
  <si>
    <t>-1652712208</t>
  </si>
  <si>
    <t>49555023</t>
  </si>
  <si>
    <t>18*2,2</t>
  </si>
  <si>
    <t>2,5*2,5</t>
  </si>
  <si>
    <t>-429066899</t>
  </si>
  <si>
    <t>30*8,5</t>
  </si>
  <si>
    <t>-894505109</t>
  </si>
  <si>
    <t>-798626805</t>
  </si>
  <si>
    <t>7*1,5</t>
  </si>
  <si>
    <t>2123857616</t>
  </si>
  <si>
    <t>1*1,5</t>
  </si>
  <si>
    <t>119001412</t>
  </si>
  <si>
    <t>Dočasné zajištění potrubí betonového, ŽB nebo kameninového DN přes 200 do 500 mm</t>
  </si>
  <si>
    <t>340536522</t>
  </si>
  <si>
    <t>stávající kanalizace</t>
  </si>
  <si>
    <t>2*1,5</t>
  </si>
  <si>
    <t>1100881104</t>
  </si>
  <si>
    <t>700287197</t>
  </si>
  <si>
    <t>76*1,2</t>
  </si>
  <si>
    <t>29*1,0</t>
  </si>
  <si>
    <t>DČJ</t>
  </si>
  <si>
    <t>startovací - protlak</t>
  </si>
  <si>
    <t>koncová - protlak</t>
  </si>
  <si>
    <t>131251202</t>
  </si>
  <si>
    <t>Hloubení jam zapažených v hornině třídy těžitelnosti I skupiny 3 objem do 50 m3 strojně</t>
  </si>
  <si>
    <t>-815180811</t>
  </si>
  <si>
    <t>tl. skladby stávajícího rostlého terénu 0,2 m, místní živičné komunikace 0,50 m</t>
  </si>
  <si>
    <t>2*2*(2-0,2)*0,8</t>
  </si>
  <si>
    <t>2*2*(2,1-0,2)*0,8</t>
  </si>
  <si>
    <t>2*2*(2,9-0,2)*0,8</t>
  </si>
  <si>
    <t>2*2*(1,9-0,2)*0,8</t>
  </si>
  <si>
    <t>2*2*(2,4-0,2)*0,8</t>
  </si>
  <si>
    <t>2*2*(1,8-0,50)*0,8</t>
  </si>
  <si>
    <t>131351201</t>
  </si>
  <si>
    <t>Hloubení jam zapažených v hornině třídy těžitelnosti II skupiny 4 objem do 20 m3 strojně</t>
  </si>
  <si>
    <t>899504564</t>
  </si>
  <si>
    <t>2*2*(2-0,2)*0,2</t>
  </si>
  <si>
    <t>2*2*(2,1-0,2)*0,2</t>
  </si>
  <si>
    <t>2*2*(2,9-0,2)*0,2</t>
  </si>
  <si>
    <t>2*2*(1,9-0,2)*0,2</t>
  </si>
  <si>
    <t>2*2*(2,4-0,2)*0,2</t>
  </si>
  <si>
    <t>2*2*(1,8-0,50)*0,2</t>
  </si>
  <si>
    <t>132254204</t>
  </si>
  <si>
    <t>Hloubení zapažených rýh š do 2000 mm v hornině třídy těžitelnosti I skupiny 3 objem do 500 m3</t>
  </si>
  <si>
    <t>-1459311065</t>
  </si>
  <si>
    <t>76*(1,8-0,2)*1,2*0,8</t>
  </si>
  <si>
    <t>29*(1,4-0,2)*1*0,8</t>
  </si>
  <si>
    <t>18*(1,8-0,5)*1,2*0,8</t>
  </si>
  <si>
    <t>24*(1,8-0,21)*1,2*0,8</t>
  </si>
  <si>
    <t>3*(1,4-0,21)*1,0*0,8</t>
  </si>
  <si>
    <t>132354203</t>
  </si>
  <si>
    <t>Hloubení zapažených rýh š do 2000 mm v hornině třídy těžitelnosti II skupiny 4 objem do 100 m3</t>
  </si>
  <si>
    <t>-147640922</t>
  </si>
  <si>
    <t>76*(1,8-0,2)*1,2*0,2</t>
  </si>
  <si>
    <t>29*(1,4-0,2)*1*0,2</t>
  </si>
  <si>
    <t>18*(1,8-0,5)*1,2*0,2</t>
  </si>
  <si>
    <t>24*(1,8-0,21)*1,2*0,2</t>
  </si>
  <si>
    <t>3*(1,4-0,21)*1,0*0,2</t>
  </si>
  <si>
    <t>-1743903389</t>
  </si>
  <si>
    <t>(37,12+9,28+206,53+51,632)*0,1</t>
  </si>
  <si>
    <t>141721214</t>
  </si>
  <si>
    <t>Řízený zemní protlak délky do 50 m hl do 6 m se zatažením potrubí průměru vrtu přes 140 do 180 mm v hornině třídy těžitelnosti I a II skupiny 1 až 4</t>
  </si>
  <si>
    <t>-1268213127</t>
  </si>
  <si>
    <t>kanalizační výtlak</t>
  </si>
  <si>
    <t>15,4+15,4</t>
  </si>
  <si>
    <t>1506914571</t>
  </si>
  <si>
    <t>118*1,8*2</t>
  </si>
  <si>
    <t>32*1,4*2</t>
  </si>
  <si>
    <t>2*1,9*4</t>
  </si>
  <si>
    <t>2*1,8*4</t>
  </si>
  <si>
    <t>2*2*4</t>
  </si>
  <si>
    <t>151101102</t>
  </si>
  <si>
    <t>Zřízení příložného pažení a rozepření stěn rýh hl přes 2 do 4 m</t>
  </si>
  <si>
    <t>909705056</t>
  </si>
  <si>
    <t>2*2,1*4</t>
  </si>
  <si>
    <t>2*2,9*4</t>
  </si>
  <si>
    <t>2*2*2,4*4</t>
  </si>
  <si>
    <t>565993116</t>
  </si>
  <si>
    <t>151101112</t>
  </si>
  <si>
    <t>Odstranění příložného pažení a rozepření stěn rýh hl přes 2 do 4 m</t>
  </si>
  <si>
    <t>-2043957508</t>
  </si>
  <si>
    <t>-1132538023</t>
  </si>
  <si>
    <t>233,647*0,8</t>
  </si>
  <si>
    <t>-225582845</t>
  </si>
  <si>
    <t>233,647*0,2</t>
  </si>
  <si>
    <t>1161651390</t>
  </si>
  <si>
    <t>17,36*0,8</t>
  </si>
  <si>
    <t>48,744*0,8</t>
  </si>
  <si>
    <t>(0,3375+0,15)*0,8</t>
  </si>
  <si>
    <t>0,65*0,8</t>
  </si>
  <si>
    <t>(3,14*0,5*0,5*1,8)*0,8</t>
  </si>
  <si>
    <t>(3,14*0,6*0,6*2)*0,8</t>
  </si>
  <si>
    <t>980380622</t>
  </si>
  <si>
    <t>56,732*5</t>
  </si>
  <si>
    <t>529621098</t>
  </si>
  <si>
    <t>17,36*0,2</t>
  </si>
  <si>
    <t>48,744*0,2</t>
  </si>
  <si>
    <t>(0,3375+0,15)*0,2</t>
  </si>
  <si>
    <t>0,65*0,2</t>
  </si>
  <si>
    <t>(3,14*0,5*0,5*1,8)*0,2</t>
  </si>
  <si>
    <t>(3,14*0,6*0,6*2)*0,2</t>
  </si>
  <si>
    <t>-582307523</t>
  </si>
  <si>
    <t>14,183*5</t>
  </si>
  <si>
    <t>-334047343</t>
  </si>
  <si>
    <t>(37,12+9,28+206,53+51,632)*0,8</t>
  </si>
  <si>
    <t>-17,36*0,8</t>
  </si>
  <si>
    <t>-48,744*0,8</t>
  </si>
  <si>
    <t>-(0,3375+0,15)*0,8</t>
  </si>
  <si>
    <t>-0,65*0,8</t>
  </si>
  <si>
    <t>-(3,14*0,5*0,5*1,8)*0,8</t>
  </si>
  <si>
    <t>-(3,14*0,6*0,6*2)*0,8</t>
  </si>
  <si>
    <t>167151102</t>
  </si>
  <si>
    <t>Nakládání výkopku z hornin třídy těžitelnosti II skupiny 4 a 5 do 100 m3</t>
  </si>
  <si>
    <t>269723878</t>
  </si>
  <si>
    <t>(37,12+9,28+206,53+51,632)*0,2</t>
  </si>
  <si>
    <t>-17,36*0,2</t>
  </si>
  <si>
    <t>-48,744*0,2</t>
  </si>
  <si>
    <t>-(0,3375+0,15)*0,2</t>
  </si>
  <si>
    <t>-0,65*0,2</t>
  </si>
  <si>
    <t>-(3,14*0,5*0,5*1,8)*0,2</t>
  </si>
  <si>
    <t>-(3,14*0,6*0,6*2)*0,2</t>
  </si>
  <si>
    <t>1538816908</t>
  </si>
  <si>
    <t>(56,732+14,183)*1,68*1,05</t>
  </si>
  <si>
    <t>101367690</t>
  </si>
  <si>
    <t>56,732+14,183</t>
  </si>
  <si>
    <t>1650617669</t>
  </si>
  <si>
    <t>37,12+9,28+206,53+51,632</t>
  </si>
  <si>
    <t>-17,36</t>
  </si>
  <si>
    <t>-48,744</t>
  </si>
  <si>
    <t>-(0,3375+0,15)</t>
  </si>
  <si>
    <t>-0,65</t>
  </si>
  <si>
    <t>-(3,14*0,5*0,5*1,8)</t>
  </si>
  <si>
    <t>-(3,14*0,6*0,6*2)</t>
  </si>
  <si>
    <t>343611249</t>
  </si>
  <si>
    <t>výtlačná kanalizační přípojka</t>
  </si>
  <si>
    <t>32*1*0,24</t>
  </si>
  <si>
    <t>118*1,2*0,29</t>
  </si>
  <si>
    <t>1299407175</t>
  </si>
  <si>
    <t>7,68*1,05</t>
  </si>
  <si>
    <t>41,064*1,05</t>
  </si>
  <si>
    <t>51,1812*2 "Přepočtené koeficientem množství</t>
  </si>
  <si>
    <t>-1704349826</t>
  </si>
  <si>
    <t>166729495</t>
  </si>
  <si>
    <t>323533237</t>
  </si>
  <si>
    <t>-1247320016</t>
  </si>
  <si>
    <t>140,2*0,02 "Přepočtené koeficientem množství</t>
  </si>
  <si>
    <t>927913479</t>
  </si>
  <si>
    <t>118*1,2*0,8</t>
  </si>
  <si>
    <t>32*1,0*0,8</t>
  </si>
  <si>
    <t>2*2*6*0,8</t>
  </si>
  <si>
    <t>581874023</t>
  </si>
  <si>
    <t>118*1,2*0,2</t>
  </si>
  <si>
    <t>32*1,0*0,2</t>
  </si>
  <si>
    <t>2*2*6*0,2</t>
  </si>
  <si>
    <t>-1323914995</t>
  </si>
  <si>
    <t>967707757</t>
  </si>
  <si>
    <t>32*0,4*0,4*1,05</t>
  </si>
  <si>
    <t>118*0,4*0,4*1,05</t>
  </si>
  <si>
    <t>25,2*2 "Přepočtené koeficientem množství</t>
  </si>
  <si>
    <t>1088557741</t>
  </si>
  <si>
    <t>451315124</t>
  </si>
  <si>
    <t>Podkladní nebo výplňová vrstva z betonu C 12/15 tl do 150 mm</t>
  </si>
  <si>
    <t>-1455128605</t>
  </si>
  <si>
    <t>1,5*1,5</t>
  </si>
  <si>
    <t>451315125</t>
  </si>
  <si>
    <t>Podkladní nebo výplňová vrstva z betonu C 16/20 tl do 150 mm</t>
  </si>
  <si>
    <t>-283886619</t>
  </si>
  <si>
    <t>1*1</t>
  </si>
  <si>
    <t>-1185909836</t>
  </si>
  <si>
    <t>32*1*0,1</t>
  </si>
  <si>
    <t>118*1,2*0,1</t>
  </si>
  <si>
    <t>1313045378</t>
  </si>
  <si>
    <t>221713716</t>
  </si>
  <si>
    <t>1,5*0,1*4</t>
  </si>
  <si>
    <t>1241422068</t>
  </si>
  <si>
    <t>-321309831</t>
  </si>
  <si>
    <t>564841011</t>
  </si>
  <si>
    <t>Podklad ze štěrkodrtě ŠD plochy do 100 m2 tl 120 mm</t>
  </si>
  <si>
    <t>749074114</t>
  </si>
  <si>
    <t>564871016</t>
  </si>
  <si>
    <t>Podklad ze štěrkodrtě ŠD plochy do 100 m2 tl 300 mm</t>
  </si>
  <si>
    <t>971360435</t>
  </si>
  <si>
    <t>-69129197</t>
  </si>
  <si>
    <t>-1033597325</t>
  </si>
  <si>
    <t>1264050998</t>
  </si>
  <si>
    <t>610801829</t>
  </si>
  <si>
    <t>596211120</t>
  </si>
  <si>
    <t>Kladení zámkové dlažby komunikací pro pěší ručně tl 60 mm skupiny B pl do 50 m2</t>
  </si>
  <si>
    <t>-589575856</t>
  </si>
  <si>
    <t>-40290256</t>
  </si>
  <si>
    <t>24*1,8*0,3</t>
  </si>
  <si>
    <t>3*1,6*0,3</t>
  </si>
  <si>
    <t>857352122</t>
  </si>
  <si>
    <t>Montáž litinových tvarovek jednoosých přírubových otevřený výkop DN 200</t>
  </si>
  <si>
    <t>-402127003</t>
  </si>
  <si>
    <t>55259974</t>
  </si>
  <si>
    <t>koleno přírubové P tvárná litina DN 200-45°</t>
  </si>
  <si>
    <t>1256352271</t>
  </si>
  <si>
    <t>857244122</t>
  </si>
  <si>
    <t>Montáž litinových tvarovek odbočných přírubových otevřený výkop DN 80</t>
  </si>
  <si>
    <t>-92676890</t>
  </si>
  <si>
    <t>55253511</t>
  </si>
  <si>
    <t>tvarovka přírubová litinová s přírubovou odbočkou,práškový epoxid tl 250µm T-kus DN 80/80</t>
  </si>
  <si>
    <t>1984833564</t>
  </si>
  <si>
    <t>871184201</t>
  </si>
  <si>
    <t>Montáž kanalizačního potrubí z PE SDR11 otevřený výkop sklon do 20 % svařovaných na tupo d 40x3,7 mm</t>
  </si>
  <si>
    <t>-399225011</t>
  </si>
  <si>
    <t>32,1</t>
  </si>
  <si>
    <t>28613422</t>
  </si>
  <si>
    <t>potrubí kanalizační jednovrstvé PE100 RC SDR11 40x3,7mm</t>
  </si>
  <si>
    <t>1927763913</t>
  </si>
  <si>
    <t>32,1*1,015 "Přepočtené koeficientem množství</t>
  </si>
  <si>
    <t>-401459288</t>
  </si>
  <si>
    <t>-82697310</t>
  </si>
  <si>
    <t>150*1,01 "Přepočtené koeficientem množství</t>
  </si>
  <si>
    <t>871254202</t>
  </si>
  <si>
    <t>Montáž kanalizačního potrubí z PE SDR11 otevřený výkop sklon do 20 % svařovaných na tupo d 90x8,2 mm</t>
  </si>
  <si>
    <t>-251351000</t>
  </si>
  <si>
    <t>28613426</t>
  </si>
  <si>
    <t>potrubí kanalizační jednovrstvé PE100 RC SDR11 90x8,2mm</t>
  </si>
  <si>
    <t>-1097079341</t>
  </si>
  <si>
    <t>149*1,015 "Přepočtené koeficientem množství</t>
  </si>
  <si>
    <t>871324201</t>
  </si>
  <si>
    <t>Montáž kanalizačního potrubí z PE SDR11 otevřený výkop sklon do 20 % svařovaných na tupo d 160x14,6 mm</t>
  </si>
  <si>
    <t>974426802</t>
  </si>
  <si>
    <t>chránička</t>
  </si>
  <si>
    <t>28613970</t>
  </si>
  <si>
    <t>trubka ochranná PEHD 160x6,2mm</t>
  </si>
  <si>
    <t>-242564063</t>
  </si>
  <si>
    <t>30,8*1,015 "Přepočtené koeficientem množství</t>
  </si>
  <si>
    <t>877175201</t>
  </si>
  <si>
    <t>Montáž elektrospojek na kanalizačním potrubí z PE trub d 40</t>
  </si>
  <si>
    <t>-145109589</t>
  </si>
  <si>
    <t>28615970</t>
  </si>
  <si>
    <t>elektrospojka SDR11 PE 100 PN16 D 40mm</t>
  </si>
  <si>
    <t>-1736908628</t>
  </si>
  <si>
    <t>877175212</t>
  </si>
  <si>
    <t>Montáž elektrokolen 90° na kanalizačním potrubí z PE trub d 40</t>
  </si>
  <si>
    <t>-2120488718</t>
  </si>
  <si>
    <t>28653053</t>
  </si>
  <si>
    <t>elektrokoleno 90° PE 100 D 40mm</t>
  </si>
  <si>
    <t>1854441472</t>
  </si>
  <si>
    <t>877245201</t>
  </si>
  <si>
    <t>Montáž elektrospojek na kanalizačním potrubí z PE trub d 90</t>
  </si>
  <si>
    <t>1607257333</t>
  </si>
  <si>
    <t>2+6</t>
  </si>
  <si>
    <t>28615974</t>
  </si>
  <si>
    <t>elektrospojka SDR11 PE 100 PN16 D 90mm</t>
  </si>
  <si>
    <t>1664556511</t>
  </si>
  <si>
    <t>2869615R</t>
  </si>
  <si>
    <t>nákružek lemový prodloužený s otočnou přírubou PE 100 SDR11 90mm</t>
  </si>
  <si>
    <t>756703370</t>
  </si>
  <si>
    <t>877245212</t>
  </si>
  <si>
    <t>Montáž elektrokolen 90° na kanalizačním potrubí z PE trub d 90</t>
  </si>
  <si>
    <t>-1448878558</t>
  </si>
  <si>
    <t>5+5</t>
  </si>
  <si>
    <t>28653060</t>
  </si>
  <si>
    <t>elektrokoleno 90° PE 100 D 90mm</t>
  </si>
  <si>
    <t>-1787831279</t>
  </si>
  <si>
    <t>3+2</t>
  </si>
  <si>
    <t>28614948</t>
  </si>
  <si>
    <t>elektrokoleno 45° PE 100 PN16 D 90mm</t>
  </si>
  <si>
    <t>1079649338</t>
  </si>
  <si>
    <t>877245213</t>
  </si>
  <si>
    <t>Montáž elektro T-kusů na kanalizačním potrubí z PE trub d 90</t>
  </si>
  <si>
    <t>1371705762</t>
  </si>
  <si>
    <t>28614960</t>
  </si>
  <si>
    <t>elektrotvarovka T-kus rovnoramenný PE 100 PN16 D 90mm</t>
  </si>
  <si>
    <t>-1021489809</t>
  </si>
  <si>
    <t>89196212R</t>
  </si>
  <si>
    <t>Montáž proplachovací soupravy DN 80</t>
  </si>
  <si>
    <t>496046827</t>
  </si>
  <si>
    <t>4229615R</t>
  </si>
  <si>
    <t>souprava proplachovací přírubové připojení DN 80/1,5 m</t>
  </si>
  <si>
    <t>-71673151</t>
  </si>
  <si>
    <t>8109605R</t>
  </si>
  <si>
    <t>spojka pro napojení proplachovací soupravy</t>
  </si>
  <si>
    <t>-476380548</t>
  </si>
  <si>
    <t>89396125R</t>
  </si>
  <si>
    <t>Osazení DČJ kruhové z PE obetonované pro statické zatížení D do 1,2 m hl do 2,0 m</t>
  </si>
  <si>
    <t>-1807518306</t>
  </si>
  <si>
    <t>5629656R</t>
  </si>
  <si>
    <t>šachta DČJ kruhová k obetonování s výstuhami prům. 1,0 m výšky do 2,0 m vč. pryžových těsnících manžet pro utěsnění prostupů do šachty</t>
  </si>
  <si>
    <t>1597549474</t>
  </si>
  <si>
    <t>89396220R</t>
  </si>
  <si>
    <t>Montážní práce kompletní technologické části DČJ vč. výchozí elektrorevize, poučení obsluhy a spuštění zařízení</t>
  </si>
  <si>
    <t>632696432</t>
  </si>
  <si>
    <t>5629670R</t>
  </si>
  <si>
    <t>dodávka vč. dopravy kompletní technologie DČJ - čerpadlo 1 1/4" NP-S s litinovými tělesy 400 V, Q 0,7 l/s, H 100 m, P=1,5 kW vč. 15 m kabelu, ovládací automatika THS 1.1 v plastové skříňce s optickou sign. stavu,hladinové snímání, proudový chránič a další</t>
  </si>
  <si>
    <t>-1885415528</t>
  </si>
  <si>
    <t>5639680R</t>
  </si>
  <si>
    <t>ostatní komponenty a úpravy pro DČJ  - úprava skříně ovládací automatiky. stojan, tlakové potrubí apod</t>
  </si>
  <si>
    <t>-850209205</t>
  </si>
  <si>
    <t>-144705651</t>
  </si>
  <si>
    <t>59224150</t>
  </si>
  <si>
    <t>prstenec roznášecí pro plastové šachty</t>
  </si>
  <si>
    <t>-1256793467</t>
  </si>
  <si>
    <t>5929610R</t>
  </si>
  <si>
    <t>nástavec DČJ výšky 0,2 m</t>
  </si>
  <si>
    <t>-1089993645</t>
  </si>
  <si>
    <t>-9747712</t>
  </si>
  <si>
    <t>59224187</t>
  </si>
  <si>
    <t>prstenec šachtový vyrovnávací betonový 625x120x100mm</t>
  </si>
  <si>
    <t>268025358</t>
  </si>
  <si>
    <t>-1762889099</t>
  </si>
  <si>
    <t>173866599</t>
  </si>
  <si>
    <t>773892895</t>
  </si>
  <si>
    <t>59224315</t>
  </si>
  <si>
    <t>deska betonová zákrytová pro kruhové šachty 100/62,5x16,5cm</t>
  </si>
  <si>
    <t>-328506911</t>
  </si>
  <si>
    <t>899102112</t>
  </si>
  <si>
    <t>Osazení poklopů litinových, ocelových nebo železobetonových včetně rámů pro třídu zatížení A15, A50</t>
  </si>
  <si>
    <t>826701466</t>
  </si>
  <si>
    <t>28661932</t>
  </si>
  <si>
    <t>poklop šachtový litinový DN 600 pro třídu zatížení A15</t>
  </si>
  <si>
    <t>1746687181</t>
  </si>
  <si>
    <t>-1894089887</t>
  </si>
  <si>
    <t>7309601R</t>
  </si>
  <si>
    <t>POKLOP LITINOVÝ 1200x1200 mm D400</t>
  </si>
  <si>
    <t>729144234</t>
  </si>
  <si>
    <t>899620131</t>
  </si>
  <si>
    <t>Obetonování plastové šachty z polypropylenu betonem prostým tř. C 16/20 otevřený výkop</t>
  </si>
  <si>
    <t>1033011008</t>
  </si>
  <si>
    <t>2*3,14*0,6*0,1*2</t>
  </si>
  <si>
    <t>899640122</t>
  </si>
  <si>
    <t>Bednění pro obetonování plastových šachet kruhových otevřený výkop odstranění</t>
  </si>
  <si>
    <t>-1379218919</t>
  </si>
  <si>
    <t>2*3,14*0,6*2</t>
  </si>
  <si>
    <t>899641121</t>
  </si>
  <si>
    <t>Bednění pro obetonování plastových šachet kruhových otevřený výkop zřízení</t>
  </si>
  <si>
    <t>999339020</t>
  </si>
  <si>
    <t>89996113R</t>
  </si>
  <si>
    <t>Osazení poklopů litinových pro proplachovací soupravu</t>
  </si>
  <si>
    <t>-37735672</t>
  </si>
  <si>
    <t>4229642R</t>
  </si>
  <si>
    <t>poklop litinový pro proplachovací soupravu</t>
  </si>
  <si>
    <t>521564375</t>
  </si>
  <si>
    <t>89940111R</t>
  </si>
  <si>
    <t>Osazení podkladních desek</t>
  </si>
  <si>
    <t>-370688222</t>
  </si>
  <si>
    <t>4229608R</t>
  </si>
  <si>
    <t>deska podkladová uličního poklopu pro proplachovací soupravu</t>
  </si>
  <si>
    <t>1665552823</t>
  </si>
  <si>
    <t>899721111</t>
  </si>
  <si>
    <t>Signalizační vodič DN do 150 mm na potrubí</t>
  </si>
  <si>
    <t>-1270032229</t>
  </si>
  <si>
    <t>149+1,5*2</t>
  </si>
  <si>
    <t>32,1+1,5*2</t>
  </si>
  <si>
    <t>-1623597305</t>
  </si>
  <si>
    <t>89996127R</t>
  </si>
  <si>
    <t>Kluzná objímka výšky 35 mm vnějšího průměru potrubí přes 157 mm do 183 mm</t>
  </si>
  <si>
    <t>-63944767</t>
  </si>
  <si>
    <t>10+10</t>
  </si>
  <si>
    <t>89996313R</t>
  </si>
  <si>
    <t>Uzavírací manžeta chráničky potrubí dn 90 x 160</t>
  </si>
  <si>
    <t>-317147581</t>
  </si>
  <si>
    <t>99996555R</t>
  </si>
  <si>
    <t>Dodávka a montáž utěsnění prostupu stěnou šachty</t>
  </si>
  <si>
    <t>-723558136</t>
  </si>
  <si>
    <t>prostup stěnou šachty</t>
  </si>
  <si>
    <t>1852054483</t>
  </si>
  <si>
    <t>kanalizační výtlak a výtlačná přípojka</t>
  </si>
  <si>
    <t>99996650R</t>
  </si>
  <si>
    <t>Dodávka a zřízení vhodně hydraulicky zakřiveného skluzu</t>
  </si>
  <si>
    <t>-1950333915</t>
  </si>
  <si>
    <t>1191591662</t>
  </si>
  <si>
    <t>18*2+2,2*2</t>
  </si>
  <si>
    <t>2,5*4</t>
  </si>
  <si>
    <t>-1697418414</t>
  </si>
  <si>
    <t>977151113</t>
  </si>
  <si>
    <t>Jádrové vrty diamantovými korunkami do stavebních materiálů D přes 40 do 50 mm</t>
  </si>
  <si>
    <t>2131096560</t>
  </si>
  <si>
    <t>0,12</t>
  </si>
  <si>
    <t>977151118</t>
  </si>
  <si>
    <t>Jádrové vrty diamantovými korunkami do stavebních materiálů D přes 90 do 100 mm</t>
  </si>
  <si>
    <t>-1732274926</t>
  </si>
  <si>
    <t>977151122</t>
  </si>
  <si>
    <t>Jádrové vrty diamantovými korunkami do stavebních materiálů D přes 120 do 130 mm</t>
  </si>
  <si>
    <t>392061101</t>
  </si>
  <si>
    <t>-450085562</t>
  </si>
  <si>
    <t>-41776003</t>
  </si>
  <si>
    <t>16,646+11,264</t>
  </si>
  <si>
    <t>-523823046</t>
  </si>
  <si>
    <t>(16,646+11,264)*14</t>
  </si>
  <si>
    <t>1251714387</t>
  </si>
  <si>
    <t>12,48+0,001+0,002+0,003</t>
  </si>
  <si>
    <t>5,273</t>
  </si>
  <si>
    <t>1771115246</t>
  </si>
  <si>
    <t>(12,48+0,001+0,002+0,003)*14</t>
  </si>
  <si>
    <t>5,273*14</t>
  </si>
  <si>
    <t>473636147</t>
  </si>
  <si>
    <t>2080750573</t>
  </si>
  <si>
    <t>-1052883636</t>
  </si>
  <si>
    <t>-820821298</t>
  </si>
  <si>
    <t>1078983488</t>
  </si>
  <si>
    <t>1022273822</t>
  </si>
  <si>
    <t>SO01.3 - ČSOV</t>
  </si>
  <si>
    <t xml:space="preserve">    6 - Úpravy povrchů, podlahy a osazování výplní</t>
  </si>
  <si>
    <t xml:space="preserve">    8.1 - Technologická část ČSOV</t>
  </si>
  <si>
    <t>PSV - Práce a dodávky PSV</t>
  </si>
  <si>
    <t xml:space="preserve">    711 - Izolace proti vodě, vlhkosti a plynům</t>
  </si>
  <si>
    <t>2062873494</t>
  </si>
  <si>
    <t>20*8,5</t>
  </si>
  <si>
    <t>1102301186</t>
  </si>
  <si>
    <t>-17670930</t>
  </si>
  <si>
    <t>16*10</t>
  </si>
  <si>
    <t>příjezd k ČSOV</t>
  </si>
  <si>
    <t>166,5</t>
  </si>
  <si>
    <t>122251101</t>
  </si>
  <si>
    <t>Odkopávky a prokopávky nezapažené v hornině třídy těžitelnosti I skupiny 3 objem do 20 m3 strojně</t>
  </si>
  <si>
    <t>180647969</t>
  </si>
  <si>
    <t>odkopání stávající zeminy</t>
  </si>
  <si>
    <t>výkop v rostlém terénu tl. 0,2 m</t>
  </si>
  <si>
    <t>zemina tř. 3 - 80%</t>
  </si>
  <si>
    <t>166,5*(0,3-0,2)*0,8</t>
  </si>
  <si>
    <t>122351101</t>
  </si>
  <si>
    <t>Odkopávky a prokopávky nezapažené v hornině třídy těžitelnosti II skupiny 4 objem do 20 m3 strojně</t>
  </si>
  <si>
    <t>1457148310</t>
  </si>
  <si>
    <t>zemina tř. 4 - 20%</t>
  </si>
  <si>
    <t>166,5*(0,3-0,2)*0,2</t>
  </si>
  <si>
    <t>131251205</t>
  </si>
  <si>
    <t>Hloubení jam zapažených v hornině třídy těžitelnosti I skupiny 3 objem do 1000 m3 strojně</t>
  </si>
  <si>
    <t>1158711620</t>
  </si>
  <si>
    <t>jámy - průměrná hloubka výkopu 4,8 m</t>
  </si>
  <si>
    <t>tl. skladby stávajícího rostlého terénu 0,2 m</t>
  </si>
  <si>
    <t xml:space="preserve">80 % objemu tř. 3 </t>
  </si>
  <si>
    <t>rostlý terén - tl. 0,2 m</t>
  </si>
  <si>
    <t>16*10*4,8*0,8</t>
  </si>
  <si>
    <t>131351204</t>
  </si>
  <si>
    <t>Hloubení jam zapažených v hornině třídy těžitelnosti II skupiny 4 objem do 500 m3 strojně</t>
  </si>
  <si>
    <t>637033973</t>
  </si>
  <si>
    <t xml:space="preserve">20 % objemu tř. 4 </t>
  </si>
  <si>
    <t>16*10*4,8*0,2</t>
  </si>
  <si>
    <t>1639654589</t>
  </si>
  <si>
    <t>(13,32+3,33+614,4+153,6)*0,1</t>
  </si>
  <si>
    <t>151101103</t>
  </si>
  <si>
    <t>Zřízení příložného pažení a rozepření stěn rýh hl přes 4 do 8 m</t>
  </si>
  <si>
    <t>1396103933</t>
  </si>
  <si>
    <t>16*4,8*2</t>
  </si>
  <si>
    <t>10*4,8*2</t>
  </si>
  <si>
    <t>151101113</t>
  </si>
  <si>
    <t>Odstranění příložného pažení a rozepření stěn rýh hl přes 4 do 8 m</t>
  </si>
  <si>
    <t>-274220942</t>
  </si>
  <si>
    <t>679191413</t>
  </si>
  <si>
    <t>přemístění vhodného zásypového materiálu okolo ČSOV</t>
  </si>
  <si>
    <t>16*0,8*4,8*0,8</t>
  </si>
  <si>
    <t>10*0,8*4,8*0,8</t>
  </si>
  <si>
    <t>672053107</t>
  </si>
  <si>
    <t>-1110441697</t>
  </si>
  <si>
    <t>odvezení přebytečného výkopku na skládku</t>
  </si>
  <si>
    <t>(13,32+3,33+614,4+153,6)*0,8</t>
  </si>
  <si>
    <t>stávající zemina vhodná pro zasypání jam v objektu SO01.5</t>
  </si>
  <si>
    <t>bourání stávajících RŠ</t>
  </si>
  <si>
    <t>(-2*2*2*7)*0,8</t>
  </si>
  <si>
    <t>bourání stávajících septiků</t>
  </si>
  <si>
    <t>(-10*6,6*3,4*3)*0,8</t>
  </si>
  <si>
    <t>450774751</t>
  </si>
  <si>
    <t>44,36*5</t>
  </si>
  <si>
    <t>-893320578</t>
  </si>
  <si>
    <t>(13,32+3,33+614,4+153,6)*0,2</t>
  </si>
  <si>
    <t>(-2*2*2*7)*0,2</t>
  </si>
  <si>
    <t>(-10*6,6*3,4*3)*0,2</t>
  </si>
  <si>
    <t>-1522755685</t>
  </si>
  <si>
    <t>11,09*5</t>
  </si>
  <si>
    <t>167151101</t>
  </si>
  <si>
    <t>Nakládání výkopku z hornin třídy těžitelnosti I skupiny 1 až 3 do 100 m3</t>
  </si>
  <si>
    <t>181345062</t>
  </si>
  <si>
    <t>naložení přebytečného výkopku na skládku</t>
  </si>
  <si>
    <t>(44,36+11,09)*0,8</t>
  </si>
  <si>
    <t>1875232073</t>
  </si>
  <si>
    <t>(44,36+11,09)*0,2</t>
  </si>
  <si>
    <t>-1152188363</t>
  </si>
  <si>
    <t>(44,36+11,09)*1,05*1,68</t>
  </si>
  <si>
    <t>1789278882</t>
  </si>
  <si>
    <t>44,36+11,09</t>
  </si>
  <si>
    <t>1358623764</t>
  </si>
  <si>
    <t>16*0,8*4,8</t>
  </si>
  <si>
    <t>10*0,8*4,8</t>
  </si>
  <si>
    <t>58380651</t>
  </si>
  <si>
    <t>kámen lomový netříděný žula odval</t>
  </si>
  <si>
    <t>-1002635695</t>
  </si>
  <si>
    <t>16*0,8*4,8*1,05</t>
  </si>
  <si>
    <t>10*0,8*4,8*1,05</t>
  </si>
  <si>
    <t>104,832*1,89 "Přepočtené koeficientem množství</t>
  </si>
  <si>
    <t>1759788047</t>
  </si>
  <si>
    <t>16*2+10*2</t>
  </si>
  <si>
    <t>854588576</t>
  </si>
  <si>
    <t>-1598121076</t>
  </si>
  <si>
    <t>-2128245840</t>
  </si>
  <si>
    <t>81*0,02 "Přepočtené koeficientem množství</t>
  </si>
  <si>
    <t>-343853128</t>
  </si>
  <si>
    <t>166,5*0,8</t>
  </si>
  <si>
    <t>16*10*0,8</t>
  </si>
  <si>
    <t>-76507428</t>
  </si>
  <si>
    <t>166,5*0,2</t>
  </si>
  <si>
    <t>16*10*0,2</t>
  </si>
  <si>
    <t>1618693309</t>
  </si>
  <si>
    <t>-743084759</t>
  </si>
  <si>
    <t>(16*2+10*2)*0,4*0,4</t>
  </si>
  <si>
    <t>8,32*2 "Přepočtené koeficientem množství</t>
  </si>
  <si>
    <t>-184382086</t>
  </si>
  <si>
    <t>451535111</t>
  </si>
  <si>
    <t>Podkladní vrstva tl do 250 mm ze štěrku</t>
  </si>
  <si>
    <t>465054570</t>
  </si>
  <si>
    <t>podkladní vrstva ze štěrku pod ČSOV</t>
  </si>
  <si>
    <t>16,4*8,1*0,25</t>
  </si>
  <si>
    <t>452321161</t>
  </si>
  <si>
    <t>Podkladní desky ze ŽB bez zvýšených nároků na prostředí tř. C 25/30 otevřený výkop</t>
  </si>
  <si>
    <t>95247178</t>
  </si>
  <si>
    <t>podkladní deska pod ČSOV</t>
  </si>
  <si>
    <t>13,8*6,8*0,25</t>
  </si>
  <si>
    <t>-1501612508</t>
  </si>
  <si>
    <t>13,8*0,25*2+6,8*0,25*2</t>
  </si>
  <si>
    <t>-1673072898</t>
  </si>
  <si>
    <t>-712252333</t>
  </si>
  <si>
    <t>13,8*6,8*0,25*0,044444</t>
  </si>
  <si>
    <t>40415314</t>
  </si>
  <si>
    <t>564861111</t>
  </si>
  <si>
    <t>Podklad ze štěrkodrtě ŠD plochy přes 100 m2 tl 200 mm</t>
  </si>
  <si>
    <t>1594906686</t>
  </si>
  <si>
    <t>zřízení štěrkových vrstev asfaltové komunikace</t>
  </si>
  <si>
    <t>564911511</t>
  </si>
  <si>
    <t>Podklad z R-materiálu plochy přes 100 m2 tl 50 mm</t>
  </si>
  <si>
    <t>1293302824</t>
  </si>
  <si>
    <t>zřízení podkladní vrstevy asfaltové komunikace</t>
  </si>
  <si>
    <t>-956299550</t>
  </si>
  <si>
    <t>zřízení spojovací emulce asfaltové komunikace</t>
  </si>
  <si>
    <t>577144211</t>
  </si>
  <si>
    <t>Asfaltový beton vrstva obrusná ACO 11 (ABS) tř. II tl 50 mm š do 3 m z nemodifikovaného asfaltu</t>
  </si>
  <si>
    <t>-1815965475</t>
  </si>
  <si>
    <t>zřízení živičné vrstevy asfaltové komunikace</t>
  </si>
  <si>
    <t>Úpravy povrchů, podlahy a osazování výplní</t>
  </si>
  <si>
    <t>63196322R</t>
  </si>
  <si>
    <t xml:space="preserve">Vytvarování dna nádrží z betonu se zvýšenými nároky C 25/30 </t>
  </si>
  <si>
    <t>-821140939</t>
  </si>
  <si>
    <t>dobetonování dna nádrže</t>
  </si>
  <si>
    <t>8,7*4,8*0,75</t>
  </si>
  <si>
    <t>67396601R</t>
  </si>
  <si>
    <t>Bednění desek ve vnitřních prostorech nádrží ploch rovinných zřízení</t>
  </si>
  <si>
    <t>1583573030</t>
  </si>
  <si>
    <t>4,8*0,75</t>
  </si>
  <si>
    <t>67396602R</t>
  </si>
  <si>
    <t>Bednění desek ve vnitřních prostorech nádrží ploch rovinných odstranění</t>
  </si>
  <si>
    <t>1975193609</t>
  </si>
  <si>
    <t>852241122</t>
  </si>
  <si>
    <t>Montáž potrubí z trub litinových tlakových přírubových normálních délek otevřený výkop DN 80</t>
  </si>
  <si>
    <t>652536418</t>
  </si>
  <si>
    <t>vystrojení technologie</t>
  </si>
  <si>
    <t>2,5*2</t>
  </si>
  <si>
    <t>55253247</t>
  </si>
  <si>
    <t>tvarovka přírubová litinová vodovodní PN10/16 DN 80 dl 1000mm</t>
  </si>
  <si>
    <t>-1161207186</t>
  </si>
  <si>
    <t>2*2,5</t>
  </si>
  <si>
    <t>5*1,01 "Přepočtené koeficientem množství</t>
  </si>
  <si>
    <t>857212122</t>
  </si>
  <si>
    <t>Montáž litinových tvarovek jednoosých přírubových otevřený výkop DN 50</t>
  </si>
  <si>
    <t>1593604399</t>
  </si>
  <si>
    <t>1+2</t>
  </si>
  <si>
    <t>5529668R</t>
  </si>
  <si>
    <t>tvarovka přírubová litinová PN10/40 DN 50 dl 150mm</t>
  </si>
  <si>
    <t>1697119031</t>
  </si>
  <si>
    <t>55254024</t>
  </si>
  <si>
    <t>koleno přírubové z tvárné litiny,práškový epoxid tl 250µm Q-kus DN 50-90°</t>
  </si>
  <si>
    <t>1490829490</t>
  </si>
  <si>
    <t>857242122</t>
  </si>
  <si>
    <t>Montáž litinových tvarovek jednoosých přírubových otevřený výkop DN 80</t>
  </si>
  <si>
    <t>555340779</t>
  </si>
  <si>
    <t>1+2+1+4+2+1+2</t>
  </si>
  <si>
    <t>5529673R</t>
  </si>
  <si>
    <t>příruba DN 80</t>
  </si>
  <si>
    <t>-2002462377</t>
  </si>
  <si>
    <t>55250642</t>
  </si>
  <si>
    <t>koleno přírubové s patkou PP litinové DN 80</t>
  </si>
  <si>
    <t>856687941</t>
  </si>
  <si>
    <t>55253601</t>
  </si>
  <si>
    <t>přechod přírubový,práškový epoxid tl 250µm FFR-kus litinový DN 80/50</t>
  </si>
  <si>
    <t>-1319906655</t>
  </si>
  <si>
    <t>55254122</t>
  </si>
  <si>
    <t>koleno přírubové z tvárné litiny,práškový epoxid tl 250µm Q-kus DN 80-45°</t>
  </si>
  <si>
    <t>1738014663</t>
  </si>
  <si>
    <t>5529629R</t>
  </si>
  <si>
    <t>tvarovka přírubová litinová PN10/16 DN 80 dl 400mm</t>
  </si>
  <si>
    <t>-987459250</t>
  </si>
  <si>
    <t>5529623R</t>
  </si>
  <si>
    <t>tvarovka přírubová litinová PN10/16 DN 80 dl 600mm</t>
  </si>
  <si>
    <t>257015637</t>
  </si>
  <si>
    <t>5529624R</t>
  </si>
  <si>
    <t>tvarovka přírubová litinová PN10/16 DN 80 dl 700mm</t>
  </si>
  <si>
    <t>185521001</t>
  </si>
  <si>
    <t>-286432467</t>
  </si>
  <si>
    <t>-1978442895</t>
  </si>
  <si>
    <t>1849139354</t>
  </si>
  <si>
    <t>402873109</t>
  </si>
  <si>
    <t>52*1,01 "Přepočtené koeficientem množství</t>
  </si>
  <si>
    <t>87796521R</t>
  </si>
  <si>
    <t>Montáž zavzdušňovacího a odvzdušňovacího ventilu 2"</t>
  </si>
  <si>
    <t>728737722</t>
  </si>
  <si>
    <t>9869646R</t>
  </si>
  <si>
    <t>VENTIL ODVZDUŠŇOVACÍ NEREZ PRO ODPAD VODU 2''</t>
  </si>
  <si>
    <t>299684743</t>
  </si>
  <si>
    <t>89496131R</t>
  </si>
  <si>
    <t xml:space="preserve">Montáž vč. dopravy prefabrikované skládané nádrže </t>
  </si>
  <si>
    <t>-1872471323</t>
  </si>
  <si>
    <t>8959614R</t>
  </si>
  <si>
    <t>dodávka prefabrikované skládané nádrže PNS 1254/558/341 o objemu 190,79 m3 vč. prostupů a stupadel</t>
  </si>
  <si>
    <t>-1426591507</t>
  </si>
  <si>
    <t>8959620R</t>
  </si>
  <si>
    <t>dodávka vstupních komínků</t>
  </si>
  <si>
    <t>1778107622</t>
  </si>
  <si>
    <t>-1905991358</t>
  </si>
  <si>
    <t>2869693R</t>
  </si>
  <si>
    <t>poklop čtvercový 800x800 uzamykatelný pro třídu zatížení D400</t>
  </si>
  <si>
    <t>1479736014</t>
  </si>
  <si>
    <t>2869698R</t>
  </si>
  <si>
    <t>poklop čtvercový 900x900 uzamykatelný pro třídu zatížení D400</t>
  </si>
  <si>
    <t>-2098144204</t>
  </si>
  <si>
    <t>2869697R</t>
  </si>
  <si>
    <t>poklop kruhový D1000 uzamykatelný pro třídu zatížení D400</t>
  </si>
  <si>
    <t>-1966989081</t>
  </si>
  <si>
    <t>899501221</t>
  </si>
  <si>
    <t>Stupadla do šachet ocelová s PE povlakem vidlicová pro přímé zabudování do hmoždinek</t>
  </si>
  <si>
    <t>1958107879</t>
  </si>
  <si>
    <t>89996015R</t>
  </si>
  <si>
    <t>Obetonování šachtet betonem prostým tř. C 25/30 otevřený výkop</t>
  </si>
  <si>
    <t>1368318881</t>
  </si>
  <si>
    <t>obetonování ČSOV</t>
  </si>
  <si>
    <t>2,1*0,75*6,8*2+2,1*0,75*13,8*2</t>
  </si>
  <si>
    <t>89996111R</t>
  </si>
  <si>
    <t>Bednění pro obetonování šachet hranatých otevřený výkop zřízení</t>
  </si>
  <si>
    <t>-237500021</t>
  </si>
  <si>
    <t>2,1*6,8*2+2,1*13,8*2</t>
  </si>
  <si>
    <t>89996112R</t>
  </si>
  <si>
    <t>Bednění pro obetonování šachet hranatých otevřený výkop odstranění</t>
  </si>
  <si>
    <t>1080013819</t>
  </si>
  <si>
    <t>89996710R</t>
  </si>
  <si>
    <t>Potrubní úchytky DN50 se závitovou tyčí 320 mm - dodávka a montáž vč. kotvení</t>
  </si>
  <si>
    <t>-1715584799</t>
  </si>
  <si>
    <t>89996720R</t>
  </si>
  <si>
    <t>Potrubní úchytky DN80 se závitovou tyčí 620 mm - dodávka a montáž vč. kotvení</t>
  </si>
  <si>
    <t>-783170325</t>
  </si>
  <si>
    <t>312709902</t>
  </si>
  <si>
    <t>8.1</t>
  </si>
  <si>
    <t>Technologická část ČSOV</t>
  </si>
  <si>
    <t>81096110R</t>
  </si>
  <si>
    <t>Dodávka, doprava a montáž elektrotechnologické části ČSOV - technologický rozvadeč RMS+DR</t>
  </si>
  <si>
    <t>2141371037</t>
  </si>
  <si>
    <t>81096120R</t>
  </si>
  <si>
    <t>Elektro přípojka NN pro ČSOV a rozvaděč vč. montáže, materuálů, revize, zemních prací a ostatních nákladů</t>
  </si>
  <si>
    <t>-2095903945</t>
  </si>
  <si>
    <t>81096130R</t>
  </si>
  <si>
    <t>Dodávka, montáž a doprava záplavového kalového čerpadla D03U - 1,4kW, vodící trubky, vodící brýle, řetězy z oceli V4A, nerezový šekl, vyhodnocovací relé vlhkosti a ostatní náklady</t>
  </si>
  <si>
    <t>-565302498</t>
  </si>
  <si>
    <t>podrovná specifikace všech komponentů viz. PD</t>
  </si>
  <si>
    <t>81096140R</t>
  </si>
  <si>
    <t>Dodávka, montáž a doprava nerezového česlicového koše - nátok DN300 , vodící tyče, průliny 25-30 mm</t>
  </si>
  <si>
    <t>-754698611</t>
  </si>
  <si>
    <t>81096150R</t>
  </si>
  <si>
    <t>Dodávka, montáž a doprava zinkovaného jeřábku J250 RS 0,6-1 vč. polohovatelného ramena, maximální vyložení 1 m vč. patky a revize</t>
  </si>
  <si>
    <t>617535639</t>
  </si>
  <si>
    <t>81096160R</t>
  </si>
  <si>
    <t>Dodávka, montáž a doprava nerezového plechu tl. 5 mm s lemem o rozměrech 1025 x 2700 mm</t>
  </si>
  <si>
    <t>1835542271</t>
  </si>
  <si>
    <t>-1390433322</t>
  </si>
  <si>
    <t>36,9+5,9+2+6</t>
  </si>
  <si>
    <t>59217072</t>
  </si>
  <si>
    <t>obrubník silniční betonový 1000x100x250mm</t>
  </si>
  <si>
    <t>-1262199561</t>
  </si>
  <si>
    <t>8+5,6+7,4+6,5+5+3,5+0,9</t>
  </si>
  <si>
    <t>36,9*1,02 "Přepočtené koeficientem množství</t>
  </si>
  <si>
    <t>59217029</t>
  </si>
  <si>
    <t>obrubník silniční betonový nájezdový 1000x150x150mm</t>
  </si>
  <si>
    <t>-1849859987</t>
  </si>
  <si>
    <t>5,9</t>
  </si>
  <si>
    <t>5,9*1,02 "Přepočtené koeficientem množství</t>
  </si>
  <si>
    <t>59217076</t>
  </si>
  <si>
    <t>obrubník silniční betonový přechodový 1000x150x250mm</t>
  </si>
  <si>
    <t>299431394</t>
  </si>
  <si>
    <t>2*1,02 "Přepočtené koeficientem množství</t>
  </si>
  <si>
    <t>5929675R</t>
  </si>
  <si>
    <t>obrubník silniční obloukový betonový R 1,5 tl. 100 mm v. 250 mm</t>
  </si>
  <si>
    <t>-2018123895</t>
  </si>
  <si>
    <t>3+3</t>
  </si>
  <si>
    <t>6*1,02 "Přepočtené koeficientem množství</t>
  </si>
  <si>
    <t>977151117</t>
  </si>
  <si>
    <t>Jádrové vrty diamantovými korunkami do stavebních materiálů D přes 80 do 90 mm</t>
  </si>
  <si>
    <t>1687605589</t>
  </si>
  <si>
    <t>prostup pro kabely</t>
  </si>
  <si>
    <t>0,25*2</t>
  </si>
  <si>
    <t>-2145332236</t>
  </si>
  <si>
    <t>prostup - výtlak</t>
  </si>
  <si>
    <t>0,25</t>
  </si>
  <si>
    <t>977151129</t>
  </si>
  <si>
    <t>Jádrové vrty diamantovými korunkami do stavebních materiálů D přes 300 do 350 mm</t>
  </si>
  <si>
    <t>1564097616</t>
  </si>
  <si>
    <t>prostup - přítok</t>
  </si>
  <si>
    <t>prostup - bezpečnostní přeliv</t>
  </si>
  <si>
    <t>2123023720</t>
  </si>
  <si>
    <t>0,119</t>
  </si>
  <si>
    <t>-881952437</t>
  </si>
  <si>
    <t>0,119*14</t>
  </si>
  <si>
    <t>-2081095950</t>
  </si>
  <si>
    <t>997221862</t>
  </si>
  <si>
    <t>Poplatek za uložení na recyklační skládce (skládkovné) stavebního odpadu z armovaného betonu pod kódem 17 01 01</t>
  </si>
  <si>
    <t>1550861115</t>
  </si>
  <si>
    <t>-208048413</t>
  </si>
  <si>
    <t>PSV</t>
  </si>
  <si>
    <t>Práce a dodávky PSV</t>
  </si>
  <si>
    <t>711</t>
  </si>
  <si>
    <t>Izolace proti vodě, vlhkosti a plynům</t>
  </si>
  <si>
    <t>71196613R</t>
  </si>
  <si>
    <t>Izolace proti vodě těsnění trubních prostupů vč. materiálu do 200 mm</t>
  </si>
  <si>
    <t>-1432518514</t>
  </si>
  <si>
    <t>1*2</t>
  </si>
  <si>
    <t>71196616R</t>
  </si>
  <si>
    <t>Izolace proti vodě těsnění trubních prostupů vč. materiálu přes 200 do 500 mm</t>
  </si>
  <si>
    <t>1886331112</t>
  </si>
  <si>
    <t>998711101</t>
  </si>
  <si>
    <t>Přesun hmot tonážní pro izolace proti vodě, vlhkosti a plynům v objektech v do 6 m</t>
  </si>
  <si>
    <t>-77271829</t>
  </si>
  <si>
    <t>SO01.4 - Odlehčovací komora a odlehčovací potrubí</t>
  </si>
  <si>
    <t xml:space="preserve">    713 - Izolace tepelné</t>
  </si>
  <si>
    <t>-121188536</t>
  </si>
  <si>
    <t>odlehčovací komora a odlehčovací potrubí</t>
  </si>
  <si>
    <t>25*2,4</t>
  </si>
  <si>
    <t>odlehčovací komora</t>
  </si>
  <si>
    <t>2,3*3,3</t>
  </si>
  <si>
    <t>339023002</t>
  </si>
  <si>
    <t>25*1,8</t>
  </si>
  <si>
    <t>2*3</t>
  </si>
  <si>
    <t>4*1,8</t>
  </si>
  <si>
    <t>6,8*1</t>
  </si>
  <si>
    <t>2007622049</t>
  </si>
  <si>
    <t>odstranění štěrkových vrstev stávající hlavní živičné komunikace</t>
  </si>
  <si>
    <t>28*1,8</t>
  </si>
  <si>
    <t>7*1</t>
  </si>
  <si>
    <t>3*3</t>
  </si>
  <si>
    <t>113107185</t>
  </si>
  <si>
    <t>Odstranění podkladu živičného tl přes 200 do 250 mm strojně pl přes 50 do 200 m2</t>
  </si>
  <si>
    <t>995384360</t>
  </si>
  <si>
    <t>odstranění živičných vrstev stávající hlavní živičné komunikace</t>
  </si>
  <si>
    <t>odlečovací komora</t>
  </si>
  <si>
    <t>941152725</t>
  </si>
  <si>
    <t>4*2,8</t>
  </si>
  <si>
    <t>6,8*2</t>
  </si>
  <si>
    <t>28*2,8</t>
  </si>
  <si>
    <t>7*2</t>
  </si>
  <si>
    <t>10*3,7</t>
  </si>
  <si>
    <t>záliv do ulice Za můstkem</t>
  </si>
  <si>
    <t>9,3*2,7</t>
  </si>
  <si>
    <t>-598936480</t>
  </si>
  <si>
    <t>-329327466</t>
  </si>
  <si>
    <t>405137433</t>
  </si>
  <si>
    <t>-924431505</t>
  </si>
  <si>
    <t>-142133029</t>
  </si>
  <si>
    <t>14,1*1,8</t>
  </si>
  <si>
    <t>výústní objekt</t>
  </si>
  <si>
    <t>1557363549</t>
  </si>
  <si>
    <t>odlehčovací komora, odlehčovací potrubí a vodovodní přeložky</t>
  </si>
  <si>
    <t>tl. skladby stávajícího rostlého terénu 0,2 m, hlavní živičné komunikace 0,57 m, chodník ze zámkové dlažby 0,21 m</t>
  </si>
  <si>
    <t>3*3*(1,8-0,2)*0,8</t>
  </si>
  <si>
    <t>chodník ze zámkové dlažby tl. 0,21 m</t>
  </si>
  <si>
    <t>2*2*(2,2-0,21)*2*0,8</t>
  </si>
  <si>
    <t>2*3*(2,1-0,21)*0,8</t>
  </si>
  <si>
    <t>hlavní živičné komunikace tl. 0,57 m</t>
  </si>
  <si>
    <t>3*3*(2,1-0,57)*0,8</t>
  </si>
  <si>
    <t>1000990631</t>
  </si>
  <si>
    <t>3*3*(1,8-0,2)*0,2</t>
  </si>
  <si>
    <t>2*2*(2,2-0,21)*2*0,2</t>
  </si>
  <si>
    <t>2*3*(2,1-0,21)*0,2</t>
  </si>
  <si>
    <t>3*3*(2,1-0,57)*0,2</t>
  </si>
  <si>
    <t>-2012593029</t>
  </si>
  <si>
    <t>tl. skladby stávajícího rostlého terénu 0,2 m, místní živičné komunikace 0,50 m, hlavní živičné komunikace 0,50 m, dlážděný chodník 0,21 m</t>
  </si>
  <si>
    <t>14,1*(2,0-0,2)*1,8*0,8</t>
  </si>
  <si>
    <t>1*(1,6-0,2)*1*0,8</t>
  </si>
  <si>
    <t>4*(2,0-0,5)*1,8*0,8</t>
  </si>
  <si>
    <t>6,8*(1,6-0,5)*1*0,8</t>
  </si>
  <si>
    <t>hlavní živičná komunikace tl. 0,57 m</t>
  </si>
  <si>
    <t>28*(2,0-0,57)*1,8*0,8</t>
  </si>
  <si>
    <t>7*(1,6-0,57)*1*0,8</t>
  </si>
  <si>
    <t>25*(2,0-0,21)*1,8*0,8</t>
  </si>
  <si>
    <t>132354202</t>
  </si>
  <si>
    <t>Hloubení zapažených rýh š do 2000 mm v hornině třídy těžitelnosti II skupiny 4 objem do 50 m3</t>
  </si>
  <si>
    <t>-146229759</t>
  </si>
  <si>
    <t>14,1*(2,0-0,2)*1,8*0,2</t>
  </si>
  <si>
    <t>1*(1,6-0,2)*1*0,2</t>
  </si>
  <si>
    <t>4*(2,0-0,5)*1,8*0,2</t>
  </si>
  <si>
    <t>6,8*(1,6-0,5)*1*0,2</t>
  </si>
  <si>
    <t>28*(2,0-0,57)*1,8*0,2</t>
  </si>
  <si>
    <t>7*(1,6-0,57)*1*0,2</t>
  </si>
  <si>
    <t>25*(2,0-0,21)*1,8*0,2</t>
  </si>
  <si>
    <t>-1671349433</t>
  </si>
  <si>
    <t>(44,344+11,086+180,157+45,039)*0,1</t>
  </si>
  <si>
    <t>1464927100</t>
  </si>
  <si>
    <t>71,1*2*2</t>
  </si>
  <si>
    <t>14,8*1,6*2</t>
  </si>
  <si>
    <t>3*1,8*4</t>
  </si>
  <si>
    <t>-1973700198</t>
  </si>
  <si>
    <t>2*2,2*4*2</t>
  </si>
  <si>
    <t>5*2,1*2+3*2,1*2</t>
  </si>
  <si>
    <t>1016467024</t>
  </si>
  <si>
    <t>575665714</t>
  </si>
  <si>
    <t>1996370265</t>
  </si>
  <si>
    <t>105,87*0,8</t>
  </si>
  <si>
    <t>-1299305433</t>
  </si>
  <si>
    <t>105,87*0,2</t>
  </si>
  <si>
    <t>-1000574218</t>
  </si>
  <si>
    <t>14,278*0,8</t>
  </si>
  <si>
    <t>119,622*0,8</t>
  </si>
  <si>
    <t>(2,25+2,156+4,248+2,7+0,864)*0,8</t>
  </si>
  <si>
    <t>(4,312+3)*0,8</t>
  </si>
  <si>
    <t>(3,14*0,5*0,5*2,2)*2*0,8</t>
  </si>
  <si>
    <t>(3,5*1,6*2,1)*0,8</t>
  </si>
  <si>
    <t>(1,8+4,312)*0,8</t>
  </si>
  <si>
    <t>-1097613080</t>
  </si>
  <si>
    <t>139,805*5</t>
  </si>
  <si>
    <t>745936058</t>
  </si>
  <si>
    <t>14,278*0,2</t>
  </si>
  <si>
    <t>119,622*0,2</t>
  </si>
  <si>
    <t>(2,25+2,156+4,248+2,7+0,864)*0,2</t>
  </si>
  <si>
    <t>(4,312+3)*0,2</t>
  </si>
  <si>
    <t>(3,14*0,5*0,5*2,2)*2*0,2</t>
  </si>
  <si>
    <t>(3,5*1,6*2,1)*0,2</t>
  </si>
  <si>
    <t>(1,8+4,312)*0,2</t>
  </si>
  <si>
    <t>-245803921</t>
  </si>
  <si>
    <t>34,951*5</t>
  </si>
  <si>
    <t>-738156046</t>
  </si>
  <si>
    <t>(44,344+11,086+180,157+45,039)*0,8</t>
  </si>
  <si>
    <t>-14,278*0,8</t>
  </si>
  <si>
    <t>-119,622*0,8</t>
  </si>
  <si>
    <t>-(2,25+2,156+4,248+2,7+0,864)*0,8</t>
  </si>
  <si>
    <t>-(4,312+3)*0,8</t>
  </si>
  <si>
    <t>-(3,14*0,5*0,5*2,2*2)*0,8</t>
  </si>
  <si>
    <t>-(3,5*1,6*2,1)*0,8</t>
  </si>
  <si>
    <t>-(1,8+4,312)*0,8</t>
  </si>
  <si>
    <t>58595314</t>
  </si>
  <si>
    <t>(44,344+11,086+180,157+45,039)*0,2</t>
  </si>
  <si>
    <t>-14,278*0,2</t>
  </si>
  <si>
    <t>-119,622*0,2</t>
  </si>
  <si>
    <t>-(2,25+2,156+4,248+2,7+0,864)*0,2</t>
  </si>
  <si>
    <t>-(4,312+3)*0,2</t>
  </si>
  <si>
    <t>-(3,14*0,5*0,5*2,2*2)*0,2</t>
  </si>
  <si>
    <t>-(3,5*1,6*2,1)*0,2</t>
  </si>
  <si>
    <t>-(1,8+4,312)*0,2</t>
  </si>
  <si>
    <t>1877691641</t>
  </si>
  <si>
    <t>(139,508+34,951)*1,68*1,05</t>
  </si>
  <si>
    <t>-1041609166</t>
  </si>
  <si>
    <t>139,508+34,951</t>
  </si>
  <si>
    <t>207182296</t>
  </si>
  <si>
    <t>(44,344+11,086+180,157+45,039)</t>
  </si>
  <si>
    <t>-14,278</t>
  </si>
  <si>
    <t>-119,622</t>
  </si>
  <si>
    <t>-(2,25+2,156+4,248+2,7+0,864)</t>
  </si>
  <si>
    <t>-(4,312+3)</t>
  </si>
  <si>
    <t>-(3,14*0,5*0,5*2,2*2)</t>
  </si>
  <si>
    <t>-(3,5*1,6*2,1)</t>
  </si>
  <si>
    <t>-(1,8+4,312)</t>
  </si>
  <si>
    <t>-1048150715</t>
  </si>
  <si>
    <t>odlehčovací potrubí a vodovodní přeložky</t>
  </si>
  <si>
    <t>71,1*1,8*0,9</t>
  </si>
  <si>
    <t>14,8*1*0,3</t>
  </si>
  <si>
    <t>1473449235</t>
  </si>
  <si>
    <t>119,622*1,05</t>
  </si>
  <si>
    <t>125,6031*2 "Přepočtené koeficientem množství</t>
  </si>
  <si>
    <t>-1740193298</t>
  </si>
  <si>
    <t>-295634753</t>
  </si>
  <si>
    <t>1010836561</t>
  </si>
  <si>
    <t>1395756164</t>
  </si>
  <si>
    <t>35,38*0,02 "Přepočtené koeficientem množství</t>
  </si>
  <si>
    <t>-758117252</t>
  </si>
  <si>
    <t>71,1*1,8*0,8</t>
  </si>
  <si>
    <t>14,8*1*0,8</t>
  </si>
  <si>
    <t>2*2*4*0,8</t>
  </si>
  <si>
    <t>3*3*0,8</t>
  </si>
  <si>
    <t>5*3*0,8</t>
  </si>
  <si>
    <t>886954491</t>
  </si>
  <si>
    <t>71,1*1,8*0,2</t>
  </si>
  <si>
    <t>14,8*1*0,2</t>
  </si>
  <si>
    <t>2*2*4*0,2</t>
  </si>
  <si>
    <t>3*3*0,2</t>
  </si>
  <si>
    <t>5*3*0,2</t>
  </si>
  <si>
    <t>-1046980380</t>
  </si>
  <si>
    <t>odlehčovací potrubí a přeložky vodovodů</t>
  </si>
  <si>
    <t>85,9</t>
  </si>
  <si>
    <t>-1685265025</t>
  </si>
  <si>
    <t>85,9*0,4*0,4*1,05</t>
  </si>
  <si>
    <t>14,4312*2 "Přepočtené koeficientem množství</t>
  </si>
  <si>
    <t>-187169973</t>
  </si>
  <si>
    <t>-644463051</t>
  </si>
  <si>
    <t>výústní objekt odlehčovacího objektu</t>
  </si>
  <si>
    <t>2*0,5*2</t>
  </si>
  <si>
    <t>2*1,8*2</t>
  </si>
  <si>
    <t>1766535955</t>
  </si>
  <si>
    <t>-1258634764</t>
  </si>
  <si>
    <t>1,8*0,5*2*0,044444</t>
  </si>
  <si>
    <t>-923430862</t>
  </si>
  <si>
    <t>1,8*0,5*2</t>
  </si>
  <si>
    <t>165629423</t>
  </si>
  <si>
    <t>odlehčovací potrubí</t>
  </si>
  <si>
    <t>71,1</t>
  </si>
  <si>
    <t>359901212</t>
  </si>
  <si>
    <t>Monitoring stoky jakékoli výšky na stávající kanalizaci</t>
  </si>
  <si>
    <t>-1753998881</t>
  </si>
  <si>
    <t>66,6</t>
  </si>
  <si>
    <t>-2035771732</t>
  </si>
  <si>
    <t>podkladní deska pod OK</t>
  </si>
  <si>
    <t>5*3</t>
  </si>
  <si>
    <t>-888258524</t>
  </si>
  <si>
    <t>71,1*1,8*0,1</t>
  </si>
  <si>
    <t>14,8*1*0,1</t>
  </si>
  <si>
    <t>1198802454</t>
  </si>
  <si>
    <t>4,4*4,9</t>
  </si>
  <si>
    <t>451577121</t>
  </si>
  <si>
    <t>Podkladní a výplňová vrstva z kameniva drceného tl do 200 mm</t>
  </si>
  <si>
    <t>1849705222</t>
  </si>
  <si>
    <t>podkladní štěrk pod OK</t>
  </si>
  <si>
    <t>636331002</t>
  </si>
  <si>
    <t>4,4*4,9*0,1</t>
  </si>
  <si>
    <t>1706207891</t>
  </si>
  <si>
    <t>1,8*0,8*0,4</t>
  </si>
  <si>
    <t>3,1*0,3*0,4</t>
  </si>
  <si>
    <t>5,5*0,5*0,6*2</t>
  </si>
  <si>
    <t>595755437</t>
  </si>
  <si>
    <t>5*0,1*2+3*0,1*2</t>
  </si>
  <si>
    <t>3,1*0,1*4</t>
  </si>
  <si>
    <t>-781598324</t>
  </si>
  <si>
    <t>1382781696</t>
  </si>
  <si>
    <t>0,5*2*2</t>
  </si>
  <si>
    <t>3*0,4*2</t>
  </si>
  <si>
    <t>0,4*0,65*2</t>
  </si>
  <si>
    <t>1*0,5*2</t>
  </si>
  <si>
    <t>1,8*0,65*2</t>
  </si>
  <si>
    <t>1,8*0,3*2</t>
  </si>
  <si>
    <t>5,5*0,6*4</t>
  </si>
  <si>
    <t>0,5*0,6*4</t>
  </si>
  <si>
    <t>784694973</t>
  </si>
  <si>
    <t>647314232</t>
  </si>
  <si>
    <t>3*1,8*0,4*0,04444</t>
  </si>
  <si>
    <t>1,8*2*0,5*0,04444</t>
  </si>
  <si>
    <t>452368211</t>
  </si>
  <si>
    <t>Výztuž podkladních desek nebo bloků nebo pražců otevřený výkop ze svařovaných sítí Kari</t>
  </si>
  <si>
    <t>1071742370</t>
  </si>
  <si>
    <t>5*3*0,0044444</t>
  </si>
  <si>
    <t>1696850312</t>
  </si>
  <si>
    <t>3*1,8*0,5</t>
  </si>
  <si>
    <t>-1353993014</t>
  </si>
  <si>
    <t>465511421</t>
  </si>
  <si>
    <t>Dlažba z lomového kamene na sucho s vyplněním spár maltou a vyspárováním pl přes 20 m2 tl 200 mm</t>
  </si>
  <si>
    <t>-2007921524</t>
  </si>
  <si>
    <t>-583027065</t>
  </si>
  <si>
    <t>-689287999</t>
  </si>
  <si>
    <t>opětovné zřízení štěrkových vrstev stávající hlavní živičné komunikace</t>
  </si>
  <si>
    <t>56596511R</t>
  </si>
  <si>
    <t>Asfaltový beton vrstva podkladní ACP 16 (obalované kamenivo OKS) tl 160 mm š do 3 m</t>
  </si>
  <si>
    <t>1586931192</t>
  </si>
  <si>
    <t>opětovné zřízení živičných vrstev stávající hlavní živičné komunikace</t>
  </si>
  <si>
    <t>299800579</t>
  </si>
  <si>
    <t>1813953214</t>
  </si>
  <si>
    <t>-728171234</t>
  </si>
  <si>
    <t>577134111</t>
  </si>
  <si>
    <t>Asfaltový beton vrstva obrusná ACO 11+ (ABS) tř. I tl 40 mm š do 3 m z nemodifikovaného asfaltu</t>
  </si>
  <si>
    <t>1839327233</t>
  </si>
  <si>
    <t>242240904</t>
  </si>
  <si>
    <t>577165112</t>
  </si>
  <si>
    <t>Asfaltový beton vrstva ložní ACL 16 (ABH) tl 70 mm š do 3 m z nemodifikovaného asfaltu</t>
  </si>
  <si>
    <t>-1287089965</t>
  </si>
  <si>
    <t>596211121</t>
  </si>
  <si>
    <t>Kladení zámkové dlažby komunikací pro pěší ručně tl 60 mm skupiny B pl přes 50 do 100 m2</t>
  </si>
  <si>
    <t>-1206507836</t>
  </si>
  <si>
    <t>-1638961320</t>
  </si>
  <si>
    <t>25*2,4*0,3</t>
  </si>
  <si>
    <t>2,3*3,3*0,3</t>
  </si>
  <si>
    <t>23022000R</t>
  </si>
  <si>
    <t>Montáž zemní soupravy</t>
  </si>
  <si>
    <t>-543877868</t>
  </si>
  <si>
    <t>přeložka vodovodu č.2</t>
  </si>
  <si>
    <t>přeložka vodovodu č.1</t>
  </si>
  <si>
    <t>9509655R</t>
  </si>
  <si>
    <t>souprava zemní teleskopická - 1,5 -2,5 50-100 (1,5-2,5m)</t>
  </si>
  <si>
    <t>1780945023</t>
  </si>
  <si>
    <t>81196111R</t>
  </si>
  <si>
    <t>Montáž potrubí z trub betonových s polodrážkou (přímých) a integrovaným pryžovým těsněním otevřený výkop sklon do 20 % DN 700</t>
  </si>
  <si>
    <t>-1232610496</t>
  </si>
  <si>
    <t>5929616R</t>
  </si>
  <si>
    <t>trouba betonová hrdlová propojovací DN 700</t>
  </si>
  <si>
    <t>-1934502771</t>
  </si>
  <si>
    <t>-472638802</t>
  </si>
  <si>
    <t>55251800</t>
  </si>
  <si>
    <t>koleno přírubové s patkou S 2000 pro připojení k hydrantu 80/90mm</t>
  </si>
  <si>
    <t>626606230</t>
  </si>
  <si>
    <t>857311151</t>
  </si>
  <si>
    <t>Montáž litinových tvarovek jednoosých hrdlo/příruba otevřený výkop s těsnícím spojem DN/OD 160</t>
  </si>
  <si>
    <t>1325395489</t>
  </si>
  <si>
    <t>799965R</t>
  </si>
  <si>
    <t>spojka SYNOFLEX DN150 - příruba - hrdlo</t>
  </si>
  <si>
    <t>2002231992</t>
  </si>
  <si>
    <t>857312122</t>
  </si>
  <si>
    <t>Montáž litinových tvarovek jednoosých přírubových otevřený výkop DN 150</t>
  </si>
  <si>
    <t>826599268</t>
  </si>
  <si>
    <t>55253527</t>
  </si>
  <si>
    <t>tvarovka přírubová litinová s přírubovou odbočkou,práškový epoxid tl 250µm T-kus DN 150/80</t>
  </si>
  <si>
    <t>255792775</t>
  </si>
  <si>
    <t>871161141</t>
  </si>
  <si>
    <t>Montáž potrubí z PE100 RC SDR 11 otevřený výkop svařovaných na tupo d 32 x 3,0 mm</t>
  </si>
  <si>
    <t>-481362355</t>
  </si>
  <si>
    <t>28613500</t>
  </si>
  <si>
    <t>potrubí vodovodní dvouvrstvé PE100 RC SDR11 32x3,0mm</t>
  </si>
  <si>
    <t>586896801</t>
  </si>
  <si>
    <t>1*1,015 "Přepočtené koeficientem množství</t>
  </si>
  <si>
    <t>-1621632743</t>
  </si>
  <si>
    <t>166962637</t>
  </si>
  <si>
    <t>85,9*1,01 "Přepočtené koeficientem množství</t>
  </si>
  <si>
    <t>871321141</t>
  </si>
  <si>
    <t>Montáž potrubí z PE100 RC SDR 11 otevřený výkop svařovaných na tupo d 160 x 14,6 mm</t>
  </si>
  <si>
    <t>-1866302043</t>
  </si>
  <si>
    <t>13,8</t>
  </si>
  <si>
    <t>28613553</t>
  </si>
  <si>
    <t>potrubí vodovodní dvouvrstvé PE100 RC SDR11 160x14,6mm</t>
  </si>
  <si>
    <t>970007331</t>
  </si>
  <si>
    <t>13,8*1,015 "Přepočtené koeficientem množství</t>
  </si>
  <si>
    <t>871361141</t>
  </si>
  <si>
    <t>Montáž potrubí z PE100 RC SDR 11 otevřený výkop svařovaných na tupo d 250 x 22,7 mm</t>
  </si>
  <si>
    <t>-2022468305</t>
  </si>
  <si>
    <t>chránička vodovodu</t>
  </si>
  <si>
    <t>5,1+3,4</t>
  </si>
  <si>
    <t>28613182</t>
  </si>
  <si>
    <t>potrubí vodovodní jednovrstvé PE100 RC PN 16 SDR11 250x22,7mm</t>
  </si>
  <si>
    <t>-154959363</t>
  </si>
  <si>
    <t>8,5*1,015 "Přepočtené koeficientem množství</t>
  </si>
  <si>
    <t>877161101</t>
  </si>
  <si>
    <t>Montáž elektrospojek na vodovodním potrubí z PE trub d 32</t>
  </si>
  <si>
    <t>-398348161</t>
  </si>
  <si>
    <t>28615969</t>
  </si>
  <si>
    <t>elektrospojka SDR11 PE 100 PN16 D 32mm</t>
  </si>
  <si>
    <t>2011862412</t>
  </si>
  <si>
    <t>877161112</t>
  </si>
  <si>
    <t>Montáž elektrokolen 90° na vodovodním potrubí z PE trub d 32</t>
  </si>
  <si>
    <t>562696659</t>
  </si>
  <si>
    <t>28653052</t>
  </si>
  <si>
    <t>elektrokoleno 90° PE 100 D 32mm</t>
  </si>
  <si>
    <t>-1384352465</t>
  </si>
  <si>
    <t>877161118</t>
  </si>
  <si>
    <t>Montáž elektrozáslepek na vodovodním potrubí z PE trub d 32</t>
  </si>
  <si>
    <t>-1437856184</t>
  </si>
  <si>
    <t>28615020</t>
  </si>
  <si>
    <t>elektrozáslepka SDR11 PE 100 PN16 D 32mm</t>
  </si>
  <si>
    <t>468116351</t>
  </si>
  <si>
    <t>877321101</t>
  </si>
  <si>
    <t>Montáž elektrospojek na vodovodním potrubí z PE trub d 160</t>
  </si>
  <si>
    <t>1059999025</t>
  </si>
  <si>
    <t>2869619R</t>
  </si>
  <si>
    <t>nákružek lemový prodloužený s otočnou přírubou PE 100 SDR11 160mm</t>
  </si>
  <si>
    <t>-390005660</t>
  </si>
  <si>
    <t>877321110</t>
  </si>
  <si>
    <t>Montáž elektrokolen 45° na vodovodním potrubí z PE trub d 160</t>
  </si>
  <si>
    <t>1290264181</t>
  </si>
  <si>
    <t>28614951</t>
  </si>
  <si>
    <t>elektrokoleno 45° PE 100 PN16 D 160mm</t>
  </si>
  <si>
    <t>1824197362</t>
  </si>
  <si>
    <t>877321125</t>
  </si>
  <si>
    <t>Montáž elektro navrtávacích T-kusů ventil a 360° otočná odbočka na vodovodním potrubí z PE trub d 160/32</t>
  </si>
  <si>
    <t>-131756997</t>
  </si>
  <si>
    <t>28614056</t>
  </si>
  <si>
    <t>tvarovka T-kus navrtávací s ventilem, s odbočkou 360° D 160-32mm</t>
  </si>
  <si>
    <t>-93804600</t>
  </si>
  <si>
    <t>87796040R</t>
  </si>
  <si>
    <t>Montáž šachtových vložek na kanalizačním potrubí z PP trub DN 500</t>
  </si>
  <si>
    <t>1642142123</t>
  </si>
  <si>
    <t>2869624R</t>
  </si>
  <si>
    <t>vložka šachtová kanalizační DN 500</t>
  </si>
  <si>
    <t>-1450043151</t>
  </si>
  <si>
    <t>2869630R</t>
  </si>
  <si>
    <t>integrované těsnění potrubí DN 500</t>
  </si>
  <si>
    <t>1277715885</t>
  </si>
  <si>
    <t>891241112</t>
  </si>
  <si>
    <t>Montáž vodovodních šoupátek otevřený výkop DN 80</t>
  </si>
  <si>
    <t>-1072179335</t>
  </si>
  <si>
    <t>42221116</t>
  </si>
  <si>
    <t>šoupátko s přírubami voda DN 80 PN16</t>
  </si>
  <si>
    <t>-7291129</t>
  </si>
  <si>
    <t>891247112</t>
  </si>
  <si>
    <t>Montáž hydrantů podzemních DN 80</t>
  </si>
  <si>
    <t>-25648954</t>
  </si>
  <si>
    <t>42273594</t>
  </si>
  <si>
    <t>hydrant podzemní DN 80 PN 16 dvojitý uzávěr s koulí krycí v 1500mm</t>
  </si>
  <si>
    <t>-1998384567</t>
  </si>
  <si>
    <t>89196222R</t>
  </si>
  <si>
    <t>Montáž kanalizačních šoupátek v šachtách DN 200</t>
  </si>
  <si>
    <t>1441740016</t>
  </si>
  <si>
    <t>4229601R</t>
  </si>
  <si>
    <t>šoupátko plnoprůtočné vřetenové nástěnné nerezová ocel 200x200mm pro odpodní vodu</t>
  </si>
  <si>
    <t>-160422032</t>
  </si>
  <si>
    <t>89196511R</t>
  </si>
  <si>
    <t>Montáž koncových klapek hrdlových DN 700</t>
  </si>
  <si>
    <t>-2025288371</t>
  </si>
  <si>
    <t>výústní objekt odlehčovací objekt</t>
  </si>
  <si>
    <t>4229624R</t>
  </si>
  <si>
    <t>klapka zpětná koncová litinová pro odpadní vodu L55 067 601 DN 700</t>
  </si>
  <si>
    <t>-1564615976</t>
  </si>
  <si>
    <t>892241111</t>
  </si>
  <si>
    <t>Tlaková zkouška vodou potrubí DN do 80</t>
  </si>
  <si>
    <t>1112817793</t>
  </si>
  <si>
    <t>954718902</t>
  </si>
  <si>
    <t>892471111</t>
  </si>
  <si>
    <t>Tlaková zkouška vodou potrubí DN 800</t>
  </si>
  <si>
    <t>-1219146041</t>
  </si>
  <si>
    <t>892482111</t>
  </si>
  <si>
    <t>Zabezpečení konců potrubí DN přes 600 do 900 při tlakových zkouškách vodou</t>
  </si>
  <si>
    <t>-1712709542</t>
  </si>
  <si>
    <t>89496310R</t>
  </si>
  <si>
    <t>Zhotovení prostupu do DN800 při výrobě do betonového dílce - dno</t>
  </si>
  <si>
    <t>-677791978</t>
  </si>
  <si>
    <t>89496411R</t>
  </si>
  <si>
    <t>Osazení betonových nebo železobetonových dílců základových (dno)</t>
  </si>
  <si>
    <t>-177123264</t>
  </si>
  <si>
    <t>5929612R</t>
  </si>
  <si>
    <t>dno - betonový dílec PNX 160/330/100 tl. stěny a dna 140 mm</t>
  </si>
  <si>
    <t>1204221046</t>
  </si>
  <si>
    <t>89496421R</t>
  </si>
  <si>
    <t>Osazení betonových nebo železobetonových dílců desek zákrytových</t>
  </si>
  <si>
    <t>-1244442734</t>
  </si>
  <si>
    <t>5929615R</t>
  </si>
  <si>
    <t xml:space="preserve">zákrytová deska - betonový dílec PNX 160/330/25 ZDP </t>
  </si>
  <si>
    <t>-109952002</t>
  </si>
  <si>
    <t>5929620R</t>
  </si>
  <si>
    <t>vstupní komínek pro osazení poklopů</t>
  </si>
  <si>
    <t>2117898553</t>
  </si>
  <si>
    <t>89496781R</t>
  </si>
  <si>
    <t>Doprava betonových dílců na stavbu pro odlehčovací komoru</t>
  </si>
  <si>
    <t>1248150370</t>
  </si>
  <si>
    <t>-800150211</t>
  </si>
  <si>
    <t>2869695R</t>
  </si>
  <si>
    <t>poklop šachtový DN 800  pro třídu zatížení D400</t>
  </si>
  <si>
    <t>-916824655</t>
  </si>
  <si>
    <t>899401112</t>
  </si>
  <si>
    <t>Osazení poklopů litinových šoupátkových</t>
  </si>
  <si>
    <t>670315903</t>
  </si>
  <si>
    <t>42291352</t>
  </si>
  <si>
    <t>poklop litinový šoupátkový pro zemní soupravy osazení do terénu a do vozovky</t>
  </si>
  <si>
    <t>-22854401</t>
  </si>
  <si>
    <t>899401113</t>
  </si>
  <si>
    <t>Osazení poklopů litinových hydrantových</t>
  </si>
  <si>
    <t>-2142878942</t>
  </si>
  <si>
    <t>42291452</t>
  </si>
  <si>
    <t>poklop litinový hydrantový DN 80</t>
  </si>
  <si>
    <t>503799884</t>
  </si>
  <si>
    <t>-1643681899</t>
  </si>
  <si>
    <t>4229605R</t>
  </si>
  <si>
    <t>deska podkladová uličního poklopu šoupatového</t>
  </si>
  <si>
    <t>119605539</t>
  </si>
  <si>
    <t>56230638</t>
  </si>
  <si>
    <t>deska podkladová uličního poklopu plastového hydrantového</t>
  </si>
  <si>
    <t>1829605316</t>
  </si>
  <si>
    <t>899712111</t>
  </si>
  <si>
    <t>Orientační tabulky na zdivu</t>
  </si>
  <si>
    <t>-1366594577</t>
  </si>
  <si>
    <t>899713111</t>
  </si>
  <si>
    <t>Orientační tabulky na sloupku betonovém nebo ocelovém</t>
  </si>
  <si>
    <t>212485868</t>
  </si>
  <si>
    <t>899721112</t>
  </si>
  <si>
    <t>Signalizační vodič DN přes 150 mm na potrubí</t>
  </si>
  <si>
    <t>-232702686</t>
  </si>
  <si>
    <t>13,8+(2*1,5)</t>
  </si>
  <si>
    <t>1+(2*1,5)</t>
  </si>
  <si>
    <t>89996321R</t>
  </si>
  <si>
    <t>Dobetonávka se zvýšenými nároky na prostředí tř. C 30/37 v šachtě vč. zřízení a odstranění bednění</t>
  </si>
  <si>
    <t>-495064768</t>
  </si>
  <si>
    <t>0,8*1,6*0,45</t>
  </si>
  <si>
    <t>1,2*1,6*0,15</t>
  </si>
  <si>
    <t>93896141R</t>
  </si>
  <si>
    <t>Montáž, doprava, návrh a zakreslení sklopného česle vč. přelivné hrany</t>
  </si>
  <si>
    <t>1144986275</t>
  </si>
  <si>
    <t>3896150R</t>
  </si>
  <si>
    <t xml:space="preserve">dodávka sklopného česle vč. nerezového přelivu 1600 x 200 mm, materiál nerez 17240 </t>
  </si>
  <si>
    <t>1550451007</t>
  </si>
  <si>
    <t>899501411</t>
  </si>
  <si>
    <t>Stupadla do šachet ocelová PE povlak vidlicová s vysekáním otvoru v betonu</t>
  </si>
  <si>
    <t>-1132561569</t>
  </si>
  <si>
    <t>1840076002</t>
  </si>
  <si>
    <t>71,1*2</t>
  </si>
  <si>
    <t>99996310R</t>
  </si>
  <si>
    <t>Přepojení na stávající vodovod</t>
  </si>
  <si>
    <t>-1299719824</t>
  </si>
  <si>
    <t>-776107567</t>
  </si>
  <si>
    <t>-995528730</t>
  </si>
  <si>
    <t>4*2+2,8*2</t>
  </si>
  <si>
    <t>6,8*2+2*2</t>
  </si>
  <si>
    <t>řezání živice stávající hlavní živičné komunikace</t>
  </si>
  <si>
    <t>28*2+2,8*2</t>
  </si>
  <si>
    <t>7*2+2*2</t>
  </si>
  <si>
    <t>10*2+3,7*2</t>
  </si>
  <si>
    <t>9,3*2+2,7*2</t>
  </si>
  <si>
    <t>1264950459</t>
  </si>
  <si>
    <t>919735113</t>
  </si>
  <si>
    <t>Řezání stávajícího živičného krytu hl přes 100 do 150 mm</t>
  </si>
  <si>
    <t>-1694002989</t>
  </si>
  <si>
    <t>28*2+1,8*2</t>
  </si>
  <si>
    <t>7*2+1*2</t>
  </si>
  <si>
    <t>3*4</t>
  </si>
  <si>
    <t>-356960902</t>
  </si>
  <si>
    <t>-852831687</t>
  </si>
  <si>
    <t>21,17+35,376</t>
  </si>
  <si>
    <t>1574133247</t>
  </si>
  <si>
    <t>(21,17+35,376)*14</t>
  </si>
  <si>
    <t>1964687643</t>
  </si>
  <si>
    <t>20,324+0,012</t>
  </si>
  <si>
    <t>38,645+20,621</t>
  </si>
  <si>
    <t>-225561928</t>
  </si>
  <si>
    <t>(20,324+0,012)*14</t>
  </si>
  <si>
    <t>(38,645+20,621)*14</t>
  </si>
  <si>
    <t>-269900547</t>
  </si>
  <si>
    <t>-512488412</t>
  </si>
  <si>
    <t>-13750490</t>
  </si>
  <si>
    <t>453306469</t>
  </si>
  <si>
    <t>-849686566</t>
  </si>
  <si>
    <t>288263739</t>
  </si>
  <si>
    <t>713</t>
  </si>
  <si>
    <t>Izolace tepelné</t>
  </si>
  <si>
    <t>713131141</t>
  </si>
  <si>
    <t>Montáž izolace tepelné stěn lepením celoplošně rohoží, pásů, dílců, desek</t>
  </si>
  <si>
    <t>1974277612</t>
  </si>
  <si>
    <t>4,3*1,5</t>
  </si>
  <si>
    <t>63482236</t>
  </si>
  <si>
    <t>deska tepelně izolační z pěnového skla pevnost v tlaku 600kPa λ= 0,040-0,042 tl 100mm</t>
  </si>
  <si>
    <t>-1978748406</t>
  </si>
  <si>
    <t>6,45*1,05 "Přepočtené koeficientem množství</t>
  </si>
  <si>
    <t>998713101</t>
  </si>
  <si>
    <t>Přesun hmot tonážní pro izolace tepelné v objektech v do 6 m</t>
  </si>
  <si>
    <t>-70042238</t>
  </si>
  <si>
    <t>SO01.5 - Bourání a zasypávání stávajících septiků</t>
  </si>
  <si>
    <t>-1878763969</t>
  </si>
  <si>
    <t>bourání stávající dešťové kanalizace</t>
  </si>
  <si>
    <t>poměrná část výkopů je součástí zemních prací odlehčovacího potrubí</t>
  </si>
  <si>
    <t>20*1,9</t>
  </si>
  <si>
    <t>113107322</t>
  </si>
  <si>
    <t>Odstranění podkladu z kameniva drceného tl přes 100 do 200 mm strojně pl do 50 m2</t>
  </si>
  <si>
    <t>1064189253</t>
  </si>
  <si>
    <t>20*1,3</t>
  </si>
  <si>
    <t>-1501490882</t>
  </si>
  <si>
    <t>475485449</t>
  </si>
  <si>
    <t>bourání</t>
  </si>
  <si>
    <t>90406302</t>
  </si>
  <si>
    <t>899114616</t>
  </si>
  <si>
    <t>8*1,3</t>
  </si>
  <si>
    <t>2*2*7</t>
  </si>
  <si>
    <t>132254203</t>
  </si>
  <si>
    <t>Hloubení zapažených rýh š do 2000 mm v hornině třídy těžitelnosti I skupiny 3 objem do 100 m3</t>
  </si>
  <si>
    <t>1811897150</t>
  </si>
  <si>
    <t>rýhy - průměrná hloubka výkopu 2,00 m</t>
  </si>
  <si>
    <t>tl. skladby stávajícího rostlého terénu 0,2 m, chodníku ze zámkové dlažby 0,21m</t>
  </si>
  <si>
    <t>(8*(2,00-0,2)*1,3)*0,8</t>
  </si>
  <si>
    <t>chodník ze zámkové dlažby</t>
  </si>
  <si>
    <t>(20*(2,00-0,21)*1,3)*0,8</t>
  </si>
  <si>
    <t>132354201</t>
  </si>
  <si>
    <t>Hloubení zapažených rýh š do 2000 mm v hornině třídy těžitelnosti II skupiny 4 objem do 20 m3</t>
  </si>
  <si>
    <t>201178490</t>
  </si>
  <si>
    <t>(8*(2,00-0,2)*1,3)*0,2</t>
  </si>
  <si>
    <t>(20*(2,00-0,21)*1,3)*0,2</t>
  </si>
  <si>
    <t>23518619</t>
  </si>
  <si>
    <t>(52,028+13,052)*0,1</t>
  </si>
  <si>
    <t>431012529</t>
  </si>
  <si>
    <t>28*2*2</t>
  </si>
  <si>
    <t>-2338909</t>
  </si>
  <si>
    <t>-846935712</t>
  </si>
  <si>
    <t>802*0,8</t>
  </si>
  <si>
    <t>-1072804606</t>
  </si>
  <si>
    <t>802*0,2</t>
  </si>
  <si>
    <t>1277858301</t>
  </si>
  <si>
    <t>373482426</t>
  </si>
  <si>
    <t>-1468579615</t>
  </si>
  <si>
    <t>28*2*1,3</t>
  </si>
  <si>
    <t>2*2*2*7</t>
  </si>
  <si>
    <t>10*6,6*3,4*3</t>
  </si>
  <si>
    <t>-939074240</t>
  </si>
  <si>
    <t>12*7*3</t>
  </si>
  <si>
    <t>-1822401941</t>
  </si>
  <si>
    <t>530447346</t>
  </si>
  <si>
    <t>278250907</t>
  </si>
  <si>
    <t>290,4*0,02 "Přepočtené koeficientem množství</t>
  </si>
  <si>
    <t>-890191359</t>
  </si>
  <si>
    <t>stávající dešťová kanalizace</t>
  </si>
  <si>
    <t>65614789</t>
  </si>
  <si>
    <t>1749552561</t>
  </si>
  <si>
    <t>-259066390</t>
  </si>
  <si>
    <t>20*1,9*0,3</t>
  </si>
  <si>
    <t>11,4*1,03 "Přepočtené koeficientem množství</t>
  </si>
  <si>
    <t>810471811</t>
  </si>
  <si>
    <t>Bourání stávajícího potrubí z betonu DN přes 600 do 800</t>
  </si>
  <si>
    <t>-1031252148</t>
  </si>
  <si>
    <t>890211851</t>
  </si>
  <si>
    <t>Bourání šachet z prostého betonu strojně obestavěného prostoru do 1,5 m3</t>
  </si>
  <si>
    <t>103280979</t>
  </si>
  <si>
    <t>šachet mezi domy a septiky</t>
  </si>
  <si>
    <t>3,14*0,5*0,5*1,9*3</t>
  </si>
  <si>
    <t>šachty v ul. Za můstkem</t>
  </si>
  <si>
    <t>3,14*0,5*0,5*1,9*2</t>
  </si>
  <si>
    <t>šachty na stávající dešťové kanalizaci</t>
  </si>
  <si>
    <t>89096181R</t>
  </si>
  <si>
    <t xml:space="preserve">Bourání septiků, jímek a šachet z prostého betonu strojně </t>
  </si>
  <si>
    <t>-1787289765</t>
  </si>
  <si>
    <t>septiků</t>
  </si>
  <si>
    <t>10*3,4*0,25*2*3</t>
  </si>
  <si>
    <t>6,6*3,4*0,25*2*3</t>
  </si>
  <si>
    <t>10*6,6*0,3*3</t>
  </si>
  <si>
    <t>10*6,6*0,5*3</t>
  </si>
  <si>
    <t>čístírny odpadních vod</t>
  </si>
  <si>
    <t>2,7*3*0,25*2</t>
  </si>
  <si>
    <t>6,2*3*0,25*2</t>
  </si>
  <si>
    <t>2,7*6,2*0,2</t>
  </si>
  <si>
    <t>2,7*6,2*0,35*2</t>
  </si>
  <si>
    <t>šachta u stáv. čistírny odpadních vod</t>
  </si>
  <si>
    <t>2,4*2,5*0,25*4</t>
  </si>
  <si>
    <t>2,4*2,4*0,2</t>
  </si>
  <si>
    <t>2,4*2,4*0,3</t>
  </si>
  <si>
    <t>899103211</t>
  </si>
  <si>
    <t>Demontáž poklopů litinových nebo ocelových včetně rámů hmotnosti přes 100 do 150 kg</t>
  </si>
  <si>
    <t>1680254172</t>
  </si>
  <si>
    <t>1943480884</t>
  </si>
  <si>
    <t>-1116363830</t>
  </si>
  <si>
    <t>28*0,3</t>
  </si>
  <si>
    <t>8,4*1,02 "Přepočtené koeficientem množství</t>
  </si>
  <si>
    <t>-1732156823</t>
  </si>
  <si>
    <t>-685312579</t>
  </si>
  <si>
    <t>-1567937897</t>
  </si>
  <si>
    <t>7,54</t>
  </si>
  <si>
    <t>1783602665</t>
  </si>
  <si>
    <t>7,54*14</t>
  </si>
  <si>
    <t>680092668</t>
  </si>
  <si>
    <t>9,88+8,12+66,6+18,376+493,427</t>
  </si>
  <si>
    <t>ocel</t>
  </si>
  <si>
    <t>1,05</t>
  </si>
  <si>
    <t>-1847419157</t>
  </si>
  <si>
    <t>(9,88+8,12+66,6+18,376+493,427)*14</t>
  </si>
  <si>
    <t>1,05*14</t>
  </si>
  <si>
    <t>-320687666</t>
  </si>
  <si>
    <t>997013871</t>
  </si>
  <si>
    <t>Poplatek za uložení stavebního odpadu na recyklační skládce (skládkovné) směsného stavebního a demoličního kód odpadu 17 09 04</t>
  </si>
  <si>
    <t>-1566547529</t>
  </si>
  <si>
    <t>-1624903703</t>
  </si>
  <si>
    <t>-1627127708</t>
  </si>
  <si>
    <t>1833236524</t>
  </si>
  <si>
    <t>VON - Vedlejší a ostatní náklady</t>
  </si>
  <si>
    <t>VRN -  Vedlejší rozpočtové náklady</t>
  </si>
  <si>
    <t xml:space="preserve">    VRN1 -  Průzkumné, geodetické a projektové práce</t>
  </si>
  <si>
    <t xml:space="preserve">    VRN3 -  Zařízení staveniště</t>
  </si>
  <si>
    <t xml:space="preserve">    VRN4 -  Inženýrská činnost</t>
  </si>
  <si>
    <t xml:space="preserve">    VRN5 - Finanční náklady</t>
  </si>
  <si>
    <t xml:space="preserve">    VRN7 -  Provozní vlivy</t>
  </si>
  <si>
    <t xml:space="preserve">    VRN9 -  Ostatní náklady</t>
  </si>
  <si>
    <t>VRN</t>
  </si>
  <si>
    <t xml:space="preserve"> Vedlejší rozpočtové náklady</t>
  </si>
  <si>
    <t>VRN1</t>
  </si>
  <si>
    <t xml:space="preserve"> Průzkumné, geodetické a projektové práce</t>
  </si>
  <si>
    <t>011002110</t>
  </si>
  <si>
    <t>Vytyčení stávajících inženýrských sítí</t>
  </si>
  <si>
    <t>1103108770</t>
  </si>
  <si>
    <t>012002210</t>
  </si>
  <si>
    <t>Geodetické práce - inženýrské sítě</t>
  </si>
  <si>
    <t>571946936</t>
  </si>
  <si>
    <t>380,4</t>
  </si>
  <si>
    <t>181,1</t>
  </si>
  <si>
    <t>013254010</t>
  </si>
  <si>
    <t>Dokumentace skutečného provedení stavby</t>
  </si>
  <si>
    <t>-19734442</t>
  </si>
  <si>
    <t>013254110</t>
  </si>
  <si>
    <t>Zhotovení provozní a schvalovací dokumentace stavby</t>
  </si>
  <si>
    <t>228707023</t>
  </si>
  <si>
    <t>013254220</t>
  </si>
  <si>
    <t>Zhotovení výrobní dokumentace stavby</t>
  </si>
  <si>
    <t>1853951337</t>
  </si>
  <si>
    <t>013254330</t>
  </si>
  <si>
    <t>Vypracování povodňového plánu, havarijného plánu, provozního řádu, provozní a bezpečnostní předpisy</t>
  </si>
  <si>
    <t>-1467106386</t>
  </si>
  <si>
    <t>VRN3</t>
  </si>
  <si>
    <t xml:space="preserve"> Zařízení staveniště</t>
  </si>
  <si>
    <t>030001110</t>
  </si>
  <si>
    <t>Zařízení staveniště - kompletní náklady ( např. stavební buňky, mobilní toalety, sklady, oplocení staveniště, přechodové lávky, přejezdové plechy, mobilní zábrany, žebříky pro výkopy atd... )</t>
  </si>
  <si>
    <t>-1642687384</t>
  </si>
  <si>
    <t>VRN4</t>
  </si>
  <si>
    <t xml:space="preserve"> Inženýrská činnost</t>
  </si>
  <si>
    <t>040001110</t>
  </si>
  <si>
    <t>Inženýrská činnost</t>
  </si>
  <si>
    <t>1024</t>
  </si>
  <si>
    <t>1925115094</t>
  </si>
  <si>
    <t>043134110</t>
  </si>
  <si>
    <t>Zkoušky hutnící</t>
  </si>
  <si>
    <t>-786779606</t>
  </si>
  <si>
    <t>043144150</t>
  </si>
  <si>
    <t>Zkoušky těsnosti RŠ vč. protokolu</t>
  </si>
  <si>
    <t>-563126252</t>
  </si>
  <si>
    <t>OK</t>
  </si>
  <si>
    <t>UŠ</t>
  </si>
  <si>
    <t>044002110</t>
  </si>
  <si>
    <t>Revize a zpráva o revizi</t>
  </si>
  <si>
    <t>-1971547551</t>
  </si>
  <si>
    <t>045002110</t>
  </si>
  <si>
    <t>Kompletační a koordinační činnost</t>
  </si>
  <si>
    <t>-2083895025</t>
  </si>
  <si>
    <t>VRN5</t>
  </si>
  <si>
    <t>Finanční náklady</t>
  </si>
  <si>
    <t>053002110</t>
  </si>
  <si>
    <t>Poplatky za dočasné zábory pozemků</t>
  </si>
  <si>
    <t>-1177342989</t>
  </si>
  <si>
    <t>VRN7</t>
  </si>
  <si>
    <t xml:space="preserve"> Provozní vlivy</t>
  </si>
  <si>
    <t>072002110</t>
  </si>
  <si>
    <t>Dopravně inženýrská opatření - návrh dočasného dopravního opatření, dočasné dopravní značení</t>
  </si>
  <si>
    <t>-1735259754</t>
  </si>
  <si>
    <t>VRN9</t>
  </si>
  <si>
    <t xml:space="preserve"> Ostatní náklady</t>
  </si>
  <si>
    <t>091001120</t>
  </si>
  <si>
    <t>Vyčerpání vč. odvezení splašků za stávajícího septiku vč. vyčištění tlakovou vodou</t>
  </si>
  <si>
    <t>-45095124</t>
  </si>
  <si>
    <t>091001130</t>
  </si>
  <si>
    <t>Vyčerpání vč. odvezení kalů ze stávající ČOV vč. vyčištění tlakovou vodou</t>
  </si>
  <si>
    <t>-545804370</t>
  </si>
  <si>
    <t>091001520</t>
  </si>
  <si>
    <t>Ručně kopané sondy</t>
  </si>
  <si>
    <t>-1932950535</t>
  </si>
  <si>
    <t>091001800</t>
  </si>
  <si>
    <t>Provizorní zajištění sloupů elektrického vedení nebo sloupů VO</t>
  </si>
  <si>
    <t>425303218</t>
  </si>
  <si>
    <t>1+1+1+1</t>
  </si>
  <si>
    <t>091002010</t>
  </si>
  <si>
    <t>Ochrana stromů, porostů a vegetačních ploch při stavebních pracích</t>
  </si>
  <si>
    <t>-1917312404</t>
  </si>
  <si>
    <t>091002620</t>
  </si>
  <si>
    <t>Fotodokumentace stávajícího stavu dotčených pozemků a nemovitostí</t>
  </si>
  <si>
    <t>825459077</t>
  </si>
  <si>
    <t>091003110</t>
  </si>
  <si>
    <t>Vedlejší rozpočtové náklady a ostatní náklady</t>
  </si>
  <si>
    <t>584182527</t>
  </si>
  <si>
    <t>šachty v ulici Za Můstkem</t>
  </si>
  <si>
    <t>11x0,27</t>
  </si>
  <si>
    <t>R</t>
  </si>
  <si>
    <t>Stranová přeložka POD včetně ubourání betonové plochy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</si>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</sst>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4" borderId="0" xfId="0" applyFont="1" applyFill="1" applyAlignment="1">
      <alignment horizontal="left" vertical="center"/>
    </xf>
    <xf numFmtId="4" fontId="22" fillId="4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workbookViewId="0"/>
  </sheetViews>
  <sheetFormatPr defaultRowHeight="10"/>
  <cols>
    <col min="1" max="1" width="8.88671875" customWidth="1"/>
    <col min="2" max="2" width="1.6640625" customWidth="1"/>
    <col min="3" max="3" width="4.44140625" customWidth="1"/>
    <col min="4" max="33" width="2.88671875" customWidth="1"/>
    <col min="34" max="34" width="3.5546875" customWidth="1"/>
    <col min="35" max="35" width="42.33203125" customWidth="1"/>
    <col min="36" max="37" width="2.5546875" customWidth="1"/>
    <col min="38" max="38" width="8.88671875" customWidth="1"/>
    <col min="39" max="39" width="3.5546875" customWidth="1"/>
    <col min="40" max="40" width="14.33203125" customWidth="1"/>
    <col min="41" max="41" width="8" customWidth="1"/>
    <col min="42" max="42" width="4.44140625" customWidth="1"/>
    <col min="43" max="43" width="16.6640625" hidden="1" customWidth="1"/>
    <col min="44" max="44" width="14.5546875" customWidth="1"/>
    <col min="45" max="47" width="27.6640625" hidden="1" customWidth="1"/>
    <col min="48" max="49" width="23.109375" hidden="1" customWidth="1"/>
    <col min="50" max="51" width="26.6640625" hidden="1" customWidth="1"/>
    <col min="52" max="52" width="23.109375" hidden="1" customWidth="1"/>
    <col min="53" max="53" width="20.5546875" hidden="1" customWidth="1"/>
    <col min="54" max="54" width="26.6640625" hidden="1" customWidth="1"/>
    <col min="55" max="55" width="23.109375" hidden="1" customWidth="1"/>
    <col min="56" max="56" width="20.5546875" hidden="1" customWidth="1"/>
    <col min="57" max="57" width="71.109375" customWidth="1"/>
    <col min="71" max="91" width="9.10937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7" customHeight="1">
      <c r="AR2" s="179" t="s">
        <v>5</v>
      </c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S2" s="16" t="s">
        <v>6</v>
      </c>
      <c r="BT2" s="16" t="s">
        <v>7</v>
      </c>
    </row>
    <row r="3" spans="1:74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ht="12" customHeight="1">
      <c r="B5" s="19"/>
      <c r="D5" s="22" t="s">
        <v>12</v>
      </c>
      <c r="K5" s="188" t="s">
        <v>13</v>
      </c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R5" s="19"/>
      <c r="BS5" s="16" t="s">
        <v>6</v>
      </c>
    </row>
    <row r="6" spans="1:74" ht="37" customHeight="1">
      <c r="B6" s="19"/>
      <c r="D6" s="24" t="s">
        <v>14</v>
      </c>
      <c r="K6" s="189" t="s">
        <v>15</v>
      </c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R6" s="19"/>
      <c r="BS6" s="16" t="s">
        <v>6</v>
      </c>
    </row>
    <row r="7" spans="1:74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18</v>
      </c>
      <c r="K8" s="23" t="s">
        <v>19</v>
      </c>
      <c r="AK8" s="25" t="s">
        <v>20</v>
      </c>
      <c r="AN8" s="23" t="s">
        <v>21</v>
      </c>
      <c r="AR8" s="19"/>
      <c r="BS8" s="16" t="s">
        <v>6</v>
      </c>
    </row>
    <row r="9" spans="1:74" ht="14.4" customHeight="1">
      <c r="B9" s="19"/>
      <c r="AR9" s="19"/>
      <c r="BS9" s="16" t="s">
        <v>6</v>
      </c>
    </row>
    <row r="10" spans="1:74" ht="12" customHeight="1">
      <c r="B10" s="19"/>
      <c r="D10" s="25" t="s">
        <v>22</v>
      </c>
      <c r="AK10" s="25" t="s">
        <v>23</v>
      </c>
      <c r="AN10" s="23" t="s">
        <v>1</v>
      </c>
      <c r="AR10" s="19"/>
      <c r="BS10" s="16" t="s">
        <v>6</v>
      </c>
    </row>
    <row r="11" spans="1:74" ht="18.5" customHeight="1">
      <c r="B11" s="19"/>
      <c r="E11" s="23" t="s">
        <v>24</v>
      </c>
      <c r="AK11" s="25" t="s">
        <v>25</v>
      </c>
      <c r="AN11" s="23" t="s">
        <v>1</v>
      </c>
      <c r="AR11" s="19"/>
      <c r="BS11" s="16" t="s">
        <v>6</v>
      </c>
    </row>
    <row r="12" spans="1:74" ht="7" customHeight="1">
      <c r="B12" s="19"/>
      <c r="AR12" s="19"/>
      <c r="BS12" s="16" t="s">
        <v>6</v>
      </c>
    </row>
    <row r="13" spans="1:74" ht="12" customHeight="1">
      <c r="B13" s="19"/>
      <c r="D13" s="25" t="s">
        <v>26</v>
      </c>
      <c r="AK13" s="25" t="s">
        <v>23</v>
      </c>
      <c r="AN13" s="23" t="s">
        <v>1</v>
      </c>
      <c r="AR13" s="19"/>
      <c r="BS13" s="16" t="s">
        <v>6</v>
      </c>
    </row>
    <row r="14" spans="1:74" ht="12.5">
      <c r="B14" s="19"/>
      <c r="E14" s="23" t="s">
        <v>24</v>
      </c>
      <c r="AK14" s="25" t="s">
        <v>25</v>
      </c>
      <c r="AN14" s="23" t="s">
        <v>1</v>
      </c>
      <c r="AR14" s="19"/>
      <c r="BS14" s="16" t="s">
        <v>6</v>
      </c>
    </row>
    <row r="15" spans="1:74" ht="7" customHeight="1">
      <c r="B15" s="19"/>
      <c r="AR15" s="19"/>
      <c r="BS15" s="16" t="s">
        <v>3</v>
      </c>
    </row>
    <row r="16" spans="1:74" ht="12" customHeight="1">
      <c r="B16" s="19"/>
      <c r="D16" s="25" t="s">
        <v>27</v>
      </c>
      <c r="AK16" s="25" t="s">
        <v>23</v>
      </c>
      <c r="AN16" s="23" t="s">
        <v>28</v>
      </c>
      <c r="AR16" s="19"/>
      <c r="BS16" s="16" t="s">
        <v>3</v>
      </c>
    </row>
    <row r="17" spans="2:71" ht="18.5" customHeight="1">
      <c r="B17" s="19"/>
      <c r="E17" s="23" t="s">
        <v>29</v>
      </c>
      <c r="AK17" s="25" t="s">
        <v>25</v>
      </c>
      <c r="AN17" s="23" t="s">
        <v>30</v>
      </c>
      <c r="AR17" s="19"/>
      <c r="BS17" s="16" t="s">
        <v>3</v>
      </c>
    </row>
    <row r="18" spans="2:71" ht="7" customHeight="1">
      <c r="B18" s="19"/>
      <c r="AR18" s="19"/>
      <c r="BS18" s="16" t="s">
        <v>6</v>
      </c>
    </row>
    <row r="19" spans="2:71" ht="12" customHeight="1">
      <c r="B19" s="19"/>
      <c r="D19" s="25" t="s">
        <v>31</v>
      </c>
      <c r="AK19" s="25" t="s">
        <v>23</v>
      </c>
      <c r="AN19" s="23" t="s">
        <v>1</v>
      </c>
      <c r="AR19" s="19"/>
      <c r="BS19" s="16" t="s">
        <v>6</v>
      </c>
    </row>
    <row r="20" spans="2:71" ht="18.5" customHeight="1">
      <c r="B20" s="19"/>
      <c r="E20" s="23" t="s">
        <v>24</v>
      </c>
      <c r="AK20" s="25" t="s">
        <v>25</v>
      </c>
      <c r="AN20" s="23" t="s">
        <v>1</v>
      </c>
      <c r="AR20" s="19"/>
      <c r="BS20" s="16" t="s">
        <v>32</v>
      </c>
    </row>
    <row r="21" spans="2:71" ht="7" customHeight="1">
      <c r="B21" s="19"/>
      <c r="AR21" s="19"/>
    </row>
    <row r="22" spans="2:71" ht="12" customHeight="1">
      <c r="B22" s="19"/>
      <c r="D22" s="25" t="s">
        <v>33</v>
      </c>
      <c r="AR22" s="19"/>
    </row>
    <row r="23" spans="2:71" ht="14.4" customHeight="1">
      <c r="B23" s="19"/>
      <c r="E23" s="190" t="s">
        <v>1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R23" s="19"/>
    </row>
    <row r="24" spans="2:71" ht="7" customHeight="1">
      <c r="B24" s="19"/>
      <c r="AR24" s="19"/>
    </row>
    <row r="25" spans="2:71" ht="7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" customHeight="1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91">
        <f>ROUND(AG94,2)</f>
        <v>0</v>
      </c>
      <c r="AL26" s="192"/>
      <c r="AM26" s="192"/>
      <c r="AN26" s="192"/>
      <c r="AO26" s="192"/>
      <c r="AR26" s="28"/>
    </row>
    <row r="27" spans="2:71" s="1" customFormat="1" ht="7" customHeight="1">
      <c r="B27" s="28"/>
      <c r="AR27" s="28"/>
    </row>
    <row r="28" spans="2:71" s="1" customFormat="1" ht="12.5">
      <c r="B28" s="28"/>
      <c r="L28" s="193" t="s">
        <v>35</v>
      </c>
      <c r="M28" s="193"/>
      <c r="N28" s="193"/>
      <c r="O28" s="193"/>
      <c r="P28" s="193"/>
      <c r="W28" s="193" t="s">
        <v>36</v>
      </c>
      <c r="X28" s="193"/>
      <c r="Y28" s="193"/>
      <c r="Z28" s="193"/>
      <c r="AA28" s="193"/>
      <c r="AB28" s="193"/>
      <c r="AC28" s="193"/>
      <c r="AD28" s="193"/>
      <c r="AE28" s="193"/>
      <c r="AK28" s="193" t="s">
        <v>37</v>
      </c>
      <c r="AL28" s="193"/>
      <c r="AM28" s="193"/>
      <c r="AN28" s="193"/>
      <c r="AO28" s="193"/>
      <c r="AR28" s="28"/>
    </row>
    <row r="29" spans="2:71" s="2" customFormat="1" ht="14.4" customHeight="1">
      <c r="B29" s="32"/>
      <c r="D29" s="25" t="s">
        <v>38</v>
      </c>
      <c r="F29" s="25" t="s">
        <v>39</v>
      </c>
      <c r="L29" s="181">
        <v>0.21</v>
      </c>
      <c r="M29" s="182"/>
      <c r="N29" s="182"/>
      <c r="O29" s="182"/>
      <c r="P29" s="182"/>
      <c r="W29" s="183">
        <f>ROUND(AZ94, 2)</f>
        <v>0</v>
      </c>
      <c r="X29" s="182"/>
      <c r="Y29" s="182"/>
      <c r="Z29" s="182"/>
      <c r="AA29" s="182"/>
      <c r="AB29" s="182"/>
      <c r="AC29" s="182"/>
      <c r="AD29" s="182"/>
      <c r="AE29" s="182"/>
      <c r="AK29" s="183">
        <f>ROUND(AV94, 2)</f>
        <v>0</v>
      </c>
      <c r="AL29" s="182"/>
      <c r="AM29" s="182"/>
      <c r="AN29" s="182"/>
      <c r="AO29" s="182"/>
      <c r="AR29" s="32"/>
    </row>
    <row r="30" spans="2:71" s="2" customFormat="1" ht="14.4" customHeight="1">
      <c r="B30" s="32"/>
      <c r="F30" s="25" t="s">
        <v>40</v>
      </c>
      <c r="L30" s="181">
        <v>0.12</v>
      </c>
      <c r="M30" s="182"/>
      <c r="N30" s="182"/>
      <c r="O30" s="182"/>
      <c r="P30" s="182"/>
      <c r="W30" s="183">
        <f>ROUND(BA94, 2)</f>
        <v>0</v>
      </c>
      <c r="X30" s="182"/>
      <c r="Y30" s="182"/>
      <c r="Z30" s="182"/>
      <c r="AA30" s="182"/>
      <c r="AB30" s="182"/>
      <c r="AC30" s="182"/>
      <c r="AD30" s="182"/>
      <c r="AE30" s="182"/>
      <c r="AK30" s="183">
        <f>ROUND(AW94, 2)</f>
        <v>0</v>
      </c>
      <c r="AL30" s="182"/>
      <c r="AM30" s="182"/>
      <c r="AN30" s="182"/>
      <c r="AO30" s="182"/>
      <c r="AR30" s="32"/>
    </row>
    <row r="31" spans="2:71" s="2" customFormat="1" ht="14.4" hidden="1" customHeight="1">
      <c r="B31" s="32"/>
      <c r="F31" s="25" t="s">
        <v>41</v>
      </c>
      <c r="L31" s="181">
        <v>0.21</v>
      </c>
      <c r="M31" s="182"/>
      <c r="N31" s="182"/>
      <c r="O31" s="182"/>
      <c r="P31" s="182"/>
      <c r="W31" s="183">
        <f>ROUND(BB94, 2)</f>
        <v>0</v>
      </c>
      <c r="X31" s="182"/>
      <c r="Y31" s="182"/>
      <c r="Z31" s="182"/>
      <c r="AA31" s="182"/>
      <c r="AB31" s="182"/>
      <c r="AC31" s="182"/>
      <c r="AD31" s="182"/>
      <c r="AE31" s="182"/>
      <c r="AK31" s="183">
        <v>0</v>
      </c>
      <c r="AL31" s="182"/>
      <c r="AM31" s="182"/>
      <c r="AN31" s="182"/>
      <c r="AO31" s="182"/>
      <c r="AR31" s="32"/>
    </row>
    <row r="32" spans="2:71" s="2" customFormat="1" ht="14.4" hidden="1" customHeight="1">
      <c r="B32" s="32"/>
      <c r="F32" s="25" t="s">
        <v>42</v>
      </c>
      <c r="L32" s="181">
        <v>0.12</v>
      </c>
      <c r="M32" s="182"/>
      <c r="N32" s="182"/>
      <c r="O32" s="182"/>
      <c r="P32" s="182"/>
      <c r="W32" s="183">
        <f>ROUND(BC94, 2)</f>
        <v>0</v>
      </c>
      <c r="X32" s="182"/>
      <c r="Y32" s="182"/>
      <c r="Z32" s="182"/>
      <c r="AA32" s="182"/>
      <c r="AB32" s="182"/>
      <c r="AC32" s="182"/>
      <c r="AD32" s="182"/>
      <c r="AE32" s="182"/>
      <c r="AK32" s="183">
        <v>0</v>
      </c>
      <c r="AL32" s="182"/>
      <c r="AM32" s="182"/>
      <c r="AN32" s="182"/>
      <c r="AO32" s="182"/>
      <c r="AR32" s="32"/>
    </row>
    <row r="33" spans="2:44" s="2" customFormat="1" ht="14.4" hidden="1" customHeight="1">
      <c r="B33" s="32"/>
      <c r="F33" s="25" t="s">
        <v>43</v>
      </c>
      <c r="L33" s="181">
        <v>0</v>
      </c>
      <c r="M33" s="182"/>
      <c r="N33" s="182"/>
      <c r="O33" s="182"/>
      <c r="P33" s="182"/>
      <c r="W33" s="183">
        <f>ROUND(BD94, 2)</f>
        <v>0</v>
      </c>
      <c r="X33" s="182"/>
      <c r="Y33" s="182"/>
      <c r="Z33" s="182"/>
      <c r="AA33" s="182"/>
      <c r="AB33" s="182"/>
      <c r="AC33" s="182"/>
      <c r="AD33" s="182"/>
      <c r="AE33" s="182"/>
      <c r="AK33" s="183">
        <v>0</v>
      </c>
      <c r="AL33" s="182"/>
      <c r="AM33" s="182"/>
      <c r="AN33" s="182"/>
      <c r="AO33" s="182"/>
      <c r="AR33" s="32"/>
    </row>
    <row r="34" spans="2:44" s="1" customFormat="1" ht="7" customHeight="1">
      <c r="B34" s="28"/>
      <c r="AR34" s="28"/>
    </row>
    <row r="35" spans="2:44" s="1" customFormat="1" ht="25.9" customHeight="1">
      <c r="B35" s="28"/>
      <c r="C35" s="33"/>
      <c r="D35" s="34" t="s">
        <v>44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45</v>
      </c>
      <c r="U35" s="35"/>
      <c r="V35" s="35"/>
      <c r="W35" s="35"/>
      <c r="X35" s="187" t="s">
        <v>46</v>
      </c>
      <c r="Y35" s="185"/>
      <c r="Z35" s="185"/>
      <c r="AA35" s="185"/>
      <c r="AB35" s="185"/>
      <c r="AC35" s="35"/>
      <c r="AD35" s="35"/>
      <c r="AE35" s="35"/>
      <c r="AF35" s="35"/>
      <c r="AG35" s="35"/>
      <c r="AH35" s="35"/>
      <c r="AI35" s="35"/>
      <c r="AJ35" s="35"/>
      <c r="AK35" s="184">
        <f>SUM(AK26:AK33)</f>
        <v>0</v>
      </c>
      <c r="AL35" s="185"/>
      <c r="AM35" s="185"/>
      <c r="AN35" s="185"/>
      <c r="AO35" s="186"/>
      <c r="AP35" s="33"/>
      <c r="AQ35" s="33"/>
      <c r="AR35" s="28"/>
    </row>
    <row r="36" spans="2:44" s="1" customFormat="1" ht="7" customHeight="1">
      <c r="B36" s="28"/>
      <c r="AR36" s="28"/>
    </row>
    <row r="37" spans="2:44" s="1" customFormat="1" ht="14.4" customHeight="1">
      <c r="B37" s="28"/>
      <c r="AR37" s="28"/>
    </row>
    <row r="38" spans="2:44" ht="14.4" customHeight="1">
      <c r="B38" s="19"/>
      <c r="AR38" s="19"/>
    </row>
    <row r="39" spans="2:44" ht="14.4" customHeight="1">
      <c r="B39" s="19"/>
      <c r="AR39" s="19"/>
    </row>
    <row r="40" spans="2:44" ht="14.4" customHeight="1">
      <c r="B40" s="19"/>
      <c r="AR40" s="19"/>
    </row>
    <row r="41" spans="2:44" ht="14.4" customHeight="1">
      <c r="B41" s="19"/>
      <c r="AR41" s="19"/>
    </row>
    <row r="42" spans="2:44" ht="14.4" customHeight="1">
      <c r="B42" s="19"/>
      <c r="AR42" s="19"/>
    </row>
    <row r="43" spans="2:44" ht="14.4" customHeight="1">
      <c r="B43" s="19"/>
      <c r="AR43" s="19"/>
    </row>
    <row r="44" spans="2:44" ht="14.4" customHeight="1">
      <c r="B44" s="19"/>
      <c r="AR44" s="19"/>
    </row>
    <row r="45" spans="2:44" ht="14.4" customHeight="1">
      <c r="B45" s="19"/>
      <c r="AR45" s="19"/>
    </row>
    <row r="46" spans="2:44" ht="14.4" customHeight="1">
      <c r="B46" s="19"/>
      <c r="AR46" s="19"/>
    </row>
    <row r="47" spans="2:44" ht="14.4" customHeight="1">
      <c r="B47" s="19"/>
      <c r="AR47" s="19"/>
    </row>
    <row r="48" spans="2:44" ht="14.4" customHeight="1">
      <c r="B48" s="19"/>
      <c r="AR48" s="19"/>
    </row>
    <row r="49" spans="2:44" s="1" customFormat="1" ht="14.4" customHeight="1">
      <c r="B49" s="28"/>
      <c r="D49" s="37" t="s">
        <v>47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48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5">
      <c r="B60" s="28"/>
      <c r="D60" s="39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49</v>
      </c>
      <c r="AI60" s="30"/>
      <c r="AJ60" s="30"/>
      <c r="AK60" s="30"/>
      <c r="AL60" s="30"/>
      <c r="AM60" s="39" t="s">
        <v>50</v>
      </c>
      <c r="AN60" s="30"/>
      <c r="AO60" s="30"/>
      <c r="AR60" s="28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3">
      <c r="B64" s="28"/>
      <c r="D64" s="37" t="s">
        <v>51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52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5">
      <c r="B75" s="28"/>
      <c r="D75" s="39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49</v>
      </c>
      <c r="AI75" s="30"/>
      <c r="AJ75" s="30"/>
      <c r="AK75" s="30"/>
      <c r="AL75" s="30"/>
      <c r="AM75" s="39" t="s">
        <v>50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7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5" customHeight="1">
      <c r="B82" s="28"/>
      <c r="C82" s="20" t="s">
        <v>53</v>
      </c>
      <c r="AR82" s="28"/>
    </row>
    <row r="83" spans="1:91" s="1" customFormat="1" ht="7" customHeight="1">
      <c r="B83" s="28"/>
      <c r="AR83" s="28"/>
    </row>
    <row r="84" spans="1:91" s="3" customFormat="1" ht="12" customHeight="1">
      <c r="B84" s="44"/>
      <c r="C84" s="25" t="s">
        <v>12</v>
      </c>
      <c r="L84" s="3" t="str">
        <f>K5</f>
        <v>805-1/2024</v>
      </c>
      <c r="AR84" s="44"/>
    </row>
    <row r="85" spans="1:91" s="4" customFormat="1" ht="37" customHeight="1">
      <c r="B85" s="45"/>
      <c r="C85" s="46" t="s">
        <v>14</v>
      </c>
      <c r="L85" s="204" t="str">
        <f>K6</f>
        <v>Kanalizace - lokalita Bezručova, Bohumín</v>
      </c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R85" s="45"/>
    </row>
    <row r="86" spans="1:91" s="1" customFormat="1" ht="7" customHeight="1">
      <c r="B86" s="28"/>
      <c r="AR86" s="28"/>
    </row>
    <row r="87" spans="1:91" s="1" customFormat="1" ht="12" customHeight="1">
      <c r="B87" s="28"/>
      <c r="C87" s="25" t="s">
        <v>18</v>
      </c>
      <c r="L87" s="47" t="str">
        <f>IF(K8="","",K8)</f>
        <v>město Bohumín</v>
      </c>
      <c r="AI87" s="25" t="s">
        <v>20</v>
      </c>
      <c r="AM87" s="206" t="str">
        <f>IF(AN8= "","",AN8)</f>
        <v>21. 2. 2024</v>
      </c>
      <c r="AN87" s="206"/>
      <c r="AR87" s="28"/>
    </row>
    <row r="88" spans="1:91" s="1" customFormat="1" ht="7" customHeight="1">
      <c r="B88" s="28"/>
      <c r="AR88" s="28"/>
    </row>
    <row r="89" spans="1:91" s="1" customFormat="1" ht="26.4" customHeight="1">
      <c r="B89" s="28"/>
      <c r="C89" s="25" t="s">
        <v>22</v>
      </c>
      <c r="L89" s="3" t="str">
        <f>IF(E11= "","",E11)</f>
        <v xml:space="preserve"> </v>
      </c>
      <c r="AI89" s="25" t="s">
        <v>27</v>
      </c>
      <c r="AM89" s="207" t="str">
        <f>IF(E17="","",E17)</f>
        <v xml:space="preserve">Aquion s.r.o., Osadní 324/12a, 70 00 Praha 7   </v>
      </c>
      <c r="AN89" s="208"/>
      <c r="AO89" s="208"/>
      <c r="AP89" s="208"/>
      <c r="AR89" s="28"/>
      <c r="AS89" s="209" t="s">
        <v>54</v>
      </c>
      <c r="AT89" s="210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65" customHeight="1">
      <c r="B90" s="28"/>
      <c r="C90" s="25" t="s">
        <v>26</v>
      </c>
      <c r="L90" s="3" t="str">
        <f>IF(E14="","",E14)</f>
        <v xml:space="preserve"> </v>
      </c>
      <c r="AI90" s="25" t="s">
        <v>31</v>
      </c>
      <c r="AM90" s="207" t="str">
        <f>IF(E20="","",E20)</f>
        <v xml:space="preserve"> </v>
      </c>
      <c r="AN90" s="208"/>
      <c r="AO90" s="208"/>
      <c r="AP90" s="208"/>
      <c r="AR90" s="28"/>
      <c r="AS90" s="211"/>
      <c r="AT90" s="212"/>
      <c r="BD90" s="52"/>
    </row>
    <row r="91" spans="1:91" s="1" customFormat="1" ht="10.75" customHeight="1">
      <c r="B91" s="28"/>
      <c r="AR91" s="28"/>
      <c r="AS91" s="211"/>
      <c r="AT91" s="212"/>
      <c r="BD91" s="52"/>
    </row>
    <row r="92" spans="1:91" s="1" customFormat="1" ht="29.25" customHeight="1">
      <c r="B92" s="28"/>
      <c r="C92" s="199" t="s">
        <v>55</v>
      </c>
      <c r="D92" s="200"/>
      <c r="E92" s="200"/>
      <c r="F92" s="200"/>
      <c r="G92" s="200"/>
      <c r="H92" s="53"/>
      <c r="I92" s="201" t="s">
        <v>56</v>
      </c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3" t="s">
        <v>57</v>
      </c>
      <c r="AH92" s="200"/>
      <c r="AI92" s="200"/>
      <c r="AJ92" s="200"/>
      <c r="AK92" s="200"/>
      <c r="AL92" s="200"/>
      <c r="AM92" s="200"/>
      <c r="AN92" s="201" t="s">
        <v>58</v>
      </c>
      <c r="AO92" s="200"/>
      <c r="AP92" s="202"/>
      <c r="AQ92" s="54" t="s">
        <v>59</v>
      </c>
      <c r="AR92" s="28"/>
      <c r="AS92" s="55" t="s">
        <v>60</v>
      </c>
      <c r="AT92" s="56" t="s">
        <v>61</v>
      </c>
      <c r="AU92" s="56" t="s">
        <v>62</v>
      </c>
      <c r="AV92" s="56" t="s">
        <v>63</v>
      </c>
      <c r="AW92" s="56" t="s">
        <v>64</v>
      </c>
      <c r="AX92" s="56" t="s">
        <v>65</v>
      </c>
      <c r="AY92" s="56" t="s">
        <v>66</v>
      </c>
      <c r="AZ92" s="56" t="s">
        <v>67</v>
      </c>
      <c r="BA92" s="56" t="s">
        <v>68</v>
      </c>
      <c r="BB92" s="56" t="s">
        <v>69</v>
      </c>
      <c r="BC92" s="56" t="s">
        <v>70</v>
      </c>
      <c r="BD92" s="57" t="s">
        <v>71</v>
      </c>
    </row>
    <row r="93" spans="1:91" s="1" customFormat="1" ht="10.75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" customHeight="1">
      <c r="B94" s="59"/>
      <c r="C94" s="60" t="s">
        <v>72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97">
        <f>ROUND(SUM(AG95:AG100),2)</f>
        <v>0</v>
      </c>
      <c r="AH94" s="197"/>
      <c r="AI94" s="197"/>
      <c r="AJ94" s="197"/>
      <c r="AK94" s="197"/>
      <c r="AL94" s="197"/>
      <c r="AM94" s="197"/>
      <c r="AN94" s="198">
        <f t="shared" ref="AN94:AN100" si="0">SUM(AG94,AT94)</f>
        <v>0</v>
      </c>
      <c r="AO94" s="198"/>
      <c r="AP94" s="198"/>
      <c r="AQ94" s="63" t="s">
        <v>1</v>
      </c>
      <c r="AR94" s="59"/>
      <c r="AS94" s="64">
        <f>ROUND(SUM(AS95:AS100),2)</f>
        <v>0</v>
      </c>
      <c r="AT94" s="65">
        <f t="shared" ref="AT94:AT100" si="1">ROUND(SUM(AV94:AW94),2)</f>
        <v>0</v>
      </c>
      <c r="AU94" s="66">
        <f>ROUND(SUM(AU95:AU100),5)</f>
        <v>10273.69987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ROUND(SUM(AZ95:AZ100),2)</f>
        <v>0</v>
      </c>
      <c r="BA94" s="65">
        <f>ROUND(SUM(BA95:BA100),2)</f>
        <v>0</v>
      </c>
      <c r="BB94" s="65">
        <f>ROUND(SUM(BB95:BB100),2)</f>
        <v>0</v>
      </c>
      <c r="BC94" s="65">
        <f>ROUND(SUM(BC95:BC100),2)</f>
        <v>0</v>
      </c>
      <c r="BD94" s="67">
        <f>ROUND(SUM(BD95:BD100),2)</f>
        <v>0</v>
      </c>
      <c r="BS94" s="68" t="s">
        <v>73</v>
      </c>
      <c r="BT94" s="68" t="s">
        <v>74</v>
      </c>
      <c r="BU94" s="69" t="s">
        <v>75</v>
      </c>
      <c r="BV94" s="68" t="s">
        <v>76</v>
      </c>
      <c r="BW94" s="68" t="s">
        <v>4</v>
      </c>
      <c r="BX94" s="68" t="s">
        <v>77</v>
      </c>
      <c r="CL94" s="68" t="s">
        <v>1</v>
      </c>
    </row>
    <row r="95" spans="1:91" s="6" customFormat="1" ht="14.4" customHeight="1">
      <c r="A95" s="70" t="s">
        <v>78</v>
      </c>
      <c r="B95" s="71"/>
      <c r="C95" s="72"/>
      <c r="D95" s="196" t="s">
        <v>79</v>
      </c>
      <c r="E95" s="196"/>
      <c r="F95" s="196"/>
      <c r="G95" s="196"/>
      <c r="H95" s="196"/>
      <c r="I95" s="73"/>
      <c r="J95" s="196" t="s">
        <v>80</v>
      </c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4">
        <f>'SO01.1 - Gravitační kanal...'!J32</f>
        <v>0</v>
      </c>
      <c r="AH95" s="195"/>
      <c r="AI95" s="195"/>
      <c r="AJ95" s="195"/>
      <c r="AK95" s="195"/>
      <c r="AL95" s="195"/>
      <c r="AM95" s="195"/>
      <c r="AN95" s="194">
        <f t="shared" si="0"/>
        <v>0</v>
      </c>
      <c r="AO95" s="195"/>
      <c r="AP95" s="195"/>
      <c r="AQ95" s="74" t="s">
        <v>81</v>
      </c>
      <c r="AR95" s="71"/>
      <c r="AS95" s="75">
        <v>0</v>
      </c>
      <c r="AT95" s="76">
        <f t="shared" si="1"/>
        <v>0</v>
      </c>
      <c r="AU95" s="77">
        <f>'SO01.1 - Gravitační kanal...'!P130</f>
        <v>3859.7769959999987</v>
      </c>
      <c r="AV95" s="76">
        <f>'SO01.1 - Gravitační kanal...'!J35</f>
        <v>0</v>
      </c>
      <c r="AW95" s="76">
        <f>'SO01.1 - Gravitační kanal...'!J36</f>
        <v>0</v>
      </c>
      <c r="AX95" s="76">
        <f>'SO01.1 - Gravitační kanal...'!J37</f>
        <v>0</v>
      </c>
      <c r="AY95" s="76">
        <f>'SO01.1 - Gravitační kanal...'!J38</f>
        <v>0</v>
      </c>
      <c r="AZ95" s="76">
        <f>'SO01.1 - Gravitační kanal...'!F35</f>
        <v>0</v>
      </c>
      <c r="BA95" s="76">
        <f>'SO01.1 - Gravitační kanal...'!F36</f>
        <v>0</v>
      </c>
      <c r="BB95" s="76">
        <f>'SO01.1 - Gravitační kanal...'!F37</f>
        <v>0</v>
      </c>
      <c r="BC95" s="76">
        <f>'SO01.1 - Gravitační kanal...'!F38</f>
        <v>0</v>
      </c>
      <c r="BD95" s="78">
        <f>'SO01.1 - Gravitační kanal...'!F39</f>
        <v>0</v>
      </c>
      <c r="BT95" s="79" t="s">
        <v>82</v>
      </c>
      <c r="BV95" s="79" t="s">
        <v>76</v>
      </c>
      <c r="BW95" s="79" t="s">
        <v>83</v>
      </c>
      <c r="BX95" s="79" t="s">
        <v>4</v>
      </c>
      <c r="CL95" s="79" t="s">
        <v>1</v>
      </c>
      <c r="CM95" s="79" t="s">
        <v>84</v>
      </c>
    </row>
    <row r="96" spans="1:91" s="6" customFormat="1" ht="24.65" customHeight="1">
      <c r="A96" s="70" t="s">
        <v>78</v>
      </c>
      <c r="B96" s="71"/>
      <c r="C96" s="72"/>
      <c r="D96" s="196" t="s">
        <v>85</v>
      </c>
      <c r="E96" s="196"/>
      <c r="F96" s="196"/>
      <c r="G96" s="196"/>
      <c r="H96" s="196"/>
      <c r="I96" s="73"/>
      <c r="J96" s="196" t="s">
        <v>86</v>
      </c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/>
      <c r="AD96" s="196"/>
      <c r="AE96" s="196"/>
      <c r="AF96" s="196"/>
      <c r="AG96" s="194">
        <f>'SO01.2 - Výtlačné potrubí...'!J32</f>
        <v>0</v>
      </c>
      <c r="AH96" s="195"/>
      <c r="AI96" s="195"/>
      <c r="AJ96" s="195"/>
      <c r="AK96" s="195"/>
      <c r="AL96" s="195"/>
      <c r="AM96" s="195"/>
      <c r="AN96" s="194">
        <f t="shared" si="0"/>
        <v>0</v>
      </c>
      <c r="AO96" s="195"/>
      <c r="AP96" s="195"/>
      <c r="AQ96" s="74" t="s">
        <v>81</v>
      </c>
      <c r="AR96" s="71"/>
      <c r="AS96" s="75">
        <v>0</v>
      </c>
      <c r="AT96" s="76">
        <f t="shared" si="1"/>
        <v>0</v>
      </c>
      <c r="AU96" s="77">
        <f>'SO01.2 - Výtlačné potrubí...'!P129</f>
        <v>1237.3867799999998</v>
      </c>
      <c r="AV96" s="76">
        <f>'SO01.2 - Výtlačné potrubí...'!J35</f>
        <v>0</v>
      </c>
      <c r="AW96" s="76">
        <f>'SO01.2 - Výtlačné potrubí...'!J36</f>
        <v>0</v>
      </c>
      <c r="AX96" s="76">
        <f>'SO01.2 - Výtlačné potrubí...'!J37</f>
        <v>0</v>
      </c>
      <c r="AY96" s="76">
        <f>'SO01.2 - Výtlačné potrubí...'!J38</f>
        <v>0</v>
      </c>
      <c r="AZ96" s="76">
        <f>'SO01.2 - Výtlačné potrubí...'!F35</f>
        <v>0</v>
      </c>
      <c r="BA96" s="76">
        <f>'SO01.2 - Výtlačné potrubí...'!F36</f>
        <v>0</v>
      </c>
      <c r="BB96" s="76">
        <f>'SO01.2 - Výtlačné potrubí...'!F37</f>
        <v>0</v>
      </c>
      <c r="BC96" s="76">
        <f>'SO01.2 - Výtlačné potrubí...'!F38</f>
        <v>0</v>
      </c>
      <c r="BD96" s="78">
        <f>'SO01.2 - Výtlačné potrubí...'!F39</f>
        <v>0</v>
      </c>
      <c r="BT96" s="79" t="s">
        <v>82</v>
      </c>
      <c r="BV96" s="79" t="s">
        <v>76</v>
      </c>
      <c r="BW96" s="79" t="s">
        <v>87</v>
      </c>
      <c r="BX96" s="79" t="s">
        <v>4</v>
      </c>
      <c r="CL96" s="79" t="s">
        <v>1</v>
      </c>
      <c r="CM96" s="79" t="s">
        <v>84</v>
      </c>
    </row>
    <row r="97" spans="1:91" s="6" customFormat="1" ht="14.4" customHeight="1">
      <c r="A97" s="70" t="s">
        <v>78</v>
      </c>
      <c r="B97" s="71"/>
      <c r="C97" s="72"/>
      <c r="D97" s="196" t="s">
        <v>88</v>
      </c>
      <c r="E97" s="196"/>
      <c r="F97" s="196"/>
      <c r="G97" s="196"/>
      <c r="H97" s="196"/>
      <c r="I97" s="73"/>
      <c r="J97" s="196" t="s">
        <v>89</v>
      </c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  <c r="AC97" s="196"/>
      <c r="AD97" s="196"/>
      <c r="AE97" s="196"/>
      <c r="AF97" s="196"/>
      <c r="AG97" s="194">
        <f>'SO01.3 - ČSOV'!J32</f>
        <v>0</v>
      </c>
      <c r="AH97" s="195"/>
      <c r="AI97" s="195"/>
      <c r="AJ97" s="195"/>
      <c r="AK97" s="195"/>
      <c r="AL97" s="195"/>
      <c r="AM97" s="195"/>
      <c r="AN97" s="194">
        <f t="shared" si="0"/>
        <v>0</v>
      </c>
      <c r="AO97" s="195"/>
      <c r="AP97" s="195"/>
      <c r="AQ97" s="74" t="s">
        <v>81</v>
      </c>
      <c r="AR97" s="71"/>
      <c r="AS97" s="75">
        <v>0</v>
      </c>
      <c r="AT97" s="76">
        <f t="shared" si="1"/>
        <v>0</v>
      </c>
      <c r="AU97" s="77">
        <f>'SO01.3 - ČSOV'!P133</f>
        <v>1999.8239589999998</v>
      </c>
      <c r="AV97" s="76">
        <f>'SO01.3 - ČSOV'!J35</f>
        <v>0</v>
      </c>
      <c r="AW97" s="76">
        <f>'SO01.3 - ČSOV'!J36</f>
        <v>0</v>
      </c>
      <c r="AX97" s="76">
        <f>'SO01.3 - ČSOV'!J37</f>
        <v>0</v>
      </c>
      <c r="AY97" s="76">
        <f>'SO01.3 - ČSOV'!J38</f>
        <v>0</v>
      </c>
      <c r="AZ97" s="76">
        <f>'SO01.3 - ČSOV'!F35</f>
        <v>0</v>
      </c>
      <c r="BA97" s="76">
        <f>'SO01.3 - ČSOV'!F36</f>
        <v>0</v>
      </c>
      <c r="BB97" s="76">
        <f>'SO01.3 - ČSOV'!F37</f>
        <v>0</v>
      </c>
      <c r="BC97" s="76">
        <f>'SO01.3 - ČSOV'!F38</f>
        <v>0</v>
      </c>
      <c r="BD97" s="78">
        <f>'SO01.3 - ČSOV'!F39</f>
        <v>0</v>
      </c>
      <c r="BT97" s="79" t="s">
        <v>82</v>
      </c>
      <c r="BV97" s="79" t="s">
        <v>76</v>
      </c>
      <c r="BW97" s="79" t="s">
        <v>90</v>
      </c>
      <c r="BX97" s="79" t="s">
        <v>4</v>
      </c>
      <c r="CL97" s="79" t="s">
        <v>1</v>
      </c>
      <c r="CM97" s="79" t="s">
        <v>84</v>
      </c>
    </row>
    <row r="98" spans="1:91" s="6" customFormat="1" ht="24.65" customHeight="1">
      <c r="A98" s="70" t="s">
        <v>78</v>
      </c>
      <c r="B98" s="71"/>
      <c r="C98" s="72"/>
      <c r="D98" s="196" t="s">
        <v>91</v>
      </c>
      <c r="E98" s="196"/>
      <c r="F98" s="196"/>
      <c r="G98" s="196"/>
      <c r="H98" s="196"/>
      <c r="I98" s="73"/>
      <c r="J98" s="196" t="s">
        <v>92</v>
      </c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4">
        <f>'SO01.4 - Odlehčovací komo...'!J32</f>
        <v>0</v>
      </c>
      <c r="AH98" s="195"/>
      <c r="AI98" s="195"/>
      <c r="AJ98" s="195"/>
      <c r="AK98" s="195"/>
      <c r="AL98" s="195"/>
      <c r="AM98" s="195"/>
      <c r="AN98" s="194">
        <f t="shared" si="0"/>
        <v>0</v>
      </c>
      <c r="AO98" s="195"/>
      <c r="AP98" s="195"/>
      <c r="AQ98" s="74" t="s">
        <v>81</v>
      </c>
      <c r="AR98" s="71"/>
      <c r="AS98" s="75">
        <v>0</v>
      </c>
      <c r="AT98" s="76">
        <f t="shared" si="1"/>
        <v>0</v>
      </c>
      <c r="AU98" s="77">
        <f>'SO01.4 - Odlehčovací komo...'!P132</f>
        <v>1664.2825950000001</v>
      </c>
      <c r="AV98" s="76">
        <f>'SO01.4 - Odlehčovací komo...'!J35</f>
        <v>0</v>
      </c>
      <c r="AW98" s="76">
        <f>'SO01.4 - Odlehčovací komo...'!J36</f>
        <v>0</v>
      </c>
      <c r="AX98" s="76">
        <f>'SO01.4 - Odlehčovací komo...'!J37</f>
        <v>0</v>
      </c>
      <c r="AY98" s="76">
        <f>'SO01.4 - Odlehčovací komo...'!J38</f>
        <v>0</v>
      </c>
      <c r="AZ98" s="76">
        <f>'SO01.4 - Odlehčovací komo...'!F35</f>
        <v>0</v>
      </c>
      <c r="BA98" s="76">
        <f>'SO01.4 - Odlehčovací komo...'!F36</f>
        <v>0</v>
      </c>
      <c r="BB98" s="76">
        <f>'SO01.4 - Odlehčovací komo...'!F37</f>
        <v>0</v>
      </c>
      <c r="BC98" s="76">
        <f>'SO01.4 - Odlehčovací komo...'!F38</f>
        <v>0</v>
      </c>
      <c r="BD98" s="78">
        <f>'SO01.4 - Odlehčovací komo...'!F39</f>
        <v>0</v>
      </c>
      <c r="BT98" s="79" t="s">
        <v>82</v>
      </c>
      <c r="BV98" s="79" t="s">
        <v>76</v>
      </c>
      <c r="BW98" s="79" t="s">
        <v>93</v>
      </c>
      <c r="BX98" s="79" t="s">
        <v>4</v>
      </c>
      <c r="CL98" s="79" t="s">
        <v>1</v>
      </c>
      <c r="CM98" s="79" t="s">
        <v>84</v>
      </c>
    </row>
    <row r="99" spans="1:91" s="6" customFormat="1" ht="14.4" customHeight="1">
      <c r="A99" s="70" t="s">
        <v>78</v>
      </c>
      <c r="B99" s="71"/>
      <c r="C99" s="72"/>
      <c r="D99" s="196" t="s">
        <v>94</v>
      </c>
      <c r="E99" s="196"/>
      <c r="F99" s="196"/>
      <c r="G99" s="196"/>
      <c r="H99" s="196"/>
      <c r="I99" s="73"/>
      <c r="J99" s="196" t="s">
        <v>95</v>
      </c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6"/>
      <c r="AC99" s="196"/>
      <c r="AD99" s="196"/>
      <c r="AE99" s="196"/>
      <c r="AF99" s="196"/>
      <c r="AG99" s="194">
        <f>'SO01.5 - Bourání a zasypá...'!J32</f>
        <v>0</v>
      </c>
      <c r="AH99" s="195"/>
      <c r="AI99" s="195"/>
      <c r="AJ99" s="195"/>
      <c r="AK99" s="195"/>
      <c r="AL99" s="195"/>
      <c r="AM99" s="195"/>
      <c r="AN99" s="194">
        <f t="shared" si="0"/>
        <v>0</v>
      </c>
      <c r="AO99" s="195"/>
      <c r="AP99" s="195"/>
      <c r="AQ99" s="74" t="s">
        <v>81</v>
      </c>
      <c r="AR99" s="71"/>
      <c r="AS99" s="75">
        <v>0</v>
      </c>
      <c r="AT99" s="76">
        <f t="shared" si="1"/>
        <v>0</v>
      </c>
      <c r="AU99" s="77">
        <f>'SO01.5 - Bourání a zasypá...'!P128</f>
        <v>1512.4295400000001</v>
      </c>
      <c r="AV99" s="76">
        <f>'SO01.5 - Bourání a zasypá...'!J35</f>
        <v>0</v>
      </c>
      <c r="AW99" s="76">
        <f>'SO01.5 - Bourání a zasypá...'!J36</f>
        <v>0</v>
      </c>
      <c r="AX99" s="76">
        <f>'SO01.5 - Bourání a zasypá...'!J37</f>
        <v>0</v>
      </c>
      <c r="AY99" s="76">
        <f>'SO01.5 - Bourání a zasypá...'!J38</f>
        <v>0</v>
      </c>
      <c r="AZ99" s="76">
        <f>'SO01.5 - Bourání a zasypá...'!F35</f>
        <v>0</v>
      </c>
      <c r="BA99" s="76">
        <f>'SO01.5 - Bourání a zasypá...'!F36</f>
        <v>0</v>
      </c>
      <c r="BB99" s="76">
        <f>'SO01.5 - Bourání a zasypá...'!F37</f>
        <v>0</v>
      </c>
      <c r="BC99" s="76">
        <f>'SO01.5 - Bourání a zasypá...'!F38</f>
        <v>0</v>
      </c>
      <c r="BD99" s="78">
        <f>'SO01.5 - Bourání a zasypá...'!F39</f>
        <v>0</v>
      </c>
      <c r="BT99" s="79" t="s">
        <v>82</v>
      </c>
      <c r="BV99" s="79" t="s">
        <v>76</v>
      </c>
      <c r="BW99" s="79" t="s">
        <v>96</v>
      </c>
      <c r="BX99" s="79" t="s">
        <v>4</v>
      </c>
      <c r="CL99" s="79" t="s">
        <v>1</v>
      </c>
      <c r="CM99" s="79" t="s">
        <v>84</v>
      </c>
    </row>
    <row r="100" spans="1:91" s="6" customFormat="1" ht="14.4" customHeight="1">
      <c r="A100" s="70" t="s">
        <v>78</v>
      </c>
      <c r="B100" s="71"/>
      <c r="C100" s="72"/>
      <c r="D100" s="196" t="s">
        <v>97</v>
      </c>
      <c r="E100" s="196"/>
      <c r="F100" s="196"/>
      <c r="G100" s="196"/>
      <c r="H100" s="196"/>
      <c r="I100" s="73"/>
      <c r="J100" s="196" t="s">
        <v>98</v>
      </c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  <c r="X100" s="196"/>
      <c r="Y100" s="196"/>
      <c r="Z100" s="196"/>
      <c r="AA100" s="196"/>
      <c r="AB100" s="196"/>
      <c r="AC100" s="196"/>
      <c r="AD100" s="196"/>
      <c r="AE100" s="196"/>
      <c r="AF100" s="196"/>
      <c r="AG100" s="194">
        <f>'VON - Vedlejší a ostatní ...'!J32</f>
        <v>0</v>
      </c>
      <c r="AH100" s="195"/>
      <c r="AI100" s="195"/>
      <c r="AJ100" s="195"/>
      <c r="AK100" s="195"/>
      <c r="AL100" s="195"/>
      <c r="AM100" s="195"/>
      <c r="AN100" s="194">
        <f t="shared" si="0"/>
        <v>0</v>
      </c>
      <c r="AO100" s="195"/>
      <c r="AP100" s="195"/>
      <c r="AQ100" s="74" t="s">
        <v>81</v>
      </c>
      <c r="AR100" s="71"/>
      <c r="AS100" s="80">
        <v>0</v>
      </c>
      <c r="AT100" s="81">
        <f t="shared" si="1"/>
        <v>0</v>
      </c>
      <c r="AU100" s="82">
        <f>'VON - Vedlejší a ostatní ...'!P127</f>
        <v>0</v>
      </c>
      <c r="AV100" s="81">
        <f>'VON - Vedlejší a ostatní ...'!J35</f>
        <v>0</v>
      </c>
      <c r="AW100" s="81">
        <f>'VON - Vedlejší a ostatní ...'!J36</f>
        <v>0</v>
      </c>
      <c r="AX100" s="81">
        <f>'VON - Vedlejší a ostatní ...'!J37</f>
        <v>0</v>
      </c>
      <c r="AY100" s="81">
        <f>'VON - Vedlejší a ostatní ...'!J38</f>
        <v>0</v>
      </c>
      <c r="AZ100" s="81">
        <f>'VON - Vedlejší a ostatní ...'!F35</f>
        <v>0</v>
      </c>
      <c r="BA100" s="81">
        <f>'VON - Vedlejší a ostatní ...'!F36</f>
        <v>0</v>
      </c>
      <c r="BB100" s="81">
        <f>'VON - Vedlejší a ostatní ...'!F37</f>
        <v>0</v>
      </c>
      <c r="BC100" s="81">
        <f>'VON - Vedlejší a ostatní ...'!F38</f>
        <v>0</v>
      </c>
      <c r="BD100" s="83">
        <f>'VON - Vedlejší a ostatní ...'!F39</f>
        <v>0</v>
      </c>
      <c r="BT100" s="79" t="s">
        <v>82</v>
      </c>
      <c r="BV100" s="79" t="s">
        <v>76</v>
      </c>
      <c r="BW100" s="79" t="s">
        <v>99</v>
      </c>
      <c r="BX100" s="79" t="s">
        <v>4</v>
      </c>
      <c r="CL100" s="79" t="s">
        <v>1</v>
      </c>
      <c r="CM100" s="79" t="s">
        <v>84</v>
      </c>
    </row>
    <row r="101" spans="1:91" s="1" customFormat="1" ht="30" customHeight="1">
      <c r="B101" s="28"/>
      <c r="AR101" s="28"/>
    </row>
    <row r="102" spans="1:91" s="1" customFormat="1" ht="7" customHeight="1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28"/>
    </row>
  </sheetData>
  <mergeCells count="60">
    <mergeCell ref="L85:AJ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N96:AP96"/>
    <mergeCell ref="AG96:AM96"/>
    <mergeCell ref="J97:AF97"/>
    <mergeCell ref="AG97:AM97"/>
    <mergeCell ref="D97:H97"/>
    <mergeCell ref="AN97:AP97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J96:AF96"/>
    <mergeCell ref="D96:H96"/>
    <mergeCell ref="L30:P30"/>
    <mergeCell ref="W30:AE30"/>
    <mergeCell ref="K5:AJ5"/>
    <mergeCell ref="K6:AJ6"/>
    <mergeCell ref="E23:AN23"/>
    <mergeCell ref="AK26:AO26"/>
    <mergeCell ref="L28:P28"/>
    <mergeCell ref="W28:AE28"/>
    <mergeCell ref="AK28:AO28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</mergeCells>
  <hyperlinks>
    <hyperlink ref="A95" location="'SO01.1 - Gravitační kanal...'!C2" display="/" xr:uid="{00000000-0004-0000-0000-000000000000}"/>
    <hyperlink ref="A96" location="'SO01.2 - Výtlačné potrubí...'!C2" display="/" xr:uid="{00000000-0004-0000-0000-000001000000}"/>
    <hyperlink ref="A97" location="'SO01.3 - ČSOV'!C2" display="/" xr:uid="{00000000-0004-0000-0000-000002000000}"/>
    <hyperlink ref="A98" location="'SO01.4 - Odlehčovací komo...'!C2" display="/" xr:uid="{00000000-0004-0000-0000-000003000000}"/>
    <hyperlink ref="A99" location="'SO01.5 - Bourání a zasypá...'!C2" display="/" xr:uid="{00000000-0004-0000-0000-000004000000}"/>
    <hyperlink ref="A100" location="'VON - Vedlejší a ostatní 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N1334"/>
  <sheetViews>
    <sheetView showGridLines="0" tabSelected="1" topLeftCell="A1313" workbookViewId="0">
      <selection activeCell="F1339" sqref="F1339"/>
    </sheetView>
  </sheetViews>
  <sheetFormatPr defaultRowHeight="10"/>
  <cols>
    <col min="1" max="1" width="8.88671875" customWidth="1"/>
    <col min="2" max="2" width="1.109375" customWidth="1"/>
    <col min="3" max="3" width="4.44140625" customWidth="1"/>
    <col min="4" max="4" width="4.5546875" customWidth="1"/>
    <col min="5" max="5" width="18.33203125" customWidth="1"/>
    <col min="6" max="6" width="108" customWidth="1"/>
    <col min="7" max="7" width="8" customWidth="1"/>
    <col min="8" max="8" width="15" customWidth="1"/>
    <col min="9" max="9" width="16.88671875" customWidth="1"/>
    <col min="10" max="10" width="23.88671875" customWidth="1"/>
    <col min="11" max="11" width="23.88671875" hidden="1" customWidth="1"/>
    <col min="12" max="12" width="10" customWidth="1"/>
    <col min="13" max="13" width="11.5546875" hidden="1" customWidth="1"/>
    <col min="14" max="14" width="9.109375" hidden="1"/>
    <col min="15" max="20" width="15.109375" hidden="1" customWidth="1"/>
    <col min="21" max="21" width="17.44140625" hidden="1" customWidth="1"/>
    <col min="22" max="22" width="13.109375" customWidth="1"/>
    <col min="23" max="23" width="17.44140625" customWidth="1"/>
    <col min="24" max="24" width="13.109375" customWidth="1"/>
    <col min="25" max="25" width="16" customWidth="1"/>
    <col min="26" max="26" width="11.6640625" customWidth="1"/>
    <col min="27" max="27" width="16" customWidth="1"/>
    <col min="28" max="28" width="17.44140625" customWidth="1"/>
    <col min="29" max="29" width="11.6640625" customWidth="1"/>
    <col min="30" max="30" width="16" customWidth="1"/>
    <col min="31" max="31" width="17.44140625" customWidth="1"/>
    <col min="43" max="43" width="8.88671875" hidden="1" customWidth="1"/>
    <col min="44" max="62" width="9.109375" hidden="1" customWidth="1"/>
    <col min="63" max="63" width="18.21875" hidden="1" customWidth="1"/>
    <col min="64" max="65" width="9.109375" hidden="1" customWidth="1"/>
    <col min="66" max="66" width="8.88671875" customWidth="1"/>
  </cols>
  <sheetData>
    <row r="2" spans="2:46" ht="37" customHeight="1">
      <c r="L2" s="179" t="s">
        <v>5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6" t="s">
        <v>83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100</v>
      </c>
      <c r="L4" s="19"/>
      <c r="M4" s="84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4.4" customHeight="1">
      <c r="B7" s="19"/>
      <c r="E7" s="213" t="str">
        <f>'Rekapitulace stavby'!K6</f>
        <v>Kanalizace - lokalita Bezručova, Bohumín</v>
      </c>
      <c r="F7" s="214"/>
      <c r="G7" s="214"/>
      <c r="H7" s="214"/>
      <c r="L7" s="19"/>
    </row>
    <row r="8" spans="2:46" s="1" customFormat="1" ht="12" customHeight="1">
      <c r="B8" s="28"/>
      <c r="D8" s="25" t="s">
        <v>101</v>
      </c>
      <c r="L8" s="28"/>
    </row>
    <row r="9" spans="2:46" s="1" customFormat="1" ht="15.65" customHeight="1">
      <c r="B9" s="28"/>
      <c r="E9" s="204" t="s">
        <v>102</v>
      </c>
      <c r="F9" s="215"/>
      <c r="G9" s="215"/>
      <c r="H9" s="215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/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/>
      <c r="J12" s="48" t="str">
        <f>'Rekapitulace stavby'!AN8</f>
        <v>21. 2. 2024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5" t="s">
        <v>22</v>
      </c>
      <c r="I14" s="25"/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/>
      <c r="J15" s="23" t="s">
        <v>1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5" t="s">
        <v>26</v>
      </c>
      <c r="I17" s="25"/>
      <c r="J17" s="23" t="s">
        <v>1</v>
      </c>
      <c r="L17" s="28"/>
    </row>
    <row r="18" spans="2:12" s="1" customFormat="1" ht="18" customHeight="1">
      <c r="B18" s="28"/>
      <c r="E18" s="23" t="s">
        <v>24</v>
      </c>
      <c r="I18" s="25"/>
      <c r="J18" s="23" t="s">
        <v>1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5" t="s">
        <v>27</v>
      </c>
      <c r="I20" s="25"/>
      <c r="J20" s="23" t="s">
        <v>28</v>
      </c>
      <c r="L20" s="28"/>
    </row>
    <row r="21" spans="2:12" s="1" customFormat="1" ht="18" customHeight="1">
      <c r="B21" s="28"/>
      <c r="E21" s="23" t="s">
        <v>29</v>
      </c>
      <c r="I21" s="25"/>
      <c r="J21" s="23" t="s">
        <v>30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5" t="s">
        <v>31</v>
      </c>
      <c r="I23" s="25"/>
      <c r="J23" s="23" t="s">
        <v>1</v>
      </c>
      <c r="L23" s="28"/>
    </row>
    <row r="24" spans="2:12" s="1" customFormat="1" ht="18" customHeight="1">
      <c r="B24" s="28"/>
      <c r="E24" s="23" t="s">
        <v>24</v>
      </c>
      <c r="I24" s="25"/>
      <c r="J24" s="23" t="s">
        <v>1</v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4.4" customHeight="1">
      <c r="B27" s="85"/>
      <c r="E27" s="190" t="s">
        <v>1</v>
      </c>
      <c r="F27" s="190"/>
      <c r="G27" s="190"/>
      <c r="H27" s="190"/>
      <c r="L27" s="85"/>
    </row>
    <row r="28" spans="2:12" s="1" customFormat="1" ht="7" customHeight="1">
      <c r="B28" s="28"/>
      <c r="L28" s="28"/>
    </row>
    <row r="29" spans="2:12" s="1" customFormat="1" ht="7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14.4" customHeight="1">
      <c r="B30" s="28"/>
      <c r="D30" s="23" t="s">
        <v>103</v>
      </c>
      <c r="J30" s="86">
        <f>J96</f>
        <v>0</v>
      </c>
      <c r="L30" s="28"/>
    </row>
    <row r="31" spans="2:12" s="1" customFormat="1" ht="14.4" customHeight="1">
      <c r="B31" s="28"/>
      <c r="D31" s="87" t="s">
        <v>104</v>
      </c>
      <c r="J31" s="86">
        <f>J109</f>
        <v>0</v>
      </c>
      <c r="L31" s="28"/>
    </row>
    <row r="32" spans="2:12" s="1" customFormat="1" ht="25.4" customHeight="1">
      <c r="B32" s="28"/>
      <c r="D32" s="88" t="s">
        <v>34</v>
      </c>
      <c r="J32" s="62">
        <f>ROUND(J30 + J31, 2)</f>
        <v>0</v>
      </c>
      <c r="L32" s="28"/>
    </row>
    <row r="33" spans="2:12" s="1" customFormat="1" ht="7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36</v>
      </c>
      <c r="I34" s="31"/>
      <c r="J34" s="31" t="s">
        <v>37</v>
      </c>
      <c r="L34" s="28"/>
    </row>
    <row r="35" spans="2:12" s="1" customFormat="1" ht="14.4" customHeight="1">
      <c r="B35" s="28"/>
      <c r="D35" s="51" t="s">
        <v>38</v>
      </c>
      <c r="E35" s="25" t="s">
        <v>39</v>
      </c>
      <c r="F35" s="89">
        <f>ROUND((SUM(BE109:BE110) + SUM(BE130:BE1320)),  2)</f>
        <v>0</v>
      </c>
      <c r="I35" s="90"/>
      <c r="J35" s="89">
        <f>ROUND(((SUM(BE109:BE110) + SUM(BE130:BE1320))*I35),  2)</f>
        <v>0</v>
      </c>
      <c r="L35" s="28"/>
    </row>
    <row r="36" spans="2:12" s="1" customFormat="1" ht="14.4" customHeight="1">
      <c r="B36" s="28"/>
      <c r="E36" s="25" t="s">
        <v>40</v>
      </c>
      <c r="F36" s="89">
        <f>ROUND((SUM(BF109:BF110) + SUM(BF130:BF1320)),  2)</f>
        <v>0</v>
      </c>
      <c r="I36" s="90"/>
      <c r="J36" s="89">
        <f>ROUND(((SUM(BF109:BF110) + SUM(BF130:BF1320))*I36),  2)</f>
        <v>0</v>
      </c>
      <c r="L36" s="28"/>
    </row>
    <row r="37" spans="2:12" s="1" customFormat="1" ht="14.4" hidden="1" customHeight="1">
      <c r="B37" s="28"/>
      <c r="E37" s="25" t="s">
        <v>41</v>
      </c>
      <c r="F37" s="89">
        <f>ROUND((SUM(BG109:BG110) + SUM(BG130:BG1320)),  2)</f>
        <v>0</v>
      </c>
      <c r="I37" s="90"/>
      <c r="J37" s="8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89">
        <f>ROUND((SUM(BH109:BH110) + SUM(BH130:BH1320)),  2)</f>
        <v>0</v>
      </c>
      <c r="I38" s="90"/>
      <c r="J38" s="8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89">
        <f>ROUND((SUM(BI109:BI110) + SUM(BI130:BI1320)),  2)</f>
        <v>0</v>
      </c>
      <c r="I39" s="90"/>
      <c r="J39" s="89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1"/>
      <c r="D41" s="92" t="s">
        <v>44</v>
      </c>
      <c r="E41" s="53"/>
      <c r="F41" s="53"/>
      <c r="G41" s="93" t="s">
        <v>45</v>
      </c>
      <c r="H41" s="94" t="s">
        <v>46</v>
      </c>
      <c r="I41" s="53"/>
      <c r="J41" s="95">
        <f>SUM(J32:J39)</f>
        <v>0</v>
      </c>
      <c r="K41" s="96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28"/>
      <c r="D61" s="39" t="s">
        <v>49</v>
      </c>
      <c r="E61" s="30"/>
      <c r="F61" s="97" t="s">
        <v>50</v>
      </c>
      <c r="G61" s="39" t="s">
        <v>49</v>
      </c>
      <c r="H61" s="30"/>
      <c r="I61" s="30"/>
      <c r="J61" s="98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28"/>
      <c r="D76" s="39" t="s">
        <v>49</v>
      </c>
      <c r="E76" s="30"/>
      <c r="F76" s="97" t="s">
        <v>50</v>
      </c>
      <c r="G76" s="39" t="s">
        <v>49</v>
      </c>
      <c r="H76" s="30"/>
      <c r="I76" s="30"/>
      <c r="J76" s="98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5" customHeight="1">
      <c r="B82" s="28"/>
      <c r="C82" s="20" t="s">
        <v>105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4.4" customHeight="1">
      <c r="B85" s="28"/>
      <c r="E85" s="213" t="str">
        <f>E7</f>
        <v>Kanalizace - lokalita Bezručova, Bohumín</v>
      </c>
      <c r="F85" s="214"/>
      <c r="G85" s="214"/>
      <c r="H85" s="214"/>
      <c r="L85" s="28"/>
    </row>
    <row r="86" spans="2:47" s="1" customFormat="1" ht="12" customHeight="1">
      <c r="B86" s="28"/>
      <c r="C86" s="25" t="s">
        <v>101</v>
      </c>
      <c r="L86" s="28"/>
    </row>
    <row r="87" spans="2:47" s="1" customFormat="1" ht="15.65" customHeight="1">
      <c r="B87" s="28"/>
      <c r="E87" s="204" t="str">
        <f>E9</f>
        <v>SO01.1 - Gravitační kanalizace</v>
      </c>
      <c r="F87" s="215"/>
      <c r="G87" s="215"/>
      <c r="H87" s="215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město Bohumín</v>
      </c>
      <c r="I89" s="25"/>
      <c r="J89" s="48" t="str">
        <f>IF(J12="","",J12)</f>
        <v>21. 2. 2024</v>
      </c>
      <c r="L89" s="28"/>
    </row>
    <row r="90" spans="2:47" s="1" customFormat="1" ht="7" customHeight="1">
      <c r="B90" s="28"/>
      <c r="L90" s="28"/>
    </row>
    <row r="91" spans="2:47" s="1" customFormat="1" ht="40.75" customHeight="1">
      <c r="B91" s="28"/>
      <c r="C91" s="25" t="s">
        <v>22</v>
      </c>
      <c r="F91" s="23" t="str">
        <f>E15</f>
        <v xml:space="preserve"> </v>
      </c>
      <c r="I91" s="25"/>
      <c r="J91" s="26" t="str">
        <f>E21</f>
        <v xml:space="preserve">Aquion s.r.o., Osadní 324/12a, 70 00 Praha 7   </v>
      </c>
      <c r="L91" s="28"/>
    </row>
    <row r="92" spans="2:47" s="1" customFormat="1" ht="15.65" customHeight="1">
      <c r="B92" s="28"/>
      <c r="C92" s="25" t="s">
        <v>26</v>
      </c>
      <c r="F92" s="23" t="str">
        <f>IF(E18="","",E18)</f>
        <v xml:space="preserve"> </v>
      </c>
      <c r="I92" s="25"/>
      <c r="J92" s="26" t="str">
        <f>E24</f>
        <v xml:space="preserve"> 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99" t="s">
        <v>106</v>
      </c>
      <c r="D94" s="91"/>
      <c r="E94" s="91"/>
      <c r="F94" s="91"/>
      <c r="G94" s="91"/>
      <c r="H94" s="91"/>
      <c r="I94" s="91"/>
      <c r="J94" s="100" t="s">
        <v>107</v>
      </c>
      <c r="K94" s="91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101" t="s">
        <v>108</v>
      </c>
      <c r="J96" s="62">
        <f>J130</f>
        <v>0</v>
      </c>
      <c r="L96" s="28"/>
      <c r="AU96" s="16" t="s">
        <v>109</v>
      </c>
    </row>
    <row r="97" spans="2:14" s="8" customFormat="1" ht="25" customHeight="1">
      <c r="B97" s="102"/>
      <c r="D97" s="103" t="s">
        <v>110</v>
      </c>
      <c r="E97" s="104"/>
      <c r="F97" s="104"/>
      <c r="G97" s="104"/>
      <c r="H97" s="104"/>
      <c r="I97" s="104"/>
      <c r="J97" s="105">
        <f>J131</f>
        <v>0</v>
      </c>
      <c r="L97" s="102"/>
    </row>
    <row r="98" spans="2:14" s="9" customFormat="1" ht="19.899999999999999" customHeight="1">
      <c r="B98" s="106"/>
      <c r="D98" s="107" t="s">
        <v>111</v>
      </c>
      <c r="E98" s="108"/>
      <c r="F98" s="108"/>
      <c r="G98" s="108"/>
      <c r="H98" s="108"/>
      <c r="I98" s="108"/>
      <c r="J98" s="109">
        <f>J132</f>
        <v>0</v>
      </c>
      <c r="L98" s="106"/>
    </row>
    <row r="99" spans="2:14" s="9" customFormat="1" ht="19.899999999999999" customHeight="1">
      <c r="B99" s="106"/>
      <c r="D99" s="107" t="s">
        <v>112</v>
      </c>
      <c r="E99" s="108"/>
      <c r="F99" s="108"/>
      <c r="G99" s="108"/>
      <c r="H99" s="108"/>
      <c r="I99" s="108"/>
      <c r="J99" s="109">
        <f>J683</f>
        <v>0</v>
      </c>
      <c r="L99" s="106"/>
    </row>
    <row r="100" spans="2:14" s="9" customFormat="1" ht="19.899999999999999" customHeight="1">
      <c r="B100" s="106"/>
      <c r="D100" s="107" t="s">
        <v>113</v>
      </c>
      <c r="E100" s="108"/>
      <c r="F100" s="108"/>
      <c r="G100" s="108"/>
      <c r="H100" s="108"/>
      <c r="I100" s="108"/>
      <c r="J100" s="109">
        <f>J728</f>
        <v>0</v>
      </c>
      <c r="L100" s="106"/>
    </row>
    <row r="101" spans="2:14" s="9" customFormat="1" ht="19.899999999999999" customHeight="1">
      <c r="B101" s="106"/>
      <c r="D101" s="107" t="s">
        <v>114</v>
      </c>
      <c r="E101" s="108"/>
      <c r="F101" s="108"/>
      <c r="G101" s="108"/>
      <c r="H101" s="108"/>
      <c r="I101" s="108"/>
      <c r="J101" s="109">
        <f>J736</f>
        <v>0</v>
      </c>
      <c r="L101" s="106"/>
    </row>
    <row r="102" spans="2:14" s="9" customFormat="1" ht="19.899999999999999" customHeight="1">
      <c r="B102" s="106"/>
      <c r="D102" s="107" t="s">
        <v>115</v>
      </c>
      <c r="E102" s="108"/>
      <c r="F102" s="108"/>
      <c r="G102" s="108"/>
      <c r="H102" s="108"/>
      <c r="I102" s="108"/>
      <c r="J102" s="109">
        <f>J824</f>
        <v>0</v>
      </c>
      <c r="L102" s="106"/>
    </row>
    <row r="103" spans="2:14" s="9" customFormat="1" ht="19.899999999999999" customHeight="1">
      <c r="B103" s="106"/>
      <c r="D103" s="107" t="s">
        <v>116</v>
      </c>
      <c r="E103" s="108"/>
      <c r="F103" s="108"/>
      <c r="G103" s="108"/>
      <c r="H103" s="108"/>
      <c r="I103" s="108"/>
      <c r="J103" s="109">
        <f>J889</f>
        <v>0</v>
      </c>
      <c r="L103" s="106"/>
    </row>
    <row r="104" spans="2:14" s="9" customFormat="1" ht="19.899999999999999" customHeight="1">
      <c r="B104" s="106"/>
      <c r="D104" s="107" t="s">
        <v>117</v>
      </c>
      <c r="E104" s="108"/>
      <c r="F104" s="108"/>
      <c r="G104" s="108"/>
      <c r="H104" s="108"/>
      <c r="I104" s="108"/>
      <c r="J104" s="109">
        <f>J1179</f>
        <v>0</v>
      </c>
      <c r="L104" s="106"/>
    </row>
    <row r="105" spans="2:14" s="9" customFormat="1" ht="19.899999999999999" customHeight="1">
      <c r="B105" s="106"/>
      <c r="D105" s="107" t="s">
        <v>118</v>
      </c>
      <c r="E105" s="108"/>
      <c r="F105" s="108"/>
      <c r="G105" s="108"/>
      <c r="H105" s="108"/>
      <c r="I105" s="108"/>
      <c r="J105" s="109">
        <f>J1284</f>
        <v>0</v>
      </c>
      <c r="L105" s="106"/>
    </row>
    <row r="106" spans="2:14" s="9" customFormat="1" ht="19.899999999999999" customHeight="1">
      <c r="B106" s="106"/>
      <c r="D106" s="107" t="s">
        <v>119</v>
      </c>
      <c r="E106" s="108"/>
      <c r="F106" s="108"/>
      <c r="G106" s="108"/>
      <c r="H106" s="108"/>
      <c r="I106" s="108"/>
      <c r="J106" s="109">
        <f>J1318</f>
        <v>0</v>
      </c>
      <c r="L106" s="106"/>
    </row>
    <row r="107" spans="2:14" s="1" customFormat="1" ht="21.75" customHeight="1">
      <c r="B107" s="28"/>
      <c r="L107" s="28"/>
    </row>
    <row r="108" spans="2:14" s="1" customFormat="1" ht="7" customHeight="1">
      <c r="B108" s="28"/>
      <c r="L108" s="28"/>
    </row>
    <row r="109" spans="2:14" s="1" customFormat="1" ht="29.25" customHeight="1">
      <c r="B109" s="28"/>
      <c r="C109" s="101" t="s">
        <v>120</v>
      </c>
      <c r="J109" s="110">
        <v>0</v>
      </c>
      <c r="L109" s="28"/>
      <c r="N109" s="111" t="s">
        <v>38</v>
      </c>
    </row>
    <row r="110" spans="2:14" s="1" customFormat="1" ht="18" customHeight="1">
      <c r="B110" s="28"/>
      <c r="L110" s="28"/>
    </row>
    <row r="111" spans="2:14" s="1" customFormat="1" ht="29.25" customHeight="1">
      <c r="B111" s="28"/>
      <c r="C111" s="112" t="s">
        <v>121</v>
      </c>
      <c r="D111" s="91"/>
      <c r="E111" s="91"/>
      <c r="F111" s="91"/>
      <c r="G111" s="91"/>
      <c r="H111" s="91"/>
      <c r="I111" s="91"/>
      <c r="J111" s="113">
        <f>ROUND(J96+J109,2)</f>
        <v>0</v>
      </c>
      <c r="K111" s="91"/>
      <c r="L111" s="28"/>
    </row>
    <row r="112" spans="2:14" s="1" customFormat="1" ht="7" customHeight="1"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28"/>
    </row>
    <row r="116" spans="2:12" s="1" customFormat="1" ht="7" customHeight="1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28"/>
    </row>
    <row r="117" spans="2:12" s="1" customFormat="1" ht="25" customHeight="1">
      <c r="B117" s="28"/>
      <c r="C117" s="20" t="s">
        <v>122</v>
      </c>
      <c r="L117" s="28"/>
    </row>
    <row r="118" spans="2:12" s="1" customFormat="1" ht="7" customHeight="1">
      <c r="B118" s="28"/>
      <c r="L118" s="28"/>
    </row>
    <row r="119" spans="2:12" s="1" customFormat="1" ht="12" customHeight="1">
      <c r="B119" s="28"/>
      <c r="C119" s="25" t="s">
        <v>14</v>
      </c>
      <c r="L119" s="28"/>
    </row>
    <row r="120" spans="2:12" s="1" customFormat="1" ht="14.4" customHeight="1">
      <c r="B120" s="28"/>
      <c r="E120" s="213" t="str">
        <f>E7</f>
        <v>Kanalizace - lokalita Bezručova, Bohumín</v>
      </c>
      <c r="F120" s="214"/>
      <c r="G120" s="214"/>
      <c r="H120" s="214"/>
      <c r="L120" s="28"/>
    </row>
    <row r="121" spans="2:12" s="1" customFormat="1" ht="12" customHeight="1">
      <c r="B121" s="28"/>
      <c r="C121" s="25" t="s">
        <v>101</v>
      </c>
      <c r="L121" s="28"/>
    </row>
    <row r="122" spans="2:12" s="1" customFormat="1" ht="15.65" customHeight="1">
      <c r="B122" s="28"/>
      <c r="E122" s="204" t="str">
        <f>E9</f>
        <v>SO01.1 - Gravitační kanalizace</v>
      </c>
      <c r="F122" s="215"/>
      <c r="G122" s="215"/>
      <c r="H122" s="215"/>
      <c r="L122" s="28"/>
    </row>
    <row r="123" spans="2:12" s="1" customFormat="1" ht="7" customHeight="1">
      <c r="B123" s="28"/>
      <c r="L123" s="28"/>
    </row>
    <row r="124" spans="2:12" s="1" customFormat="1" ht="12" customHeight="1">
      <c r="B124" s="28"/>
      <c r="C124" s="25" t="s">
        <v>18</v>
      </c>
      <c r="F124" s="23" t="str">
        <f>F12</f>
        <v>město Bohumín</v>
      </c>
      <c r="I124" s="25"/>
      <c r="J124" s="48" t="str">
        <f>IF(J12="","",J12)</f>
        <v>21. 2. 2024</v>
      </c>
      <c r="L124" s="28"/>
    </row>
    <row r="125" spans="2:12" s="1" customFormat="1" ht="7" customHeight="1">
      <c r="B125" s="28"/>
      <c r="L125" s="28"/>
    </row>
    <row r="126" spans="2:12" s="1" customFormat="1" ht="40.75" customHeight="1">
      <c r="B126" s="28"/>
      <c r="C126" s="25" t="s">
        <v>22</v>
      </c>
      <c r="F126" s="23" t="str">
        <f>E15</f>
        <v xml:space="preserve"> </v>
      </c>
      <c r="I126" s="25"/>
      <c r="J126" s="26" t="str">
        <f>E21</f>
        <v xml:space="preserve">Aquion s.r.o., Osadní 324/12a, 70 00 Praha 7   </v>
      </c>
      <c r="L126" s="28"/>
    </row>
    <row r="127" spans="2:12" s="1" customFormat="1" ht="15.65" customHeight="1">
      <c r="B127" s="28"/>
      <c r="C127" s="25" t="s">
        <v>26</v>
      </c>
      <c r="F127" s="23" t="str">
        <f>IF(E18="","",E18)</f>
        <v xml:space="preserve"> </v>
      </c>
      <c r="I127" s="25"/>
      <c r="J127" s="26" t="str">
        <f>E24</f>
        <v xml:space="preserve"> </v>
      </c>
      <c r="L127" s="28"/>
    </row>
    <row r="128" spans="2:12" s="1" customFormat="1" ht="10.25" customHeight="1">
      <c r="B128" s="28"/>
      <c r="L128" s="28"/>
    </row>
    <row r="129" spans="2:65" s="10" customFormat="1" ht="29.25" customHeight="1">
      <c r="B129" s="114"/>
      <c r="C129" s="115" t="s">
        <v>123</v>
      </c>
      <c r="D129" s="116" t="s">
        <v>59</v>
      </c>
      <c r="E129" s="116" t="s">
        <v>55</v>
      </c>
      <c r="F129" s="116" t="s">
        <v>56</v>
      </c>
      <c r="G129" s="116" t="s">
        <v>124</v>
      </c>
      <c r="H129" s="116" t="s">
        <v>125</v>
      </c>
      <c r="I129" s="116"/>
      <c r="J129" s="117" t="s">
        <v>107</v>
      </c>
      <c r="K129" s="118" t="s">
        <v>126</v>
      </c>
      <c r="L129" s="114"/>
      <c r="M129" s="55" t="s">
        <v>1</v>
      </c>
      <c r="N129" s="56" t="s">
        <v>38</v>
      </c>
      <c r="O129" s="56" t="s">
        <v>127</v>
      </c>
      <c r="P129" s="56" t="s">
        <v>128</v>
      </c>
      <c r="Q129" s="56" t="s">
        <v>129</v>
      </c>
      <c r="R129" s="56" t="s">
        <v>130</v>
      </c>
      <c r="S129" s="56" t="s">
        <v>131</v>
      </c>
      <c r="T129" s="57" t="s">
        <v>132</v>
      </c>
    </row>
    <row r="130" spans="2:65" s="1" customFormat="1" ht="22.75" customHeight="1">
      <c r="B130" s="28"/>
      <c r="C130" s="60" t="s">
        <v>133</v>
      </c>
      <c r="J130" s="119">
        <f>BK130</f>
        <v>0</v>
      </c>
      <c r="L130" s="28"/>
      <c r="M130" s="58"/>
      <c r="N130" s="49"/>
      <c r="O130" s="49"/>
      <c r="P130" s="120">
        <f>P131</f>
        <v>3859.7769959999987</v>
      </c>
      <c r="Q130" s="49"/>
      <c r="R130" s="120">
        <f>R131</f>
        <v>696.82657372999995</v>
      </c>
      <c r="S130" s="49"/>
      <c r="T130" s="121">
        <f>T131</f>
        <v>256.89570000000003</v>
      </c>
      <c r="AT130" s="16" t="s">
        <v>73</v>
      </c>
      <c r="AU130" s="16" t="s">
        <v>109</v>
      </c>
      <c r="BK130" s="122">
        <f>BK131</f>
        <v>0</v>
      </c>
    </row>
    <row r="131" spans="2:65" s="11" customFormat="1" ht="25.9" customHeight="1">
      <c r="B131" s="123"/>
      <c r="D131" s="124" t="s">
        <v>73</v>
      </c>
      <c r="E131" s="125" t="s">
        <v>134</v>
      </c>
      <c r="F131" s="125" t="s">
        <v>135</v>
      </c>
      <c r="J131" s="126">
        <f>BK131</f>
        <v>0</v>
      </c>
      <c r="L131" s="123"/>
      <c r="M131" s="127"/>
      <c r="P131" s="128">
        <f>P132+P683+P728+P736+P824+P889+P1179+P1284+P1318</f>
        <v>3859.7769959999987</v>
      </c>
      <c r="R131" s="128">
        <f>R132+R683+R728+R736+R824+R889+R1179+R1284+R1318</f>
        <v>696.82657372999995</v>
      </c>
      <c r="T131" s="129">
        <f>T132+T683+T728+T736+T824+T889+T1179+T1284+T1318</f>
        <v>256.89570000000003</v>
      </c>
      <c r="AR131" s="124" t="s">
        <v>82</v>
      </c>
      <c r="AT131" s="130" t="s">
        <v>73</v>
      </c>
      <c r="AU131" s="130" t="s">
        <v>74</v>
      </c>
      <c r="AY131" s="124" t="s">
        <v>136</v>
      </c>
      <c r="BK131" s="131">
        <f>BK132+BK683+BK728+BK736+BK824+BK889+BK1179+BK1284+BK1318+BK1322</f>
        <v>0</v>
      </c>
    </row>
    <row r="132" spans="2:65" s="11" customFormat="1" ht="22.75" customHeight="1">
      <c r="B132" s="123"/>
      <c r="D132" s="124" t="s">
        <v>73</v>
      </c>
      <c r="E132" s="132" t="s">
        <v>82</v>
      </c>
      <c r="F132" s="132" t="s">
        <v>137</v>
      </c>
      <c r="J132" s="133">
        <f>BK132</f>
        <v>0</v>
      </c>
      <c r="L132" s="123"/>
      <c r="M132" s="127"/>
      <c r="P132" s="128">
        <f>SUM(P133:P682)</f>
        <v>2642.130353999999</v>
      </c>
      <c r="R132" s="128">
        <f>SUM(R133:R682)</f>
        <v>465.63608399999998</v>
      </c>
      <c r="T132" s="129">
        <f>SUM(T133:T682)</f>
        <v>256.89570000000003</v>
      </c>
      <c r="AR132" s="124" t="s">
        <v>82</v>
      </c>
      <c r="AT132" s="130" t="s">
        <v>73</v>
      </c>
      <c r="AU132" s="130" t="s">
        <v>82</v>
      </c>
      <c r="AY132" s="124" t="s">
        <v>136</v>
      </c>
      <c r="BK132" s="131">
        <f>SUM(BK133:BK682)</f>
        <v>0</v>
      </c>
    </row>
    <row r="133" spans="2:65" s="1" customFormat="1" ht="14.4" customHeight="1">
      <c r="B133" s="134"/>
      <c r="C133" s="135" t="s">
        <v>82</v>
      </c>
      <c r="D133" s="135" t="s">
        <v>138</v>
      </c>
      <c r="E133" s="136" t="s">
        <v>139</v>
      </c>
      <c r="F133" s="137" t="s">
        <v>140</v>
      </c>
      <c r="G133" s="138" t="s">
        <v>141</v>
      </c>
      <c r="H133" s="139">
        <v>1</v>
      </c>
      <c r="I133" s="140"/>
      <c r="J133" s="140">
        <f>ROUND(I133*H133,2)</f>
        <v>0</v>
      </c>
      <c r="K133" s="141"/>
      <c r="L133" s="28"/>
      <c r="M133" s="142" t="s">
        <v>1</v>
      </c>
      <c r="N133" s="111" t="s">
        <v>39</v>
      </c>
      <c r="O133" s="143">
        <v>3.6629999999999998</v>
      </c>
      <c r="P133" s="143">
        <f>O133*H133</f>
        <v>3.6629999999999998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142</v>
      </c>
      <c r="AT133" s="145" t="s">
        <v>138</v>
      </c>
      <c r="AU133" s="145" t="s">
        <v>84</v>
      </c>
      <c r="AY133" s="16" t="s">
        <v>136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6" t="s">
        <v>82</v>
      </c>
      <c r="BK133" s="146">
        <f>ROUND(I133*H133,2)</f>
        <v>0</v>
      </c>
      <c r="BL133" s="16" t="s">
        <v>142</v>
      </c>
      <c r="BM133" s="145" t="s">
        <v>143</v>
      </c>
    </row>
    <row r="134" spans="2:65" s="12" customFormat="1">
      <c r="B134" s="147"/>
      <c r="D134" s="148" t="s">
        <v>144</v>
      </c>
      <c r="E134" s="149" t="s">
        <v>1</v>
      </c>
      <c r="F134" s="150" t="s">
        <v>145</v>
      </c>
      <c r="H134" s="149" t="s">
        <v>1</v>
      </c>
      <c r="L134" s="147"/>
      <c r="M134" s="151"/>
      <c r="T134" s="152"/>
      <c r="AT134" s="149" t="s">
        <v>144</v>
      </c>
      <c r="AU134" s="149" t="s">
        <v>84</v>
      </c>
      <c r="AV134" s="12" t="s">
        <v>82</v>
      </c>
      <c r="AW134" s="12" t="s">
        <v>32</v>
      </c>
      <c r="AX134" s="12" t="s">
        <v>74</v>
      </c>
      <c r="AY134" s="149" t="s">
        <v>136</v>
      </c>
    </row>
    <row r="135" spans="2:65" s="13" customFormat="1">
      <c r="B135" s="153"/>
      <c r="D135" s="148" t="s">
        <v>144</v>
      </c>
      <c r="E135" s="154" t="s">
        <v>1</v>
      </c>
      <c r="F135" s="155" t="s">
        <v>82</v>
      </c>
      <c r="H135" s="156">
        <v>1</v>
      </c>
      <c r="L135" s="153"/>
      <c r="M135" s="157"/>
      <c r="T135" s="158"/>
      <c r="AT135" s="154" t="s">
        <v>144</v>
      </c>
      <c r="AU135" s="154" t="s">
        <v>84</v>
      </c>
      <c r="AV135" s="13" t="s">
        <v>84</v>
      </c>
      <c r="AW135" s="13" t="s">
        <v>32</v>
      </c>
      <c r="AX135" s="13" t="s">
        <v>74</v>
      </c>
      <c r="AY135" s="154" t="s">
        <v>136</v>
      </c>
    </row>
    <row r="136" spans="2:65" s="14" customFormat="1">
      <c r="B136" s="159"/>
      <c r="D136" s="148" t="s">
        <v>144</v>
      </c>
      <c r="E136" s="160" t="s">
        <v>1</v>
      </c>
      <c r="F136" s="161" t="s">
        <v>146</v>
      </c>
      <c r="H136" s="162">
        <v>1</v>
      </c>
      <c r="L136" s="159"/>
      <c r="M136" s="163"/>
      <c r="T136" s="164"/>
      <c r="AT136" s="160" t="s">
        <v>144</v>
      </c>
      <c r="AU136" s="160" t="s">
        <v>84</v>
      </c>
      <c r="AV136" s="14" t="s">
        <v>142</v>
      </c>
      <c r="AW136" s="14" t="s">
        <v>32</v>
      </c>
      <c r="AX136" s="14" t="s">
        <v>82</v>
      </c>
      <c r="AY136" s="160" t="s">
        <v>136</v>
      </c>
    </row>
    <row r="137" spans="2:65" s="1" customFormat="1" ht="14.4" customHeight="1">
      <c r="B137" s="134"/>
      <c r="C137" s="135" t="s">
        <v>84</v>
      </c>
      <c r="D137" s="135" t="s">
        <v>138</v>
      </c>
      <c r="E137" s="136" t="s">
        <v>147</v>
      </c>
      <c r="F137" s="137" t="s">
        <v>148</v>
      </c>
      <c r="G137" s="138" t="s">
        <v>141</v>
      </c>
      <c r="H137" s="139">
        <v>1</v>
      </c>
      <c r="I137" s="140"/>
      <c r="J137" s="140">
        <f>ROUND(I137*H137,2)</f>
        <v>0</v>
      </c>
      <c r="K137" s="141"/>
      <c r="L137" s="28"/>
      <c r="M137" s="142" t="s">
        <v>1</v>
      </c>
      <c r="N137" s="111" t="s">
        <v>39</v>
      </c>
      <c r="O137" s="143">
        <v>5.5289999999999999</v>
      </c>
      <c r="P137" s="143">
        <f>O137*H137</f>
        <v>5.5289999999999999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142</v>
      </c>
      <c r="AT137" s="145" t="s">
        <v>138</v>
      </c>
      <c r="AU137" s="145" t="s">
        <v>84</v>
      </c>
      <c r="AY137" s="16" t="s">
        <v>136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6" t="s">
        <v>82</v>
      </c>
      <c r="BK137" s="146">
        <f>ROUND(I137*H137,2)</f>
        <v>0</v>
      </c>
      <c r="BL137" s="16" t="s">
        <v>142</v>
      </c>
      <c r="BM137" s="145" t="s">
        <v>149</v>
      </c>
    </row>
    <row r="138" spans="2:65" s="12" customFormat="1">
      <c r="B138" s="147"/>
      <c r="D138" s="148" t="s">
        <v>144</v>
      </c>
      <c r="E138" s="149" t="s">
        <v>1</v>
      </c>
      <c r="F138" s="150" t="s">
        <v>145</v>
      </c>
      <c r="H138" s="149" t="s">
        <v>1</v>
      </c>
      <c r="L138" s="147"/>
      <c r="M138" s="151"/>
      <c r="T138" s="152"/>
      <c r="AT138" s="149" t="s">
        <v>144</v>
      </c>
      <c r="AU138" s="149" t="s">
        <v>84</v>
      </c>
      <c r="AV138" s="12" t="s">
        <v>82</v>
      </c>
      <c r="AW138" s="12" t="s">
        <v>32</v>
      </c>
      <c r="AX138" s="12" t="s">
        <v>74</v>
      </c>
      <c r="AY138" s="149" t="s">
        <v>136</v>
      </c>
    </row>
    <row r="139" spans="2:65" s="13" customFormat="1">
      <c r="B139" s="153"/>
      <c r="D139" s="148" t="s">
        <v>144</v>
      </c>
      <c r="E139" s="154" t="s">
        <v>1</v>
      </c>
      <c r="F139" s="155" t="s">
        <v>82</v>
      </c>
      <c r="H139" s="156">
        <v>1</v>
      </c>
      <c r="L139" s="153"/>
      <c r="M139" s="157"/>
      <c r="T139" s="158"/>
      <c r="AT139" s="154" t="s">
        <v>144</v>
      </c>
      <c r="AU139" s="154" t="s">
        <v>84</v>
      </c>
      <c r="AV139" s="13" t="s">
        <v>84</v>
      </c>
      <c r="AW139" s="13" t="s">
        <v>32</v>
      </c>
      <c r="AX139" s="13" t="s">
        <v>74</v>
      </c>
      <c r="AY139" s="154" t="s">
        <v>136</v>
      </c>
    </row>
    <row r="140" spans="2:65" s="14" customFormat="1">
      <c r="B140" s="159"/>
      <c r="D140" s="148" t="s">
        <v>144</v>
      </c>
      <c r="E140" s="160" t="s">
        <v>1</v>
      </c>
      <c r="F140" s="161" t="s">
        <v>146</v>
      </c>
      <c r="H140" s="162">
        <v>1</v>
      </c>
      <c r="L140" s="159"/>
      <c r="M140" s="163"/>
      <c r="T140" s="164"/>
      <c r="AT140" s="160" t="s">
        <v>144</v>
      </c>
      <c r="AU140" s="160" t="s">
        <v>84</v>
      </c>
      <c r="AV140" s="14" t="s">
        <v>142</v>
      </c>
      <c r="AW140" s="14" t="s">
        <v>32</v>
      </c>
      <c r="AX140" s="14" t="s">
        <v>82</v>
      </c>
      <c r="AY140" s="160" t="s">
        <v>136</v>
      </c>
    </row>
    <row r="141" spans="2:65" s="1" customFormat="1" ht="14.4" customHeight="1">
      <c r="B141" s="134"/>
      <c r="C141" s="135" t="s">
        <v>150</v>
      </c>
      <c r="D141" s="135" t="s">
        <v>138</v>
      </c>
      <c r="E141" s="136" t="s">
        <v>151</v>
      </c>
      <c r="F141" s="137" t="s">
        <v>152</v>
      </c>
      <c r="G141" s="138" t="s">
        <v>141</v>
      </c>
      <c r="H141" s="139">
        <v>1</v>
      </c>
      <c r="I141" s="140"/>
      <c r="J141" s="140">
        <f>ROUND(I141*H141,2)</f>
        <v>0</v>
      </c>
      <c r="K141" s="141"/>
      <c r="L141" s="28"/>
      <c r="M141" s="142" t="s">
        <v>1</v>
      </c>
      <c r="N141" s="111" t="s">
        <v>39</v>
      </c>
      <c r="O141" s="143">
        <v>10.292</v>
      </c>
      <c r="P141" s="143">
        <f>O141*H141</f>
        <v>10.292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142</v>
      </c>
      <c r="AT141" s="145" t="s">
        <v>138</v>
      </c>
      <c r="AU141" s="145" t="s">
        <v>84</v>
      </c>
      <c r="AY141" s="16" t="s">
        <v>136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6" t="s">
        <v>82</v>
      </c>
      <c r="BK141" s="146">
        <f>ROUND(I141*H141,2)</f>
        <v>0</v>
      </c>
      <c r="BL141" s="16" t="s">
        <v>142</v>
      </c>
      <c r="BM141" s="145" t="s">
        <v>153</v>
      </c>
    </row>
    <row r="142" spans="2:65" s="12" customFormat="1">
      <c r="B142" s="147"/>
      <c r="D142" s="148" t="s">
        <v>144</v>
      </c>
      <c r="E142" s="149" t="s">
        <v>1</v>
      </c>
      <c r="F142" s="150" t="s">
        <v>145</v>
      </c>
      <c r="H142" s="149" t="s">
        <v>1</v>
      </c>
      <c r="L142" s="147"/>
      <c r="M142" s="151"/>
      <c r="T142" s="152"/>
      <c r="AT142" s="149" t="s">
        <v>144</v>
      </c>
      <c r="AU142" s="149" t="s">
        <v>84</v>
      </c>
      <c r="AV142" s="12" t="s">
        <v>82</v>
      </c>
      <c r="AW142" s="12" t="s">
        <v>32</v>
      </c>
      <c r="AX142" s="12" t="s">
        <v>74</v>
      </c>
      <c r="AY142" s="149" t="s">
        <v>136</v>
      </c>
    </row>
    <row r="143" spans="2:65" s="13" customFormat="1">
      <c r="B143" s="153"/>
      <c r="D143" s="148" t="s">
        <v>144</v>
      </c>
      <c r="E143" s="154" t="s">
        <v>1</v>
      </c>
      <c r="F143" s="155" t="s">
        <v>82</v>
      </c>
      <c r="H143" s="156">
        <v>1</v>
      </c>
      <c r="L143" s="153"/>
      <c r="M143" s="157"/>
      <c r="T143" s="158"/>
      <c r="AT143" s="154" t="s">
        <v>144</v>
      </c>
      <c r="AU143" s="154" t="s">
        <v>84</v>
      </c>
      <c r="AV143" s="13" t="s">
        <v>84</v>
      </c>
      <c r="AW143" s="13" t="s">
        <v>32</v>
      </c>
      <c r="AX143" s="13" t="s">
        <v>74</v>
      </c>
      <c r="AY143" s="154" t="s">
        <v>136</v>
      </c>
    </row>
    <row r="144" spans="2:65" s="14" customFormat="1">
      <c r="B144" s="159"/>
      <c r="D144" s="148" t="s">
        <v>144</v>
      </c>
      <c r="E144" s="160" t="s">
        <v>1</v>
      </c>
      <c r="F144" s="161" t="s">
        <v>146</v>
      </c>
      <c r="H144" s="162">
        <v>1</v>
      </c>
      <c r="L144" s="159"/>
      <c r="M144" s="163"/>
      <c r="T144" s="164"/>
      <c r="AT144" s="160" t="s">
        <v>144</v>
      </c>
      <c r="AU144" s="160" t="s">
        <v>84</v>
      </c>
      <c r="AV144" s="14" t="s">
        <v>142</v>
      </c>
      <c r="AW144" s="14" t="s">
        <v>32</v>
      </c>
      <c r="AX144" s="14" t="s">
        <v>82</v>
      </c>
      <c r="AY144" s="160" t="s">
        <v>136</v>
      </c>
    </row>
    <row r="145" spans="2:65" s="1" customFormat="1" ht="14.4" customHeight="1">
      <c r="B145" s="134"/>
      <c r="C145" s="135" t="s">
        <v>142</v>
      </c>
      <c r="D145" s="135" t="s">
        <v>138</v>
      </c>
      <c r="E145" s="136" t="s">
        <v>154</v>
      </c>
      <c r="F145" s="137" t="s">
        <v>155</v>
      </c>
      <c r="G145" s="138" t="s">
        <v>141</v>
      </c>
      <c r="H145" s="139">
        <v>2</v>
      </c>
      <c r="I145" s="140"/>
      <c r="J145" s="140">
        <f>ROUND(I145*H145,2)</f>
        <v>0</v>
      </c>
      <c r="K145" s="141"/>
      <c r="L145" s="28"/>
      <c r="M145" s="142" t="s">
        <v>1</v>
      </c>
      <c r="N145" s="111" t="s">
        <v>39</v>
      </c>
      <c r="O145" s="143">
        <v>20.492999999999999</v>
      </c>
      <c r="P145" s="143">
        <f>O145*H145</f>
        <v>40.985999999999997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142</v>
      </c>
      <c r="AT145" s="145" t="s">
        <v>138</v>
      </c>
      <c r="AU145" s="145" t="s">
        <v>84</v>
      </c>
      <c r="AY145" s="16" t="s">
        <v>136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6" t="s">
        <v>82</v>
      </c>
      <c r="BK145" s="146">
        <f>ROUND(I145*H145,2)</f>
        <v>0</v>
      </c>
      <c r="BL145" s="16" t="s">
        <v>142</v>
      </c>
      <c r="BM145" s="145" t="s">
        <v>156</v>
      </c>
    </row>
    <row r="146" spans="2:65" s="12" customFormat="1">
      <c r="B146" s="147"/>
      <c r="D146" s="148" t="s">
        <v>144</v>
      </c>
      <c r="E146" s="149" t="s">
        <v>1</v>
      </c>
      <c r="F146" s="150" t="s">
        <v>145</v>
      </c>
      <c r="H146" s="149" t="s">
        <v>1</v>
      </c>
      <c r="L146" s="147"/>
      <c r="M146" s="151"/>
      <c r="T146" s="152"/>
      <c r="AT146" s="149" t="s">
        <v>144</v>
      </c>
      <c r="AU146" s="149" t="s">
        <v>84</v>
      </c>
      <c r="AV146" s="12" t="s">
        <v>82</v>
      </c>
      <c r="AW146" s="12" t="s">
        <v>32</v>
      </c>
      <c r="AX146" s="12" t="s">
        <v>74</v>
      </c>
      <c r="AY146" s="149" t="s">
        <v>136</v>
      </c>
    </row>
    <row r="147" spans="2:65" s="13" customFormat="1">
      <c r="B147" s="153"/>
      <c r="D147" s="148" t="s">
        <v>144</v>
      </c>
      <c r="E147" s="154" t="s">
        <v>1</v>
      </c>
      <c r="F147" s="155" t="s">
        <v>157</v>
      </c>
      <c r="H147" s="156">
        <v>2</v>
      </c>
      <c r="L147" s="153"/>
      <c r="M147" s="157"/>
      <c r="T147" s="158"/>
      <c r="AT147" s="154" t="s">
        <v>144</v>
      </c>
      <c r="AU147" s="154" t="s">
        <v>84</v>
      </c>
      <c r="AV147" s="13" t="s">
        <v>84</v>
      </c>
      <c r="AW147" s="13" t="s">
        <v>32</v>
      </c>
      <c r="AX147" s="13" t="s">
        <v>74</v>
      </c>
      <c r="AY147" s="154" t="s">
        <v>136</v>
      </c>
    </row>
    <row r="148" spans="2:65" s="14" customFormat="1">
      <c r="B148" s="159"/>
      <c r="D148" s="148" t="s">
        <v>144</v>
      </c>
      <c r="E148" s="160" t="s">
        <v>1</v>
      </c>
      <c r="F148" s="161" t="s">
        <v>146</v>
      </c>
      <c r="H148" s="162">
        <v>2</v>
      </c>
      <c r="L148" s="159"/>
      <c r="M148" s="163"/>
      <c r="T148" s="164"/>
      <c r="AT148" s="160" t="s">
        <v>144</v>
      </c>
      <c r="AU148" s="160" t="s">
        <v>84</v>
      </c>
      <c r="AV148" s="14" t="s">
        <v>142</v>
      </c>
      <c r="AW148" s="14" t="s">
        <v>32</v>
      </c>
      <c r="AX148" s="14" t="s">
        <v>82</v>
      </c>
      <c r="AY148" s="160" t="s">
        <v>136</v>
      </c>
    </row>
    <row r="149" spans="2:65" s="1" customFormat="1" ht="14.4" customHeight="1">
      <c r="B149" s="134"/>
      <c r="C149" s="135" t="s">
        <v>158</v>
      </c>
      <c r="D149" s="135" t="s">
        <v>138</v>
      </c>
      <c r="E149" s="136" t="s">
        <v>159</v>
      </c>
      <c r="F149" s="137" t="s">
        <v>160</v>
      </c>
      <c r="G149" s="138" t="s">
        <v>141</v>
      </c>
      <c r="H149" s="139">
        <v>1</v>
      </c>
      <c r="I149" s="140"/>
      <c r="J149" s="140">
        <f>ROUND(I149*H149,2)</f>
        <v>0</v>
      </c>
      <c r="K149" s="141"/>
      <c r="L149" s="28"/>
      <c r="M149" s="142" t="s">
        <v>1</v>
      </c>
      <c r="N149" s="111" t="s">
        <v>39</v>
      </c>
      <c r="O149" s="143">
        <v>43.149000000000001</v>
      </c>
      <c r="P149" s="143">
        <f>O149*H149</f>
        <v>43.149000000000001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142</v>
      </c>
      <c r="AT149" s="145" t="s">
        <v>138</v>
      </c>
      <c r="AU149" s="145" t="s">
        <v>84</v>
      </c>
      <c r="AY149" s="16" t="s">
        <v>136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6" t="s">
        <v>82</v>
      </c>
      <c r="BK149" s="146">
        <f>ROUND(I149*H149,2)</f>
        <v>0</v>
      </c>
      <c r="BL149" s="16" t="s">
        <v>142</v>
      </c>
      <c r="BM149" s="145" t="s">
        <v>161</v>
      </c>
    </row>
    <row r="150" spans="2:65" s="12" customFormat="1">
      <c r="B150" s="147"/>
      <c r="D150" s="148" t="s">
        <v>144</v>
      </c>
      <c r="E150" s="149" t="s">
        <v>1</v>
      </c>
      <c r="F150" s="150" t="s">
        <v>145</v>
      </c>
      <c r="H150" s="149" t="s">
        <v>1</v>
      </c>
      <c r="L150" s="147"/>
      <c r="M150" s="151"/>
      <c r="T150" s="152"/>
      <c r="AT150" s="149" t="s">
        <v>144</v>
      </c>
      <c r="AU150" s="149" t="s">
        <v>84</v>
      </c>
      <c r="AV150" s="12" t="s">
        <v>82</v>
      </c>
      <c r="AW150" s="12" t="s">
        <v>32</v>
      </c>
      <c r="AX150" s="12" t="s">
        <v>74</v>
      </c>
      <c r="AY150" s="149" t="s">
        <v>136</v>
      </c>
    </row>
    <row r="151" spans="2:65" s="13" customFormat="1">
      <c r="B151" s="153"/>
      <c r="D151" s="148" t="s">
        <v>144</v>
      </c>
      <c r="E151" s="154" t="s">
        <v>1</v>
      </c>
      <c r="F151" s="155" t="s">
        <v>82</v>
      </c>
      <c r="H151" s="156">
        <v>1</v>
      </c>
      <c r="L151" s="153"/>
      <c r="M151" s="157"/>
      <c r="T151" s="158"/>
      <c r="AT151" s="154" t="s">
        <v>144</v>
      </c>
      <c r="AU151" s="154" t="s">
        <v>84</v>
      </c>
      <c r="AV151" s="13" t="s">
        <v>84</v>
      </c>
      <c r="AW151" s="13" t="s">
        <v>32</v>
      </c>
      <c r="AX151" s="13" t="s">
        <v>74</v>
      </c>
      <c r="AY151" s="154" t="s">
        <v>136</v>
      </c>
    </row>
    <row r="152" spans="2:65" s="14" customFormat="1">
      <c r="B152" s="159"/>
      <c r="D152" s="148" t="s">
        <v>144</v>
      </c>
      <c r="E152" s="160" t="s">
        <v>1</v>
      </c>
      <c r="F152" s="161" t="s">
        <v>146</v>
      </c>
      <c r="H152" s="162">
        <v>1</v>
      </c>
      <c r="L152" s="159"/>
      <c r="M152" s="163"/>
      <c r="T152" s="164"/>
      <c r="AT152" s="160" t="s">
        <v>144</v>
      </c>
      <c r="AU152" s="160" t="s">
        <v>84</v>
      </c>
      <c r="AV152" s="14" t="s">
        <v>142</v>
      </c>
      <c r="AW152" s="14" t="s">
        <v>32</v>
      </c>
      <c r="AX152" s="14" t="s">
        <v>82</v>
      </c>
      <c r="AY152" s="160" t="s">
        <v>136</v>
      </c>
    </row>
    <row r="153" spans="2:65" s="1" customFormat="1" ht="19.75" customHeight="1">
      <c r="B153" s="134"/>
      <c r="C153" s="135" t="s">
        <v>162</v>
      </c>
      <c r="D153" s="135" t="s">
        <v>138</v>
      </c>
      <c r="E153" s="136" t="s">
        <v>163</v>
      </c>
      <c r="F153" s="137" t="s">
        <v>164</v>
      </c>
      <c r="G153" s="138" t="s">
        <v>141</v>
      </c>
      <c r="H153" s="139">
        <v>1</v>
      </c>
      <c r="I153" s="140"/>
      <c r="J153" s="140">
        <f>ROUND(I153*H153,2)</f>
        <v>0</v>
      </c>
      <c r="K153" s="141"/>
      <c r="L153" s="28"/>
      <c r="M153" s="142" t="s">
        <v>1</v>
      </c>
      <c r="N153" s="111" t="s">
        <v>39</v>
      </c>
      <c r="O153" s="143">
        <v>0.88900000000000001</v>
      </c>
      <c r="P153" s="143">
        <f>O153*H153</f>
        <v>0.88900000000000001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142</v>
      </c>
      <c r="AT153" s="145" t="s">
        <v>138</v>
      </c>
      <c r="AU153" s="145" t="s">
        <v>84</v>
      </c>
      <c r="AY153" s="16" t="s">
        <v>136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6" t="s">
        <v>82</v>
      </c>
      <c r="BK153" s="146">
        <f>ROUND(I153*H153,2)</f>
        <v>0</v>
      </c>
      <c r="BL153" s="16" t="s">
        <v>142</v>
      </c>
      <c r="BM153" s="145" t="s">
        <v>165</v>
      </c>
    </row>
    <row r="154" spans="2:65" s="12" customFormat="1">
      <c r="B154" s="147"/>
      <c r="D154" s="148" t="s">
        <v>144</v>
      </c>
      <c r="E154" s="149" t="s">
        <v>1</v>
      </c>
      <c r="F154" s="150" t="s">
        <v>145</v>
      </c>
      <c r="H154" s="149" t="s">
        <v>1</v>
      </c>
      <c r="L154" s="147"/>
      <c r="M154" s="151"/>
      <c r="T154" s="152"/>
      <c r="AT154" s="149" t="s">
        <v>144</v>
      </c>
      <c r="AU154" s="149" t="s">
        <v>84</v>
      </c>
      <c r="AV154" s="12" t="s">
        <v>82</v>
      </c>
      <c r="AW154" s="12" t="s">
        <v>32</v>
      </c>
      <c r="AX154" s="12" t="s">
        <v>74</v>
      </c>
      <c r="AY154" s="149" t="s">
        <v>136</v>
      </c>
    </row>
    <row r="155" spans="2:65" s="13" customFormat="1">
      <c r="B155" s="153"/>
      <c r="D155" s="148" t="s">
        <v>144</v>
      </c>
      <c r="E155" s="154" t="s">
        <v>1</v>
      </c>
      <c r="F155" s="155" t="s">
        <v>82</v>
      </c>
      <c r="H155" s="156">
        <v>1</v>
      </c>
      <c r="L155" s="153"/>
      <c r="M155" s="157"/>
      <c r="T155" s="158"/>
      <c r="AT155" s="154" t="s">
        <v>144</v>
      </c>
      <c r="AU155" s="154" t="s">
        <v>84</v>
      </c>
      <c r="AV155" s="13" t="s">
        <v>84</v>
      </c>
      <c r="AW155" s="13" t="s">
        <v>32</v>
      </c>
      <c r="AX155" s="13" t="s">
        <v>74</v>
      </c>
      <c r="AY155" s="154" t="s">
        <v>136</v>
      </c>
    </row>
    <row r="156" spans="2:65" s="14" customFormat="1">
      <c r="B156" s="159"/>
      <c r="D156" s="148" t="s">
        <v>144</v>
      </c>
      <c r="E156" s="160" t="s">
        <v>1</v>
      </c>
      <c r="F156" s="161" t="s">
        <v>146</v>
      </c>
      <c r="H156" s="162">
        <v>1</v>
      </c>
      <c r="L156" s="159"/>
      <c r="M156" s="163"/>
      <c r="T156" s="164"/>
      <c r="AT156" s="160" t="s">
        <v>144</v>
      </c>
      <c r="AU156" s="160" t="s">
        <v>84</v>
      </c>
      <c r="AV156" s="14" t="s">
        <v>142</v>
      </c>
      <c r="AW156" s="14" t="s">
        <v>32</v>
      </c>
      <c r="AX156" s="14" t="s">
        <v>82</v>
      </c>
      <c r="AY156" s="160" t="s">
        <v>136</v>
      </c>
    </row>
    <row r="157" spans="2:65" s="1" customFormat="1" ht="19.75" customHeight="1">
      <c r="B157" s="134"/>
      <c r="C157" s="135" t="s">
        <v>166</v>
      </c>
      <c r="D157" s="135" t="s">
        <v>138</v>
      </c>
      <c r="E157" s="136" t="s">
        <v>167</v>
      </c>
      <c r="F157" s="137" t="s">
        <v>168</v>
      </c>
      <c r="G157" s="138" t="s">
        <v>141</v>
      </c>
      <c r="H157" s="139">
        <v>1</v>
      </c>
      <c r="I157" s="140"/>
      <c r="J157" s="140">
        <f>ROUND(I157*H157,2)</f>
        <v>0</v>
      </c>
      <c r="K157" s="141"/>
      <c r="L157" s="28"/>
      <c r="M157" s="142" t="s">
        <v>1</v>
      </c>
      <c r="N157" s="111" t="s">
        <v>39</v>
      </c>
      <c r="O157" s="143">
        <v>2.2970000000000002</v>
      </c>
      <c r="P157" s="143">
        <f>O157*H157</f>
        <v>2.2970000000000002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142</v>
      </c>
      <c r="AT157" s="145" t="s">
        <v>138</v>
      </c>
      <c r="AU157" s="145" t="s">
        <v>84</v>
      </c>
      <c r="AY157" s="16" t="s">
        <v>136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6" t="s">
        <v>82</v>
      </c>
      <c r="BK157" s="146">
        <f>ROUND(I157*H157,2)</f>
        <v>0</v>
      </c>
      <c r="BL157" s="16" t="s">
        <v>142</v>
      </c>
      <c r="BM157" s="145" t="s">
        <v>169</v>
      </c>
    </row>
    <row r="158" spans="2:65" s="12" customFormat="1">
      <c r="B158" s="147"/>
      <c r="D158" s="148" t="s">
        <v>144</v>
      </c>
      <c r="E158" s="149" t="s">
        <v>1</v>
      </c>
      <c r="F158" s="150" t="s">
        <v>145</v>
      </c>
      <c r="H158" s="149" t="s">
        <v>1</v>
      </c>
      <c r="L158" s="147"/>
      <c r="M158" s="151"/>
      <c r="T158" s="152"/>
      <c r="AT158" s="149" t="s">
        <v>144</v>
      </c>
      <c r="AU158" s="149" t="s">
        <v>84</v>
      </c>
      <c r="AV158" s="12" t="s">
        <v>82</v>
      </c>
      <c r="AW158" s="12" t="s">
        <v>32</v>
      </c>
      <c r="AX158" s="12" t="s">
        <v>74</v>
      </c>
      <c r="AY158" s="149" t="s">
        <v>136</v>
      </c>
    </row>
    <row r="159" spans="2:65" s="13" customFormat="1">
      <c r="B159" s="153"/>
      <c r="D159" s="148" t="s">
        <v>144</v>
      </c>
      <c r="E159" s="154" t="s">
        <v>1</v>
      </c>
      <c r="F159" s="155" t="s">
        <v>82</v>
      </c>
      <c r="H159" s="156">
        <v>1</v>
      </c>
      <c r="L159" s="153"/>
      <c r="M159" s="157"/>
      <c r="T159" s="158"/>
      <c r="AT159" s="154" t="s">
        <v>144</v>
      </c>
      <c r="AU159" s="154" t="s">
        <v>84</v>
      </c>
      <c r="AV159" s="13" t="s">
        <v>84</v>
      </c>
      <c r="AW159" s="13" t="s">
        <v>32</v>
      </c>
      <c r="AX159" s="13" t="s">
        <v>74</v>
      </c>
      <c r="AY159" s="154" t="s">
        <v>136</v>
      </c>
    </row>
    <row r="160" spans="2:65" s="14" customFormat="1">
      <c r="B160" s="159"/>
      <c r="D160" s="148" t="s">
        <v>144</v>
      </c>
      <c r="E160" s="160" t="s">
        <v>1</v>
      </c>
      <c r="F160" s="161" t="s">
        <v>146</v>
      </c>
      <c r="H160" s="162">
        <v>1</v>
      </c>
      <c r="L160" s="159"/>
      <c r="M160" s="163"/>
      <c r="T160" s="164"/>
      <c r="AT160" s="160" t="s">
        <v>144</v>
      </c>
      <c r="AU160" s="160" t="s">
        <v>84</v>
      </c>
      <c r="AV160" s="14" t="s">
        <v>142</v>
      </c>
      <c r="AW160" s="14" t="s">
        <v>32</v>
      </c>
      <c r="AX160" s="14" t="s">
        <v>82</v>
      </c>
      <c r="AY160" s="160" t="s">
        <v>136</v>
      </c>
    </row>
    <row r="161" spans="2:65" s="1" customFormat="1" ht="19.75" customHeight="1">
      <c r="B161" s="134"/>
      <c r="C161" s="135" t="s">
        <v>170</v>
      </c>
      <c r="D161" s="135" t="s">
        <v>138</v>
      </c>
      <c r="E161" s="136" t="s">
        <v>171</v>
      </c>
      <c r="F161" s="137" t="s">
        <v>172</v>
      </c>
      <c r="G161" s="138" t="s">
        <v>141</v>
      </c>
      <c r="H161" s="139">
        <v>1</v>
      </c>
      <c r="I161" s="140"/>
      <c r="J161" s="140">
        <f>ROUND(I161*H161,2)</f>
        <v>0</v>
      </c>
      <c r="K161" s="141"/>
      <c r="L161" s="28"/>
      <c r="M161" s="142" t="s">
        <v>1</v>
      </c>
      <c r="N161" s="111" t="s">
        <v>39</v>
      </c>
      <c r="O161" s="143">
        <v>7.3710000000000004</v>
      </c>
      <c r="P161" s="143">
        <f>O161*H161</f>
        <v>7.3710000000000004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142</v>
      </c>
      <c r="AT161" s="145" t="s">
        <v>138</v>
      </c>
      <c r="AU161" s="145" t="s">
        <v>84</v>
      </c>
      <c r="AY161" s="16" t="s">
        <v>136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6" t="s">
        <v>82</v>
      </c>
      <c r="BK161" s="146">
        <f>ROUND(I161*H161,2)</f>
        <v>0</v>
      </c>
      <c r="BL161" s="16" t="s">
        <v>142</v>
      </c>
      <c r="BM161" s="145" t="s">
        <v>173</v>
      </c>
    </row>
    <row r="162" spans="2:65" s="12" customFormat="1">
      <c r="B162" s="147"/>
      <c r="D162" s="148" t="s">
        <v>144</v>
      </c>
      <c r="E162" s="149" t="s">
        <v>1</v>
      </c>
      <c r="F162" s="150" t="s">
        <v>145</v>
      </c>
      <c r="H162" s="149" t="s">
        <v>1</v>
      </c>
      <c r="L162" s="147"/>
      <c r="M162" s="151"/>
      <c r="T162" s="152"/>
      <c r="AT162" s="149" t="s">
        <v>144</v>
      </c>
      <c r="AU162" s="149" t="s">
        <v>84</v>
      </c>
      <c r="AV162" s="12" t="s">
        <v>82</v>
      </c>
      <c r="AW162" s="12" t="s">
        <v>32</v>
      </c>
      <c r="AX162" s="12" t="s">
        <v>74</v>
      </c>
      <c r="AY162" s="149" t="s">
        <v>136</v>
      </c>
    </row>
    <row r="163" spans="2:65" s="13" customFormat="1">
      <c r="B163" s="153"/>
      <c r="D163" s="148" t="s">
        <v>144</v>
      </c>
      <c r="E163" s="154" t="s">
        <v>1</v>
      </c>
      <c r="F163" s="155" t="s">
        <v>82</v>
      </c>
      <c r="H163" s="156">
        <v>1</v>
      </c>
      <c r="L163" s="153"/>
      <c r="M163" s="157"/>
      <c r="T163" s="158"/>
      <c r="AT163" s="154" t="s">
        <v>144</v>
      </c>
      <c r="AU163" s="154" t="s">
        <v>84</v>
      </c>
      <c r="AV163" s="13" t="s">
        <v>84</v>
      </c>
      <c r="AW163" s="13" t="s">
        <v>32</v>
      </c>
      <c r="AX163" s="13" t="s">
        <v>74</v>
      </c>
      <c r="AY163" s="154" t="s">
        <v>136</v>
      </c>
    </row>
    <row r="164" spans="2:65" s="14" customFormat="1">
      <c r="B164" s="159"/>
      <c r="D164" s="148" t="s">
        <v>144</v>
      </c>
      <c r="E164" s="160" t="s">
        <v>1</v>
      </c>
      <c r="F164" s="161" t="s">
        <v>146</v>
      </c>
      <c r="H164" s="162">
        <v>1</v>
      </c>
      <c r="L164" s="159"/>
      <c r="M164" s="163"/>
      <c r="T164" s="164"/>
      <c r="AT164" s="160" t="s">
        <v>144</v>
      </c>
      <c r="AU164" s="160" t="s">
        <v>84</v>
      </c>
      <c r="AV164" s="14" t="s">
        <v>142</v>
      </c>
      <c r="AW164" s="14" t="s">
        <v>32</v>
      </c>
      <c r="AX164" s="14" t="s">
        <v>82</v>
      </c>
      <c r="AY164" s="160" t="s">
        <v>136</v>
      </c>
    </row>
    <row r="165" spans="2:65" s="1" customFormat="1" ht="19.75" customHeight="1">
      <c r="B165" s="134"/>
      <c r="C165" s="135" t="s">
        <v>174</v>
      </c>
      <c r="D165" s="135" t="s">
        <v>138</v>
      </c>
      <c r="E165" s="136" t="s">
        <v>175</v>
      </c>
      <c r="F165" s="137" t="s">
        <v>176</v>
      </c>
      <c r="G165" s="138" t="s">
        <v>141</v>
      </c>
      <c r="H165" s="139">
        <v>2</v>
      </c>
      <c r="I165" s="140"/>
      <c r="J165" s="140">
        <f>ROUND(I165*H165,2)</f>
        <v>0</v>
      </c>
      <c r="K165" s="141"/>
      <c r="L165" s="28"/>
      <c r="M165" s="142" t="s">
        <v>1</v>
      </c>
      <c r="N165" s="111" t="s">
        <v>39</v>
      </c>
      <c r="O165" s="143">
        <v>11.239000000000001</v>
      </c>
      <c r="P165" s="143">
        <f>O165*H165</f>
        <v>22.478000000000002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142</v>
      </c>
      <c r="AT165" s="145" t="s">
        <v>138</v>
      </c>
      <c r="AU165" s="145" t="s">
        <v>84</v>
      </c>
      <c r="AY165" s="16" t="s">
        <v>136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6" t="s">
        <v>82</v>
      </c>
      <c r="BK165" s="146">
        <f>ROUND(I165*H165,2)</f>
        <v>0</v>
      </c>
      <c r="BL165" s="16" t="s">
        <v>142</v>
      </c>
      <c r="BM165" s="145" t="s">
        <v>177</v>
      </c>
    </row>
    <row r="166" spans="2:65" s="12" customFormat="1">
      <c r="B166" s="147"/>
      <c r="D166" s="148" t="s">
        <v>144</v>
      </c>
      <c r="E166" s="149" t="s">
        <v>1</v>
      </c>
      <c r="F166" s="150" t="s">
        <v>145</v>
      </c>
      <c r="H166" s="149" t="s">
        <v>1</v>
      </c>
      <c r="L166" s="147"/>
      <c r="M166" s="151"/>
      <c r="T166" s="152"/>
      <c r="AT166" s="149" t="s">
        <v>144</v>
      </c>
      <c r="AU166" s="149" t="s">
        <v>84</v>
      </c>
      <c r="AV166" s="12" t="s">
        <v>82</v>
      </c>
      <c r="AW166" s="12" t="s">
        <v>32</v>
      </c>
      <c r="AX166" s="12" t="s">
        <v>74</v>
      </c>
      <c r="AY166" s="149" t="s">
        <v>136</v>
      </c>
    </row>
    <row r="167" spans="2:65" s="13" customFormat="1">
      <c r="B167" s="153"/>
      <c r="D167" s="148" t="s">
        <v>144</v>
      </c>
      <c r="E167" s="154" t="s">
        <v>1</v>
      </c>
      <c r="F167" s="155" t="s">
        <v>157</v>
      </c>
      <c r="H167" s="156">
        <v>2</v>
      </c>
      <c r="L167" s="153"/>
      <c r="M167" s="157"/>
      <c r="T167" s="158"/>
      <c r="AT167" s="154" t="s">
        <v>144</v>
      </c>
      <c r="AU167" s="154" t="s">
        <v>84</v>
      </c>
      <c r="AV167" s="13" t="s">
        <v>84</v>
      </c>
      <c r="AW167" s="13" t="s">
        <v>32</v>
      </c>
      <c r="AX167" s="13" t="s">
        <v>74</v>
      </c>
      <c r="AY167" s="154" t="s">
        <v>136</v>
      </c>
    </row>
    <row r="168" spans="2:65" s="14" customFormat="1">
      <c r="B168" s="159"/>
      <c r="D168" s="148" t="s">
        <v>144</v>
      </c>
      <c r="E168" s="160" t="s">
        <v>1</v>
      </c>
      <c r="F168" s="161" t="s">
        <v>146</v>
      </c>
      <c r="H168" s="162">
        <v>2</v>
      </c>
      <c r="L168" s="159"/>
      <c r="M168" s="163"/>
      <c r="T168" s="164"/>
      <c r="AT168" s="160" t="s">
        <v>144</v>
      </c>
      <c r="AU168" s="160" t="s">
        <v>84</v>
      </c>
      <c r="AV168" s="14" t="s">
        <v>142</v>
      </c>
      <c r="AW168" s="14" t="s">
        <v>32</v>
      </c>
      <c r="AX168" s="14" t="s">
        <v>82</v>
      </c>
      <c r="AY168" s="160" t="s">
        <v>136</v>
      </c>
    </row>
    <row r="169" spans="2:65" s="1" customFormat="1" ht="19.75" customHeight="1">
      <c r="B169" s="134"/>
      <c r="C169" s="135" t="s">
        <v>178</v>
      </c>
      <c r="D169" s="135" t="s">
        <v>138</v>
      </c>
      <c r="E169" s="136" t="s">
        <v>179</v>
      </c>
      <c r="F169" s="137" t="s">
        <v>180</v>
      </c>
      <c r="G169" s="138" t="s">
        <v>141</v>
      </c>
      <c r="H169" s="139">
        <v>1</v>
      </c>
      <c r="I169" s="140"/>
      <c r="J169" s="140">
        <f>ROUND(I169*H169,2)</f>
        <v>0</v>
      </c>
      <c r="K169" s="141"/>
      <c r="L169" s="28"/>
      <c r="M169" s="142" t="s">
        <v>1</v>
      </c>
      <c r="N169" s="111" t="s">
        <v>39</v>
      </c>
      <c r="O169" s="143">
        <v>18.260000000000002</v>
      </c>
      <c r="P169" s="143">
        <f>O169*H169</f>
        <v>18.260000000000002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142</v>
      </c>
      <c r="AT169" s="145" t="s">
        <v>138</v>
      </c>
      <c r="AU169" s="145" t="s">
        <v>84</v>
      </c>
      <c r="AY169" s="16" t="s">
        <v>136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6" t="s">
        <v>82</v>
      </c>
      <c r="BK169" s="146">
        <f>ROUND(I169*H169,2)</f>
        <v>0</v>
      </c>
      <c r="BL169" s="16" t="s">
        <v>142</v>
      </c>
      <c r="BM169" s="145" t="s">
        <v>181</v>
      </c>
    </row>
    <row r="170" spans="2:65" s="12" customFormat="1">
      <c r="B170" s="147"/>
      <c r="D170" s="148" t="s">
        <v>144</v>
      </c>
      <c r="E170" s="149" t="s">
        <v>1</v>
      </c>
      <c r="F170" s="150" t="s">
        <v>145</v>
      </c>
      <c r="H170" s="149" t="s">
        <v>1</v>
      </c>
      <c r="L170" s="147"/>
      <c r="M170" s="151"/>
      <c r="T170" s="152"/>
      <c r="AT170" s="149" t="s">
        <v>144</v>
      </c>
      <c r="AU170" s="149" t="s">
        <v>84</v>
      </c>
      <c r="AV170" s="12" t="s">
        <v>82</v>
      </c>
      <c r="AW170" s="12" t="s">
        <v>32</v>
      </c>
      <c r="AX170" s="12" t="s">
        <v>74</v>
      </c>
      <c r="AY170" s="149" t="s">
        <v>136</v>
      </c>
    </row>
    <row r="171" spans="2:65" s="13" customFormat="1">
      <c r="B171" s="153"/>
      <c r="D171" s="148" t="s">
        <v>144</v>
      </c>
      <c r="E171" s="154" t="s">
        <v>1</v>
      </c>
      <c r="F171" s="155" t="s">
        <v>82</v>
      </c>
      <c r="H171" s="156">
        <v>1</v>
      </c>
      <c r="L171" s="153"/>
      <c r="M171" s="157"/>
      <c r="T171" s="158"/>
      <c r="AT171" s="154" t="s">
        <v>144</v>
      </c>
      <c r="AU171" s="154" t="s">
        <v>84</v>
      </c>
      <c r="AV171" s="13" t="s">
        <v>84</v>
      </c>
      <c r="AW171" s="13" t="s">
        <v>32</v>
      </c>
      <c r="AX171" s="13" t="s">
        <v>74</v>
      </c>
      <c r="AY171" s="154" t="s">
        <v>136</v>
      </c>
    </row>
    <row r="172" spans="2:65" s="14" customFormat="1">
      <c r="B172" s="159"/>
      <c r="D172" s="148" t="s">
        <v>144</v>
      </c>
      <c r="E172" s="160" t="s">
        <v>1</v>
      </c>
      <c r="F172" s="161" t="s">
        <v>146</v>
      </c>
      <c r="H172" s="162">
        <v>1</v>
      </c>
      <c r="L172" s="159"/>
      <c r="M172" s="163"/>
      <c r="T172" s="164"/>
      <c r="AT172" s="160" t="s">
        <v>144</v>
      </c>
      <c r="AU172" s="160" t="s">
        <v>84</v>
      </c>
      <c r="AV172" s="14" t="s">
        <v>142</v>
      </c>
      <c r="AW172" s="14" t="s">
        <v>32</v>
      </c>
      <c r="AX172" s="14" t="s">
        <v>82</v>
      </c>
      <c r="AY172" s="160" t="s">
        <v>136</v>
      </c>
    </row>
    <row r="173" spans="2:65" s="1" customFormat="1" ht="14.4" customHeight="1">
      <c r="B173" s="134"/>
      <c r="C173" s="135" t="s">
        <v>182</v>
      </c>
      <c r="D173" s="135" t="s">
        <v>138</v>
      </c>
      <c r="E173" s="136" t="s">
        <v>183</v>
      </c>
      <c r="F173" s="137" t="s">
        <v>184</v>
      </c>
      <c r="G173" s="138" t="s">
        <v>185</v>
      </c>
      <c r="H173" s="139">
        <v>169.04</v>
      </c>
      <c r="I173" s="140"/>
      <c r="J173" s="140">
        <f>ROUND(I173*H173,2)</f>
        <v>0</v>
      </c>
      <c r="K173" s="141"/>
      <c r="L173" s="28"/>
      <c r="M173" s="142" t="s">
        <v>1</v>
      </c>
      <c r="N173" s="111" t="s">
        <v>39</v>
      </c>
      <c r="O173" s="143">
        <v>0.27200000000000002</v>
      </c>
      <c r="P173" s="143">
        <f>O173*H173</f>
        <v>45.978880000000004</v>
      </c>
      <c r="Q173" s="143">
        <v>0</v>
      </c>
      <c r="R173" s="143">
        <f>Q173*H173</f>
        <v>0</v>
      </c>
      <c r="S173" s="143">
        <v>0.26</v>
      </c>
      <c r="T173" s="144">
        <f>S173*H173</f>
        <v>43.950400000000002</v>
      </c>
      <c r="AR173" s="145" t="s">
        <v>142</v>
      </c>
      <c r="AT173" s="145" t="s">
        <v>138</v>
      </c>
      <c r="AU173" s="145" t="s">
        <v>84</v>
      </c>
      <c r="AY173" s="16" t="s">
        <v>136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6" t="s">
        <v>82</v>
      </c>
      <c r="BK173" s="146">
        <f>ROUND(I173*H173,2)</f>
        <v>0</v>
      </c>
      <c r="BL173" s="16" t="s">
        <v>142</v>
      </c>
      <c r="BM173" s="145" t="s">
        <v>186</v>
      </c>
    </row>
    <row r="174" spans="2:65" s="12" customFormat="1">
      <c r="B174" s="147"/>
      <c r="D174" s="148" t="s">
        <v>144</v>
      </c>
      <c r="E174" s="149" t="s">
        <v>1</v>
      </c>
      <c r="F174" s="150" t="s">
        <v>145</v>
      </c>
      <c r="H174" s="149" t="s">
        <v>1</v>
      </c>
      <c r="L174" s="147"/>
      <c r="M174" s="151"/>
      <c r="T174" s="152"/>
      <c r="AT174" s="149" t="s">
        <v>144</v>
      </c>
      <c r="AU174" s="149" t="s">
        <v>84</v>
      </c>
      <c r="AV174" s="12" t="s">
        <v>82</v>
      </c>
      <c r="AW174" s="12" t="s">
        <v>32</v>
      </c>
      <c r="AX174" s="12" t="s">
        <v>74</v>
      </c>
      <c r="AY174" s="149" t="s">
        <v>136</v>
      </c>
    </row>
    <row r="175" spans="2:65" s="12" customFormat="1">
      <c r="B175" s="147"/>
      <c r="D175" s="148" t="s">
        <v>144</v>
      </c>
      <c r="E175" s="149" t="s">
        <v>1</v>
      </c>
      <c r="F175" s="150" t="s">
        <v>187</v>
      </c>
      <c r="H175" s="149" t="s">
        <v>1</v>
      </c>
      <c r="L175" s="147"/>
      <c r="M175" s="151"/>
      <c r="T175" s="152"/>
      <c r="AT175" s="149" t="s">
        <v>144</v>
      </c>
      <c r="AU175" s="149" t="s">
        <v>84</v>
      </c>
      <c r="AV175" s="12" t="s">
        <v>82</v>
      </c>
      <c r="AW175" s="12" t="s">
        <v>32</v>
      </c>
      <c r="AX175" s="12" t="s">
        <v>74</v>
      </c>
      <c r="AY175" s="149" t="s">
        <v>136</v>
      </c>
    </row>
    <row r="176" spans="2:65" s="12" customFormat="1">
      <c r="B176" s="147"/>
      <c r="D176" s="148" t="s">
        <v>144</v>
      </c>
      <c r="E176" s="149" t="s">
        <v>1</v>
      </c>
      <c r="F176" s="150" t="s">
        <v>188</v>
      </c>
      <c r="H176" s="149" t="s">
        <v>1</v>
      </c>
      <c r="L176" s="147"/>
      <c r="M176" s="151"/>
      <c r="T176" s="152"/>
      <c r="AT176" s="149" t="s">
        <v>144</v>
      </c>
      <c r="AU176" s="149" t="s">
        <v>84</v>
      </c>
      <c r="AV176" s="12" t="s">
        <v>82</v>
      </c>
      <c r="AW176" s="12" t="s">
        <v>32</v>
      </c>
      <c r="AX176" s="12" t="s">
        <v>74</v>
      </c>
      <c r="AY176" s="149" t="s">
        <v>136</v>
      </c>
    </row>
    <row r="177" spans="2:65" s="13" customFormat="1">
      <c r="B177" s="153"/>
      <c r="D177" s="148" t="s">
        <v>144</v>
      </c>
      <c r="E177" s="154" t="s">
        <v>1</v>
      </c>
      <c r="F177" s="155" t="s">
        <v>189</v>
      </c>
      <c r="H177" s="156">
        <v>10.579999999999998</v>
      </c>
      <c r="L177" s="153"/>
      <c r="M177" s="157"/>
      <c r="T177" s="158"/>
      <c r="AT177" s="154" t="s">
        <v>144</v>
      </c>
      <c r="AU177" s="154" t="s">
        <v>84</v>
      </c>
      <c r="AV177" s="13" t="s">
        <v>84</v>
      </c>
      <c r="AW177" s="13" t="s">
        <v>32</v>
      </c>
      <c r="AX177" s="13" t="s">
        <v>74</v>
      </c>
      <c r="AY177" s="154" t="s">
        <v>136</v>
      </c>
    </row>
    <row r="178" spans="2:65" s="12" customFormat="1">
      <c r="B178" s="147"/>
      <c r="D178" s="148" t="s">
        <v>144</v>
      </c>
      <c r="E178" s="149" t="s">
        <v>1</v>
      </c>
      <c r="F178" s="150" t="s">
        <v>190</v>
      </c>
      <c r="H178" s="149" t="s">
        <v>1</v>
      </c>
      <c r="L178" s="147"/>
      <c r="M178" s="151"/>
      <c r="T178" s="152"/>
      <c r="AT178" s="149" t="s">
        <v>144</v>
      </c>
      <c r="AU178" s="149" t="s">
        <v>84</v>
      </c>
      <c r="AV178" s="12" t="s">
        <v>82</v>
      </c>
      <c r="AW178" s="12" t="s">
        <v>32</v>
      </c>
      <c r="AX178" s="12" t="s">
        <v>74</v>
      </c>
      <c r="AY178" s="149" t="s">
        <v>136</v>
      </c>
    </row>
    <row r="179" spans="2:65" s="13" customFormat="1">
      <c r="B179" s="153"/>
      <c r="D179" s="148" t="s">
        <v>144</v>
      </c>
      <c r="E179" s="154" t="s">
        <v>1</v>
      </c>
      <c r="F179" s="155" t="s">
        <v>191</v>
      </c>
      <c r="H179" s="156">
        <v>158.46</v>
      </c>
      <c r="L179" s="153"/>
      <c r="M179" s="157"/>
      <c r="T179" s="158"/>
      <c r="AT179" s="154" t="s">
        <v>144</v>
      </c>
      <c r="AU179" s="154" t="s">
        <v>84</v>
      </c>
      <c r="AV179" s="13" t="s">
        <v>84</v>
      </c>
      <c r="AW179" s="13" t="s">
        <v>32</v>
      </c>
      <c r="AX179" s="13" t="s">
        <v>74</v>
      </c>
      <c r="AY179" s="154" t="s">
        <v>136</v>
      </c>
    </row>
    <row r="180" spans="2:65" s="14" customFormat="1">
      <c r="B180" s="159"/>
      <c r="D180" s="148" t="s">
        <v>144</v>
      </c>
      <c r="E180" s="160" t="s">
        <v>1</v>
      </c>
      <c r="F180" s="161" t="s">
        <v>146</v>
      </c>
      <c r="H180" s="162">
        <v>169.04000000000002</v>
      </c>
      <c r="L180" s="159"/>
      <c r="M180" s="163"/>
      <c r="T180" s="164"/>
      <c r="AT180" s="160" t="s">
        <v>144</v>
      </c>
      <c r="AU180" s="160" t="s">
        <v>84</v>
      </c>
      <c r="AV180" s="14" t="s">
        <v>142</v>
      </c>
      <c r="AW180" s="14" t="s">
        <v>32</v>
      </c>
      <c r="AX180" s="14" t="s">
        <v>82</v>
      </c>
      <c r="AY180" s="160" t="s">
        <v>136</v>
      </c>
    </row>
    <row r="181" spans="2:65" s="1" customFormat="1" ht="14.4" customHeight="1">
      <c r="B181" s="134"/>
      <c r="C181" s="135" t="s">
        <v>8</v>
      </c>
      <c r="D181" s="135" t="s">
        <v>138</v>
      </c>
      <c r="E181" s="136" t="s">
        <v>192</v>
      </c>
      <c r="F181" s="137" t="s">
        <v>193</v>
      </c>
      <c r="G181" s="138" t="s">
        <v>185</v>
      </c>
      <c r="H181" s="139">
        <v>304.22000000000003</v>
      </c>
      <c r="I181" s="140"/>
      <c r="J181" s="140">
        <f>ROUND(I181*H181,2)</f>
        <v>0</v>
      </c>
      <c r="K181" s="141"/>
      <c r="L181" s="28"/>
      <c r="M181" s="142" t="s">
        <v>1</v>
      </c>
      <c r="N181" s="111" t="s">
        <v>39</v>
      </c>
      <c r="O181" s="143">
        <v>7.2999999999999995E-2</v>
      </c>
      <c r="P181" s="143">
        <f>O181*H181</f>
        <v>22.20806</v>
      </c>
      <c r="Q181" s="143">
        <v>0</v>
      </c>
      <c r="R181" s="143">
        <f>Q181*H181</f>
        <v>0</v>
      </c>
      <c r="S181" s="143">
        <v>0.28999999999999998</v>
      </c>
      <c r="T181" s="144">
        <f>S181*H181</f>
        <v>88.223799999999997</v>
      </c>
      <c r="AR181" s="145" t="s">
        <v>142</v>
      </c>
      <c r="AT181" s="145" t="s">
        <v>138</v>
      </c>
      <c r="AU181" s="145" t="s">
        <v>84</v>
      </c>
      <c r="AY181" s="16" t="s">
        <v>136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6" t="s">
        <v>82</v>
      </c>
      <c r="BK181" s="146">
        <f>ROUND(I181*H181,2)</f>
        <v>0</v>
      </c>
      <c r="BL181" s="16" t="s">
        <v>142</v>
      </c>
      <c r="BM181" s="145" t="s">
        <v>194</v>
      </c>
    </row>
    <row r="182" spans="2:65" s="12" customFormat="1">
      <c r="B182" s="147"/>
      <c r="D182" s="148" t="s">
        <v>144</v>
      </c>
      <c r="E182" s="149" t="s">
        <v>1</v>
      </c>
      <c r="F182" s="150" t="s">
        <v>145</v>
      </c>
      <c r="H182" s="149" t="s">
        <v>1</v>
      </c>
      <c r="L182" s="147"/>
      <c r="M182" s="151"/>
      <c r="T182" s="152"/>
      <c r="AT182" s="149" t="s">
        <v>144</v>
      </c>
      <c r="AU182" s="149" t="s">
        <v>84</v>
      </c>
      <c r="AV182" s="12" t="s">
        <v>82</v>
      </c>
      <c r="AW182" s="12" t="s">
        <v>32</v>
      </c>
      <c r="AX182" s="12" t="s">
        <v>74</v>
      </c>
      <c r="AY182" s="149" t="s">
        <v>136</v>
      </c>
    </row>
    <row r="183" spans="2:65" s="12" customFormat="1">
      <c r="B183" s="147"/>
      <c r="D183" s="148" t="s">
        <v>144</v>
      </c>
      <c r="E183" s="149" t="s">
        <v>1</v>
      </c>
      <c r="F183" s="150" t="s">
        <v>195</v>
      </c>
      <c r="H183" s="149" t="s">
        <v>1</v>
      </c>
      <c r="L183" s="147"/>
      <c r="M183" s="151"/>
      <c r="T183" s="152"/>
      <c r="AT183" s="149" t="s">
        <v>144</v>
      </c>
      <c r="AU183" s="149" t="s">
        <v>84</v>
      </c>
      <c r="AV183" s="12" t="s">
        <v>82</v>
      </c>
      <c r="AW183" s="12" t="s">
        <v>32</v>
      </c>
      <c r="AX183" s="12" t="s">
        <v>74</v>
      </c>
      <c r="AY183" s="149" t="s">
        <v>136</v>
      </c>
    </row>
    <row r="184" spans="2:65" s="12" customFormat="1">
      <c r="B184" s="147"/>
      <c r="D184" s="148" t="s">
        <v>144</v>
      </c>
      <c r="E184" s="149" t="s">
        <v>1</v>
      </c>
      <c r="F184" s="150" t="s">
        <v>188</v>
      </c>
      <c r="H184" s="149" t="s">
        <v>1</v>
      </c>
      <c r="L184" s="147"/>
      <c r="M184" s="151"/>
      <c r="T184" s="152"/>
      <c r="AT184" s="149" t="s">
        <v>144</v>
      </c>
      <c r="AU184" s="149" t="s">
        <v>84</v>
      </c>
      <c r="AV184" s="12" t="s">
        <v>82</v>
      </c>
      <c r="AW184" s="12" t="s">
        <v>32</v>
      </c>
      <c r="AX184" s="12" t="s">
        <v>74</v>
      </c>
      <c r="AY184" s="149" t="s">
        <v>136</v>
      </c>
    </row>
    <row r="185" spans="2:65" s="13" customFormat="1">
      <c r="B185" s="153"/>
      <c r="D185" s="148" t="s">
        <v>144</v>
      </c>
      <c r="E185" s="154" t="s">
        <v>1</v>
      </c>
      <c r="F185" s="155" t="s">
        <v>196</v>
      </c>
      <c r="H185" s="156">
        <v>8</v>
      </c>
      <c r="L185" s="153"/>
      <c r="M185" s="157"/>
      <c r="T185" s="158"/>
      <c r="AT185" s="154" t="s">
        <v>144</v>
      </c>
      <c r="AU185" s="154" t="s">
        <v>84</v>
      </c>
      <c r="AV185" s="13" t="s">
        <v>84</v>
      </c>
      <c r="AW185" s="13" t="s">
        <v>32</v>
      </c>
      <c r="AX185" s="13" t="s">
        <v>74</v>
      </c>
      <c r="AY185" s="154" t="s">
        <v>136</v>
      </c>
    </row>
    <row r="186" spans="2:65" s="12" customFormat="1">
      <c r="B186" s="147"/>
      <c r="D186" s="148" t="s">
        <v>144</v>
      </c>
      <c r="E186" s="149" t="s">
        <v>1</v>
      </c>
      <c r="F186" s="150" t="s">
        <v>190</v>
      </c>
      <c r="H186" s="149" t="s">
        <v>1</v>
      </c>
      <c r="L186" s="147"/>
      <c r="M186" s="151"/>
      <c r="T186" s="152"/>
      <c r="AT186" s="149" t="s">
        <v>144</v>
      </c>
      <c r="AU186" s="149" t="s">
        <v>84</v>
      </c>
      <c r="AV186" s="12" t="s">
        <v>82</v>
      </c>
      <c r="AW186" s="12" t="s">
        <v>32</v>
      </c>
      <c r="AX186" s="12" t="s">
        <v>74</v>
      </c>
      <c r="AY186" s="149" t="s">
        <v>136</v>
      </c>
    </row>
    <row r="187" spans="2:65" s="13" customFormat="1">
      <c r="B187" s="153"/>
      <c r="D187" s="148" t="s">
        <v>144</v>
      </c>
      <c r="E187" s="154" t="s">
        <v>1</v>
      </c>
      <c r="F187" s="155" t="s">
        <v>197</v>
      </c>
      <c r="H187" s="156">
        <v>108.42000000000002</v>
      </c>
      <c r="L187" s="153"/>
      <c r="M187" s="157"/>
      <c r="T187" s="158"/>
      <c r="AT187" s="154" t="s">
        <v>144</v>
      </c>
      <c r="AU187" s="154" t="s">
        <v>84</v>
      </c>
      <c r="AV187" s="13" t="s">
        <v>84</v>
      </c>
      <c r="AW187" s="13" t="s">
        <v>32</v>
      </c>
      <c r="AX187" s="13" t="s">
        <v>74</v>
      </c>
      <c r="AY187" s="154" t="s">
        <v>136</v>
      </c>
    </row>
    <row r="188" spans="2:65" s="12" customFormat="1">
      <c r="B188" s="147"/>
      <c r="D188" s="148" t="s">
        <v>144</v>
      </c>
      <c r="E188" s="149" t="s">
        <v>1</v>
      </c>
      <c r="F188" s="150" t="s">
        <v>198</v>
      </c>
      <c r="H188" s="149" t="s">
        <v>1</v>
      </c>
      <c r="L188" s="147"/>
      <c r="M188" s="151"/>
      <c r="T188" s="152"/>
      <c r="AT188" s="149" t="s">
        <v>144</v>
      </c>
      <c r="AU188" s="149" t="s">
        <v>84</v>
      </c>
      <c r="AV188" s="12" t="s">
        <v>82</v>
      </c>
      <c r="AW188" s="12" t="s">
        <v>32</v>
      </c>
      <c r="AX188" s="12" t="s">
        <v>74</v>
      </c>
      <c r="AY188" s="149" t="s">
        <v>136</v>
      </c>
    </row>
    <row r="189" spans="2:65" s="12" customFormat="1">
      <c r="B189" s="147"/>
      <c r="D189" s="148" t="s">
        <v>144</v>
      </c>
      <c r="E189" s="149" t="s">
        <v>1</v>
      </c>
      <c r="F189" s="150" t="s">
        <v>188</v>
      </c>
      <c r="H189" s="149" t="s">
        <v>1</v>
      </c>
      <c r="L189" s="147"/>
      <c r="M189" s="151"/>
      <c r="T189" s="152"/>
      <c r="AT189" s="149" t="s">
        <v>144</v>
      </c>
      <c r="AU189" s="149" t="s">
        <v>84</v>
      </c>
      <c r="AV189" s="12" t="s">
        <v>82</v>
      </c>
      <c r="AW189" s="12" t="s">
        <v>32</v>
      </c>
      <c r="AX189" s="12" t="s">
        <v>74</v>
      </c>
      <c r="AY189" s="149" t="s">
        <v>136</v>
      </c>
    </row>
    <row r="190" spans="2:65" s="13" customFormat="1">
      <c r="B190" s="153"/>
      <c r="D190" s="148" t="s">
        <v>144</v>
      </c>
      <c r="E190" s="154" t="s">
        <v>1</v>
      </c>
      <c r="F190" s="155" t="s">
        <v>199</v>
      </c>
      <c r="H190" s="156">
        <v>24</v>
      </c>
      <c r="L190" s="153"/>
      <c r="M190" s="157"/>
      <c r="T190" s="158"/>
      <c r="AT190" s="154" t="s">
        <v>144</v>
      </c>
      <c r="AU190" s="154" t="s">
        <v>84</v>
      </c>
      <c r="AV190" s="13" t="s">
        <v>84</v>
      </c>
      <c r="AW190" s="13" t="s">
        <v>32</v>
      </c>
      <c r="AX190" s="13" t="s">
        <v>74</v>
      </c>
      <c r="AY190" s="154" t="s">
        <v>136</v>
      </c>
    </row>
    <row r="191" spans="2:65" s="12" customFormat="1">
      <c r="B191" s="147"/>
      <c r="D191" s="148" t="s">
        <v>144</v>
      </c>
      <c r="E191" s="149" t="s">
        <v>1</v>
      </c>
      <c r="F191" s="150" t="s">
        <v>190</v>
      </c>
      <c r="H191" s="149" t="s">
        <v>1</v>
      </c>
      <c r="L191" s="147"/>
      <c r="M191" s="151"/>
      <c r="T191" s="152"/>
      <c r="AT191" s="149" t="s">
        <v>144</v>
      </c>
      <c r="AU191" s="149" t="s">
        <v>84</v>
      </c>
      <c r="AV191" s="12" t="s">
        <v>82</v>
      </c>
      <c r="AW191" s="12" t="s">
        <v>32</v>
      </c>
      <c r="AX191" s="12" t="s">
        <v>74</v>
      </c>
      <c r="AY191" s="149" t="s">
        <v>136</v>
      </c>
    </row>
    <row r="192" spans="2:65" s="13" customFormat="1">
      <c r="B192" s="153"/>
      <c r="D192" s="148" t="s">
        <v>144</v>
      </c>
      <c r="E192" s="154" t="s">
        <v>1</v>
      </c>
      <c r="F192" s="155" t="s">
        <v>200</v>
      </c>
      <c r="H192" s="156">
        <v>163.80000000000001</v>
      </c>
      <c r="L192" s="153"/>
      <c r="M192" s="157"/>
      <c r="T192" s="158"/>
      <c r="AT192" s="154" t="s">
        <v>144</v>
      </c>
      <c r="AU192" s="154" t="s">
        <v>84</v>
      </c>
      <c r="AV192" s="13" t="s">
        <v>84</v>
      </c>
      <c r="AW192" s="13" t="s">
        <v>32</v>
      </c>
      <c r="AX192" s="13" t="s">
        <v>74</v>
      </c>
      <c r="AY192" s="154" t="s">
        <v>136</v>
      </c>
    </row>
    <row r="193" spans="2:65" s="14" customFormat="1">
      <c r="B193" s="159"/>
      <c r="D193" s="148" t="s">
        <v>144</v>
      </c>
      <c r="E193" s="160" t="s">
        <v>1</v>
      </c>
      <c r="F193" s="161" t="s">
        <v>146</v>
      </c>
      <c r="H193" s="162">
        <v>304.22000000000003</v>
      </c>
      <c r="L193" s="159"/>
      <c r="M193" s="163"/>
      <c r="T193" s="164"/>
      <c r="AT193" s="160" t="s">
        <v>144</v>
      </c>
      <c r="AU193" s="160" t="s">
        <v>84</v>
      </c>
      <c r="AV193" s="14" t="s">
        <v>142</v>
      </c>
      <c r="AW193" s="14" t="s">
        <v>32</v>
      </c>
      <c r="AX193" s="14" t="s">
        <v>82</v>
      </c>
      <c r="AY193" s="160" t="s">
        <v>136</v>
      </c>
    </row>
    <row r="194" spans="2:65" s="1" customFormat="1" ht="19.75" customHeight="1">
      <c r="B194" s="134"/>
      <c r="C194" s="135" t="s">
        <v>201</v>
      </c>
      <c r="D194" s="135" t="s">
        <v>138</v>
      </c>
      <c r="E194" s="136" t="s">
        <v>202</v>
      </c>
      <c r="F194" s="137" t="s">
        <v>203</v>
      </c>
      <c r="G194" s="138" t="s">
        <v>185</v>
      </c>
      <c r="H194" s="139">
        <v>187.8</v>
      </c>
      <c r="I194" s="140"/>
      <c r="J194" s="140">
        <f>ROUND(I194*H194,2)</f>
        <v>0</v>
      </c>
      <c r="K194" s="141"/>
      <c r="L194" s="28"/>
      <c r="M194" s="142" t="s">
        <v>1</v>
      </c>
      <c r="N194" s="111" t="s">
        <v>39</v>
      </c>
      <c r="O194" s="143">
        <v>0.16600000000000001</v>
      </c>
      <c r="P194" s="143">
        <f>O194*H194</f>
        <v>31.174800000000005</v>
      </c>
      <c r="Q194" s="143">
        <v>0</v>
      </c>
      <c r="R194" s="143">
        <f>Q194*H194</f>
        <v>0</v>
      </c>
      <c r="S194" s="143">
        <v>0.44</v>
      </c>
      <c r="T194" s="144">
        <f>S194*H194</f>
        <v>82.632000000000005</v>
      </c>
      <c r="AR194" s="145" t="s">
        <v>142</v>
      </c>
      <c r="AT194" s="145" t="s">
        <v>138</v>
      </c>
      <c r="AU194" s="145" t="s">
        <v>84</v>
      </c>
      <c r="AY194" s="16" t="s">
        <v>136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6" t="s">
        <v>82</v>
      </c>
      <c r="BK194" s="146">
        <f>ROUND(I194*H194,2)</f>
        <v>0</v>
      </c>
      <c r="BL194" s="16" t="s">
        <v>142</v>
      </c>
      <c r="BM194" s="145" t="s">
        <v>204</v>
      </c>
    </row>
    <row r="195" spans="2:65" s="12" customFormat="1">
      <c r="B195" s="147"/>
      <c r="D195" s="148" t="s">
        <v>144</v>
      </c>
      <c r="E195" s="149" t="s">
        <v>1</v>
      </c>
      <c r="F195" s="150" t="s">
        <v>145</v>
      </c>
      <c r="H195" s="149" t="s">
        <v>1</v>
      </c>
      <c r="L195" s="147"/>
      <c r="M195" s="151"/>
      <c r="T195" s="152"/>
      <c r="AT195" s="149" t="s">
        <v>144</v>
      </c>
      <c r="AU195" s="149" t="s">
        <v>84</v>
      </c>
      <c r="AV195" s="12" t="s">
        <v>82</v>
      </c>
      <c r="AW195" s="12" t="s">
        <v>32</v>
      </c>
      <c r="AX195" s="12" t="s">
        <v>74</v>
      </c>
      <c r="AY195" s="149" t="s">
        <v>136</v>
      </c>
    </row>
    <row r="196" spans="2:65" s="12" customFormat="1">
      <c r="B196" s="147"/>
      <c r="D196" s="148" t="s">
        <v>144</v>
      </c>
      <c r="E196" s="149" t="s">
        <v>1</v>
      </c>
      <c r="F196" s="150" t="s">
        <v>198</v>
      </c>
      <c r="H196" s="149" t="s">
        <v>1</v>
      </c>
      <c r="L196" s="147"/>
      <c r="M196" s="151"/>
      <c r="T196" s="152"/>
      <c r="AT196" s="149" t="s">
        <v>144</v>
      </c>
      <c r="AU196" s="149" t="s">
        <v>84</v>
      </c>
      <c r="AV196" s="12" t="s">
        <v>82</v>
      </c>
      <c r="AW196" s="12" t="s">
        <v>32</v>
      </c>
      <c r="AX196" s="12" t="s">
        <v>74</v>
      </c>
      <c r="AY196" s="149" t="s">
        <v>136</v>
      </c>
    </row>
    <row r="197" spans="2:65" s="12" customFormat="1">
      <c r="B197" s="147"/>
      <c r="D197" s="148" t="s">
        <v>144</v>
      </c>
      <c r="E197" s="149" t="s">
        <v>1</v>
      </c>
      <c r="F197" s="150" t="s">
        <v>188</v>
      </c>
      <c r="H197" s="149" t="s">
        <v>1</v>
      </c>
      <c r="L197" s="147"/>
      <c r="M197" s="151"/>
      <c r="T197" s="152"/>
      <c r="AT197" s="149" t="s">
        <v>144</v>
      </c>
      <c r="AU197" s="149" t="s">
        <v>84</v>
      </c>
      <c r="AV197" s="12" t="s">
        <v>82</v>
      </c>
      <c r="AW197" s="12" t="s">
        <v>32</v>
      </c>
      <c r="AX197" s="12" t="s">
        <v>74</v>
      </c>
      <c r="AY197" s="149" t="s">
        <v>136</v>
      </c>
    </row>
    <row r="198" spans="2:65" s="13" customFormat="1">
      <c r="B198" s="153"/>
      <c r="D198" s="148" t="s">
        <v>144</v>
      </c>
      <c r="E198" s="154" t="s">
        <v>1</v>
      </c>
      <c r="F198" s="155" t="s">
        <v>199</v>
      </c>
      <c r="H198" s="156">
        <v>24</v>
      </c>
      <c r="L198" s="153"/>
      <c r="M198" s="157"/>
      <c r="T198" s="158"/>
      <c r="AT198" s="154" t="s">
        <v>144</v>
      </c>
      <c r="AU198" s="154" t="s">
        <v>84</v>
      </c>
      <c r="AV198" s="13" t="s">
        <v>84</v>
      </c>
      <c r="AW198" s="13" t="s">
        <v>32</v>
      </c>
      <c r="AX198" s="13" t="s">
        <v>74</v>
      </c>
      <c r="AY198" s="154" t="s">
        <v>136</v>
      </c>
    </row>
    <row r="199" spans="2:65" s="12" customFormat="1">
      <c r="B199" s="147"/>
      <c r="D199" s="148" t="s">
        <v>144</v>
      </c>
      <c r="E199" s="149" t="s">
        <v>1</v>
      </c>
      <c r="F199" s="150" t="s">
        <v>190</v>
      </c>
      <c r="H199" s="149" t="s">
        <v>1</v>
      </c>
      <c r="L199" s="147"/>
      <c r="M199" s="151"/>
      <c r="T199" s="152"/>
      <c r="AT199" s="149" t="s">
        <v>144</v>
      </c>
      <c r="AU199" s="149" t="s">
        <v>84</v>
      </c>
      <c r="AV199" s="12" t="s">
        <v>82</v>
      </c>
      <c r="AW199" s="12" t="s">
        <v>32</v>
      </c>
      <c r="AX199" s="12" t="s">
        <v>74</v>
      </c>
      <c r="AY199" s="149" t="s">
        <v>136</v>
      </c>
    </row>
    <row r="200" spans="2:65" s="13" customFormat="1">
      <c r="B200" s="153"/>
      <c r="D200" s="148" t="s">
        <v>144</v>
      </c>
      <c r="E200" s="154" t="s">
        <v>1</v>
      </c>
      <c r="F200" s="155" t="s">
        <v>200</v>
      </c>
      <c r="H200" s="156">
        <v>163.80000000000001</v>
      </c>
      <c r="L200" s="153"/>
      <c r="M200" s="157"/>
      <c r="T200" s="158"/>
      <c r="AT200" s="154" t="s">
        <v>144</v>
      </c>
      <c r="AU200" s="154" t="s">
        <v>84</v>
      </c>
      <c r="AV200" s="13" t="s">
        <v>84</v>
      </c>
      <c r="AW200" s="13" t="s">
        <v>32</v>
      </c>
      <c r="AX200" s="13" t="s">
        <v>74</v>
      </c>
      <c r="AY200" s="154" t="s">
        <v>136</v>
      </c>
    </row>
    <row r="201" spans="2:65" s="14" customFormat="1">
      <c r="B201" s="159"/>
      <c r="D201" s="148" t="s">
        <v>144</v>
      </c>
      <c r="E201" s="160" t="s">
        <v>1</v>
      </c>
      <c r="F201" s="161" t="s">
        <v>146</v>
      </c>
      <c r="H201" s="162">
        <v>187.8</v>
      </c>
      <c r="L201" s="159"/>
      <c r="M201" s="163"/>
      <c r="T201" s="164"/>
      <c r="AT201" s="160" t="s">
        <v>144</v>
      </c>
      <c r="AU201" s="160" t="s">
        <v>84</v>
      </c>
      <c r="AV201" s="14" t="s">
        <v>142</v>
      </c>
      <c r="AW201" s="14" t="s">
        <v>32</v>
      </c>
      <c r="AX201" s="14" t="s">
        <v>82</v>
      </c>
      <c r="AY201" s="160" t="s">
        <v>136</v>
      </c>
    </row>
    <row r="202" spans="2:65" s="1" customFormat="1" ht="14.4" customHeight="1">
      <c r="B202" s="134"/>
      <c r="C202" s="135" t="s">
        <v>205</v>
      </c>
      <c r="D202" s="135" t="s">
        <v>138</v>
      </c>
      <c r="E202" s="136" t="s">
        <v>206</v>
      </c>
      <c r="F202" s="137" t="s">
        <v>207</v>
      </c>
      <c r="G202" s="138" t="s">
        <v>208</v>
      </c>
      <c r="H202" s="139">
        <v>8</v>
      </c>
      <c r="I202" s="140"/>
      <c r="J202" s="140">
        <f>ROUND(I202*H202,2)</f>
        <v>0</v>
      </c>
      <c r="K202" s="141"/>
      <c r="L202" s="28"/>
      <c r="M202" s="142" t="s">
        <v>1</v>
      </c>
      <c r="N202" s="111" t="s">
        <v>39</v>
      </c>
      <c r="O202" s="143">
        <v>0.22700000000000001</v>
      </c>
      <c r="P202" s="143">
        <f>O202*H202</f>
        <v>1.8160000000000001</v>
      </c>
      <c r="Q202" s="143">
        <v>0</v>
      </c>
      <c r="R202" s="143">
        <f>Q202*H202</f>
        <v>0</v>
      </c>
      <c r="S202" s="143">
        <v>0.23</v>
      </c>
      <c r="T202" s="144">
        <f>S202*H202</f>
        <v>1.84</v>
      </c>
      <c r="AR202" s="145" t="s">
        <v>142</v>
      </c>
      <c r="AT202" s="145" t="s">
        <v>138</v>
      </c>
      <c r="AU202" s="145" t="s">
        <v>84</v>
      </c>
      <c r="AY202" s="16" t="s">
        <v>136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6" t="s">
        <v>82</v>
      </c>
      <c r="BK202" s="146">
        <f>ROUND(I202*H202,2)</f>
        <v>0</v>
      </c>
      <c r="BL202" s="16" t="s">
        <v>142</v>
      </c>
      <c r="BM202" s="145" t="s">
        <v>209</v>
      </c>
    </row>
    <row r="203" spans="2:65" s="12" customFormat="1">
      <c r="B203" s="147"/>
      <c r="D203" s="148" t="s">
        <v>144</v>
      </c>
      <c r="E203" s="149" t="s">
        <v>1</v>
      </c>
      <c r="F203" s="150" t="s">
        <v>210</v>
      </c>
      <c r="H203" s="149" t="s">
        <v>1</v>
      </c>
      <c r="L203" s="147"/>
      <c r="M203" s="151"/>
      <c r="T203" s="152"/>
      <c r="AT203" s="149" t="s">
        <v>144</v>
      </c>
      <c r="AU203" s="149" t="s">
        <v>84</v>
      </c>
      <c r="AV203" s="12" t="s">
        <v>82</v>
      </c>
      <c r="AW203" s="12" t="s">
        <v>32</v>
      </c>
      <c r="AX203" s="12" t="s">
        <v>74</v>
      </c>
      <c r="AY203" s="149" t="s">
        <v>136</v>
      </c>
    </row>
    <row r="204" spans="2:65" s="13" customFormat="1">
      <c r="B204" s="153"/>
      <c r="D204" s="148" t="s">
        <v>144</v>
      </c>
      <c r="E204" s="154" t="s">
        <v>1</v>
      </c>
      <c r="F204" s="155" t="s">
        <v>211</v>
      </c>
      <c r="H204" s="156">
        <v>2</v>
      </c>
      <c r="L204" s="153"/>
      <c r="M204" s="157"/>
      <c r="T204" s="158"/>
      <c r="AT204" s="154" t="s">
        <v>144</v>
      </c>
      <c r="AU204" s="154" t="s">
        <v>84</v>
      </c>
      <c r="AV204" s="13" t="s">
        <v>84</v>
      </c>
      <c r="AW204" s="13" t="s">
        <v>32</v>
      </c>
      <c r="AX204" s="13" t="s">
        <v>74</v>
      </c>
      <c r="AY204" s="154" t="s">
        <v>136</v>
      </c>
    </row>
    <row r="205" spans="2:65" s="12" customFormat="1">
      <c r="B205" s="147"/>
      <c r="D205" s="148" t="s">
        <v>144</v>
      </c>
      <c r="E205" s="149" t="s">
        <v>1</v>
      </c>
      <c r="F205" s="150" t="s">
        <v>212</v>
      </c>
      <c r="H205" s="149" t="s">
        <v>1</v>
      </c>
      <c r="L205" s="147"/>
      <c r="M205" s="151"/>
      <c r="T205" s="152"/>
      <c r="AT205" s="149" t="s">
        <v>144</v>
      </c>
      <c r="AU205" s="149" t="s">
        <v>84</v>
      </c>
      <c r="AV205" s="12" t="s">
        <v>82</v>
      </c>
      <c r="AW205" s="12" t="s">
        <v>32</v>
      </c>
      <c r="AX205" s="12" t="s">
        <v>74</v>
      </c>
      <c r="AY205" s="149" t="s">
        <v>136</v>
      </c>
    </row>
    <row r="206" spans="2:65" s="13" customFormat="1">
      <c r="B206" s="153"/>
      <c r="D206" s="148" t="s">
        <v>144</v>
      </c>
      <c r="E206" s="154" t="s">
        <v>1</v>
      </c>
      <c r="F206" s="155" t="s">
        <v>211</v>
      </c>
      <c r="H206" s="156">
        <v>2</v>
      </c>
      <c r="L206" s="153"/>
      <c r="M206" s="157"/>
      <c r="T206" s="158"/>
      <c r="AT206" s="154" t="s">
        <v>144</v>
      </c>
      <c r="AU206" s="154" t="s">
        <v>84</v>
      </c>
      <c r="AV206" s="13" t="s">
        <v>84</v>
      </c>
      <c r="AW206" s="13" t="s">
        <v>32</v>
      </c>
      <c r="AX206" s="13" t="s">
        <v>74</v>
      </c>
      <c r="AY206" s="154" t="s">
        <v>136</v>
      </c>
    </row>
    <row r="207" spans="2:65" s="12" customFormat="1">
      <c r="B207" s="147"/>
      <c r="D207" s="148" t="s">
        <v>144</v>
      </c>
      <c r="E207" s="149" t="s">
        <v>1</v>
      </c>
      <c r="F207" s="150" t="s">
        <v>213</v>
      </c>
      <c r="H207" s="149" t="s">
        <v>1</v>
      </c>
      <c r="L207" s="147"/>
      <c r="M207" s="151"/>
      <c r="T207" s="152"/>
      <c r="AT207" s="149" t="s">
        <v>144</v>
      </c>
      <c r="AU207" s="149" t="s">
        <v>84</v>
      </c>
      <c r="AV207" s="12" t="s">
        <v>82</v>
      </c>
      <c r="AW207" s="12" t="s">
        <v>32</v>
      </c>
      <c r="AX207" s="12" t="s">
        <v>74</v>
      </c>
      <c r="AY207" s="149" t="s">
        <v>136</v>
      </c>
    </row>
    <row r="208" spans="2:65" s="13" customFormat="1">
      <c r="B208" s="153"/>
      <c r="D208" s="148" t="s">
        <v>144</v>
      </c>
      <c r="E208" s="154" t="s">
        <v>1</v>
      </c>
      <c r="F208" s="155" t="s">
        <v>82</v>
      </c>
      <c r="H208" s="156">
        <v>1</v>
      </c>
      <c r="L208" s="153"/>
      <c r="M208" s="157"/>
      <c r="T208" s="158"/>
      <c r="AT208" s="154" t="s">
        <v>144</v>
      </c>
      <c r="AU208" s="154" t="s">
        <v>84</v>
      </c>
      <c r="AV208" s="13" t="s">
        <v>84</v>
      </c>
      <c r="AW208" s="13" t="s">
        <v>32</v>
      </c>
      <c r="AX208" s="13" t="s">
        <v>74</v>
      </c>
      <c r="AY208" s="154" t="s">
        <v>136</v>
      </c>
    </row>
    <row r="209" spans="2:65" s="12" customFormat="1">
      <c r="B209" s="147"/>
      <c r="D209" s="148" t="s">
        <v>144</v>
      </c>
      <c r="E209" s="149" t="s">
        <v>1</v>
      </c>
      <c r="F209" s="150" t="s">
        <v>214</v>
      </c>
      <c r="H209" s="149" t="s">
        <v>1</v>
      </c>
      <c r="L209" s="147"/>
      <c r="M209" s="151"/>
      <c r="T209" s="152"/>
      <c r="AT209" s="149" t="s">
        <v>144</v>
      </c>
      <c r="AU209" s="149" t="s">
        <v>84</v>
      </c>
      <c r="AV209" s="12" t="s">
        <v>82</v>
      </c>
      <c r="AW209" s="12" t="s">
        <v>32</v>
      </c>
      <c r="AX209" s="12" t="s">
        <v>74</v>
      </c>
      <c r="AY209" s="149" t="s">
        <v>136</v>
      </c>
    </row>
    <row r="210" spans="2:65" s="13" customFormat="1">
      <c r="B210" s="153"/>
      <c r="D210" s="148" t="s">
        <v>144</v>
      </c>
      <c r="E210" s="154" t="s">
        <v>1</v>
      </c>
      <c r="F210" s="155" t="s">
        <v>82</v>
      </c>
      <c r="H210" s="156">
        <v>1</v>
      </c>
      <c r="L210" s="153"/>
      <c r="M210" s="157"/>
      <c r="T210" s="158"/>
      <c r="AT210" s="154" t="s">
        <v>144</v>
      </c>
      <c r="AU210" s="154" t="s">
        <v>84</v>
      </c>
      <c r="AV210" s="13" t="s">
        <v>84</v>
      </c>
      <c r="AW210" s="13" t="s">
        <v>32</v>
      </c>
      <c r="AX210" s="13" t="s">
        <v>74</v>
      </c>
      <c r="AY210" s="154" t="s">
        <v>136</v>
      </c>
    </row>
    <row r="211" spans="2:65" s="12" customFormat="1">
      <c r="B211" s="147"/>
      <c r="D211" s="148" t="s">
        <v>144</v>
      </c>
      <c r="E211" s="149" t="s">
        <v>1</v>
      </c>
      <c r="F211" s="150" t="s">
        <v>215</v>
      </c>
      <c r="H211" s="149" t="s">
        <v>1</v>
      </c>
      <c r="L211" s="147"/>
      <c r="M211" s="151"/>
      <c r="T211" s="152"/>
      <c r="AT211" s="149" t="s">
        <v>144</v>
      </c>
      <c r="AU211" s="149" t="s">
        <v>84</v>
      </c>
      <c r="AV211" s="12" t="s">
        <v>82</v>
      </c>
      <c r="AW211" s="12" t="s">
        <v>32</v>
      </c>
      <c r="AX211" s="12" t="s">
        <v>74</v>
      </c>
      <c r="AY211" s="149" t="s">
        <v>136</v>
      </c>
    </row>
    <row r="212" spans="2:65" s="13" customFormat="1">
      <c r="B212" s="153"/>
      <c r="D212" s="148" t="s">
        <v>144</v>
      </c>
      <c r="E212" s="154" t="s">
        <v>1</v>
      </c>
      <c r="F212" s="155" t="s">
        <v>211</v>
      </c>
      <c r="H212" s="156">
        <v>2</v>
      </c>
      <c r="L212" s="153"/>
      <c r="M212" s="157"/>
      <c r="T212" s="158"/>
      <c r="AT212" s="154" t="s">
        <v>144</v>
      </c>
      <c r="AU212" s="154" t="s">
        <v>84</v>
      </c>
      <c r="AV212" s="13" t="s">
        <v>84</v>
      </c>
      <c r="AW212" s="13" t="s">
        <v>32</v>
      </c>
      <c r="AX212" s="13" t="s">
        <v>74</v>
      </c>
      <c r="AY212" s="154" t="s">
        <v>136</v>
      </c>
    </row>
    <row r="213" spans="2:65" s="14" customFormat="1">
      <c r="B213" s="159"/>
      <c r="D213" s="148" t="s">
        <v>144</v>
      </c>
      <c r="E213" s="160" t="s">
        <v>1</v>
      </c>
      <c r="F213" s="161" t="s">
        <v>146</v>
      </c>
      <c r="H213" s="162">
        <v>8</v>
      </c>
      <c r="L213" s="159"/>
      <c r="M213" s="163"/>
      <c r="T213" s="164"/>
      <c r="AT213" s="160" t="s">
        <v>144</v>
      </c>
      <c r="AU213" s="160" t="s">
        <v>84</v>
      </c>
      <c r="AV213" s="14" t="s">
        <v>142</v>
      </c>
      <c r="AW213" s="14" t="s">
        <v>32</v>
      </c>
      <c r="AX213" s="14" t="s">
        <v>82</v>
      </c>
      <c r="AY213" s="160" t="s">
        <v>136</v>
      </c>
    </row>
    <row r="214" spans="2:65" s="1" customFormat="1" ht="14.4" customHeight="1">
      <c r="B214" s="134"/>
      <c r="C214" s="135" t="s">
        <v>216</v>
      </c>
      <c r="D214" s="135" t="s">
        <v>138</v>
      </c>
      <c r="E214" s="136" t="s">
        <v>217</v>
      </c>
      <c r="F214" s="137" t="s">
        <v>218</v>
      </c>
      <c r="G214" s="138" t="s">
        <v>208</v>
      </c>
      <c r="H214" s="139">
        <v>9</v>
      </c>
      <c r="I214" s="140"/>
      <c r="J214" s="140">
        <f>ROUND(I214*H214,2)</f>
        <v>0</v>
      </c>
      <c r="K214" s="141"/>
      <c r="L214" s="28"/>
      <c r="M214" s="142" t="s">
        <v>1</v>
      </c>
      <c r="N214" s="111" t="s">
        <v>39</v>
      </c>
      <c r="O214" s="143">
        <v>0.27200000000000002</v>
      </c>
      <c r="P214" s="143">
        <f>O214*H214</f>
        <v>2.4480000000000004</v>
      </c>
      <c r="Q214" s="143">
        <v>0</v>
      </c>
      <c r="R214" s="143">
        <f>Q214*H214</f>
        <v>0</v>
      </c>
      <c r="S214" s="143">
        <v>0.28999999999999998</v>
      </c>
      <c r="T214" s="144">
        <f>S214*H214</f>
        <v>2.61</v>
      </c>
      <c r="AR214" s="145" t="s">
        <v>142</v>
      </c>
      <c r="AT214" s="145" t="s">
        <v>138</v>
      </c>
      <c r="AU214" s="145" t="s">
        <v>84</v>
      </c>
      <c r="AY214" s="16" t="s">
        <v>136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6" t="s">
        <v>82</v>
      </c>
      <c r="BK214" s="146">
        <f>ROUND(I214*H214,2)</f>
        <v>0</v>
      </c>
      <c r="BL214" s="16" t="s">
        <v>142</v>
      </c>
      <c r="BM214" s="145" t="s">
        <v>219</v>
      </c>
    </row>
    <row r="215" spans="2:65" s="12" customFormat="1">
      <c r="B215" s="147"/>
      <c r="D215" s="148" t="s">
        <v>144</v>
      </c>
      <c r="E215" s="149" t="s">
        <v>1</v>
      </c>
      <c r="F215" s="150" t="s">
        <v>210</v>
      </c>
      <c r="H215" s="149" t="s">
        <v>1</v>
      </c>
      <c r="L215" s="147"/>
      <c r="M215" s="151"/>
      <c r="T215" s="152"/>
      <c r="AT215" s="149" t="s">
        <v>144</v>
      </c>
      <c r="AU215" s="149" t="s">
        <v>84</v>
      </c>
      <c r="AV215" s="12" t="s">
        <v>82</v>
      </c>
      <c r="AW215" s="12" t="s">
        <v>32</v>
      </c>
      <c r="AX215" s="12" t="s">
        <v>74</v>
      </c>
      <c r="AY215" s="149" t="s">
        <v>136</v>
      </c>
    </row>
    <row r="216" spans="2:65" s="13" customFormat="1">
      <c r="B216" s="153"/>
      <c r="D216" s="148" t="s">
        <v>144</v>
      </c>
      <c r="E216" s="154" t="s">
        <v>1</v>
      </c>
      <c r="F216" s="155" t="s">
        <v>211</v>
      </c>
      <c r="H216" s="156">
        <v>2</v>
      </c>
      <c r="L216" s="153"/>
      <c r="M216" s="157"/>
      <c r="T216" s="158"/>
      <c r="AT216" s="154" t="s">
        <v>144</v>
      </c>
      <c r="AU216" s="154" t="s">
        <v>84</v>
      </c>
      <c r="AV216" s="13" t="s">
        <v>84</v>
      </c>
      <c r="AW216" s="13" t="s">
        <v>32</v>
      </c>
      <c r="AX216" s="13" t="s">
        <v>74</v>
      </c>
      <c r="AY216" s="154" t="s">
        <v>136</v>
      </c>
    </row>
    <row r="217" spans="2:65" s="12" customFormat="1">
      <c r="B217" s="147"/>
      <c r="D217" s="148" t="s">
        <v>144</v>
      </c>
      <c r="E217" s="149" t="s">
        <v>1</v>
      </c>
      <c r="F217" s="150" t="s">
        <v>213</v>
      </c>
      <c r="H217" s="149" t="s">
        <v>1</v>
      </c>
      <c r="L217" s="147"/>
      <c r="M217" s="151"/>
      <c r="T217" s="152"/>
      <c r="AT217" s="149" t="s">
        <v>144</v>
      </c>
      <c r="AU217" s="149" t="s">
        <v>84</v>
      </c>
      <c r="AV217" s="12" t="s">
        <v>82</v>
      </c>
      <c r="AW217" s="12" t="s">
        <v>32</v>
      </c>
      <c r="AX217" s="12" t="s">
        <v>74</v>
      </c>
      <c r="AY217" s="149" t="s">
        <v>136</v>
      </c>
    </row>
    <row r="218" spans="2:65" s="13" customFormat="1">
      <c r="B218" s="153"/>
      <c r="D218" s="148" t="s">
        <v>144</v>
      </c>
      <c r="E218" s="154" t="s">
        <v>1</v>
      </c>
      <c r="F218" s="155" t="s">
        <v>82</v>
      </c>
      <c r="H218" s="156">
        <v>1</v>
      </c>
      <c r="L218" s="153"/>
      <c r="M218" s="157"/>
      <c r="T218" s="158"/>
      <c r="AT218" s="154" t="s">
        <v>144</v>
      </c>
      <c r="AU218" s="154" t="s">
        <v>84</v>
      </c>
      <c r="AV218" s="13" t="s">
        <v>84</v>
      </c>
      <c r="AW218" s="13" t="s">
        <v>32</v>
      </c>
      <c r="AX218" s="13" t="s">
        <v>74</v>
      </c>
      <c r="AY218" s="154" t="s">
        <v>136</v>
      </c>
    </row>
    <row r="219" spans="2:65" s="12" customFormat="1">
      <c r="B219" s="147"/>
      <c r="D219" s="148" t="s">
        <v>144</v>
      </c>
      <c r="E219" s="149" t="s">
        <v>1</v>
      </c>
      <c r="F219" s="150" t="s">
        <v>214</v>
      </c>
      <c r="H219" s="149" t="s">
        <v>1</v>
      </c>
      <c r="L219" s="147"/>
      <c r="M219" s="151"/>
      <c r="T219" s="152"/>
      <c r="AT219" s="149" t="s">
        <v>144</v>
      </c>
      <c r="AU219" s="149" t="s">
        <v>84</v>
      </c>
      <c r="AV219" s="12" t="s">
        <v>82</v>
      </c>
      <c r="AW219" s="12" t="s">
        <v>32</v>
      </c>
      <c r="AX219" s="12" t="s">
        <v>74</v>
      </c>
      <c r="AY219" s="149" t="s">
        <v>136</v>
      </c>
    </row>
    <row r="220" spans="2:65" s="13" customFormat="1">
      <c r="B220" s="153"/>
      <c r="D220" s="148" t="s">
        <v>144</v>
      </c>
      <c r="E220" s="154" t="s">
        <v>1</v>
      </c>
      <c r="F220" s="155" t="s">
        <v>211</v>
      </c>
      <c r="H220" s="156">
        <v>2</v>
      </c>
      <c r="L220" s="153"/>
      <c r="M220" s="157"/>
      <c r="T220" s="158"/>
      <c r="AT220" s="154" t="s">
        <v>144</v>
      </c>
      <c r="AU220" s="154" t="s">
        <v>84</v>
      </c>
      <c r="AV220" s="13" t="s">
        <v>84</v>
      </c>
      <c r="AW220" s="13" t="s">
        <v>32</v>
      </c>
      <c r="AX220" s="13" t="s">
        <v>74</v>
      </c>
      <c r="AY220" s="154" t="s">
        <v>136</v>
      </c>
    </row>
    <row r="221" spans="2:65" s="12" customFormat="1">
      <c r="B221" s="147"/>
      <c r="D221" s="148" t="s">
        <v>144</v>
      </c>
      <c r="E221" s="149" t="s">
        <v>1</v>
      </c>
      <c r="F221" s="150" t="s">
        <v>220</v>
      </c>
      <c r="H221" s="149" t="s">
        <v>1</v>
      </c>
      <c r="L221" s="147"/>
      <c r="M221" s="151"/>
      <c r="T221" s="152"/>
      <c r="AT221" s="149" t="s">
        <v>144</v>
      </c>
      <c r="AU221" s="149" t="s">
        <v>84</v>
      </c>
      <c r="AV221" s="12" t="s">
        <v>82</v>
      </c>
      <c r="AW221" s="12" t="s">
        <v>32</v>
      </c>
      <c r="AX221" s="12" t="s">
        <v>74</v>
      </c>
      <c r="AY221" s="149" t="s">
        <v>136</v>
      </c>
    </row>
    <row r="222" spans="2:65" s="13" customFormat="1">
      <c r="B222" s="153"/>
      <c r="D222" s="148" t="s">
        <v>144</v>
      </c>
      <c r="E222" s="154" t="s">
        <v>1</v>
      </c>
      <c r="F222" s="155" t="s">
        <v>82</v>
      </c>
      <c r="H222" s="156">
        <v>1</v>
      </c>
      <c r="L222" s="153"/>
      <c r="M222" s="157"/>
      <c r="T222" s="158"/>
      <c r="AT222" s="154" t="s">
        <v>144</v>
      </c>
      <c r="AU222" s="154" t="s">
        <v>84</v>
      </c>
      <c r="AV222" s="13" t="s">
        <v>84</v>
      </c>
      <c r="AW222" s="13" t="s">
        <v>32</v>
      </c>
      <c r="AX222" s="13" t="s">
        <v>74</v>
      </c>
      <c r="AY222" s="154" t="s">
        <v>136</v>
      </c>
    </row>
    <row r="223" spans="2:65" s="12" customFormat="1">
      <c r="B223" s="147"/>
      <c r="D223" s="148" t="s">
        <v>144</v>
      </c>
      <c r="E223" s="149" t="s">
        <v>1</v>
      </c>
      <c r="F223" s="150" t="s">
        <v>215</v>
      </c>
      <c r="H223" s="149" t="s">
        <v>1</v>
      </c>
      <c r="L223" s="147"/>
      <c r="M223" s="151"/>
      <c r="T223" s="152"/>
      <c r="AT223" s="149" t="s">
        <v>144</v>
      </c>
      <c r="AU223" s="149" t="s">
        <v>84</v>
      </c>
      <c r="AV223" s="12" t="s">
        <v>82</v>
      </c>
      <c r="AW223" s="12" t="s">
        <v>32</v>
      </c>
      <c r="AX223" s="12" t="s">
        <v>74</v>
      </c>
      <c r="AY223" s="149" t="s">
        <v>136</v>
      </c>
    </row>
    <row r="224" spans="2:65" s="13" customFormat="1">
      <c r="B224" s="153"/>
      <c r="D224" s="148" t="s">
        <v>144</v>
      </c>
      <c r="E224" s="154" t="s">
        <v>1</v>
      </c>
      <c r="F224" s="155" t="s">
        <v>82</v>
      </c>
      <c r="H224" s="156">
        <v>1</v>
      </c>
      <c r="L224" s="153"/>
      <c r="M224" s="157"/>
      <c r="T224" s="158"/>
      <c r="AT224" s="154" t="s">
        <v>144</v>
      </c>
      <c r="AU224" s="154" t="s">
        <v>84</v>
      </c>
      <c r="AV224" s="13" t="s">
        <v>84</v>
      </c>
      <c r="AW224" s="13" t="s">
        <v>32</v>
      </c>
      <c r="AX224" s="13" t="s">
        <v>74</v>
      </c>
      <c r="AY224" s="154" t="s">
        <v>136</v>
      </c>
    </row>
    <row r="225" spans="2:65" s="12" customFormat="1">
      <c r="B225" s="147"/>
      <c r="D225" s="148" t="s">
        <v>144</v>
      </c>
      <c r="E225" s="149" t="s">
        <v>1</v>
      </c>
      <c r="F225" s="150" t="s">
        <v>221</v>
      </c>
      <c r="H225" s="149" t="s">
        <v>1</v>
      </c>
      <c r="L225" s="147"/>
      <c r="M225" s="151"/>
      <c r="T225" s="152"/>
      <c r="AT225" s="149" t="s">
        <v>144</v>
      </c>
      <c r="AU225" s="149" t="s">
        <v>84</v>
      </c>
      <c r="AV225" s="12" t="s">
        <v>82</v>
      </c>
      <c r="AW225" s="12" t="s">
        <v>32</v>
      </c>
      <c r="AX225" s="12" t="s">
        <v>74</v>
      </c>
      <c r="AY225" s="149" t="s">
        <v>136</v>
      </c>
    </row>
    <row r="226" spans="2:65" s="13" customFormat="1">
      <c r="B226" s="153"/>
      <c r="D226" s="148" t="s">
        <v>144</v>
      </c>
      <c r="E226" s="154" t="s">
        <v>1</v>
      </c>
      <c r="F226" s="155" t="s">
        <v>211</v>
      </c>
      <c r="H226" s="156">
        <v>2</v>
      </c>
      <c r="L226" s="153"/>
      <c r="M226" s="157"/>
      <c r="T226" s="158"/>
      <c r="AT226" s="154" t="s">
        <v>144</v>
      </c>
      <c r="AU226" s="154" t="s">
        <v>84</v>
      </c>
      <c r="AV226" s="13" t="s">
        <v>84</v>
      </c>
      <c r="AW226" s="13" t="s">
        <v>32</v>
      </c>
      <c r="AX226" s="13" t="s">
        <v>74</v>
      </c>
      <c r="AY226" s="154" t="s">
        <v>136</v>
      </c>
    </row>
    <row r="227" spans="2:65" s="14" customFormat="1">
      <c r="B227" s="159"/>
      <c r="D227" s="148" t="s">
        <v>144</v>
      </c>
      <c r="E227" s="160" t="s">
        <v>1</v>
      </c>
      <c r="F227" s="161" t="s">
        <v>146</v>
      </c>
      <c r="H227" s="162">
        <v>9</v>
      </c>
      <c r="L227" s="159"/>
      <c r="M227" s="163"/>
      <c r="T227" s="164"/>
      <c r="AT227" s="160" t="s">
        <v>144</v>
      </c>
      <c r="AU227" s="160" t="s">
        <v>84</v>
      </c>
      <c r="AV227" s="14" t="s">
        <v>142</v>
      </c>
      <c r="AW227" s="14" t="s">
        <v>32</v>
      </c>
      <c r="AX227" s="14" t="s">
        <v>82</v>
      </c>
      <c r="AY227" s="160" t="s">
        <v>136</v>
      </c>
    </row>
    <row r="228" spans="2:65" s="1" customFormat="1" ht="19.75" customHeight="1">
      <c r="B228" s="134"/>
      <c r="C228" s="135" t="s">
        <v>222</v>
      </c>
      <c r="D228" s="135" t="s">
        <v>138</v>
      </c>
      <c r="E228" s="136" t="s">
        <v>223</v>
      </c>
      <c r="F228" s="137" t="s">
        <v>224</v>
      </c>
      <c r="G228" s="138" t="s">
        <v>185</v>
      </c>
      <c r="H228" s="139">
        <v>327.3</v>
      </c>
      <c r="I228" s="140"/>
      <c r="J228" s="140">
        <f>ROUND(I228*H228,2)</f>
        <v>0</v>
      </c>
      <c r="K228" s="141"/>
      <c r="L228" s="28"/>
      <c r="M228" s="142" t="s">
        <v>1</v>
      </c>
      <c r="N228" s="111" t="s">
        <v>39</v>
      </c>
      <c r="O228" s="143">
        <v>1.2999999999999999E-2</v>
      </c>
      <c r="P228" s="143">
        <f>O228*H228</f>
        <v>4.2549000000000001</v>
      </c>
      <c r="Q228" s="143">
        <v>9.0000000000000006E-5</v>
      </c>
      <c r="R228" s="143">
        <f>Q228*H228</f>
        <v>2.9457000000000004E-2</v>
      </c>
      <c r="S228" s="143">
        <v>0.115</v>
      </c>
      <c r="T228" s="144">
        <f>S228*H228</f>
        <v>37.639500000000005</v>
      </c>
      <c r="AR228" s="145" t="s">
        <v>142</v>
      </c>
      <c r="AT228" s="145" t="s">
        <v>138</v>
      </c>
      <c r="AU228" s="145" t="s">
        <v>84</v>
      </c>
      <c r="AY228" s="16" t="s">
        <v>136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6" t="s">
        <v>82</v>
      </c>
      <c r="BK228" s="146">
        <f>ROUND(I228*H228,2)</f>
        <v>0</v>
      </c>
      <c r="BL228" s="16" t="s">
        <v>142</v>
      </c>
      <c r="BM228" s="145" t="s">
        <v>225</v>
      </c>
    </row>
    <row r="229" spans="2:65" s="12" customFormat="1">
      <c r="B229" s="147"/>
      <c r="D229" s="148" t="s">
        <v>144</v>
      </c>
      <c r="E229" s="149" t="s">
        <v>1</v>
      </c>
      <c r="F229" s="150" t="s">
        <v>145</v>
      </c>
      <c r="H229" s="149" t="s">
        <v>1</v>
      </c>
      <c r="L229" s="147"/>
      <c r="M229" s="151"/>
      <c r="T229" s="152"/>
      <c r="AT229" s="149" t="s">
        <v>144</v>
      </c>
      <c r="AU229" s="149" t="s">
        <v>84</v>
      </c>
      <c r="AV229" s="12" t="s">
        <v>82</v>
      </c>
      <c r="AW229" s="12" t="s">
        <v>32</v>
      </c>
      <c r="AX229" s="12" t="s">
        <v>74</v>
      </c>
      <c r="AY229" s="149" t="s">
        <v>136</v>
      </c>
    </row>
    <row r="230" spans="2:65" s="12" customFormat="1">
      <c r="B230" s="147"/>
      <c r="D230" s="148" t="s">
        <v>144</v>
      </c>
      <c r="E230" s="149" t="s">
        <v>1</v>
      </c>
      <c r="F230" s="150" t="s">
        <v>226</v>
      </c>
      <c r="H230" s="149" t="s">
        <v>1</v>
      </c>
      <c r="L230" s="147"/>
      <c r="M230" s="151"/>
      <c r="T230" s="152"/>
      <c r="AT230" s="149" t="s">
        <v>144</v>
      </c>
      <c r="AU230" s="149" t="s">
        <v>84</v>
      </c>
      <c r="AV230" s="12" t="s">
        <v>82</v>
      </c>
      <c r="AW230" s="12" t="s">
        <v>32</v>
      </c>
      <c r="AX230" s="12" t="s">
        <v>74</v>
      </c>
      <c r="AY230" s="149" t="s">
        <v>136</v>
      </c>
    </row>
    <row r="231" spans="2:65" s="12" customFormat="1">
      <c r="B231" s="147"/>
      <c r="D231" s="148" t="s">
        <v>144</v>
      </c>
      <c r="E231" s="149" t="s">
        <v>1</v>
      </c>
      <c r="F231" s="150" t="s">
        <v>188</v>
      </c>
      <c r="H231" s="149" t="s">
        <v>1</v>
      </c>
      <c r="L231" s="147"/>
      <c r="M231" s="151"/>
      <c r="T231" s="152"/>
      <c r="AT231" s="149" t="s">
        <v>144</v>
      </c>
      <c r="AU231" s="149" t="s">
        <v>84</v>
      </c>
      <c r="AV231" s="12" t="s">
        <v>82</v>
      </c>
      <c r="AW231" s="12" t="s">
        <v>32</v>
      </c>
      <c r="AX231" s="12" t="s">
        <v>74</v>
      </c>
      <c r="AY231" s="149" t="s">
        <v>136</v>
      </c>
    </row>
    <row r="232" spans="2:65" s="13" customFormat="1">
      <c r="B232" s="153"/>
      <c r="D232" s="148" t="s">
        <v>144</v>
      </c>
      <c r="E232" s="154" t="s">
        <v>1</v>
      </c>
      <c r="F232" s="155" t="s">
        <v>227</v>
      </c>
      <c r="H232" s="156">
        <v>37.5</v>
      </c>
      <c r="L232" s="153"/>
      <c r="M232" s="157"/>
      <c r="T232" s="158"/>
      <c r="AT232" s="154" t="s">
        <v>144</v>
      </c>
      <c r="AU232" s="154" t="s">
        <v>84</v>
      </c>
      <c r="AV232" s="13" t="s">
        <v>84</v>
      </c>
      <c r="AW232" s="13" t="s">
        <v>32</v>
      </c>
      <c r="AX232" s="13" t="s">
        <v>74</v>
      </c>
      <c r="AY232" s="154" t="s">
        <v>136</v>
      </c>
    </row>
    <row r="233" spans="2:65" s="12" customFormat="1">
      <c r="B233" s="147"/>
      <c r="D233" s="148" t="s">
        <v>144</v>
      </c>
      <c r="E233" s="149" t="s">
        <v>1</v>
      </c>
      <c r="F233" s="150" t="s">
        <v>190</v>
      </c>
      <c r="H233" s="149" t="s">
        <v>1</v>
      </c>
      <c r="L233" s="147"/>
      <c r="M233" s="151"/>
      <c r="T233" s="152"/>
      <c r="AT233" s="149" t="s">
        <v>144</v>
      </c>
      <c r="AU233" s="149" t="s">
        <v>84</v>
      </c>
      <c r="AV233" s="12" t="s">
        <v>82</v>
      </c>
      <c r="AW233" s="12" t="s">
        <v>32</v>
      </c>
      <c r="AX233" s="12" t="s">
        <v>74</v>
      </c>
      <c r="AY233" s="149" t="s">
        <v>136</v>
      </c>
    </row>
    <row r="234" spans="2:65" s="13" customFormat="1">
      <c r="B234" s="153"/>
      <c r="D234" s="148" t="s">
        <v>144</v>
      </c>
      <c r="E234" s="154" t="s">
        <v>1</v>
      </c>
      <c r="F234" s="155" t="s">
        <v>228</v>
      </c>
      <c r="H234" s="156">
        <v>289.79999999999995</v>
      </c>
      <c r="L234" s="153"/>
      <c r="M234" s="157"/>
      <c r="T234" s="158"/>
      <c r="AT234" s="154" t="s">
        <v>144</v>
      </c>
      <c r="AU234" s="154" t="s">
        <v>84</v>
      </c>
      <c r="AV234" s="13" t="s">
        <v>84</v>
      </c>
      <c r="AW234" s="13" t="s">
        <v>32</v>
      </c>
      <c r="AX234" s="13" t="s">
        <v>74</v>
      </c>
      <c r="AY234" s="154" t="s">
        <v>136</v>
      </c>
    </row>
    <row r="235" spans="2:65" s="14" customFormat="1">
      <c r="B235" s="159"/>
      <c r="D235" s="148" t="s">
        <v>144</v>
      </c>
      <c r="E235" s="160" t="s">
        <v>1</v>
      </c>
      <c r="F235" s="161" t="s">
        <v>146</v>
      </c>
      <c r="H235" s="162">
        <v>327.29999999999995</v>
      </c>
      <c r="L235" s="159"/>
      <c r="M235" s="163"/>
      <c r="T235" s="164"/>
      <c r="AT235" s="160" t="s">
        <v>144</v>
      </c>
      <c r="AU235" s="160" t="s">
        <v>84</v>
      </c>
      <c r="AV235" s="14" t="s">
        <v>142</v>
      </c>
      <c r="AW235" s="14" t="s">
        <v>32</v>
      </c>
      <c r="AX235" s="14" t="s">
        <v>82</v>
      </c>
      <c r="AY235" s="160" t="s">
        <v>136</v>
      </c>
    </row>
    <row r="236" spans="2:65" s="1" customFormat="1" ht="14.4" customHeight="1">
      <c r="B236" s="134"/>
      <c r="C236" s="135" t="s">
        <v>229</v>
      </c>
      <c r="D236" s="135" t="s">
        <v>138</v>
      </c>
      <c r="E236" s="136" t="s">
        <v>230</v>
      </c>
      <c r="F236" s="137" t="s">
        <v>231</v>
      </c>
      <c r="G236" s="138" t="s">
        <v>208</v>
      </c>
      <c r="H236" s="139">
        <v>13.5</v>
      </c>
      <c r="I236" s="140"/>
      <c r="J236" s="140">
        <f>ROUND(I236*H236,2)</f>
        <v>0</v>
      </c>
      <c r="K236" s="141"/>
      <c r="L236" s="28"/>
      <c r="M236" s="142" t="s">
        <v>1</v>
      </c>
      <c r="N236" s="111" t="s">
        <v>39</v>
      </c>
      <c r="O236" s="143">
        <v>0.57299999999999995</v>
      </c>
      <c r="P236" s="143">
        <f>O236*H236</f>
        <v>7.7354999999999992</v>
      </c>
      <c r="Q236" s="143">
        <v>2.1930000000000002E-2</v>
      </c>
      <c r="R236" s="143">
        <f>Q236*H236</f>
        <v>0.29605500000000001</v>
      </c>
      <c r="S236" s="143">
        <v>0</v>
      </c>
      <c r="T236" s="144">
        <f>S236*H236</f>
        <v>0</v>
      </c>
      <c r="AR236" s="145" t="s">
        <v>142</v>
      </c>
      <c r="AT236" s="145" t="s">
        <v>138</v>
      </c>
      <c r="AU236" s="145" t="s">
        <v>84</v>
      </c>
      <c r="AY236" s="16" t="s">
        <v>136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6" t="s">
        <v>82</v>
      </c>
      <c r="BK236" s="146">
        <f>ROUND(I236*H236,2)</f>
        <v>0</v>
      </c>
      <c r="BL236" s="16" t="s">
        <v>142</v>
      </c>
      <c r="BM236" s="145" t="s">
        <v>232</v>
      </c>
    </row>
    <row r="237" spans="2:65" s="12" customFormat="1">
      <c r="B237" s="147"/>
      <c r="D237" s="148" t="s">
        <v>144</v>
      </c>
      <c r="E237" s="149" t="s">
        <v>1</v>
      </c>
      <c r="F237" s="150" t="s">
        <v>145</v>
      </c>
      <c r="H237" s="149" t="s">
        <v>1</v>
      </c>
      <c r="L237" s="147"/>
      <c r="M237" s="151"/>
      <c r="T237" s="152"/>
      <c r="AT237" s="149" t="s">
        <v>144</v>
      </c>
      <c r="AU237" s="149" t="s">
        <v>84</v>
      </c>
      <c r="AV237" s="12" t="s">
        <v>82</v>
      </c>
      <c r="AW237" s="12" t="s">
        <v>32</v>
      </c>
      <c r="AX237" s="12" t="s">
        <v>74</v>
      </c>
      <c r="AY237" s="149" t="s">
        <v>136</v>
      </c>
    </row>
    <row r="238" spans="2:65" s="12" customFormat="1">
      <c r="B238" s="147"/>
      <c r="D238" s="148" t="s">
        <v>144</v>
      </c>
      <c r="E238" s="149" t="s">
        <v>1</v>
      </c>
      <c r="F238" s="150" t="s">
        <v>233</v>
      </c>
      <c r="H238" s="149" t="s">
        <v>1</v>
      </c>
      <c r="L238" s="147"/>
      <c r="M238" s="151"/>
      <c r="T238" s="152"/>
      <c r="AT238" s="149" t="s">
        <v>144</v>
      </c>
      <c r="AU238" s="149" t="s">
        <v>84</v>
      </c>
      <c r="AV238" s="12" t="s">
        <v>82</v>
      </c>
      <c r="AW238" s="12" t="s">
        <v>32</v>
      </c>
      <c r="AX238" s="12" t="s">
        <v>74</v>
      </c>
      <c r="AY238" s="149" t="s">
        <v>136</v>
      </c>
    </row>
    <row r="239" spans="2:65" s="13" customFormat="1">
      <c r="B239" s="153"/>
      <c r="D239" s="148" t="s">
        <v>144</v>
      </c>
      <c r="E239" s="154" t="s">
        <v>1</v>
      </c>
      <c r="F239" s="155" t="s">
        <v>234</v>
      </c>
      <c r="H239" s="156">
        <v>13.5</v>
      </c>
      <c r="L239" s="153"/>
      <c r="M239" s="157"/>
      <c r="T239" s="158"/>
      <c r="AT239" s="154" t="s">
        <v>144</v>
      </c>
      <c r="AU239" s="154" t="s">
        <v>84</v>
      </c>
      <c r="AV239" s="13" t="s">
        <v>84</v>
      </c>
      <c r="AW239" s="13" t="s">
        <v>32</v>
      </c>
      <c r="AX239" s="13" t="s">
        <v>74</v>
      </c>
      <c r="AY239" s="154" t="s">
        <v>136</v>
      </c>
    </row>
    <row r="240" spans="2:65" s="14" customFormat="1">
      <c r="B240" s="159"/>
      <c r="D240" s="148" t="s">
        <v>144</v>
      </c>
      <c r="E240" s="160" t="s">
        <v>1</v>
      </c>
      <c r="F240" s="161" t="s">
        <v>146</v>
      </c>
      <c r="H240" s="162">
        <v>13.5</v>
      </c>
      <c r="L240" s="159"/>
      <c r="M240" s="163"/>
      <c r="T240" s="164"/>
      <c r="AT240" s="160" t="s">
        <v>144</v>
      </c>
      <c r="AU240" s="160" t="s">
        <v>84</v>
      </c>
      <c r="AV240" s="14" t="s">
        <v>142</v>
      </c>
      <c r="AW240" s="14" t="s">
        <v>32</v>
      </c>
      <c r="AX240" s="14" t="s">
        <v>82</v>
      </c>
      <c r="AY240" s="160" t="s">
        <v>136</v>
      </c>
    </row>
    <row r="241" spans="2:65" s="1" customFormat="1" ht="14.4" customHeight="1">
      <c r="B241" s="134"/>
      <c r="C241" s="135" t="s">
        <v>235</v>
      </c>
      <c r="D241" s="135" t="s">
        <v>138</v>
      </c>
      <c r="E241" s="136" t="s">
        <v>236</v>
      </c>
      <c r="F241" s="137" t="s">
        <v>237</v>
      </c>
      <c r="G241" s="138" t="s">
        <v>238</v>
      </c>
      <c r="H241" s="139">
        <v>680</v>
      </c>
      <c r="I241" s="140"/>
      <c r="J241" s="140">
        <f>ROUND(I241*H241,2)</f>
        <v>0</v>
      </c>
      <c r="K241" s="141"/>
      <c r="L241" s="28"/>
      <c r="M241" s="142" t="s">
        <v>1</v>
      </c>
      <c r="N241" s="111" t="s">
        <v>39</v>
      </c>
      <c r="O241" s="143">
        <v>0.184</v>
      </c>
      <c r="P241" s="143">
        <f>O241*H241</f>
        <v>125.12</v>
      </c>
      <c r="Q241" s="143">
        <v>3.0000000000000001E-5</v>
      </c>
      <c r="R241" s="143">
        <f>Q241*H241</f>
        <v>2.0400000000000001E-2</v>
      </c>
      <c r="S241" s="143">
        <v>0</v>
      </c>
      <c r="T241" s="144">
        <f>S241*H241</f>
        <v>0</v>
      </c>
      <c r="AR241" s="145" t="s">
        <v>142</v>
      </c>
      <c r="AT241" s="145" t="s">
        <v>138</v>
      </c>
      <c r="AU241" s="145" t="s">
        <v>84</v>
      </c>
      <c r="AY241" s="16" t="s">
        <v>136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6" t="s">
        <v>82</v>
      </c>
      <c r="BK241" s="146">
        <f>ROUND(I241*H241,2)</f>
        <v>0</v>
      </c>
      <c r="BL241" s="16" t="s">
        <v>142</v>
      </c>
      <c r="BM241" s="145" t="s">
        <v>239</v>
      </c>
    </row>
    <row r="242" spans="2:65" s="12" customFormat="1">
      <c r="B242" s="147"/>
      <c r="D242" s="148" t="s">
        <v>144</v>
      </c>
      <c r="E242" s="149" t="s">
        <v>1</v>
      </c>
      <c r="F242" s="150" t="s">
        <v>145</v>
      </c>
      <c r="H242" s="149" t="s">
        <v>1</v>
      </c>
      <c r="L242" s="147"/>
      <c r="M242" s="151"/>
      <c r="T242" s="152"/>
      <c r="AT242" s="149" t="s">
        <v>144</v>
      </c>
      <c r="AU242" s="149" t="s">
        <v>84</v>
      </c>
      <c r="AV242" s="12" t="s">
        <v>82</v>
      </c>
      <c r="AW242" s="12" t="s">
        <v>32</v>
      </c>
      <c r="AX242" s="12" t="s">
        <v>74</v>
      </c>
      <c r="AY242" s="149" t="s">
        <v>136</v>
      </c>
    </row>
    <row r="243" spans="2:65" s="13" customFormat="1">
      <c r="B243" s="153"/>
      <c r="D243" s="148" t="s">
        <v>144</v>
      </c>
      <c r="E243" s="154" t="s">
        <v>1</v>
      </c>
      <c r="F243" s="155" t="s">
        <v>240</v>
      </c>
      <c r="H243" s="156">
        <v>680</v>
      </c>
      <c r="L243" s="153"/>
      <c r="M243" s="157"/>
      <c r="T243" s="158"/>
      <c r="AT243" s="154" t="s">
        <v>144</v>
      </c>
      <c r="AU243" s="154" t="s">
        <v>84</v>
      </c>
      <c r="AV243" s="13" t="s">
        <v>84</v>
      </c>
      <c r="AW243" s="13" t="s">
        <v>32</v>
      </c>
      <c r="AX243" s="13" t="s">
        <v>74</v>
      </c>
      <c r="AY243" s="154" t="s">
        <v>136</v>
      </c>
    </row>
    <row r="244" spans="2:65" s="14" customFormat="1">
      <c r="B244" s="159"/>
      <c r="D244" s="148" t="s">
        <v>144</v>
      </c>
      <c r="E244" s="160" t="s">
        <v>1</v>
      </c>
      <c r="F244" s="161" t="s">
        <v>146</v>
      </c>
      <c r="H244" s="162">
        <v>680</v>
      </c>
      <c r="L244" s="159"/>
      <c r="M244" s="163"/>
      <c r="T244" s="164"/>
      <c r="AT244" s="160" t="s">
        <v>144</v>
      </c>
      <c r="AU244" s="160" t="s">
        <v>84</v>
      </c>
      <c r="AV244" s="14" t="s">
        <v>142</v>
      </c>
      <c r="AW244" s="14" t="s">
        <v>32</v>
      </c>
      <c r="AX244" s="14" t="s">
        <v>82</v>
      </c>
      <c r="AY244" s="160" t="s">
        <v>136</v>
      </c>
    </row>
    <row r="245" spans="2:65" s="1" customFormat="1" ht="14.4" customHeight="1">
      <c r="B245" s="134"/>
      <c r="C245" s="135" t="s">
        <v>241</v>
      </c>
      <c r="D245" s="135" t="s">
        <v>138</v>
      </c>
      <c r="E245" s="136" t="s">
        <v>242</v>
      </c>
      <c r="F245" s="137" t="s">
        <v>243</v>
      </c>
      <c r="G245" s="138" t="s">
        <v>244</v>
      </c>
      <c r="H245" s="139">
        <v>80</v>
      </c>
      <c r="I245" s="140"/>
      <c r="J245" s="140">
        <f>ROUND(I245*H245,2)</f>
        <v>0</v>
      </c>
      <c r="K245" s="141"/>
      <c r="L245" s="28"/>
      <c r="M245" s="142" t="s">
        <v>1</v>
      </c>
      <c r="N245" s="111" t="s">
        <v>39</v>
      </c>
      <c r="O245" s="143">
        <v>0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142</v>
      </c>
      <c r="AT245" s="145" t="s">
        <v>138</v>
      </c>
      <c r="AU245" s="145" t="s">
        <v>84</v>
      </c>
      <c r="AY245" s="16" t="s">
        <v>136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6" t="s">
        <v>82</v>
      </c>
      <c r="BK245" s="146">
        <f>ROUND(I245*H245,2)</f>
        <v>0</v>
      </c>
      <c r="BL245" s="16" t="s">
        <v>142</v>
      </c>
      <c r="BM245" s="145" t="s">
        <v>245</v>
      </c>
    </row>
    <row r="246" spans="2:65" s="12" customFormat="1">
      <c r="B246" s="147"/>
      <c r="D246" s="148" t="s">
        <v>144</v>
      </c>
      <c r="E246" s="149" t="s">
        <v>1</v>
      </c>
      <c r="F246" s="150" t="s">
        <v>145</v>
      </c>
      <c r="H246" s="149" t="s">
        <v>1</v>
      </c>
      <c r="L246" s="147"/>
      <c r="M246" s="151"/>
      <c r="T246" s="152"/>
      <c r="AT246" s="149" t="s">
        <v>144</v>
      </c>
      <c r="AU246" s="149" t="s">
        <v>84</v>
      </c>
      <c r="AV246" s="12" t="s">
        <v>82</v>
      </c>
      <c r="AW246" s="12" t="s">
        <v>32</v>
      </c>
      <c r="AX246" s="12" t="s">
        <v>74</v>
      </c>
      <c r="AY246" s="149" t="s">
        <v>136</v>
      </c>
    </row>
    <row r="247" spans="2:65" s="13" customFormat="1">
      <c r="B247" s="153"/>
      <c r="D247" s="148" t="s">
        <v>144</v>
      </c>
      <c r="E247" s="154" t="s">
        <v>1</v>
      </c>
      <c r="F247" s="155" t="s">
        <v>246</v>
      </c>
      <c r="H247" s="156">
        <v>80</v>
      </c>
      <c r="L247" s="153"/>
      <c r="M247" s="157"/>
      <c r="T247" s="158"/>
      <c r="AT247" s="154" t="s">
        <v>144</v>
      </c>
      <c r="AU247" s="154" t="s">
        <v>84</v>
      </c>
      <c r="AV247" s="13" t="s">
        <v>84</v>
      </c>
      <c r="AW247" s="13" t="s">
        <v>32</v>
      </c>
      <c r="AX247" s="13" t="s">
        <v>74</v>
      </c>
      <c r="AY247" s="154" t="s">
        <v>136</v>
      </c>
    </row>
    <row r="248" spans="2:65" s="14" customFormat="1">
      <c r="B248" s="159"/>
      <c r="D248" s="148" t="s">
        <v>144</v>
      </c>
      <c r="E248" s="160" t="s">
        <v>1</v>
      </c>
      <c r="F248" s="161" t="s">
        <v>146</v>
      </c>
      <c r="H248" s="162">
        <v>80</v>
      </c>
      <c r="L248" s="159"/>
      <c r="M248" s="163"/>
      <c r="T248" s="164"/>
      <c r="AT248" s="160" t="s">
        <v>144</v>
      </c>
      <c r="AU248" s="160" t="s">
        <v>84</v>
      </c>
      <c r="AV248" s="14" t="s">
        <v>142</v>
      </c>
      <c r="AW248" s="14" t="s">
        <v>32</v>
      </c>
      <c r="AX248" s="14" t="s">
        <v>82</v>
      </c>
      <c r="AY248" s="160" t="s">
        <v>136</v>
      </c>
    </row>
    <row r="249" spans="2:65" s="1" customFormat="1" ht="14.4" customHeight="1">
      <c r="B249" s="134"/>
      <c r="C249" s="135" t="s">
        <v>247</v>
      </c>
      <c r="D249" s="135" t="s">
        <v>138</v>
      </c>
      <c r="E249" s="136" t="s">
        <v>248</v>
      </c>
      <c r="F249" s="137" t="s">
        <v>249</v>
      </c>
      <c r="G249" s="138" t="s">
        <v>208</v>
      </c>
      <c r="H249" s="139">
        <v>4.5</v>
      </c>
      <c r="I249" s="140"/>
      <c r="J249" s="140">
        <f>ROUND(I249*H249,2)</f>
        <v>0</v>
      </c>
      <c r="K249" s="141"/>
      <c r="L249" s="28"/>
      <c r="M249" s="142" t="s">
        <v>1</v>
      </c>
      <c r="N249" s="111" t="s">
        <v>39</v>
      </c>
      <c r="O249" s="143">
        <v>0.70299999999999996</v>
      </c>
      <c r="P249" s="143">
        <f>O249*H249</f>
        <v>3.1635</v>
      </c>
      <c r="Q249" s="143">
        <v>8.6800000000000002E-3</v>
      </c>
      <c r="R249" s="143">
        <f>Q249*H249</f>
        <v>3.9059999999999997E-2</v>
      </c>
      <c r="S249" s="143">
        <v>0</v>
      </c>
      <c r="T249" s="144">
        <f>S249*H249</f>
        <v>0</v>
      </c>
      <c r="AR249" s="145" t="s">
        <v>142</v>
      </c>
      <c r="AT249" s="145" t="s">
        <v>138</v>
      </c>
      <c r="AU249" s="145" t="s">
        <v>84</v>
      </c>
      <c r="AY249" s="16" t="s">
        <v>136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6" t="s">
        <v>82</v>
      </c>
      <c r="BK249" s="146">
        <f>ROUND(I249*H249,2)</f>
        <v>0</v>
      </c>
      <c r="BL249" s="16" t="s">
        <v>142</v>
      </c>
      <c r="BM249" s="145" t="s">
        <v>250</v>
      </c>
    </row>
    <row r="250" spans="2:65" s="12" customFormat="1">
      <c r="B250" s="147"/>
      <c r="D250" s="148" t="s">
        <v>144</v>
      </c>
      <c r="E250" s="149" t="s">
        <v>1</v>
      </c>
      <c r="F250" s="150" t="s">
        <v>145</v>
      </c>
      <c r="H250" s="149" t="s">
        <v>1</v>
      </c>
      <c r="L250" s="147"/>
      <c r="M250" s="151"/>
      <c r="T250" s="152"/>
      <c r="AT250" s="149" t="s">
        <v>144</v>
      </c>
      <c r="AU250" s="149" t="s">
        <v>84</v>
      </c>
      <c r="AV250" s="12" t="s">
        <v>82</v>
      </c>
      <c r="AW250" s="12" t="s">
        <v>32</v>
      </c>
      <c r="AX250" s="12" t="s">
        <v>74</v>
      </c>
      <c r="AY250" s="149" t="s">
        <v>136</v>
      </c>
    </row>
    <row r="251" spans="2:65" s="12" customFormat="1">
      <c r="B251" s="147"/>
      <c r="D251" s="148" t="s">
        <v>144</v>
      </c>
      <c r="E251" s="149" t="s">
        <v>1</v>
      </c>
      <c r="F251" s="150" t="s">
        <v>251</v>
      </c>
      <c r="H251" s="149" t="s">
        <v>1</v>
      </c>
      <c r="L251" s="147"/>
      <c r="M251" s="151"/>
      <c r="T251" s="152"/>
      <c r="AT251" s="149" t="s">
        <v>144</v>
      </c>
      <c r="AU251" s="149" t="s">
        <v>84</v>
      </c>
      <c r="AV251" s="12" t="s">
        <v>82</v>
      </c>
      <c r="AW251" s="12" t="s">
        <v>32</v>
      </c>
      <c r="AX251" s="12" t="s">
        <v>74</v>
      </c>
      <c r="AY251" s="149" t="s">
        <v>136</v>
      </c>
    </row>
    <row r="252" spans="2:65" s="13" customFormat="1">
      <c r="B252" s="153"/>
      <c r="D252" s="148" t="s">
        <v>144</v>
      </c>
      <c r="E252" s="154" t="s">
        <v>1</v>
      </c>
      <c r="F252" s="155" t="s">
        <v>252</v>
      </c>
      <c r="H252" s="156">
        <v>4.5</v>
      </c>
      <c r="L252" s="153"/>
      <c r="M252" s="157"/>
      <c r="T252" s="158"/>
      <c r="AT252" s="154" t="s">
        <v>144</v>
      </c>
      <c r="AU252" s="154" t="s">
        <v>84</v>
      </c>
      <c r="AV252" s="13" t="s">
        <v>84</v>
      </c>
      <c r="AW252" s="13" t="s">
        <v>32</v>
      </c>
      <c r="AX252" s="13" t="s">
        <v>74</v>
      </c>
      <c r="AY252" s="154" t="s">
        <v>136</v>
      </c>
    </row>
    <row r="253" spans="2:65" s="14" customFormat="1">
      <c r="B253" s="159"/>
      <c r="D253" s="148" t="s">
        <v>144</v>
      </c>
      <c r="E253" s="160" t="s">
        <v>1</v>
      </c>
      <c r="F253" s="161" t="s">
        <v>146</v>
      </c>
      <c r="H253" s="162">
        <v>4.5</v>
      </c>
      <c r="L253" s="159"/>
      <c r="M253" s="163"/>
      <c r="T253" s="164"/>
      <c r="AT253" s="160" t="s">
        <v>144</v>
      </c>
      <c r="AU253" s="160" t="s">
        <v>84</v>
      </c>
      <c r="AV253" s="14" t="s">
        <v>142</v>
      </c>
      <c r="AW253" s="14" t="s">
        <v>32</v>
      </c>
      <c r="AX253" s="14" t="s">
        <v>82</v>
      </c>
      <c r="AY253" s="160" t="s">
        <v>136</v>
      </c>
    </row>
    <row r="254" spans="2:65" s="1" customFormat="1" ht="14.4" customHeight="1">
      <c r="B254" s="134"/>
      <c r="C254" s="135" t="s">
        <v>7</v>
      </c>
      <c r="D254" s="135" t="s">
        <v>138</v>
      </c>
      <c r="E254" s="136" t="s">
        <v>253</v>
      </c>
      <c r="F254" s="137" t="s">
        <v>254</v>
      </c>
      <c r="G254" s="138" t="s">
        <v>208</v>
      </c>
      <c r="H254" s="139">
        <v>15</v>
      </c>
      <c r="I254" s="140"/>
      <c r="J254" s="140">
        <f>ROUND(I254*H254,2)</f>
        <v>0</v>
      </c>
      <c r="K254" s="141"/>
      <c r="L254" s="28"/>
      <c r="M254" s="142" t="s">
        <v>1</v>
      </c>
      <c r="N254" s="111" t="s">
        <v>39</v>
      </c>
      <c r="O254" s="143">
        <v>0.58099999999999996</v>
      </c>
      <c r="P254" s="143">
        <f>O254*H254</f>
        <v>8.7149999999999999</v>
      </c>
      <c r="Q254" s="143">
        <v>3.6900000000000002E-2</v>
      </c>
      <c r="R254" s="143">
        <f>Q254*H254</f>
        <v>0.55349999999999999</v>
      </c>
      <c r="S254" s="143">
        <v>0</v>
      </c>
      <c r="T254" s="144">
        <f>S254*H254</f>
        <v>0</v>
      </c>
      <c r="AR254" s="145" t="s">
        <v>142</v>
      </c>
      <c r="AT254" s="145" t="s">
        <v>138</v>
      </c>
      <c r="AU254" s="145" t="s">
        <v>84</v>
      </c>
      <c r="AY254" s="16" t="s">
        <v>136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6" t="s">
        <v>82</v>
      </c>
      <c r="BK254" s="146">
        <f>ROUND(I254*H254,2)</f>
        <v>0</v>
      </c>
      <c r="BL254" s="16" t="s">
        <v>142</v>
      </c>
      <c r="BM254" s="145" t="s">
        <v>255</v>
      </c>
    </row>
    <row r="255" spans="2:65" s="12" customFormat="1">
      <c r="B255" s="147"/>
      <c r="D255" s="148" t="s">
        <v>144</v>
      </c>
      <c r="E255" s="149" t="s">
        <v>1</v>
      </c>
      <c r="F255" s="150" t="s">
        <v>145</v>
      </c>
      <c r="H255" s="149" t="s">
        <v>1</v>
      </c>
      <c r="L255" s="147"/>
      <c r="M255" s="151"/>
      <c r="T255" s="152"/>
      <c r="AT255" s="149" t="s">
        <v>144</v>
      </c>
      <c r="AU255" s="149" t="s">
        <v>84</v>
      </c>
      <c r="AV255" s="12" t="s">
        <v>82</v>
      </c>
      <c r="AW255" s="12" t="s">
        <v>32</v>
      </c>
      <c r="AX255" s="12" t="s">
        <v>74</v>
      </c>
      <c r="AY255" s="149" t="s">
        <v>136</v>
      </c>
    </row>
    <row r="256" spans="2:65" s="12" customFormat="1">
      <c r="B256" s="147"/>
      <c r="D256" s="148" t="s">
        <v>144</v>
      </c>
      <c r="E256" s="149" t="s">
        <v>1</v>
      </c>
      <c r="F256" s="150" t="s">
        <v>256</v>
      </c>
      <c r="H256" s="149" t="s">
        <v>1</v>
      </c>
      <c r="L256" s="147"/>
      <c r="M256" s="151"/>
      <c r="T256" s="152"/>
      <c r="AT256" s="149" t="s">
        <v>144</v>
      </c>
      <c r="AU256" s="149" t="s">
        <v>84</v>
      </c>
      <c r="AV256" s="12" t="s">
        <v>82</v>
      </c>
      <c r="AW256" s="12" t="s">
        <v>32</v>
      </c>
      <c r="AX256" s="12" t="s">
        <v>74</v>
      </c>
      <c r="AY256" s="149" t="s">
        <v>136</v>
      </c>
    </row>
    <row r="257" spans="2:65" s="13" customFormat="1">
      <c r="B257" s="153"/>
      <c r="D257" s="148" t="s">
        <v>144</v>
      </c>
      <c r="E257" s="154" t="s">
        <v>1</v>
      </c>
      <c r="F257" s="155" t="s">
        <v>257</v>
      </c>
      <c r="H257" s="156">
        <v>6</v>
      </c>
      <c r="L257" s="153"/>
      <c r="M257" s="157"/>
      <c r="T257" s="158"/>
      <c r="AT257" s="154" t="s">
        <v>144</v>
      </c>
      <c r="AU257" s="154" t="s">
        <v>84</v>
      </c>
      <c r="AV257" s="13" t="s">
        <v>84</v>
      </c>
      <c r="AW257" s="13" t="s">
        <v>32</v>
      </c>
      <c r="AX257" s="13" t="s">
        <v>74</v>
      </c>
      <c r="AY257" s="154" t="s">
        <v>136</v>
      </c>
    </row>
    <row r="258" spans="2:65" s="12" customFormat="1">
      <c r="B258" s="147"/>
      <c r="D258" s="148" t="s">
        <v>144</v>
      </c>
      <c r="E258" s="149" t="s">
        <v>1</v>
      </c>
      <c r="F258" s="150" t="s">
        <v>258</v>
      </c>
      <c r="H258" s="149" t="s">
        <v>1</v>
      </c>
      <c r="L258" s="147"/>
      <c r="M258" s="151"/>
      <c r="T258" s="152"/>
      <c r="AT258" s="149" t="s">
        <v>144</v>
      </c>
      <c r="AU258" s="149" t="s">
        <v>84</v>
      </c>
      <c r="AV258" s="12" t="s">
        <v>82</v>
      </c>
      <c r="AW258" s="12" t="s">
        <v>32</v>
      </c>
      <c r="AX258" s="12" t="s">
        <v>74</v>
      </c>
      <c r="AY258" s="149" t="s">
        <v>136</v>
      </c>
    </row>
    <row r="259" spans="2:65" s="13" customFormat="1">
      <c r="B259" s="153"/>
      <c r="D259" s="148" t="s">
        <v>144</v>
      </c>
      <c r="E259" s="154" t="s">
        <v>1</v>
      </c>
      <c r="F259" s="155" t="s">
        <v>259</v>
      </c>
      <c r="H259" s="156">
        <v>9</v>
      </c>
      <c r="L259" s="153"/>
      <c r="M259" s="157"/>
      <c r="T259" s="158"/>
      <c r="AT259" s="154" t="s">
        <v>144</v>
      </c>
      <c r="AU259" s="154" t="s">
        <v>84</v>
      </c>
      <c r="AV259" s="13" t="s">
        <v>84</v>
      </c>
      <c r="AW259" s="13" t="s">
        <v>32</v>
      </c>
      <c r="AX259" s="13" t="s">
        <v>74</v>
      </c>
      <c r="AY259" s="154" t="s">
        <v>136</v>
      </c>
    </row>
    <row r="260" spans="2:65" s="14" customFormat="1">
      <c r="B260" s="159"/>
      <c r="D260" s="148" t="s">
        <v>144</v>
      </c>
      <c r="E260" s="160" t="s">
        <v>1</v>
      </c>
      <c r="F260" s="161" t="s">
        <v>146</v>
      </c>
      <c r="H260" s="162">
        <v>15</v>
      </c>
      <c r="L260" s="159"/>
      <c r="M260" s="163"/>
      <c r="T260" s="164"/>
      <c r="AT260" s="160" t="s">
        <v>144</v>
      </c>
      <c r="AU260" s="160" t="s">
        <v>84</v>
      </c>
      <c r="AV260" s="14" t="s">
        <v>142</v>
      </c>
      <c r="AW260" s="14" t="s">
        <v>32</v>
      </c>
      <c r="AX260" s="14" t="s">
        <v>82</v>
      </c>
      <c r="AY260" s="160" t="s">
        <v>136</v>
      </c>
    </row>
    <row r="261" spans="2:65" s="1" customFormat="1" ht="14.4" customHeight="1">
      <c r="B261" s="134"/>
      <c r="C261" s="135" t="s">
        <v>260</v>
      </c>
      <c r="D261" s="135" t="s">
        <v>138</v>
      </c>
      <c r="E261" s="136" t="s">
        <v>261</v>
      </c>
      <c r="F261" s="137" t="s">
        <v>262</v>
      </c>
      <c r="G261" s="138" t="s">
        <v>208</v>
      </c>
      <c r="H261" s="139">
        <v>27</v>
      </c>
      <c r="I261" s="140"/>
      <c r="J261" s="140">
        <f>ROUND(I261*H261,2)</f>
        <v>0</v>
      </c>
      <c r="K261" s="141"/>
      <c r="L261" s="28"/>
      <c r="M261" s="142" t="s">
        <v>1</v>
      </c>
      <c r="N261" s="111" t="s">
        <v>39</v>
      </c>
      <c r="O261" s="143">
        <v>0.753</v>
      </c>
      <c r="P261" s="143">
        <f>O261*H261</f>
        <v>20.331</v>
      </c>
      <c r="Q261" s="143">
        <v>6.053E-2</v>
      </c>
      <c r="R261" s="143">
        <f>Q261*H261</f>
        <v>1.6343099999999999</v>
      </c>
      <c r="S261" s="143">
        <v>0</v>
      </c>
      <c r="T261" s="144">
        <f>S261*H261</f>
        <v>0</v>
      </c>
      <c r="AR261" s="145" t="s">
        <v>142</v>
      </c>
      <c r="AT261" s="145" t="s">
        <v>138</v>
      </c>
      <c r="AU261" s="145" t="s">
        <v>84</v>
      </c>
      <c r="AY261" s="16" t="s">
        <v>136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6" t="s">
        <v>82</v>
      </c>
      <c r="BK261" s="146">
        <f>ROUND(I261*H261,2)</f>
        <v>0</v>
      </c>
      <c r="BL261" s="16" t="s">
        <v>142</v>
      </c>
      <c r="BM261" s="145" t="s">
        <v>263</v>
      </c>
    </row>
    <row r="262" spans="2:65" s="12" customFormat="1">
      <c r="B262" s="147"/>
      <c r="D262" s="148" t="s">
        <v>144</v>
      </c>
      <c r="E262" s="149" t="s">
        <v>1</v>
      </c>
      <c r="F262" s="150" t="s">
        <v>145</v>
      </c>
      <c r="H262" s="149" t="s">
        <v>1</v>
      </c>
      <c r="L262" s="147"/>
      <c r="M262" s="151"/>
      <c r="T262" s="152"/>
      <c r="AT262" s="149" t="s">
        <v>144</v>
      </c>
      <c r="AU262" s="149" t="s">
        <v>84</v>
      </c>
      <c r="AV262" s="12" t="s">
        <v>82</v>
      </c>
      <c r="AW262" s="12" t="s">
        <v>32</v>
      </c>
      <c r="AX262" s="12" t="s">
        <v>74</v>
      </c>
      <c r="AY262" s="149" t="s">
        <v>136</v>
      </c>
    </row>
    <row r="263" spans="2:65" s="12" customFormat="1">
      <c r="B263" s="147"/>
      <c r="D263" s="148" t="s">
        <v>144</v>
      </c>
      <c r="E263" s="149" t="s">
        <v>1</v>
      </c>
      <c r="F263" s="150" t="s">
        <v>264</v>
      </c>
      <c r="H263" s="149" t="s">
        <v>1</v>
      </c>
      <c r="L263" s="147"/>
      <c r="M263" s="151"/>
      <c r="T263" s="152"/>
      <c r="AT263" s="149" t="s">
        <v>144</v>
      </c>
      <c r="AU263" s="149" t="s">
        <v>84</v>
      </c>
      <c r="AV263" s="12" t="s">
        <v>82</v>
      </c>
      <c r="AW263" s="12" t="s">
        <v>32</v>
      </c>
      <c r="AX263" s="12" t="s">
        <v>74</v>
      </c>
      <c r="AY263" s="149" t="s">
        <v>136</v>
      </c>
    </row>
    <row r="264" spans="2:65" s="13" customFormat="1">
      <c r="B264" s="153"/>
      <c r="D264" s="148" t="s">
        <v>144</v>
      </c>
      <c r="E264" s="154" t="s">
        <v>1</v>
      </c>
      <c r="F264" s="155" t="s">
        <v>265</v>
      </c>
      <c r="H264" s="156">
        <v>27</v>
      </c>
      <c r="L264" s="153"/>
      <c r="M264" s="157"/>
      <c r="T264" s="158"/>
      <c r="AT264" s="154" t="s">
        <v>144</v>
      </c>
      <c r="AU264" s="154" t="s">
        <v>84</v>
      </c>
      <c r="AV264" s="13" t="s">
        <v>84</v>
      </c>
      <c r="AW264" s="13" t="s">
        <v>32</v>
      </c>
      <c r="AX264" s="13" t="s">
        <v>74</v>
      </c>
      <c r="AY264" s="154" t="s">
        <v>136</v>
      </c>
    </row>
    <row r="265" spans="2:65" s="14" customFormat="1">
      <c r="B265" s="159"/>
      <c r="D265" s="148" t="s">
        <v>144</v>
      </c>
      <c r="E265" s="160" t="s">
        <v>1</v>
      </c>
      <c r="F265" s="161" t="s">
        <v>146</v>
      </c>
      <c r="H265" s="162">
        <v>27</v>
      </c>
      <c r="L265" s="159"/>
      <c r="M265" s="163"/>
      <c r="T265" s="164"/>
      <c r="AT265" s="160" t="s">
        <v>144</v>
      </c>
      <c r="AU265" s="160" t="s">
        <v>84</v>
      </c>
      <c r="AV265" s="14" t="s">
        <v>142</v>
      </c>
      <c r="AW265" s="14" t="s">
        <v>32</v>
      </c>
      <c r="AX265" s="14" t="s">
        <v>82</v>
      </c>
      <c r="AY265" s="160" t="s">
        <v>136</v>
      </c>
    </row>
    <row r="266" spans="2:65" s="1" customFormat="1" ht="14.4" customHeight="1">
      <c r="B266" s="134"/>
      <c r="C266" s="135" t="s">
        <v>266</v>
      </c>
      <c r="D266" s="135" t="s">
        <v>138</v>
      </c>
      <c r="E266" s="136" t="s">
        <v>267</v>
      </c>
      <c r="F266" s="137" t="s">
        <v>268</v>
      </c>
      <c r="G266" s="138" t="s">
        <v>185</v>
      </c>
      <c r="H266" s="139">
        <v>294.8</v>
      </c>
      <c r="I266" s="140"/>
      <c r="J266" s="140">
        <f>ROUND(I266*H266,2)</f>
        <v>0</v>
      </c>
      <c r="K266" s="141"/>
      <c r="L266" s="28"/>
      <c r="M266" s="142" t="s">
        <v>1</v>
      </c>
      <c r="N266" s="111" t="s">
        <v>39</v>
      </c>
      <c r="O266" s="143">
        <v>2.5999999999999999E-2</v>
      </c>
      <c r="P266" s="143">
        <f>O266*H266</f>
        <v>7.6647999999999996</v>
      </c>
      <c r="Q266" s="143">
        <v>0</v>
      </c>
      <c r="R266" s="143">
        <f>Q266*H266</f>
        <v>0</v>
      </c>
      <c r="S266" s="143">
        <v>0</v>
      </c>
      <c r="T266" s="144">
        <f>S266*H266</f>
        <v>0</v>
      </c>
      <c r="AR266" s="145" t="s">
        <v>142</v>
      </c>
      <c r="AT266" s="145" t="s">
        <v>138</v>
      </c>
      <c r="AU266" s="145" t="s">
        <v>84</v>
      </c>
      <c r="AY266" s="16" t="s">
        <v>136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6" t="s">
        <v>82</v>
      </c>
      <c r="BK266" s="146">
        <f>ROUND(I266*H266,2)</f>
        <v>0</v>
      </c>
      <c r="BL266" s="16" t="s">
        <v>142</v>
      </c>
      <c r="BM266" s="145" t="s">
        <v>269</v>
      </c>
    </row>
    <row r="267" spans="2:65" s="12" customFormat="1">
      <c r="B267" s="147"/>
      <c r="D267" s="148" t="s">
        <v>144</v>
      </c>
      <c r="E267" s="149" t="s">
        <v>1</v>
      </c>
      <c r="F267" s="150" t="s">
        <v>145</v>
      </c>
      <c r="H267" s="149" t="s">
        <v>1</v>
      </c>
      <c r="L267" s="147"/>
      <c r="M267" s="151"/>
      <c r="T267" s="152"/>
      <c r="AT267" s="149" t="s">
        <v>144</v>
      </c>
      <c r="AU267" s="149" t="s">
        <v>84</v>
      </c>
      <c r="AV267" s="12" t="s">
        <v>82</v>
      </c>
      <c r="AW267" s="12" t="s">
        <v>32</v>
      </c>
      <c r="AX267" s="12" t="s">
        <v>74</v>
      </c>
      <c r="AY267" s="149" t="s">
        <v>136</v>
      </c>
    </row>
    <row r="268" spans="2:65" s="12" customFormat="1">
      <c r="B268" s="147"/>
      <c r="D268" s="148" t="s">
        <v>144</v>
      </c>
      <c r="E268" s="149" t="s">
        <v>1</v>
      </c>
      <c r="F268" s="150" t="s">
        <v>190</v>
      </c>
      <c r="H268" s="149" t="s">
        <v>1</v>
      </c>
      <c r="L268" s="147"/>
      <c r="M268" s="151"/>
      <c r="T268" s="152"/>
      <c r="AT268" s="149" t="s">
        <v>144</v>
      </c>
      <c r="AU268" s="149" t="s">
        <v>84</v>
      </c>
      <c r="AV268" s="12" t="s">
        <v>82</v>
      </c>
      <c r="AW268" s="12" t="s">
        <v>32</v>
      </c>
      <c r="AX268" s="12" t="s">
        <v>74</v>
      </c>
      <c r="AY268" s="149" t="s">
        <v>136</v>
      </c>
    </row>
    <row r="269" spans="2:65" s="13" customFormat="1">
      <c r="B269" s="153"/>
      <c r="D269" s="148" t="s">
        <v>144</v>
      </c>
      <c r="E269" s="154" t="s">
        <v>1</v>
      </c>
      <c r="F269" s="155" t="s">
        <v>270</v>
      </c>
      <c r="H269" s="156">
        <v>228.8</v>
      </c>
      <c r="L269" s="153"/>
      <c r="M269" s="157"/>
      <c r="T269" s="158"/>
      <c r="AT269" s="154" t="s">
        <v>144</v>
      </c>
      <c r="AU269" s="154" t="s">
        <v>84</v>
      </c>
      <c r="AV269" s="13" t="s">
        <v>84</v>
      </c>
      <c r="AW269" s="13" t="s">
        <v>32</v>
      </c>
      <c r="AX269" s="13" t="s">
        <v>74</v>
      </c>
      <c r="AY269" s="154" t="s">
        <v>136</v>
      </c>
    </row>
    <row r="270" spans="2:65" s="12" customFormat="1">
      <c r="B270" s="147"/>
      <c r="D270" s="148" t="s">
        <v>144</v>
      </c>
      <c r="E270" s="149" t="s">
        <v>1</v>
      </c>
      <c r="F270" s="150" t="s">
        <v>188</v>
      </c>
      <c r="H270" s="149" t="s">
        <v>1</v>
      </c>
      <c r="L270" s="147"/>
      <c r="M270" s="151"/>
      <c r="T270" s="152"/>
      <c r="AT270" s="149" t="s">
        <v>144</v>
      </c>
      <c r="AU270" s="149" t="s">
        <v>84</v>
      </c>
      <c r="AV270" s="12" t="s">
        <v>82</v>
      </c>
      <c r="AW270" s="12" t="s">
        <v>32</v>
      </c>
      <c r="AX270" s="12" t="s">
        <v>74</v>
      </c>
      <c r="AY270" s="149" t="s">
        <v>136</v>
      </c>
    </row>
    <row r="271" spans="2:65" s="13" customFormat="1">
      <c r="B271" s="153"/>
      <c r="D271" s="148" t="s">
        <v>144</v>
      </c>
      <c r="E271" s="154" t="s">
        <v>1</v>
      </c>
      <c r="F271" s="155" t="s">
        <v>271</v>
      </c>
      <c r="H271" s="156">
        <v>40</v>
      </c>
      <c r="L271" s="153"/>
      <c r="M271" s="157"/>
      <c r="T271" s="158"/>
      <c r="AT271" s="154" t="s">
        <v>144</v>
      </c>
      <c r="AU271" s="154" t="s">
        <v>84</v>
      </c>
      <c r="AV271" s="13" t="s">
        <v>84</v>
      </c>
      <c r="AW271" s="13" t="s">
        <v>32</v>
      </c>
      <c r="AX271" s="13" t="s">
        <v>74</v>
      </c>
      <c r="AY271" s="154" t="s">
        <v>136</v>
      </c>
    </row>
    <row r="272" spans="2:65" s="12" customFormat="1">
      <c r="B272" s="147"/>
      <c r="D272" s="148" t="s">
        <v>144</v>
      </c>
      <c r="E272" s="149" t="s">
        <v>1</v>
      </c>
      <c r="F272" s="150" t="s">
        <v>233</v>
      </c>
      <c r="H272" s="149" t="s">
        <v>1</v>
      </c>
      <c r="L272" s="147"/>
      <c r="M272" s="151"/>
      <c r="T272" s="152"/>
      <c r="AT272" s="149" t="s">
        <v>144</v>
      </c>
      <c r="AU272" s="149" t="s">
        <v>84</v>
      </c>
      <c r="AV272" s="12" t="s">
        <v>82</v>
      </c>
      <c r="AW272" s="12" t="s">
        <v>32</v>
      </c>
      <c r="AX272" s="12" t="s">
        <v>74</v>
      </c>
      <c r="AY272" s="149" t="s">
        <v>136</v>
      </c>
    </row>
    <row r="273" spans="2:65" s="13" customFormat="1">
      <c r="B273" s="153"/>
      <c r="D273" s="148" t="s">
        <v>144</v>
      </c>
      <c r="E273" s="154" t="s">
        <v>1</v>
      </c>
      <c r="F273" s="155" t="s">
        <v>272</v>
      </c>
      <c r="H273" s="156">
        <v>10</v>
      </c>
      <c r="L273" s="153"/>
      <c r="M273" s="157"/>
      <c r="T273" s="158"/>
      <c r="AT273" s="154" t="s">
        <v>144</v>
      </c>
      <c r="AU273" s="154" t="s">
        <v>84</v>
      </c>
      <c r="AV273" s="13" t="s">
        <v>84</v>
      </c>
      <c r="AW273" s="13" t="s">
        <v>32</v>
      </c>
      <c r="AX273" s="13" t="s">
        <v>74</v>
      </c>
      <c r="AY273" s="154" t="s">
        <v>136</v>
      </c>
    </row>
    <row r="274" spans="2:65" s="13" customFormat="1">
      <c r="B274" s="153"/>
      <c r="D274" s="148" t="s">
        <v>144</v>
      </c>
      <c r="E274" s="154" t="s">
        <v>1</v>
      </c>
      <c r="F274" s="155" t="s">
        <v>273</v>
      </c>
      <c r="H274" s="156">
        <v>16</v>
      </c>
      <c r="L274" s="153"/>
      <c r="M274" s="157"/>
      <c r="T274" s="158"/>
      <c r="AT274" s="154" t="s">
        <v>144</v>
      </c>
      <c r="AU274" s="154" t="s">
        <v>84</v>
      </c>
      <c r="AV274" s="13" t="s">
        <v>84</v>
      </c>
      <c r="AW274" s="13" t="s">
        <v>32</v>
      </c>
      <c r="AX274" s="13" t="s">
        <v>74</v>
      </c>
      <c r="AY274" s="154" t="s">
        <v>136</v>
      </c>
    </row>
    <row r="275" spans="2:65" s="14" customFormat="1">
      <c r="B275" s="159"/>
      <c r="D275" s="148" t="s">
        <v>144</v>
      </c>
      <c r="E275" s="160" t="s">
        <v>1</v>
      </c>
      <c r="F275" s="161" t="s">
        <v>146</v>
      </c>
      <c r="H275" s="162">
        <v>294.8</v>
      </c>
      <c r="L275" s="159"/>
      <c r="M275" s="163"/>
      <c r="T275" s="164"/>
      <c r="AT275" s="160" t="s">
        <v>144</v>
      </c>
      <c r="AU275" s="160" t="s">
        <v>84</v>
      </c>
      <c r="AV275" s="14" t="s">
        <v>142</v>
      </c>
      <c r="AW275" s="14" t="s">
        <v>32</v>
      </c>
      <c r="AX275" s="14" t="s">
        <v>82</v>
      </c>
      <c r="AY275" s="160" t="s">
        <v>136</v>
      </c>
    </row>
    <row r="276" spans="2:65" s="1" customFormat="1" ht="14.4" customHeight="1">
      <c r="B276" s="134"/>
      <c r="C276" s="135" t="s">
        <v>274</v>
      </c>
      <c r="D276" s="135" t="s">
        <v>138</v>
      </c>
      <c r="E276" s="136" t="s">
        <v>275</v>
      </c>
      <c r="F276" s="137" t="s">
        <v>276</v>
      </c>
      <c r="G276" s="138" t="s">
        <v>277</v>
      </c>
      <c r="H276" s="139">
        <v>10.266999999999999</v>
      </c>
      <c r="I276" s="140"/>
      <c r="J276" s="140">
        <f>ROUND(I276*H276,2)</f>
        <v>0</v>
      </c>
      <c r="K276" s="141"/>
      <c r="L276" s="28"/>
      <c r="M276" s="142" t="s">
        <v>1</v>
      </c>
      <c r="N276" s="111" t="s">
        <v>39</v>
      </c>
      <c r="O276" s="143">
        <v>0.249</v>
      </c>
      <c r="P276" s="143">
        <f>O276*H276</f>
        <v>2.5564830000000001</v>
      </c>
      <c r="Q276" s="143">
        <v>0</v>
      </c>
      <c r="R276" s="143">
        <f>Q276*H276</f>
        <v>0</v>
      </c>
      <c r="S276" s="143">
        <v>0</v>
      </c>
      <c r="T276" s="144">
        <f>S276*H276</f>
        <v>0</v>
      </c>
      <c r="AR276" s="145" t="s">
        <v>142</v>
      </c>
      <c r="AT276" s="145" t="s">
        <v>138</v>
      </c>
      <c r="AU276" s="145" t="s">
        <v>84</v>
      </c>
      <c r="AY276" s="16" t="s">
        <v>136</v>
      </c>
      <c r="BE276" s="146">
        <f>IF(N276="základní",J276,0)</f>
        <v>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6" t="s">
        <v>82</v>
      </c>
      <c r="BK276" s="146">
        <f>ROUND(I276*H276,2)</f>
        <v>0</v>
      </c>
      <c r="BL276" s="16" t="s">
        <v>142</v>
      </c>
      <c r="BM276" s="145" t="s">
        <v>278</v>
      </c>
    </row>
    <row r="277" spans="2:65" s="12" customFormat="1">
      <c r="B277" s="147"/>
      <c r="D277" s="148" t="s">
        <v>144</v>
      </c>
      <c r="E277" s="149" t="s">
        <v>1</v>
      </c>
      <c r="F277" s="150" t="s">
        <v>145</v>
      </c>
      <c r="H277" s="149" t="s">
        <v>1</v>
      </c>
      <c r="L277" s="147"/>
      <c r="M277" s="151"/>
      <c r="T277" s="152"/>
      <c r="AT277" s="149" t="s">
        <v>144</v>
      </c>
      <c r="AU277" s="149" t="s">
        <v>84</v>
      </c>
      <c r="AV277" s="12" t="s">
        <v>82</v>
      </c>
      <c r="AW277" s="12" t="s">
        <v>32</v>
      </c>
      <c r="AX277" s="12" t="s">
        <v>74</v>
      </c>
      <c r="AY277" s="149" t="s">
        <v>136</v>
      </c>
    </row>
    <row r="278" spans="2:65" s="12" customFormat="1">
      <c r="B278" s="147"/>
      <c r="D278" s="148" t="s">
        <v>144</v>
      </c>
      <c r="E278" s="149" t="s">
        <v>1</v>
      </c>
      <c r="F278" s="150" t="s">
        <v>233</v>
      </c>
      <c r="H278" s="149" t="s">
        <v>1</v>
      </c>
      <c r="L278" s="147"/>
      <c r="M278" s="151"/>
      <c r="T278" s="152"/>
      <c r="AT278" s="149" t="s">
        <v>144</v>
      </c>
      <c r="AU278" s="149" t="s">
        <v>84</v>
      </c>
      <c r="AV278" s="12" t="s">
        <v>82</v>
      </c>
      <c r="AW278" s="12" t="s">
        <v>32</v>
      </c>
      <c r="AX278" s="12" t="s">
        <v>74</v>
      </c>
      <c r="AY278" s="149" t="s">
        <v>136</v>
      </c>
    </row>
    <row r="279" spans="2:65" s="13" customFormat="1">
      <c r="B279" s="153"/>
      <c r="D279" s="148" t="s">
        <v>144</v>
      </c>
      <c r="E279" s="154" t="s">
        <v>1</v>
      </c>
      <c r="F279" s="155" t="s">
        <v>279</v>
      </c>
      <c r="H279" s="156">
        <v>6.12</v>
      </c>
      <c r="L279" s="153"/>
      <c r="M279" s="157"/>
      <c r="T279" s="158"/>
      <c r="AT279" s="154" t="s">
        <v>144</v>
      </c>
      <c r="AU279" s="154" t="s">
        <v>84</v>
      </c>
      <c r="AV279" s="13" t="s">
        <v>84</v>
      </c>
      <c r="AW279" s="13" t="s">
        <v>32</v>
      </c>
      <c r="AX279" s="13" t="s">
        <v>74</v>
      </c>
      <c r="AY279" s="154" t="s">
        <v>136</v>
      </c>
    </row>
    <row r="280" spans="2:65" s="13" customFormat="1">
      <c r="B280" s="153"/>
      <c r="D280" s="148" t="s">
        <v>144</v>
      </c>
      <c r="E280" s="154" t="s">
        <v>1</v>
      </c>
      <c r="F280" s="155" t="s">
        <v>280</v>
      </c>
      <c r="H280" s="156">
        <v>4.1472000000000007</v>
      </c>
      <c r="L280" s="153"/>
      <c r="M280" s="157"/>
      <c r="T280" s="158"/>
      <c r="AT280" s="154" t="s">
        <v>144</v>
      </c>
      <c r="AU280" s="154" t="s">
        <v>84</v>
      </c>
      <c r="AV280" s="13" t="s">
        <v>84</v>
      </c>
      <c r="AW280" s="13" t="s">
        <v>32</v>
      </c>
      <c r="AX280" s="13" t="s">
        <v>74</v>
      </c>
      <c r="AY280" s="154" t="s">
        <v>136</v>
      </c>
    </row>
    <row r="281" spans="2:65" s="14" customFormat="1">
      <c r="B281" s="159"/>
      <c r="D281" s="148" t="s">
        <v>144</v>
      </c>
      <c r="E281" s="160" t="s">
        <v>1</v>
      </c>
      <c r="F281" s="161" t="s">
        <v>146</v>
      </c>
      <c r="H281" s="162">
        <v>10.267200000000001</v>
      </c>
      <c r="L281" s="159"/>
      <c r="M281" s="163"/>
      <c r="T281" s="164"/>
      <c r="AT281" s="160" t="s">
        <v>144</v>
      </c>
      <c r="AU281" s="160" t="s">
        <v>84</v>
      </c>
      <c r="AV281" s="14" t="s">
        <v>142</v>
      </c>
      <c r="AW281" s="14" t="s">
        <v>32</v>
      </c>
      <c r="AX281" s="14" t="s">
        <v>82</v>
      </c>
      <c r="AY281" s="160" t="s">
        <v>136</v>
      </c>
    </row>
    <row r="282" spans="2:65" s="1" customFormat="1" ht="14.4" customHeight="1">
      <c r="B282" s="134"/>
      <c r="C282" s="135" t="s">
        <v>281</v>
      </c>
      <c r="D282" s="135" t="s">
        <v>138</v>
      </c>
      <c r="E282" s="136" t="s">
        <v>282</v>
      </c>
      <c r="F282" s="137" t="s">
        <v>283</v>
      </c>
      <c r="G282" s="138" t="s">
        <v>277</v>
      </c>
      <c r="H282" s="139">
        <v>2.5670000000000002</v>
      </c>
      <c r="I282" s="140"/>
      <c r="J282" s="140">
        <f>ROUND(I282*H282,2)</f>
        <v>0</v>
      </c>
      <c r="K282" s="141"/>
      <c r="L282" s="28"/>
      <c r="M282" s="142" t="s">
        <v>1</v>
      </c>
      <c r="N282" s="111" t="s">
        <v>39</v>
      </c>
      <c r="O282" s="143">
        <v>0.51600000000000001</v>
      </c>
      <c r="P282" s="143">
        <f>O282*H282</f>
        <v>1.3245720000000001</v>
      </c>
      <c r="Q282" s="143">
        <v>0</v>
      </c>
      <c r="R282" s="143">
        <f>Q282*H282</f>
        <v>0</v>
      </c>
      <c r="S282" s="143">
        <v>0</v>
      </c>
      <c r="T282" s="144">
        <f>S282*H282</f>
        <v>0</v>
      </c>
      <c r="AR282" s="145" t="s">
        <v>142</v>
      </c>
      <c r="AT282" s="145" t="s">
        <v>138</v>
      </c>
      <c r="AU282" s="145" t="s">
        <v>84</v>
      </c>
      <c r="AY282" s="16" t="s">
        <v>136</v>
      </c>
      <c r="BE282" s="146">
        <f>IF(N282="základní",J282,0)</f>
        <v>0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6" t="s">
        <v>82</v>
      </c>
      <c r="BK282" s="146">
        <f>ROUND(I282*H282,2)</f>
        <v>0</v>
      </c>
      <c r="BL282" s="16" t="s">
        <v>142</v>
      </c>
      <c r="BM282" s="145" t="s">
        <v>284</v>
      </c>
    </row>
    <row r="283" spans="2:65" s="12" customFormat="1">
      <c r="B283" s="147"/>
      <c r="D283" s="148" t="s">
        <v>144</v>
      </c>
      <c r="E283" s="149" t="s">
        <v>1</v>
      </c>
      <c r="F283" s="150" t="s">
        <v>145</v>
      </c>
      <c r="H283" s="149" t="s">
        <v>1</v>
      </c>
      <c r="L283" s="147"/>
      <c r="M283" s="151"/>
      <c r="T283" s="152"/>
      <c r="AT283" s="149" t="s">
        <v>144</v>
      </c>
      <c r="AU283" s="149" t="s">
        <v>84</v>
      </c>
      <c r="AV283" s="12" t="s">
        <v>82</v>
      </c>
      <c r="AW283" s="12" t="s">
        <v>32</v>
      </c>
      <c r="AX283" s="12" t="s">
        <v>74</v>
      </c>
      <c r="AY283" s="149" t="s">
        <v>136</v>
      </c>
    </row>
    <row r="284" spans="2:65" s="12" customFormat="1">
      <c r="B284" s="147"/>
      <c r="D284" s="148" t="s">
        <v>144</v>
      </c>
      <c r="E284" s="149" t="s">
        <v>1</v>
      </c>
      <c r="F284" s="150" t="s">
        <v>233</v>
      </c>
      <c r="H284" s="149" t="s">
        <v>1</v>
      </c>
      <c r="L284" s="147"/>
      <c r="M284" s="151"/>
      <c r="T284" s="152"/>
      <c r="AT284" s="149" t="s">
        <v>144</v>
      </c>
      <c r="AU284" s="149" t="s">
        <v>84</v>
      </c>
      <c r="AV284" s="12" t="s">
        <v>82</v>
      </c>
      <c r="AW284" s="12" t="s">
        <v>32</v>
      </c>
      <c r="AX284" s="12" t="s">
        <v>74</v>
      </c>
      <c r="AY284" s="149" t="s">
        <v>136</v>
      </c>
    </row>
    <row r="285" spans="2:65" s="13" customFormat="1">
      <c r="B285" s="153"/>
      <c r="D285" s="148" t="s">
        <v>144</v>
      </c>
      <c r="E285" s="154" t="s">
        <v>1</v>
      </c>
      <c r="F285" s="155" t="s">
        <v>285</v>
      </c>
      <c r="H285" s="156">
        <v>1.53</v>
      </c>
      <c r="L285" s="153"/>
      <c r="M285" s="157"/>
      <c r="T285" s="158"/>
      <c r="AT285" s="154" t="s">
        <v>144</v>
      </c>
      <c r="AU285" s="154" t="s">
        <v>84</v>
      </c>
      <c r="AV285" s="13" t="s">
        <v>84</v>
      </c>
      <c r="AW285" s="13" t="s">
        <v>32</v>
      </c>
      <c r="AX285" s="13" t="s">
        <v>74</v>
      </c>
      <c r="AY285" s="154" t="s">
        <v>136</v>
      </c>
    </row>
    <row r="286" spans="2:65" s="13" customFormat="1">
      <c r="B286" s="153"/>
      <c r="D286" s="148" t="s">
        <v>144</v>
      </c>
      <c r="E286" s="154" t="s">
        <v>1</v>
      </c>
      <c r="F286" s="155" t="s">
        <v>286</v>
      </c>
      <c r="H286" s="156">
        <v>1.0368000000000002</v>
      </c>
      <c r="L286" s="153"/>
      <c r="M286" s="157"/>
      <c r="T286" s="158"/>
      <c r="AT286" s="154" t="s">
        <v>144</v>
      </c>
      <c r="AU286" s="154" t="s">
        <v>84</v>
      </c>
      <c r="AV286" s="13" t="s">
        <v>84</v>
      </c>
      <c r="AW286" s="13" t="s">
        <v>32</v>
      </c>
      <c r="AX286" s="13" t="s">
        <v>74</v>
      </c>
      <c r="AY286" s="154" t="s">
        <v>136</v>
      </c>
    </row>
    <row r="287" spans="2:65" s="14" customFormat="1">
      <c r="B287" s="159"/>
      <c r="D287" s="148" t="s">
        <v>144</v>
      </c>
      <c r="E287" s="160" t="s">
        <v>1</v>
      </c>
      <c r="F287" s="161" t="s">
        <v>146</v>
      </c>
      <c r="H287" s="162">
        <v>2.5668000000000002</v>
      </c>
      <c r="L287" s="159"/>
      <c r="M287" s="163"/>
      <c r="T287" s="164"/>
      <c r="AT287" s="160" t="s">
        <v>144</v>
      </c>
      <c r="AU287" s="160" t="s">
        <v>84</v>
      </c>
      <c r="AV287" s="14" t="s">
        <v>142</v>
      </c>
      <c r="AW287" s="14" t="s">
        <v>32</v>
      </c>
      <c r="AX287" s="14" t="s">
        <v>82</v>
      </c>
      <c r="AY287" s="160" t="s">
        <v>136</v>
      </c>
    </row>
    <row r="288" spans="2:65" s="1" customFormat="1" ht="14.4" customHeight="1">
      <c r="B288" s="134"/>
      <c r="C288" s="135" t="s">
        <v>287</v>
      </c>
      <c r="D288" s="135" t="s">
        <v>138</v>
      </c>
      <c r="E288" s="136" t="s">
        <v>288</v>
      </c>
      <c r="F288" s="137" t="s">
        <v>289</v>
      </c>
      <c r="G288" s="138" t="s">
        <v>277</v>
      </c>
      <c r="H288" s="139">
        <v>113.21599999999999</v>
      </c>
      <c r="I288" s="140"/>
      <c r="J288" s="140">
        <f>ROUND(I288*H288,2)</f>
        <v>0</v>
      </c>
      <c r="K288" s="141"/>
      <c r="L288" s="28"/>
      <c r="M288" s="142" t="s">
        <v>1</v>
      </c>
      <c r="N288" s="111" t="s">
        <v>39</v>
      </c>
      <c r="O288" s="143">
        <v>0.51800000000000002</v>
      </c>
      <c r="P288" s="143">
        <f>O288*H288</f>
        <v>58.645887999999999</v>
      </c>
      <c r="Q288" s="143">
        <v>0</v>
      </c>
      <c r="R288" s="143">
        <f>Q288*H288</f>
        <v>0</v>
      </c>
      <c r="S288" s="143">
        <v>0</v>
      </c>
      <c r="T288" s="144">
        <f>S288*H288</f>
        <v>0</v>
      </c>
      <c r="AR288" s="145" t="s">
        <v>142</v>
      </c>
      <c r="AT288" s="145" t="s">
        <v>138</v>
      </c>
      <c r="AU288" s="145" t="s">
        <v>84</v>
      </c>
      <c r="AY288" s="16" t="s">
        <v>136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6" t="s">
        <v>82</v>
      </c>
      <c r="BK288" s="146">
        <f>ROUND(I288*H288,2)</f>
        <v>0</v>
      </c>
      <c r="BL288" s="16" t="s">
        <v>142</v>
      </c>
      <c r="BM288" s="145" t="s">
        <v>290</v>
      </c>
    </row>
    <row r="289" spans="2:51" s="12" customFormat="1">
      <c r="B289" s="147"/>
      <c r="D289" s="148" t="s">
        <v>144</v>
      </c>
      <c r="E289" s="149" t="s">
        <v>1</v>
      </c>
      <c r="F289" s="150" t="s">
        <v>145</v>
      </c>
      <c r="H289" s="149" t="s">
        <v>1</v>
      </c>
      <c r="L289" s="147"/>
      <c r="M289" s="151"/>
      <c r="T289" s="152"/>
      <c r="AT289" s="149" t="s">
        <v>144</v>
      </c>
      <c r="AU289" s="149" t="s">
        <v>84</v>
      </c>
      <c r="AV289" s="12" t="s">
        <v>82</v>
      </c>
      <c r="AW289" s="12" t="s">
        <v>32</v>
      </c>
      <c r="AX289" s="12" t="s">
        <v>74</v>
      </c>
      <c r="AY289" s="149" t="s">
        <v>136</v>
      </c>
    </row>
    <row r="290" spans="2:51" s="12" customFormat="1">
      <c r="B290" s="147"/>
      <c r="D290" s="148" t="s">
        <v>144</v>
      </c>
      <c r="E290" s="149" t="s">
        <v>1</v>
      </c>
      <c r="F290" s="150" t="s">
        <v>291</v>
      </c>
      <c r="H290" s="149" t="s">
        <v>1</v>
      </c>
      <c r="L290" s="147"/>
      <c r="M290" s="151"/>
      <c r="T290" s="152"/>
      <c r="AT290" s="149" t="s">
        <v>144</v>
      </c>
      <c r="AU290" s="149" t="s">
        <v>84</v>
      </c>
      <c r="AV290" s="12" t="s">
        <v>82</v>
      </c>
      <c r="AW290" s="12" t="s">
        <v>32</v>
      </c>
      <c r="AX290" s="12" t="s">
        <v>74</v>
      </c>
      <c r="AY290" s="149" t="s">
        <v>136</v>
      </c>
    </row>
    <row r="291" spans="2:51" s="12" customFormat="1">
      <c r="B291" s="147"/>
      <c r="D291" s="148" t="s">
        <v>144</v>
      </c>
      <c r="E291" s="149" t="s">
        <v>1</v>
      </c>
      <c r="F291" s="150" t="s">
        <v>292</v>
      </c>
      <c r="H291" s="149" t="s">
        <v>1</v>
      </c>
      <c r="L291" s="147"/>
      <c r="M291" s="151"/>
      <c r="T291" s="152"/>
      <c r="AT291" s="149" t="s">
        <v>144</v>
      </c>
      <c r="AU291" s="149" t="s">
        <v>84</v>
      </c>
      <c r="AV291" s="12" t="s">
        <v>82</v>
      </c>
      <c r="AW291" s="12" t="s">
        <v>32</v>
      </c>
      <c r="AX291" s="12" t="s">
        <v>74</v>
      </c>
      <c r="AY291" s="149" t="s">
        <v>136</v>
      </c>
    </row>
    <row r="292" spans="2:51" s="12" customFormat="1">
      <c r="B292" s="147"/>
      <c r="D292" s="148" t="s">
        <v>144</v>
      </c>
      <c r="E292" s="149" t="s">
        <v>1</v>
      </c>
      <c r="F292" s="150" t="s">
        <v>188</v>
      </c>
      <c r="H292" s="149" t="s">
        <v>1</v>
      </c>
      <c r="L292" s="147"/>
      <c r="M292" s="151"/>
      <c r="T292" s="152"/>
      <c r="AT292" s="149" t="s">
        <v>144</v>
      </c>
      <c r="AU292" s="149" t="s">
        <v>84</v>
      </c>
      <c r="AV292" s="12" t="s">
        <v>82</v>
      </c>
      <c r="AW292" s="12" t="s">
        <v>32</v>
      </c>
      <c r="AX292" s="12" t="s">
        <v>74</v>
      </c>
      <c r="AY292" s="149" t="s">
        <v>136</v>
      </c>
    </row>
    <row r="293" spans="2:51" s="12" customFormat="1">
      <c r="B293" s="147"/>
      <c r="D293" s="148" t="s">
        <v>144</v>
      </c>
      <c r="E293" s="149" t="s">
        <v>1</v>
      </c>
      <c r="F293" s="150" t="s">
        <v>293</v>
      </c>
      <c r="H293" s="149" t="s">
        <v>1</v>
      </c>
      <c r="L293" s="147"/>
      <c r="M293" s="151"/>
      <c r="T293" s="152"/>
      <c r="AT293" s="149" t="s">
        <v>144</v>
      </c>
      <c r="AU293" s="149" t="s">
        <v>84</v>
      </c>
      <c r="AV293" s="12" t="s">
        <v>82</v>
      </c>
      <c r="AW293" s="12" t="s">
        <v>32</v>
      </c>
      <c r="AX293" s="12" t="s">
        <v>74</v>
      </c>
      <c r="AY293" s="149" t="s">
        <v>136</v>
      </c>
    </row>
    <row r="294" spans="2:51" s="12" customFormat="1">
      <c r="B294" s="147"/>
      <c r="D294" s="148" t="s">
        <v>144</v>
      </c>
      <c r="E294" s="149" t="s">
        <v>1</v>
      </c>
      <c r="F294" s="150" t="s">
        <v>233</v>
      </c>
      <c r="H294" s="149" t="s">
        <v>1</v>
      </c>
      <c r="L294" s="147"/>
      <c r="M294" s="151"/>
      <c r="T294" s="152"/>
      <c r="AT294" s="149" t="s">
        <v>144</v>
      </c>
      <c r="AU294" s="149" t="s">
        <v>84</v>
      </c>
      <c r="AV294" s="12" t="s">
        <v>82</v>
      </c>
      <c r="AW294" s="12" t="s">
        <v>32</v>
      </c>
      <c r="AX294" s="12" t="s">
        <v>74</v>
      </c>
      <c r="AY294" s="149" t="s">
        <v>136</v>
      </c>
    </row>
    <row r="295" spans="2:51" s="13" customFormat="1">
      <c r="B295" s="153"/>
      <c r="D295" s="148" t="s">
        <v>144</v>
      </c>
      <c r="E295" s="154" t="s">
        <v>1</v>
      </c>
      <c r="F295" s="155" t="s">
        <v>294</v>
      </c>
      <c r="H295" s="156">
        <v>12.8</v>
      </c>
      <c r="L295" s="153"/>
      <c r="M295" s="157"/>
      <c r="T295" s="158"/>
      <c r="AT295" s="154" t="s">
        <v>144</v>
      </c>
      <c r="AU295" s="154" t="s">
        <v>84</v>
      </c>
      <c r="AV295" s="13" t="s">
        <v>84</v>
      </c>
      <c r="AW295" s="13" t="s">
        <v>32</v>
      </c>
      <c r="AX295" s="13" t="s">
        <v>74</v>
      </c>
      <c r="AY295" s="154" t="s">
        <v>136</v>
      </c>
    </row>
    <row r="296" spans="2:51" s="13" customFormat="1">
      <c r="B296" s="153"/>
      <c r="D296" s="148" t="s">
        <v>144</v>
      </c>
      <c r="E296" s="154" t="s">
        <v>1</v>
      </c>
      <c r="F296" s="155" t="s">
        <v>295</v>
      </c>
      <c r="H296" s="156">
        <v>2.5600000000000005</v>
      </c>
      <c r="L296" s="153"/>
      <c r="M296" s="157"/>
      <c r="T296" s="158"/>
      <c r="AT296" s="154" t="s">
        <v>144</v>
      </c>
      <c r="AU296" s="154" t="s">
        <v>84</v>
      </c>
      <c r="AV296" s="13" t="s">
        <v>84</v>
      </c>
      <c r="AW296" s="13" t="s">
        <v>32</v>
      </c>
      <c r="AX296" s="13" t="s">
        <v>74</v>
      </c>
      <c r="AY296" s="154" t="s">
        <v>136</v>
      </c>
    </row>
    <row r="297" spans="2:51" s="12" customFormat="1">
      <c r="B297" s="147"/>
      <c r="D297" s="148" t="s">
        <v>144</v>
      </c>
      <c r="E297" s="149" t="s">
        <v>1</v>
      </c>
      <c r="F297" s="150" t="s">
        <v>296</v>
      </c>
      <c r="H297" s="149" t="s">
        <v>1</v>
      </c>
      <c r="L297" s="147"/>
      <c r="M297" s="151"/>
      <c r="T297" s="152"/>
      <c r="AT297" s="149" t="s">
        <v>144</v>
      </c>
      <c r="AU297" s="149" t="s">
        <v>84</v>
      </c>
      <c r="AV297" s="12" t="s">
        <v>82</v>
      </c>
      <c r="AW297" s="12" t="s">
        <v>32</v>
      </c>
      <c r="AX297" s="12" t="s">
        <v>74</v>
      </c>
      <c r="AY297" s="149" t="s">
        <v>136</v>
      </c>
    </row>
    <row r="298" spans="2:51" s="13" customFormat="1">
      <c r="B298" s="153"/>
      <c r="D298" s="148" t="s">
        <v>144</v>
      </c>
      <c r="E298" s="154" t="s">
        <v>1</v>
      </c>
      <c r="F298" s="155" t="s">
        <v>297</v>
      </c>
      <c r="H298" s="156">
        <v>57.6</v>
      </c>
      <c r="L298" s="153"/>
      <c r="M298" s="157"/>
      <c r="T298" s="158"/>
      <c r="AT298" s="154" t="s">
        <v>144</v>
      </c>
      <c r="AU298" s="154" t="s">
        <v>84</v>
      </c>
      <c r="AV298" s="13" t="s">
        <v>84</v>
      </c>
      <c r="AW298" s="13" t="s">
        <v>32</v>
      </c>
      <c r="AX298" s="13" t="s">
        <v>74</v>
      </c>
      <c r="AY298" s="154" t="s">
        <v>136</v>
      </c>
    </row>
    <row r="299" spans="2:51" s="12" customFormat="1">
      <c r="B299" s="147"/>
      <c r="D299" s="148" t="s">
        <v>144</v>
      </c>
      <c r="E299" s="149" t="s">
        <v>1</v>
      </c>
      <c r="F299" s="150" t="s">
        <v>298</v>
      </c>
      <c r="H299" s="149" t="s">
        <v>1</v>
      </c>
      <c r="L299" s="147"/>
      <c r="M299" s="151"/>
      <c r="T299" s="152"/>
      <c r="AT299" s="149" t="s">
        <v>144</v>
      </c>
      <c r="AU299" s="149" t="s">
        <v>84</v>
      </c>
      <c r="AV299" s="12" t="s">
        <v>82</v>
      </c>
      <c r="AW299" s="12" t="s">
        <v>32</v>
      </c>
      <c r="AX299" s="12" t="s">
        <v>74</v>
      </c>
      <c r="AY299" s="149" t="s">
        <v>136</v>
      </c>
    </row>
    <row r="300" spans="2:51" s="12" customFormat="1">
      <c r="B300" s="147"/>
      <c r="D300" s="148" t="s">
        <v>144</v>
      </c>
      <c r="E300" s="149" t="s">
        <v>1</v>
      </c>
      <c r="F300" s="150" t="s">
        <v>296</v>
      </c>
      <c r="H300" s="149" t="s">
        <v>1</v>
      </c>
      <c r="L300" s="147"/>
      <c r="M300" s="151"/>
      <c r="T300" s="152"/>
      <c r="AT300" s="149" t="s">
        <v>144</v>
      </c>
      <c r="AU300" s="149" t="s">
        <v>84</v>
      </c>
      <c r="AV300" s="12" t="s">
        <v>82</v>
      </c>
      <c r="AW300" s="12" t="s">
        <v>32</v>
      </c>
      <c r="AX300" s="12" t="s">
        <v>74</v>
      </c>
      <c r="AY300" s="149" t="s">
        <v>136</v>
      </c>
    </row>
    <row r="301" spans="2:51" s="13" customFormat="1">
      <c r="B301" s="153"/>
      <c r="D301" s="148" t="s">
        <v>144</v>
      </c>
      <c r="E301" s="154" t="s">
        <v>1</v>
      </c>
      <c r="F301" s="155" t="s">
        <v>299</v>
      </c>
      <c r="H301" s="156">
        <v>28.8</v>
      </c>
      <c r="L301" s="153"/>
      <c r="M301" s="157"/>
      <c r="T301" s="158"/>
      <c r="AT301" s="154" t="s">
        <v>144</v>
      </c>
      <c r="AU301" s="154" t="s">
        <v>84</v>
      </c>
      <c r="AV301" s="13" t="s">
        <v>84</v>
      </c>
      <c r="AW301" s="13" t="s">
        <v>32</v>
      </c>
      <c r="AX301" s="13" t="s">
        <v>74</v>
      </c>
      <c r="AY301" s="154" t="s">
        <v>136</v>
      </c>
    </row>
    <row r="302" spans="2:51" s="12" customFormat="1">
      <c r="B302" s="147"/>
      <c r="D302" s="148" t="s">
        <v>144</v>
      </c>
      <c r="E302" s="149" t="s">
        <v>1</v>
      </c>
      <c r="F302" s="150" t="s">
        <v>300</v>
      </c>
      <c r="H302" s="149" t="s">
        <v>1</v>
      </c>
      <c r="L302" s="147"/>
      <c r="M302" s="151"/>
      <c r="T302" s="152"/>
      <c r="AT302" s="149" t="s">
        <v>144</v>
      </c>
      <c r="AU302" s="149" t="s">
        <v>84</v>
      </c>
      <c r="AV302" s="12" t="s">
        <v>82</v>
      </c>
      <c r="AW302" s="12" t="s">
        <v>32</v>
      </c>
      <c r="AX302" s="12" t="s">
        <v>74</v>
      </c>
      <c r="AY302" s="149" t="s">
        <v>136</v>
      </c>
    </row>
    <row r="303" spans="2:51" s="12" customFormat="1">
      <c r="B303" s="147"/>
      <c r="D303" s="148" t="s">
        <v>144</v>
      </c>
      <c r="E303" s="149" t="s">
        <v>1</v>
      </c>
      <c r="F303" s="150" t="s">
        <v>296</v>
      </c>
      <c r="H303" s="149" t="s">
        <v>1</v>
      </c>
      <c r="L303" s="147"/>
      <c r="M303" s="151"/>
      <c r="T303" s="152"/>
      <c r="AT303" s="149" t="s">
        <v>144</v>
      </c>
      <c r="AU303" s="149" t="s">
        <v>84</v>
      </c>
      <c r="AV303" s="12" t="s">
        <v>82</v>
      </c>
      <c r="AW303" s="12" t="s">
        <v>32</v>
      </c>
      <c r="AX303" s="12" t="s">
        <v>74</v>
      </c>
      <c r="AY303" s="149" t="s">
        <v>136</v>
      </c>
    </row>
    <row r="304" spans="2:51" s="13" customFormat="1">
      <c r="B304" s="153"/>
      <c r="D304" s="148" t="s">
        <v>144</v>
      </c>
      <c r="E304" s="154" t="s">
        <v>1</v>
      </c>
      <c r="F304" s="155" t="s">
        <v>301</v>
      </c>
      <c r="H304" s="156">
        <v>11.456000000000001</v>
      </c>
      <c r="L304" s="153"/>
      <c r="M304" s="157"/>
      <c r="T304" s="158"/>
      <c r="AT304" s="154" t="s">
        <v>144</v>
      </c>
      <c r="AU304" s="154" t="s">
        <v>84</v>
      </c>
      <c r="AV304" s="13" t="s">
        <v>84</v>
      </c>
      <c r="AW304" s="13" t="s">
        <v>32</v>
      </c>
      <c r="AX304" s="13" t="s">
        <v>74</v>
      </c>
      <c r="AY304" s="154" t="s">
        <v>136</v>
      </c>
    </row>
    <row r="305" spans="2:65" s="14" customFormat="1">
      <c r="B305" s="159"/>
      <c r="D305" s="148" t="s">
        <v>144</v>
      </c>
      <c r="E305" s="160" t="s">
        <v>1</v>
      </c>
      <c r="F305" s="161" t="s">
        <v>146</v>
      </c>
      <c r="H305" s="162">
        <v>113.21600000000001</v>
      </c>
      <c r="L305" s="159"/>
      <c r="M305" s="163"/>
      <c r="T305" s="164"/>
      <c r="AT305" s="160" t="s">
        <v>144</v>
      </c>
      <c r="AU305" s="160" t="s">
        <v>84</v>
      </c>
      <c r="AV305" s="14" t="s">
        <v>142</v>
      </c>
      <c r="AW305" s="14" t="s">
        <v>32</v>
      </c>
      <c r="AX305" s="14" t="s">
        <v>82</v>
      </c>
      <c r="AY305" s="160" t="s">
        <v>136</v>
      </c>
    </row>
    <row r="306" spans="2:65" s="1" customFormat="1" ht="14.4" customHeight="1">
      <c r="B306" s="134"/>
      <c r="C306" s="135" t="s">
        <v>302</v>
      </c>
      <c r="D306" s="135" t="s">
        <v>138</v>
      </c>
      <c r="E306" s="136" t="s">
        <v>303</v>
      </c>
      <c r="F306" s="137" t="s">
        <v>304</v>
      </c>
      <c r="G306" s="138" t="s">
        <v>277</v>
      </c>
      <c r="H306" s="139">
        <v>28.303999999999998</v>
      </c>
      <c r="I306" s="140"/>
      <c r="J306" s="140">
        <f>ROUND(I306*H306,2)</f>
        <v>0</v>
      </c>
      <c r="K306" s="141"/>
      <c r="L306" s="28"/>
      <c r="M306" s="142" t="s">
        <v>1</v>
      </c>
      <c r="N306" s="111" t="s">
        <v>39</v>
      </c>
      <c r="O306" s="143">
        <v>1.294</v>
      </c>
      <c r="P306" s="143">
        <f>O306*H306</f>
        <v>36.625375999999996</v>
      </c>
      <c r="Q306" s="143">
        <v>0</v>
      </c>
      <c r="R306" s="143">
        <f>Q306*H306</f>
        <v>0</v>
      </c>
      <c r="S306" s="143">
        <v>0</v>
      </c>
      <c r="T306" s="144">
        <f>S306*H306</f>
        <v>0</v>
      </c>
      <c r="AR306" s="145" t="s">
        <v>142</v>
      </c>
      <c r="AT306" s="145" t="s">
        <v>138</v>
      </c>
      <c r="AU306" s="145" t="s">
        <v>84</v>
      </c>
      <c r="AY306" s="16" t="s">
        <v>136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6" t="s">
        <v>82</v>
      </c>
      <c r="BK306" s="146">
        <f>ROUND(I306*H306,2)</f>
        <v>0</v>
      </c>
      <c r="BL306" s="16" t="s">
        <v>142</v>
      </c>
      <c r="BM306" s="145" t="s">
        <v>305</v>
      </c>
    </row>
    <row r="307" spans="2:65" s="12" customFormat="1">
      <c r="B307" s="147"/>
      <c r="D307" s="148" t="s">
        <v>144</v>
      </c>
      <c r="E307" s="149" t="s">
        <v>1</v>
      </c>
      <c r="F307" s="150" t="s">
        <v>145</v>
      </c>
      <c r="H307" s="149" t="s">
        <v>1</v>
      </c>
      <c r="L307" s="147"/>
      <c r="M307" s="151"/>
      <c r="T307" s="152"/>
      <c r="AT307" s="149" t="s">
        <v>144</v>
      </c>
      <c r="AU307" s="149" t="s">
        <v>84</v>
      </c>
      <c r="AV307" s="12" t="s">
        <v>82</v>
      </c>
      <c r="AW307" s="12" t="s">
        <v>32</v>
      </c>
      <c r="AX307" s="12" t="s">
        <v>74</v>
      </c>
      <c r="AY307" s="149" t="s">
        <v>136</v>
      </c>
    </row>
    <row r="308" spans="2:65" s="12" customFormat="1">
      <c r="B308" s="147"/>
      <c r="D308" s="148" t="s">
        <v>144</v>
      </c>
      <c r="E308" s="149" t="s">
        <v>1</v>
      </c>
      <c r="F308" s="150" t="s">
        <v>291</v>
      </c>
      <c r="H308" s="149" t="s">
        <v>1</v>
      </c>
      <c r="L308" s="147"/>
      <c r="M308" s="151"/>
      <c r="T308" s="152"/>
      <c r="AT308" s="149" t="s">
        <v>144</v>
      </c>
      <c r="AU308" s="149" t="s">
        <v>84</v>
      </c>
      <c r="AV308" s="12" t="s">
        <v>82</v>
      </c>
      <c r="AW308" s="12" t="s">
        <v>32</v>
      </c>
      <c r="AX308" s="12" t="s">
        <v>74</v>
      </c>
      <c r="AY308" s="149" t="s">
        <v>136</v>
      </c>
    </row>
    <row r="309" spans="2:65" s="12" customFormat="1">
      <c r="B309" s="147"/>
      <c r="D309" s="148" t="s">
        <v>144</v>
      </c>
      <c r="E309" s="149" t="s">
        <v>1</v>
      </c>
      <c r="F309" s="150" t="s">
        <v>306</v>
      </c>
      <c r="H309" s="149" t="s">
        <v>1</v>
      </c>
      <c r="L309" s="147"/>
      <c r="M309" s="151"/>
      <c r="T309" s="152"/>
      <c r="AT309" s="149" t="s">
        <v>144</v>
      </c>
      <c r="AU309" s="149" t="s">
        <v>84</v>
      </c>
      <c r="AV309" s="12" t="s">
        <v>82</v>
      </c>
      <c r="AW309" s="12" t="s">
        <v>32</v>
      </c>
      <c r="AX309" s="12" t="s">
        <v>74</v>
      </c>
      <c r="AY309" s="149" t="s">
        <v>136</v>
      </c>
    </row>
    <row r="310" spans="2:65" s="12" customFormat="1">
      <c r="B310" s="147"/>
      <c r="D310" s="148" t="s">
        <v>144</v>
      </c>
      <c r="E310" s="149" t="s">
        <v>1</v>
      </c>
      <c r="F310" s="150" t="s">
        <v>188</v>
      </c>
      <c r="H310" s="149" t="s">
        <v>1</v>
      </c>
      <c r="L310" s="147"/>
      <c r="M310" s="151"/>
      <c r="T310" s="152"/>
      <c r="AT310" s="149" t="s">
        <v>144</v>
      </c>
      <c r="AU310" s="149" t="s">
        <v>84</v>
      </c>
      <c r="AV310" s="12" t="s">
        <v>82</v>
      </c>
      <c r="AW310" s="12" t="s">
        <v>32</v>
      </c>
      <c r="AX310" s="12" t="s">
        <v>74</v>
      </c>
      <c r="AY310" s="149" t="s">
        <v>136</v>
      </c>
    </row>
    <row r="311" spans="2:65" s="12" customFormat="1">
      <c r="B311" s="147"/>
      <c r="D311" s="148" t="s">
        <v>144</v>
      </c>
      <c r="E311" s="149" t="s">
        <v>1</v>
      </c>
      <c r="F311" s="150" t="s">
        <v>293</v>
      </c>
      <c r="H311" s="149" t="s">
        <v>1</v>
      </c>
      <c r="L311" s="147"/>
      <c r="M311" s="151"/>
      <c r="T311" s="152"/>
      <c r="AT311" s="149" t="s">
        <v>144</v>
      </c>
      <c r="AU311" s="149" t="s">
        <v>84</v>
      </c>
      <c r="AV311" s="12" t="s">
        <v>82</v>
      </c>
      <c r="AW311" s="12" t="s">
        <v>32</v>
      </c>
      <c r="AX311" s="12" t="s">
        <v>74</v>
      </c>
      <c r="AY311" s="149" t="s">
        <v>136</v>
      </c>
    </row>
    <row r="312" spans="2:65" s="12" customFormat="1">
      <c r="B312" s="147"/>
      <c r="D312" s="148" t="s">
        <v>144</v>
      </c>
      <c r="E312" s="149" t="s">
        <v>1</v>
      </c>
      <c r="F312" s="150" t="s">
        <v>233</v>
      </c>
      <c r="H312" s="149" t="s">
        <v>1</v>
      </c>
      <c r="L312" s="147"/>
      <c r="M312" s="151"/>
      <c r="T312" s="152"/>
      <c r="AT312" s="149" t="s">
        <v>144</v>
      </c>
      <c r="AU312" s="149" t="s">
        <v>84</v>
      </c>
      <c r="AV312" s="12" t="s">
        <v>82</v>
      </c>
      <c r="AW312" s="12" t="s">
        <v>32</v>
      </c>
      <c r="AX312" s="12" t="s">
        <v>74</v>
      </c>
      <c r="AY312" s="149" t="s">
        <v>136</v>
      </c>
    </row>
    <row r="313" spans="2:65" s="13" customFormat="1">
      <c r="B313" s="153"/>
      <c r="D313" s="148" t="s">
        <v>144</v>
      </c>
      <c r="E313" s="154" t="s">
        <v>1</v>
      </c>
      <c r="F313" s="155" t="s">
        <v>307</v>
      </c>
      <c r="H313" s="156">
        <v>3.2</v>
      </c>
      <c r="L313" s="153"/>
      <c r="M313" s="157"/>
      <c r="T313" s="158"/>
      <c r="AT313" s="154" t="s">
        <v>144</v>
      </c>
      <c r="AU313" s="154" t="s">
        <v>84</v>
      </c>
      <c r="AV313" s="13" t="s">
        <v>84</v>
      </c>
      <c r="AW313" s="13" t="s">
        <v>32</v>
      </c>
      <c r="AX313" s="13" t="s">
        <v>74</v>
      </c>
      <c r="AY313" s="154" t="s">
        <v>136</v>
      </c>
    </row>
    <row r="314" spans="2:65" s="13" customFormat="1">
      <c r="B314" s="153"/>
      <c r="D314" s="148" t="s">
        <v>144</v>
      </c>
      <c r="E314" s="154" t="s">
        <v>1</v>
      </c>
      <c r="F314" s="155" t="s">
        <v>308</v>
      </c>
      <c r="H314" s="156">
        <v>0.64000000000000012</v>
      </c>
      <c r="L314" s="153"/>
      <c r="M314" s="157"/>
      <c r="T314" s="158"/>
      <c r="AT314" s="154" t="s">
        <v>144</v>
      </c>
      <c r="AU314" s="154" t="s">
        <v>84</v>
      </c>
      <c r="AV314" s="13" t="s">
        <v>84</v>
      </c>
      <c r="AW314" s="13" t="s">
        <v>32</v>
      </c>
      <c r="AX314" s="13" t="s">
        <v>74</v>
      </c>
      <c r="AY314" s="154" t="s">
        <v>136</v>
      </c>
    </row>
    <row r="315" spans="2:65" s="12" customFormat="1">
      <c r="B315" s="147"/>
      <c r="D315" s="148" t="s">
        <v>144</v>
      </c>
      <c r="E315" s="149" t="s">
        <v>1</v>
      </c>
      <c r="F315" s="150" t="s">
        <v>296</v>
      </c>
      <c r="H315" s="149" t="s">
        <v>1</v>
      </c>
      <c r="L315" s="147"/>
      <c r="M315" s="151"/>
      <c r="T315" s="152"/>
      <c r="AT315" s="149" t="s">
        <v>144</v>
      </c>
      <c r="AU315" s="149" t="s">
        <v>84</v>
      </c>
      <c r="AV315" s="12" t="s">
        <v>82</v>
      </c>
      <c r="AW315" s="12" t="s">
        <v>32</v>
      </c>
      <c r="AX315" s="12" t="s">
        <v>74</v>
      </c>
      <c r="AY315" s="149" t="s">
        <v>136</v>
      </c>
    </row>
    <row r="316" spans="2:65" s="13" customFormat="1">
      <c r="B316" s="153"/>
      <c r="D316" s="148" t="s">
        <v>144</v>
      </c>
      <c r="E316" s="154" t="s">
        <v>1</v>
      </c>
      <c r="F316" s="155" t="s">
        <v>309</v>
      </c>
      <c r="H316" s="156">
        <v>14.4</v>
      </c>
      <c r="L316" s="153"/>
      <c r="M316" s="157"/>
      <c r="T316" s="158"/>
      <c r="AT316" s="154" t="s">
        <v>144</v>
      </c>
      <c r="AU316" s="154" t="s">
        <v>84</v>
      </c>
      <c r="AV316" s="13" t="s">
        <v>84</v>
      </c>
      <c r="AW316" s="13" t="s">
        <v>32</v>
      </c>
      <c r="AX316" s="13" t="s">
        <v>74</v>
      </c>
      <c r="AY316" s="154" t="s">
        <v>136</v>
      </c>
    </row>
    <row r="317" spans="2:65" s="12" customFormat="1">
      <c r="B317" s="147"/>
      <c r="D317" s="148" t="s">
        <v>144</v>
      </c>
      <c r="E317" s="149" t="s">
        <v>1</v>
      </c>
      <c r="F317" s="150" t="s">
        <v>298</v>
      </c>
      <c r="H317" s="149" t="s">
        <v>1</v>
      </c>
      <c r="L317" s="147"/>
      <c r="M317" s="151"/>
      <c r="T317" s="152"/>
      <c r="AT317" s="149" t="s">
        <v>144</v>
      </c>
      <c r="AU317" s="149" t="s">
        <v>84</v>
      </c>
      <c r="AV317" s="12" t="s">
        <v>82</v>
      </c>
      <c r="AW317" s="12" t="s">
        <v>32</v>
      </c>
      <c r="AX317" s="12" t="s">
        <v>74</v>
      </c>
      <c r="AY317" s="149" t="s">
        <v>136</v>
      </c>
    </row>
    <row r="318" spans="2:65" s="12" customFormat="1">
      <c r="B318" s="147"/>
      <c r="D318" s="148" t="s">
        <v>144</v>
      </c>
      <c r="E318" s="149" t="s">
        <v>1</v>
      </c>
      <c r="F318" s="150" t="s">
        <v>296</v>
      </c>
      <c r="H318" s="149" t="s">
        <v>1</v>
      </c>
      <c r="L318" s="147"/>
      <c r="M318" s="151"/>
      <c r="T318" s="152"/>
      <c r="AT318" s="149" t="s">
        <v>144</v>
      </c>
      <c r="AU318" s="149" t="s">
        <v>84</v>
      </c>
      <c r="AV318" s="12" t="s">
        <v>82</v>
      </c>
      <c r="AW318" s="12" t="s">
        <v>32</v>
      </c>
      <c r="AX318" s="12" t="s">
        <v>74</v>
      </c>
      <c r="AY318" s="149" t="s">
        <v>136</v>
      </c>
    </row>
    <row r="319" spans="2:65" s="13" customFormat="1">
      <c r="B319" s="153"/>
      <c r="D319" s="148" t="s">
        <v>144</v>
      </c>
      <c r="E319" s="154" t="s">
        <v>1</v>
      </c>
      <c r="F319" s="155" t="s">
        <v>310</v>
      </c>
      <c r="H319" s="156">
        <v>7.2</v>
      </c>
      <c r="L319" s="153"/>
      <c r="M319" s="157"/>
      <c r="T319" s="158"/>
      <c r="AT319" s="154" t="s">
        <v>144</v>
      </c>
      <c r="AU319" s="154" t="s">
        <v>84</v>
      </c>
      <c r="AV319" s="13" t="s">
        <v>84</v>
      </c>
      <c r="AW319" s="13" t="s">
        <v>32</v>
      </c>
      <c r="AX319" s="13" t="s">
        <v>74</v>
      </c>
      <c r="AY319" s="154" t="s">
        <v>136</v>
      </c>
    </row>
    <row r="320" spans="2:65" s="12" customFormat="1">
      <c r="B320" s="147"/>
      <c r="D320" s="148" t="s">
        <v>144</v>
      </c>
      <c r="E320" s="149" t="s">
        <v>1</v>
      </c>
      <c r="F320" s="150" t="s">
        <v>300</v>
      </c>
      <c r="H320" s="149" t="s">
        <v>1</v>
      </c>
      <c r="L320" s="147"/>
      <c r="M320" s="151"/>
      <c r="T320" s="152"/>
      <c r="AT320" s="149" t="s">
        <v>144</v>
      </c>
      <c r="AU320" s="149" t="s">
        <v>84</v>
      </c>
      <c r="AV320" s="12" t="s">
        <v>82</v>
      </c>
      <c r="AW320" s="12" t="s">
        <v>32</v>
      </c>
      <c r="AX320" s="12" t="s">
        <v>74</v>
      </c>
      <c r="AY320" s="149" t="s">
        <v>136</v>
      </c>
    </row>
    <row r="321" spans="2:65" s="12" customFormat="1">
      <c r="B321" s="147"/>
      <c r="D321" s="148" t="s">
        <v>144</v>
      </c>
      <c r="E321" s="149" t="s">
        <v>1</v>
      </c>
      <c r="F321" s="150" t="s">
        <v>296</v>
      </c>
      <c r="H321" s="149" t="s">
        <v>1</v>
      </c>
      <c r="L321" s="147"/>
      <c r="M321" s="151"/>
      <c r="T321" s="152"/>
      <c r="AT321" s="149" t="s">
        <v>144</v>
      </c>
      <c r="AU321" s="149" t="s">
        <v>84</v>
      </c>
      <c r="AV321" s="12" t="s">
        <v>82</v>
      </c>
      <c r="AW321" s="12" t="s">
        <v>32</v>
      </c>
      <c r="AX321" s="12" t="s">
        <v>74</v>
      </c>
      <c r="AY321" s="149" t="s">
        <v>136</v>
      </c>
    </row>
    <row r="322" spans="2:65" s="13" customFormat="1">
      <c r="B322" s="153"/>
      <c r="D322" s="148" t="s">
        <v>144</v>
      </c>
      <c r="E322" s="154" t="s">
        <v>1</v>
      </c>
      <c r="F322" s="155" t="s">
        <v>311</v>
      </c>
      <c r="H322" s="156">
        <v>2.8640000000000003</v>
      </c>
      <c r="L322" s="153"/>
      <c r="M322" s="157"/>
      <c r="T322" s="158"/>
      <c r="AT322" s="154" t="s">
        <v>144</v>
      </c>
      <c r="AU322" s="154" t="s">
        <v>84</v>
      </c>
      <c r="AV322" s="13" t="s">
        <v>84</v>
      </c>
      <c r="AW322" s="13" t="s">
        <v>32</v>
      </c>
      <c r="AX322" s="13" t="s">
        <v>74</v>
      </c>
      <c r="AY322" s="154" t="s">
        <v>136</v>
      </c>
    </row>
    <row r="323" spans="2:65" s="14" customFormat="1">
      <c r="B323" s="159"/>
      <c r="D323" s="148" t="s">
        <v>144</v>
      </c>
      <c r="E323" s="160" t="s">
        <v>1</v>
      </c>
      <c r="F323" s="161" t="s">
        <v>146</v>
      </c>
      <c r="H323" s="162">
        <v>28.304000000000002</v>
      </c>
      <c r="L323" s="159"/>
      <c r="M323" s="163"/>
      <c r="T323" s="164"/>
      <c r="AT323" s="160" t="s">
        <v>144</v>
      </c>
      <c r="AU323" s="160" t="s">
        <v>84</v>
      </c>
      <c r="AV323" s="14" t="s">
        <v>142</v>
      </c>
      <c r="AW323" s="14" t="s">
        <v>32</v>
      </c>
      <c r="AX323" s="14" t="s">
        <v>82</v>
      </c>
      <c r="AY323" s="160" t="s">
        <v>136</v>
      </c>
    </row>
    <row r="324" spans="2:65" s="1" customFormat="1" ht="19.75" customHeight="1">
      <c r="B324" s="134"/>
      <c r="C324" s="135" t="s">
        <v>312</v>
      </c>
      <c r="D324" s="135" t="s">
        <v>138</v>
      </c>
      <c r="E324" s="136" t="s">
        <v>313</v>
      </c>
      <c r="F324" s="137" t="s">
        <v>314</v>
      </c>
      <c r="G324" s="138" t="s">
        <v>277</v>
      </c>
      <c r="H324" s="139">
        <v>641.20799999999997</v>
      </c>
      <c r="I324" s="140"/>
      <c r="J324" s="140">
        <f>ROUND(I324*H324,2)</f>
        <v>0</v>
      </c>
      <c r="K324" s="141"/>
      <c r="L324" s="28"/>
      <c r="M324" s="142" t="s">
        <v>1</v>
      </c>
      <c r="N324" s="111" t="s">
        <v>39</v>
      </c>
      <c r="O324" s="143">
        <v>0.53800000000000003</v>
      </c>
      <c r="P324" s="143">
        <f>O324*H324</f>
        <v>344.96990399999999</v>
      </c>
      <c r="Q324" s="143">
        <v>0</v>
      </c>
      <c r="R324" s="143">
        <f>Q324*H324</f>
        <v>0</v>
      </c>
      <c r="S324" s="143">
        <v>0</v>
      </c>
      <c r="T324" s="144">
        <f>S324*H324</f>
        <v>0</v>
      </c>
      <c r="AR324" s="145" t="s">
        <v>142</v>
      </c>
      <c r="AT324" s="145" t="s">
        <v>138</v>
      </c>
      <c r="AU324" s="145" t="s">
        <v>84</v>
      </c>
      <c r="AY324" s="16" t="s">
        <v>136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6" t="s">
        <v>82</v>
      </c>
      <c r="BK324" s="146">
        <f>ROUND(I324*H324,2)</f>
        <v>0</v>
      </c>
      <c r="BL324" s="16" t="s">
        <v>142</v>
      </c>
      <c r="BM324" s="145" t="s">
        <v>315</v>
      </c>
    </row>
    <row r="325" spans="2:65" s="12" customFormat="1">
      <c r="B325" s="147"/>
      <c r="D325" s="148" t="s">
        <v>144</v>
      </c>
      <c r="E325" s="149" t="s">
        <v>1</v>
      </c>
      <c r="F325" s="150" t="s">
        <v>145</v>
      </c>
      <c r="H325" s="149" t="s">
        <v>1</v>
      </c>
      <c r="L325" s="147"/>
      <c r="M325" s="151"/>
      <c r="T325" s="152"/>
      <c r="AT325" s="149" t="s">
        <v>144</v>
      </c>
      <c r="AU325" s="149" t="s">
        <v>84</v>
      </c>
      <c r="AV325" s="12" t="s">
        <v>82</v>
      </c>
      <c r="AW325" s="12" t="s">
        <v>32</v>
      </c>
      <c r="AX325" s="12" t="s">
        <v>74</v>
      </c>
      <c r="AY325" s="149" t="s">
        <v>136</v>
      </c>
    </row>
    <row r="326" spans="2:65" s="12" customFormat="1">
      <c r="B326" s="147"/>
      <c r="D326" s="148" t="s">
        <v>144</v>
      </c>
      <c r="E326" s="149" t="s">
        <v>1</v>
      </c>
      <c r="F326" s="150" t="s">
        <v>316</v>
      </c>
      <c r="H326" s="149" t="s">
        <v>1</v>
      </c>
      <c r="L326" s="147"/>
      <c r="M326" s="151"/>
      <c r="T326" s="152"/>
      <c r="AT326" s="149" t="s">
        <v>144</v>
      </c>
      <c r="AU326" s="149" t="s">
        <v>84</v>
      </c>
      <c r="AV326" s="12" t="s">
        <v>82</v>
      </c>
      <c r="AW326" s="12" t="s">
        <v>32</v>
      </c>
      <c r="AX326" s="12" t="s">
        <v>74</v>
      </c>
      <c r="AY326" s="149" t="s">
        <v>136</v>
      </c>
    </row>
    <row r="327" spans="2:65" s="12" customFormat="1">
      <c r="B327" s="147"/>
      <c r="D327" s="148" t="s">
        <v>144</v>
      </c>
      <c r="E327" s="149" t="s">
        <v>1</v>
      </c>
      <c r="F327" s="150" t="s">
        <v>292</v>
      </c>
      <c r="H327" s="149" t="s">
        <v>1</v>
      </c>
      <c r="L327" s="147"/>
      <c r="M327" s="151"/>
      <c r="T327" s="152"/>
      <c r="AT327" s="149" t="s">
        <v>144</v>
      </c>
      <c r="AU327" s="149" t="s">
        <v>84</v>
      </c>
      <c r="AV327" s="12" t="s">
        <v>82</v>
      </c>
      <c r="AW327" s="12" t="s">
        <v>32</v>
      </c>
      <c r="AX327" s="12" t="s">
        <v>74</v>
      </c>
      <c r="AY327" s="149" t="s">
        <v>136</v>
      </c>
    </row>
    <row r="328" spans="2:65" s="12" customFormat="1">
      <c r="B328" s="147"/>
      <c r="D328" s="148" t="s">
        <v>144</v>
      </c>
      <c r="E328" s="149" t="s">
        <v>1</v>
      </c>
      <c r="F328" s="150" t="s">
        <v>190</v>
      </c>
      <c r="H328" s="149" t="s">
        <v>1</v>
      </c>
      <c r="L328" s="147"/>
      <c r="M328" s="151"/>
      <c r="T328" s="152"/>
      <c r="AT328" s="149" t="s">
        <v>144</v>
      </c>
      <c r="AU328" s="149" t="s">
        <v>84</v>
      </c>
      <c r="AV328" s="12" t="s">
        <v>82</v>
      </c>
      <c r="AW328" s="12" t="s">
        <v>32</v>
      </c>
      <c r="AX328" s="12" t="s">
        <v>74</v>
      </c>
      <c r="AY328" s="149" t="s">
        <v>136</v>
      </c>
    </row>
    <row r="329" spans="2:65" s="12" customFormat="1">
      <c r="B329" s="147"/>
      <c r="D329" s="148" t="s">
        <v>144</v>
      </c>
      <c r="E329" s="149" t="s">
        <v>1</v>
      </c>
      <c r="F329" s="150" t="s">
        <v>293</v>
      </c>
      <c r="H329" s="149" t="s">
        <v>1</v>
      </c>
      <c r="L329" s="147"/>
      <c r="M329" s="151"/>
      <c r="T329" s="152"/>
      <c r="AT329" s="149" t="s">
        <v>144</v>
      </c>
      <c r="AU329" s="149" t="s">
        <v>84</v>
      </c>
      <c r="AV329" s="12" t="s">
        <v>82</v>
      </c>
      <c r="AW329" s="12" t="s">
        <v>32</v>
      </c>
      <c r="AX329" s="12" t="s">
        <v>74</v>
      </c>
      <c r="AY329" s="149" t="s">
        <v>136</v>
      </c>
    </row>
    <row r="330" spans="2:65" s="13" customFormat="1">
      <c r="B330" s="153"/>
      <c r="D330" s="148" t="s">
        <v>144</v>
      </c>
      <c r="E330" s="154" t="s">
        <v>1</v>
      </c>
      <c r="F330" s="155" t="s">
        <v>317</v>
      </c>
      <c r="H330" s="156">
        <v>311.16800000000001</v>
      </c>
      <c r="L330" s="153"/>
      <c r="M330" s="157"/>
      <c r="T330" s="158"/>
      <c r="AT330" s="154" t="s">
        <v>144</v>
      </c>
      <c r="AU330" s="154" t="s">
        <v>84</v>
      </c>
      <c r="AV330" s="13" t="s">
        <v>84</v>
      </c>
      <c r="AW330" s="13" t="s">
        <v>32</v>
      </c>
      <c r="AX330" s="13" t="s">
        <v>74</v>
      </c>
      <c r="AY330" s="154" t="s">
        <v>136</v>
      </c>
    </row>
    <row r="331" spans="2:65" s="12" customFormat="1">
      <c r="B331" s="147"/>
      <c r="D331" s="148" t="s">
        <v>144</v>
      </c>
      <c r="E331" s="149" t="s">
        <v>1</v>
      </c>
      <c r="F331" s="150" t="s">
        <v>318</v>
      </c>
      <c r="H331" s="149" t="s">
        <v>1</v>
      </c>
      <c r="L331" s="147"/>
      <c r="M331" s="151"/>
      <c r="T331" s="152"/>
      <c r="AT331" s="149" t="s">
        <v>144</v>
      </c>
      <c r="AU331" s="149" t="s">
        <v>84</v>
      </c>
      <c r="AV331" s="12" t="s">
        <v>82</v>
      </c>
      <c r="AW331" s="12" t="s">
        <v>32</v>
      </c>
      <c r="AX331" s="12" t="s">
        <v>74</v>
      </c>
      <c r="AY331" s="149" t="s">
        <v>136</v>
      </c>
    </row>
    <row r="332" spans="2:65" s="13" customFormat="1">
      <c r="B332" s="153"/>
      <c r="D332" s="148" t="s">
        <v>144</v>
      </c>
      <c r="E332" s="154" t="s">
        <v>1</v>
      </c>
      <c r="F332" s="155" t="s">
        <v>319</v>
      </c>
      <c r="H332" s="156">
        <v>183.45599999999999</v>
      </c>
      <c r="L332" s="153"/>
      <c r="M332" s="157"/>
      <c r="T332" s="158"/>
      <c r="AT332" s="154" t="s">
        <v>144</v>
      </c>
      <c r="AU332" s="154" t="s">
        <v>84</v>
      </c>
      <c r="AV332" s="13" t="s">
        <v>84</v>
      </c>
      <c r="AW332" s="13" t="s">
        <v>32</v>
      </c>
      <c r="AX332" s="13" t="s">
        <v>74</v>
      </c>
      <c r="AY332" s="154" t="s">
        <v>136</v>
      </c>
    </row>
    <row r="333" spans="2:65" s="12" customFormat="1">
      <c r="B333" s="147"/>
      <c r="D333" s="148" t="s">
        <v>144</v>
      </c>
      <c r="E333" s="149" t="s">
        <v>1</v>
      </c>
      <c r="F333" s="150" t="s">
        <v>320</v>
      </c>
      <c r="H333" s="149" t="s">
        <v>1</v>
      </c>
      <c r="L333" s="147"/>
      <c r="M333" s="151"/>
      <c r="T333" s="152"/>
      <c r="AT333" s="149" t="s">
        <v>144</v>
      </c>
      <c r="AU333" s="149" t="s">
        <v>84</v>
      </c>
      <c r="AV333" s="12" t="s">
        <v>82</v>
      </c>
      <c r="AW333" s="12" t="s">
        <v>32</v>
      </c>
      <c r="AX333" s="12" t="s">
        <v>74</v>
      </c>
      <c r="AY333" s="149" t="s">
        <v>136</v>
      </c>
    </row>
    <row r="334" spans="2:65" s="13" customFormat="1">
      <c r="B334" s="153"/>
      <c r="D334" s="148" t="s">
        <v>144</v>
      </c>
      <c r="E334" s="154" t="s">
        <v>1</v>
      </c>
      <c r="F334" s="155" t="s">
        <v>321</v>
      </c>
      <c r="H334" s="156">
        <v>146.58384000000001</v>
      </c>
      <c r="L334" s="153"/>
      <c r="M334" s="157"/>
      <c r="T334" s="158"/>
      <c r="AT334" s="154" t="s">
        <v>144</v>
      </c>
      <c r="AU334" s="154" t="s">
        <v>84</v>
      </c>
      <c r="AV334" s="13" t="s">
        <v>84</v>
      </c>
      <c r="AW334" s="13" t="s">
        <v>32</v>
      </c>
      <c r="AX334" s="13" t="s">
        <v>74</v>
      </c>
      <c r="AY334" s="154" t="s">
        <v>136</v>
      </c>
    </row>
    <row r="335" spans="2:65" s="14" customFormat="1">
      <c r="B335" s="159"/>
      <c r="D335" s="148" t="s">
        <v>144</v>
      </c>
      <c r="E335" s="160" t="s">
        <v>1</v>
      </c>
      <c r="F335" s="161" t="s">
        <v>146</v>
      </c>
      <c r="H335" s="162">
        <v>641.20784000000003</v>
      </c>
      <c r="L335" s="159"/>
      <c r="M335" s="163"/>
      <c r="T335" s="164"/>
      <c r="AT335" s="160" t="s">
        <v>144</v>
      </c>
      <c r="AU335" s="160" t="s">
        <v>84</v>
      </c>
      <c r="AV335" s="14" t="s">
        <v>142</v>
      </c>
      <c r="AW335" s="14" t="s">
        <v>32</v>
      </c>
      <c r="AX335" s="14" t="s">
        <v>82</v>
      </c>
      <c r="AY335" s="160" t="s">
        <v>136</v>
      </c>
    </row>
    <row r="336" spans="2:65" s="1" customFormat="1" ht="19.75" customHeight="1">
      <c r="B336" s="134"/>
      <c r="C336" s="135" t="s">
        <v>322</v>
      </c>
      <c r="D336" s="135" t="s">
        <v>138</v>
      </c>
      <c r="E336" s="136" t="s">
        <v>323</v>
      </c>
      <c r="F336" s="137" t="s">
        <v>324</v>
      </c>
      <c r="G336" s="138" t="s">
        <v>277</v>
      </c>
      <c r="H336" s="139">
        <v>160.30199999999999</v>
      </c>
      <c r="I336" s="140"/>
      <c r="J336" s="140">
        <f>ROUND(I336*H336,2)</f>
        <v>0</v>
      </c>
      <c r="K336" s="141"/>
      <c r="L336" s="28"/>
      <c r="M336" s="142" t="s">
        <v>1</v>
      </c>
      <c r="N336" s="111" t="s">
        <v>39</v>
      </c>
      <c r="O336" s="143">
        <v>0.97399999999999998</v>
      </c>
      <c r="P336" s="143">
        <f>O336*H336</f>
        <v>156.13414799999998</v>
      </c>
      <c r="Q336" s="143">
        <v>0</v>
      </c>
      <c r="R336" s="143">
        <f>Q336*H336</f>
        <v>0</v>
      </c>
      <c r="S336" s="143">
        <v>0</v>
      </c>
      <c r="T336" s="144">
        <f>S336*H336</f>
        <v>0</v>
      </c>
      <c r="AR336" s="145" t="s">
        <v>142</v>
      </c>
      <c r="AT336" s="145" t="s">
        <v>138</v>
      </c>
      <c r="AU336" s="145" t="s">
        <v>84</v>
      </c>
      <c r="AY336" s="16" t="s">
        <v>136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6" t="s">
        <v>82</v>
      </c>
      <c r="BK336" s="146">
        <f>ROUND(I336*H336,2)</f>
        <v>0</v>
      </c>
      <c r="BL336" s="16" t="s">
        <v>142</v>
      </c>
      <c r="BM336" s="145" t="s">
        <v>325</v>
      </c>
    </row>
    <row r="337" spans="2:65" s="12" customFormat="1">
      <c r="B337" s="147"/>
      <c r="D337" s="148" t="s">
        <v>144</v>
      </c>
      <c r="E337" s="149" t="s">
        <v>1</v>
      </c>
      <c r="F337" s="150" t="s">
        <v>145</v>
      </c>
      <c r="H337" s="149" t="s">
        <v>1</v>
      </c>
      <c r="L337" s="147"/>
      <c r="M337" s="151"/>
      <c r="T337" s="152"/>
      <c r="AT337" s="149" t="s">
        <v>144</v>
      </c>
      <c r="AU337" s="149" t="s">
        <v>84</v>
      </c>
      <c r="AV337" s="12" t="s">
        <v>82</v>
      </c>
      <c r="AW337" s="12" t="s">
        <v>32</v>
      </c>
      <c r="AX337" s="12" t="s">
        <v>74</v>
      </c>
      <c r="AY337" s="149" t="s">
        <v>136</v>
      </c>
    </row>
    <row r="338" spans="2:65" s="12" customFormat="1">
      <c r="B338" s="147"/>
      <c r="D338" s="148" t="s">
        <v>144</v>
      </c>
      <c r="E338" s="149" t="s">
        <v>1</v>
      </c>
      <c r="F338" s="150" t="s">
        <v>316</v>
      </c>
      <c r="H338" s="149" t="s">
        <v>1</v>
      </c>
      <c r="L338" s="147"/>
      <c r="M338" s="151"/>
      <c r="T338" s="152"/>
      <c r="AT338" s="149" t="s">
        <v>144</v>
      </c>
      <c r="AU338" s="149" t="s">
        <v>84</v>
      </c>
      <c r="AV338" s="12" t="s">
        <v>82</v>
      </c>
      <c r="AW338" s="12" t="s">
        <v>32</v>
      </c>
      <c r="AX338" s="12" t="s">
        <v>74</v>
      </c>
      <c r="AY338" s="149" t="s">
        <v>136</v>
      </c>
    </row>
    <row r="339" spans="2:65" s="12" customFormat="1">
      <c r="B339" s="147"/>
      <c r="D339" s="148" t="s">
        <v>144</v>
      </c>
      <c r="E339" s="149" t="s">
        <v>1</v>
      </c>
      <c r="F339" s="150" t="s">
        <v>306</v>
      </c>
      <c r="H339" s="149" t="s">
        <v>1</v>
      </c>
      <c r="L339" s="147"/>
      <c r="M339" s="151"/>
      <c r="T339" s="152"/>
      <c r="AT339" s="149" t="s">
        <v>144</v>
      </c>
      <c r="AU339" s="149" t="s">
        <v>84</v>
      </c>
      <c r="AV339" s="12" t="s">
        <v>82</v>
      </c>
      <c r="AW339" s="12" t="s">
        <v>32</v>
      </c>
      <c r="AX339" s="12" t="s">
        <v>74</v>
      </c>
      <c r="AY339" s="149" t="s">
        <v>136</v>
      </c>
    </row>
    <row r="340" spans="2:65" s="12" customFormat="1">
      <c r="B340" s="147"/>
      <c r="D340" s="148" t="s">
        <v>144</v>
      </c>
      <c r="E340" s="149" t="s">
        <v>1</v>
      </c>
      <c r="F340" s="150" t="s">
        <v>190</v>
      </c>
      <c r="H340" s="149" t="s">
        <v>1</v>
      </c>
      <c r="L340" s="147"/>
      <c r="M340" s="151"/>
      <c r="T340" s="152"/>
      <c r="AT340" s="149" t="s">
        <v>144</v>
      </c>
      <c r="AU340" s="149" t="s">
        <v>84</v>
      </c>
      <c r="AV340" s="12" t="s">
        <v>82</v>
      </c>
      <c r="AW340" s="12" t="s">
        <v>32</v>
      </c>
      <c r="AX340" s="12" t="s">
        <v>74</v>
      </c>
      <c r="AY340" s="149" t="s">
        <v>136</v>
      </c>
    </row>
    <row r="341" spans="2:65" s="12" customFormat="1">
      <c r="B341" s="147"/>
      <c r="D341" s="148" t="s">
        <v>144</v>
      </c>
      <c r="E341" s="149" t="s">
        <v>1</v>
      </c>
      <c r="F341" s="150" t="s">
        <v>293</v>
      </c>
      <c r="H341" s="149" t="s">
        <v>1</v>
      </c>
      <c r="L341" s="147"/>
      <c r="M341" s="151"/>
      <c r="T341" s="152"/>
      <c r="AT341" s="149" t="s">
        <v>144</v>
      </c>
      <c r="AU341" s="149" t="s">
        <v>84</v>
      </c>
      <c r="AV341" s="12" t="s">
        <v>82</v>
      </c>
      <c r="AW341" s="12" t="s">
        <v>32</v>
      </c>
      <c r="AX341" s="12" t="s">
        <v>74</v>
      </c>
      <c r="AY341" s="149" t="s">
        <v>136</v>
      </c>
    </row>
    <row r="342" spans="2:65" s="13" customFormat="1">
      <c r="B342" s="153"/>
      <c r="D342" s="148" t="s">
        <v>144</v>
      </c>
      <c r="E342" s="154" t="s">
        <v>1</v>
      </c>
      <c r="F342" s="155" t="s">
        <v>326</v>
      </c>
      <c r="H342" s="156">
        <v>77.792000000000002</v>
      </c>
      <c r="L342" s="153"/>
      <c r="M342" s="157"/>
      <c r="T342" s="158"/>
      <c r="AT342" s="154" t="s">
        <v>144</v>
      </c>
      <c r="AU342" s="154" t="s">
        <v>84</v>
      </c>
      <c r="AV342" s="13" t="s">
        <v>84</v>
      </c>
      <c r="AW342" s="13" t="s">
        <v>32</v>
      </c>
      <c r="AX342" s="13" t="s">
        <v>74</v>
      </c>
      <c r="AY342" s="154" t="s">
        <v>136</v>
      </c>
    </row>
    <row r="343" spans="2:65" s="12" customFormat="1">
      <c r="B343" s="147"/>
      <c r="D343" s="148" t="s">
        <v>144</v>
      </c>
      <c r="E343" s="149" t="s">
        <v>1</v>
      </c>
      <c r="F343" s="150" t="s">
        <v>318</v>
      </c>
      <c r="H343" s="149" t="s">
        <v>1</v>
      </c>
      <c r="L343" s="147"/>
      <c r="M343" s="151"/>
      <c r="T343" s="152"/>
      <c r="AT343" s="149" t="s">
        <v>144</v>
      </c>
      <c r="AU343" s="149" t="s">
        <v>84</v>
      </c>
      <c r="AV343" s="12" t="s">
        <v>82</v>
      </c>
      <c r="AW343" s="12" t="s">
        <v>32</v>
      </c>
      <c r="AX343" s="12" t="s">
        <v>74</v>
      </c>
      <c r="AY343" s="149" t="s">
        <v>136</v>
      </c>
    </row>
    <row r="344" spans="2:65" s="13" customFormat="1">
      <c r="B344" s="153"/>
      <c r="D344" s="148" t="s">
        <v>144</v>
      </c>
      <c r="E344" s="154" t="s">
        <v>1</v>
      </c>
      <c r="F344" s="155" t="s">
        <v>327</v>
      </c>
      <c r="H344" s="156">
        <v>45.863999999999997</v>
      </c>
      <c r="L344" s="153"/>
      <c r="M344" s="157"/>
      <c r="T344" s="158"/>
      <c r="AT344" s="154" t="s">
        <v>144</v>
      </c>
      <c r="AU344" s="154" t="s">
        <v>84</v>
      </c>
      <c r="AV344" s="13" t="s">
        <v>84</v>
      </c>
      <c r="AW344" s="13" t="s">
        <v>32</v>
      </c>
      <c r="AX344" s="13" t="s">
        <v>74</v>
      </c>
      <c r="AY344" s="154" t="s">
        <v>136</v>
      </c>
    </row>
    <row r="345" spans="2:65" s="12" customFormat="1">
      <c r="B345" s="147"/>
      <c r="D345" s="148" t="s">
        <v>144</v>
      </c>
      <c r="E345" s="149" t="s">
        <v>1</v>
      </c>
      <c r="F345" s="150" t="s">
        <v>320</v>
      </c>
      <c r="H345" s="149" t="s">
        <v>1</v>
      </c>
      <c r="L345" s="147"/>
      <c r="M345" s="151"/>
      <c r="T345" s="152"/>
      <c r="AT345" s="149" t="s">
        <v>144</v>
      </c>
      <c r="AU345" s="149" t="s">
        <v>84</v>
      </c>
      <c r="AV345" s="12" t="s">
        <v>82</v>
      </c>
      <c r="AW345" s="12" t="s">
        <v>32</v>
      </c>
      <c r="AX345" s="12" t="s">
        <v>74</v>
      </c>
      <c r="AY345" s="149" t="s">
        <v>136</v>
      </c>
    </row>
    <row r="346" spans="2:65" s="13" customFormat="1">
      <c r="B346" s="153"/>
      <c r="D346" s="148" t="s">
        <v>144</v>
      </c>
      <c r="E346" s="154" t="s">
        <v>1</v>
      </c>
      <c r="F346" s="155" t="s">
        <v>328</v>
      </c>
      <c r="H346" s="156">
        <v>36.645960000000002</v>
      </c>
      <c r="L346" s="153"/>
      <c r="M346" s="157"/>
      <c r="T346" s="158"/>
      <c r="AT346" s="154" t="s">
        <v>144</v>
      </c>
      <c r="AU346" s="154" t="s">
        <v>84</v>
      </c>
      <c r="AV346" s="13" t="s">
        <v>84</v>
      </c>
      <c r="AW346" s="13" t="s">
        <v>32</v>
      </c>
      <c r="AX346" s="13" t="s">
        <v>74</v>
      </c>
      <c r="AY346" s="154" t="s">
        <v>136</v>
      </c>
    </row>
    <row r="347" spans="2:65" s="14" customFormat="1">
      <c r="B347" s="159"/>
      <c r="D347" s="148" t="s">
        <v>144</v>
      </c>
      <c r="E347" s="160" t="s">
        <v>1</v>
      </c>
      <c r="F347" s="161" t="s">
        <v>146</v>
      </c>
      <c r="H347" s="162">
        <v>160.30196000000001</v>
      </c>
      <c r="L347" s="159"/>
      <c r="M347" s="163"/>
      <c r="T347" s="164"/>
      <c r="AT347" s="160" t="s">
        <v>144</v>
      </c>
      <c r="AU347" s="160" t="s">
        <v>84</v>
      </c>
      <c r="AV347" s="14" t="s">
        <v>142</v>
      </c>
      <c r="AW347" s="14" t="s">
        <v>32</v>
      </c>
      <c r="AX347" s="14" t="s">
        <v>82</v>
      </c>
      <c r="AY347" s="160" t="s">
        <v>136</v>
      </c>
    </row>
    <row r="348" spans="2:65" s="1" customFormat="1" ht="14.4" customHeight="1">
      <c r="B348" s="134"/>
      <c r="C348" s="135" t="s">
        <v>329</v>
      </c>
      <c r="D348" s="135" t="s">
        <v>138</v>
      </c>
      <c r="E348" s="136" t="s">
        <v>330</v>
      </c>
      <c r="F348" s="137" t="s">
        <v>331</v>
      </c>
      <c r="G348" s="138" t="s">
        <v>277</v>
      </c>
      <c r="H348" s="139">
        <v>95.585999999999999</v>
      </c>
      <c r="I348" s="140"/>
      <c r="J348" s="140">
        <f>ROUND(I348*H348,2)</f>
        <v>0</v>
      </c>
      <c r="K348" s="141"/>
      <c r="L348" s="28"/>
      <c r="M348" s="142" t="s">
        <v>1</v>
      </c>
      <c r="N348" s="111" t="s">
        <v>39</v>
      </c>
      <c r="O348" s="143">
        <v>1.7629999999999999</v>
      </c>
      <c r="P348" s="143">
        <f>O348*H348</f>
        <v>168.51811799999999</v>
      </c>
      <c r="Q348" s="143">
        <v>0</v>
      </c>
      <c r="R348" s="143">
        <f>Q348*H348</f>
        <v>0</v>
      </c>
      <c r="S348" s="143">
        <v>0</v>
      </c>
      <c r="T348" s="144">
        <f>S348*H348</f>
        <v>0</v>
      </c>
      <c r="AR348" s="145" t="s">
        <v>142</v>
      </c>
      <c r="AT348" s="145" t="s">
        <v>138</v>
      </c>
      <c r="AU348" s="145" t="s">
        <v>84</v>
      </c>
      <c r="AY348" s="16" t="s">
        <v>136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6" t="s">
        <v>82</v>
      </c>
      <c r="BK348" s="146">
        <f>ROUND(I348*H348,2)</f>
        <v>0</v>
      </c>
      <c r="BL348" s="16" t="s">
        <v>142</v>
      </c>
      <c r="BM348" s="145" t="s">
        <v>332</v>
      </c>
    </row>
    <row r="349" spans="2:65" s="12" customFormat="1">
      <c r="B349" s="147"/>
      <c r="D349" s="148" t="s">
        <v>144</v>
      </c>
      <c r="E349" s="149" t="s">
        <v>1</v>
      </c>
      <c r="F349" s="150" t="s">
        <v>145</v>
      </c>
      <c r="H349" s="149" t="s">
        <v>1</v>
      </c>
      <c r="L349" s="147"/>
      <c r="M349" s="151"/>
      <c r="T349" s="152"/>
      <c r="AT349" s="149" t="s">
        <v>144</v>
      </c>
      <c r="AU349" s="149" t="s">
        <v>84</v>
      </c>
      <c r="AV349" s="12" t="s">
        <v>82</v>
      </c>
      <c r="AW349" s="12" t="s">
        <v>32</v>
      </c>
      <c r="AX349" s="12" t="s">
        <v>74</v>
      </c>
      <c r="AY349" s="149" t="s">
        <v>136</v>
      </c>
    </row>
    <row r="350" spans="2:65" s="13" customFormat="1">
      <c r="B350" s="153"/>
      <c r="D350" s="148" t="s">
        <v>144</v>
      </c>
      <c r="E350" s="154" t="s">
        <v>1</v>
      </c>
      <c r="F350" s="155" t="s">
        <v>333</v>
      </c>
      <c r="H350" s="156">
        <v>95.586399999999998</v>
      </c>
      <c r="L350" s="153"/>
      <c r="M350" s="157"/>
      <c r="T350" s="158"/>
      <c r="AT350" s="154" t="s">
        <v>144</v>
      </c>
      <c r="AU350" s="154" t="s">
        <v>84</v>
      </c>
      <c r="AV350" s="13" t="s">
        <v>84</v>
      </c>
      <c r="AW350" s="13" t="s">
        <v>32</v>
      </c>
      <c r="AX350" s="13" t="s">
        <v>74</v>
      </c>
      <c r="AY350" s="154" t="s">
        <v>136</v>
      </c>
    </row>
    <row r="351" spans="2:65" s="14" customFormat="1">
      <c r="B351" s="159"/>
      <c r="D351" s="148" t="s">
        <v>144</v>
      </c>
      <c r="E351" s="160" t="s">
        <v>1</v>
      </c>
      <c r="F351" s="161" t="s">
        <v>146</v>
      </c>
      <c r="H351" s="162">
        <v>95.586399999999998</v>
      </c>
      <c r="L351" s="159"/>
      <c r="M351" s="163"/>
      <c r="T351" s="164"/>
      <c r="AT351" s="160" t="s">
        <v>144</v>
      </c>
      <c r="AU351" s="160" t="s">
        <v>84</v>
      </c>
      <c r="AV351" s="14" t="s">
        <v>142</v>
      </c>
      <c r="AW351" s="14" t="s">
        <v>32</v>
      </c>
      <c r="AX351" s="14" t="s">
        <v>82</v>
      </c>
      <c r="AY351" s="160" t="s">
        <v>136</v>
      </c>
    </row>
    <row r="352" spans="2:65" s="1" customFormat="1" ht="14.4" customHeight="1">
      <c r="B352" s="134"/>
      <c r="C352" s="135" t="s">
        <v>334</v>
      </c>
      <c r="D352" s="135" t="s">
        <v>138</v>
      </c>
      <c r="E352" s="136" t="s">
        <v>335</v>
      </c>
      <c r="F352" s="137" t="s">
        <v>336</v>
      </c>
      <c r="G352" s="138" t="s">
        <v>185</v>
      </c>
      <c r="H352" s="139">
        <v>1788.4</v>
      </c>
      <c r="I352" s="140"/>
      <c r="J352" s="140">
        <f>ROUND(I352*H352,2)</f>
        <v>0</v>
      </c>
      <c r="K352" s="141"/>
      <c r="L352" s="28"/>
      <c r="M352" s="142" t="s">
        <v>1</v>
      </c>
      <c r="N352" s="111" t="s">
        <v>39</v>
      </c>
      <c r="O352" s="143">
        <v>0.23599999999999999</v>
      </c>
      <c r="P352" s="143">
        <f>O352*H352</f>
        <v>422.06240000000003</v>
      </c>
      <c r="Q352" s="143">
        <v>8.4000000000000003E-4</v>
      </c>
      <c r="R352" s="143">
        <f>Q352*H352</f>
        <v>1.502256</v>
      </c>
      <c r="S352" s="143">
        <v>0</v>
      </c>
      <c r="T352" s="144">
        <f>S352*H352</f>
        <v>0</v>
      </c>
      <c r="AR352" s="145" t="s">
        <v>142</v>
      </c>
      <c r="AT352" s="145" t="s">
        <v>138</v>
      </c>
      <c r="AU352" s="145" t="s">
        <v>84</v>
      </c>
      <c r="AY352" s="16" t="s">
        <v>136</v>
      </c>
      <c r="BE352" s="146">
        <f>IF(N352="základní",J352,0)</f>
        <v>0</v>
      </c>
      <c r="BF352" s="146">
        <f>IF(N352="snížená",J352,0)</f>
        <v>0</v>
      </c>
      <c r="BG352" s="146">
        <f>IF(N352="zákl. přenesená",J352,0)</f>
        <v>0</v>
      </c>
      <c r="BH352" s="146">
        <f>IF(N352="sníž. přenesená",J352,0)</f>
        <v>0</v>
      </c>
      <c r="BI352" s="146">
        <f>IF(N352="nulová",J352,0)</f>
        <v>0</v>
      </c>
      <c r="BJ352" s="16" t="s">
        <v>82</v>
      </c>
      <c r="BK352" s="146">
        <f>ROUND(I352*H352,2)</f>
        <v>0</v>
      </c>
      <c r="BL352" s="16" t="s">
        <v>142</v>
      </c>
      <c r="BM352" s="145" t="s">
        <v>337</v>
      </c>
    </row>
    <row r="353" spans="2:65" s="12" customFormat="1">
      <c r="B353" s="147"/>
      <c r="D353" s="148" t="s">
        <v>144</v>
      </c>
      <c r="E353" s="149" t="s">
        <v>1</v>
      </c>
      <c r="F353" s="150" t="s">
        <v>145</v>
      </c>
      <c r="H353" s="149" t="s">
        <v>1</v>
      </c>
      <c r="L353" s="147"/>
      <c r="M353" s="151"/>
      <c r="T353" s="152"/>
      <c r="AT353" s="149" t="s">
        <v>144</v>
      </c>
      <c r="AU353" s="149" t="s">
        <v>84</v>
      </c>
      <c r="AV353" s="12" t="s">
        <v>82</v>
      </c>
      <c r="AW353" s="12" t="s">
        <v>32</v>
      </c>
      <c r="AX353" s="12" t="s">
        <v>74</v>
      </c>
      <c r="AY353" s="149" t="s">
        <v>136</v>
      </c>
    </row>
    <row r="354" spans="2:65" s="12" customFormat="1">
      <c r="B354" s="147"/>
      <c r="D354" s="148" t="s">
        <v>144</v>
      </c>
      <c r="E354" s="149" t="s">
        <v>1</v>
      </c>
      <c r="F354" s="150" t="s">
        <v>338</v>
      </c>
      <c r="H354" s="149" t="s">
        <v>1</v>
      </c>
      <c r="L354" s="147"/>
      <c r="M354" s="151"/>
      <c r="T354" s="152"/>
      <c r="AT354" s="149" t="s">
        <v>144</v>
      </c>
      <c r="AU354" s="149" t="s">
        <v>84</v>
      </c>
      <c r="AV354" s="12" t="s">
        <v>82</v>
      </c>
      <c r="AW354" s="12" t="s">
        <v>32</v>
      </c>
      <c r="AX354" s="12" t="s">
        <v>74</v>
      </c>
      <c r="AY354" s="149" t="s">
        <v>136</v>
      </c>
    </row>
    <row r="355" spans="2:65" s="13" customFormat="1">
      <c r="B355" s="153"/>
      <c r="D355" s="148" t="s">
        <v>144</v>
      </c>
      <c r="E355" s="154" t="s">
        <v>1</v>
      </c>
      <c r="F355" s="155" t="s">
        <v>339</v>
      </c>
      <c r="H355" s="156">
        <v>304</v>
      </c>
      <c r="L355" s="153"/>
      <c r="M355" s="157"/>
      <c r="T355" s="158"/>
      <c r="AT355" s="154" t="s">
        <v>144</v>
      </c>
      <c r="AU355" s="154" t="s">
        <v>84</v>
      </c>
      <c r="AV355" s="13" t="s">
        <v>84</v>
      </c>
      <c r="AW355" s="13" t="s">
        <v>32</v>
      </c>
      <c r="AX355" s="13" t="s">
        <v>74</v>
      </c>
      <c r="AY355" s="154" t="s">
        <v>136</v>
      </c>
    </row>
    <row r="356" spans="2:65" s="13" customFormat="1">
      <c r="B356" s="153"/>
      <c r="D356" s="148" t="s">
        <v>144</v>
      </c>
      <c r="E356" s="154" t="s">
        <v>1</v>
      </c>
      <c r="F356" s="155" t="s">
        <v>340</v>
      </c>
      <c r="H356" s="156">
        <v>25.2</v>
      </c>
      <c r="L356" s="153"/>
      <c r="M356" s="157"/>
      <c r="T356" s="158"/>
      <c r="AT356" s="154" t="s">
        <v>144</v>
      </c>
      <c r="AU356" s="154" t="s">
        <v>84</v>
      </c>
      <c r="AV356" s="13" t="s">
        <v>84</v>
      </c>
      <c r="AW356" s="13" t="s">
        <v>32</v>
      </c>
      <c r="AX356" s="13" t="s">
        <v>74</v>
      </c>
      <c r="AY356" s="154" t="s">
        <v>136</v>
      </c>
    </row>
    <row r="357" spans="2:65" s="12" customFormat="1">
      <c r="B357" s="147"/>
      <c r="D357" s="148" t="s">
        <v>144</v>
      </c>
      <c r="E357" s="149" t="s">
        <v>1</v>
      </c>
      <c r="F357" s="150" t="s">
        <v>341</v>
      </c>
      <c r="H357" s="149" t="s">
        <v>1</v>
      </c>
      <c r="L357" s="147"/>
      <c r="M357" s="151"/>
      <c r="T357" s="152"/>
      <c r="AT357" s="149" t="s">
        <v>144</v>
      </c>
      <c r="AU357" s="149" t="s">
        <v>84</v>
      </c>
      <c r="AV357" s="12" t="s">
        <v>82</v>
      </c>
      <c r="AW357" s="12" t="s">
        <v>32</v>
      </c>
      <c r="AX357" s="12" t="s">
        <v>74</v>
      </c>
      <c r="AY357" s="149" t="s">
        <v>136</v>
      </c>
    </row>
    <row r="358" spans="2:65" s="13" customFormat="1">
      <c r="B358" s="153"/>
      <c r="D358" s="148" t="s">
        <v>144</v>
      </c>
      <c r="E358" s="154" t="s">
        <v>1</v>
      </c>
      <c r="F358" s="155" t="s">
        <v>342</v>
      </c>
      <c r="H358" s="156">
        <v>1459.1999999999998</v>
      </c>
      <c r="L358" s="153"/>
      <c r="M358" s="157"/>
      <c r="T358" s="158"/>
      <c r="AT358" s="154" t="s">
        <v>144</v>
      </c>
      <c r="AU358" s="154" t="s">
        <v>84</v>
      </c>
      <c r="AV358" s="13" t="s">
        <v>84</v>
      </c>
      <c r="AW358" s="13" t="s">
        <v>32</v>
      </c>
      <c r="AX358" s="13" t="s">
        <v>74</v>
      </c>
      <c r="AY358" s="154" t="s">
        <v>136</v>
      </c>
    </row>
    <row r="359" spans="2:65" s="14" customFormat="1">
      <c r="B359" s="159"/>
      <c r="D359" s="148" t="s">
        <v>144</v>
      </c>
      <c r="E359" s="160" t="s">
        <v>1</v>
      </c>
      <c r="F359" s="161" t="s">
        <v>146</v>
      </c>
      <c r="H359" s="162">
        <v>1788.3999999999999</v>
      </c>
      <c r="L359" s="159"/>
      <c r="M359" s="163"/>
      <c r="T359" s="164"/>
      <c r="AT359" s="160" t="s">
        <v>144</v>
      </c>
      <c r="AU359" s="160" t="s">
        <v>84</v>
      </c>
      <c r="AV359" s="14" t="s">
        <v>142</v>
      </c>
      <c r="AW359" s="14" t="s">
        <v>32</v>
      </c>
      <c r="AX359" s="14" t="s">
        <v>82</v>
      </c>
      <c r="AY359" s="160" t="s">
        <v>136</v>
      </c>
    </row>
    <row r="360" spans="2:65" s="1" customFormat="1" ht="14.4" customHeight="1">
      <c r="B360" s="134"/>
      <c r="C360" s="135" t="s">
        <v>343</v>
      </c>
      <c r="D360" s="135" t="s">
        <v>138</v>
      </c>
      <c r="E360" s="136" t="s">
        <v>344</v>
      </c>
      <c r="F360" s="137" t="s">
        <v>345</v>
      </c>
      <c r="G360" s="138" t="s">
        <v>185</v>
      </c>
      <c r="H360" s="139">
        <v>1788.4</v>
      </c>
      <c r="I360" s="140"/>
      <c r="J360" s="140">
        <f>ROUND(I360*H360,2)</f>
        <v>0</v>
      </c>
      <c r="K360" s="141"/>
      <c r="L360" s="28"/>
      <c r="M360" s="142" t="s">
        <v>1</v>
      </c>
      <c r="N360" s="111" t="s">
        <v>39</v>
      </c>
      <c r="O360" s="143">
        <v>0.216</v>
      </c>
      <c r="P360" s="143">
        <f>O360*H360</f>
        <v>386.2944</v>
      </c>
      <c r="Q360" s="143">
        <v>0</v>
      </c>
      <c r="R360" s="143">
        <f>Q360*H360</f>
        <v>0</v>
      </c>
      <c r="S360" s="143">
        <v>0</v>
      </c>
      <c r="T360" s="144">
        <f>S360*H360</f>
        <v>0</v>
      </c>
      <c r="AR360" s="145" t="s">
        <v>142</v>
      </c>
      <c r="AT360" s="145" t="s">
        <v>138</v>
      </c>
      <c r="AU360" s="145" t="s">
        <v>84</v>
      </c>
      <c r="AY360" s="16" t="s">
        <v>136</v>
      </c>
      <c r="BE360" s="146">
        <f>IF(N360="základní",J360,0)</f>
        <v>0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6" t="s">
        <v>82</v>
      </c>
      <c r="BK360" s="146">
        <f>ROUND(I360*H360,2)</f>
        <v>0</v>
      </c>
      <c r="BL360" s="16" t="s">
        <v>142</v>
      </c>
      <c r="BM360" s="145" t="s">
        <v>346</v>
      </c>
    </row>
    <row r="361" spans="2:65" s="12" customFormat="1">
      <c r="B361" s="147"/>
      <c r="D361" s="148" t="s">
        <v>144</v>
      </c>
      <c r="E361" s="149" t="s">
        <v>1</v>
      </c>
      <c r="F361" s="150" t="s">
        <v>145</v>
      </c>
      <c r="H361" s="149" t="s">
        <v>1</v>
      </c>
      <c r="L361" s="147"/>
      <c r="M361" s="151"/>
      <c r="T361" s="152"/>
      <c r="AT361" s="149" t="s">
        <v>144</v>
      </c>
      <c r="AU361" s="149" t="s">
        <v>84</v>
      </c>
      <c r="AV361" s="12" t="s">
        <v>82</v>
      </c>
      <c r="AW361" s="12" t="s">
        <v>32</v>
      </c>
      <c r="AX361" s="12" t="s">
        <v>74</v>
      </c>
      <c r="AY361" s="149" t="s">
        <v>136</v>
      </c>
    </row>
    <row r="362" spans="2:65" s="12" customFormat="1">
      <c r="B362" s="147"/>
      <c r="D362" s="148" t="s">
        <v>144</v>
      </c>
      <c r="E362" s="149" t="s">
        <v>1</v>
      </c>
      <c r="F362" s="150" t="s">
        <v>338</v>
      </c>
      <c r="H362" s="149" t="s">
        <v>1</v>
      </c>
      <c r="L362" s="147"/>
      <c r="M362" s="151"/>
      <c r="T362" s="152"/>
      <c r="AT362" s="149" t="s">
        <v>144</v>
      </c>
      <c r="AU362" s="149" t="s">
        <v>84</v>
      </c>
      <c r="AV362" s="12" t="s">
        <v>82</v>
      </c>
      <c r="AW362" s="12" t="s">
        <v>32</v>
      </c>
      <c r="AX362" s="12" t="s">
        <v>74</v>
      </c>
      <c r="AY362" s="149" t="s">
        <v>136</v>
      </c>
    </row>
    <row r="363" spans="2:65" s="13" customFormat="1">
      <c r="B363" s="153"/>
      <c r="D363" s="148" t="s">
        <v>144</v>
      </c>
      <c r="E363" s="154" t="s">
        <v>1</v>
      </c>
      <c r="F363" s="155" t="s">
        <v>339</v>
      </c>
      <c r="H363" s="156">
        <v>304</v>
      </c>
      <c r="L363" s="153"/>
      <c r="M363" s="157"/>
      <c r="T363" s="158"/>
      <c r="AT363" s="154" t="s">
        <v>144</v>
      </c>
      <c r="AU363" s="154" t="s">
        <v>84</v>
      </c>
      <c r="AV363" s="13" t="s">
        <v>84</v>
      </c>
      <c r="AW363" s="13" t="s">
        <v>32</v>
      </c>
      <c r="AX363" s="13" t="s">
        <v>74</v>
      </c>
      <c r="AY363" s="154" t="s">
        <v>136</v>
      </c>
    </row>
    <row r="364" spans="2:65" s="13" customFormat="1">
      <c r="B364" s="153"/>
      <c r="D364" s="148" t="s">
        <v>144</v>
      </c>
      <c r="E364" s="154" t="s">
        <v>1</v>
      </c>
      <c r="F364" s="155" t="s">
        <v>340</v>
      </c>
      <c r="H364" s="156">
        <v>25.2</v>
      </c>
      <c r="L364" s="153"/>
      <c r="M364" s="157"/>
      <c r="T364" s="158"/>
      <c r="AT364" s="154" t="s">
        <v>144</v>
      </c>
      <c r="AU364" s="154" t="s">
        <v>84</v>
      </c>
      <c r="AV364" s="13" t="s">
        <v>84</v>
      </c>
      <c r="AW364" s="13" t="s">
        <v>32</v>
      </c>
      <c r="AX364" s="13" t="s">
        <v>74</v>
      </c>
      <c r="AY364" s="154" t="s">
        <v>136</v>
      </c>
    </row>
    <row r="365" spans="2:65" s="12" customFormat="1">
      <c r="B365" s="147"/>
      <c r="D365" s="148" t="s">
        <v>144</v>
      </c>
      <c r="E365" s="149" t="s">
        <v>1</v>
      </c>
      <c r="F365" s="150" t="s">
        <v>341</v>
      </c>
      <c r="H365" s="149" t="s">
        <v>1</v>
      </c>
      <c r="L365" s="147"/>
      <c r="M365" s="151"/>
      <c r="T365" s="152"/>
      <c r="AT365" s="149" t="s">
        <v>144</v>
      </c>
      <c r="AU365" s="149" t="s">
        <v>84</v>
      </c>
      <c r="AV365" s="12" t="s">
        <v>82</v>
      </c>
      <c r="AW365" s="12" t="s">
        <v>32</v>
      </c>
      <c r="AX365" s="12" t="s">
        <v>74</v>
      </c>
      <c r="AY365" s="149" t="s">
        <v>136</v>
      </c>
    </row>
    <row r="366" spans="2:65" s="13" customFormat="1">
      <c r="B366" s="153"/>
      <c r="D366" s="148" t="s">
        <v>144</v>
      </c>
      <c r="E366" s="154" t="s">
        <v>1</v>
      </c>
      <c r="F366" s="155" t="s">
        <v>342</v>
      </c>
      <c r="H366" s="156">
        <v>1459.1999999999998</v>
      </c>
      <c r="L366" s="153"/>
      <c r="M366" s="157"/>
      <c r="T366" s="158"/>
      <c r="AT366" s="154" t="s">
        <v>144</v>
      </c>
      <c r="AU366" s="154" t="s">
        <v>84</v>
      </c>
      <c r="AV366" s="13" t="s">
        <v>84</v>
      </c>
      <c r="AW366" s="13" t="s">
        <v>32</v>
      </c>
      <c r="AX366" s="13" t="s">
        <v>74</v>
      </c>
      <c r="AY366" s="154" t="s">
        <v>136</v>
      </c>
    </row>
    <row r="367" spans="2:65" s="14" customFormat="1">
      <c r="B367" s="159"/>
      <c r="D367" s="148" t="s">
        <v>144</v>
      </c>
      <c r="E367" s="160" t="s">
        <v>1</v>
      </c>
      <c r="F367" s="161" t="s">
        <v>146</v>
      </c>
      <c r="H367" s="162">
        <v>1788.3999999999999</v>
      </c>
      <c r="L367" s="159"/>
      <c r="M367" s="163"/>
      <c r="T367" s="164"/>
      <c r="AT367" s="160" t="s">
        <v>144</v>
      </c>
      <c r="AU367" s="160" t="s">
        <v>84</v>
      </c>
      <c r="AV367" s="14" t="s">
        <v>142</v>
      </c>
      <c r="AW367" s="14" t="s">
        <v>32</v>
      </c>
      <c r="AX367" s="14" t="s">
        <v>82</v>
      </c>
      <c r="AY367" s="160" t="s">
        <v>136</v>
      </c>
    </row>
    <row r="368" spans="2:65" s="1" customFormat="1" ht="14.4" customHeight="1">
      <c r="B368" s="134"/>
      <c r="C368" s="135" t="s">
        <v>347</v>
      </c>
      <c r="D368" s="135" t="s">
        <v>138</v>
      </c>
      <c r="E368" s="136" t="s">
        <v>348</v>
      </c>
      <c r="F368" s="137" t="s">
        <v>349</v>
      </c>
      <c r="G368" s="138" t="s">
        <v>277</v>
      </c>
      <c r="H368" s="139">
        <v>23.04</v>
      </c>
      <c r="I368" s="140"/>
      <c r="J368" s="140">
        <f>ROUND(I368*H368,2)</f>
        <v>0</v>
      </c>
      <c r="K368" s="141"/>
      <c r="L368" s="28"/>
      <c r="M368" s="142" t="s">
        <v>1</v>
      </c>
      <c r="N368" s="111" t="s">
        <v>39</v>
      </c>
      <c r="O368" s="143">
        <v>2.2109999999999999</v>
      </c>
      <c r="P368" s="143">
        <f>O368*H368</f>
        <v>50.941439999999993</v>
      </c>
      <c r="Q368" s="143">
        <v>0</v>
      </c>
      <c r="R368" s="143">
        <f>Q368*H368</f>
        <v>0</v>
      </c>
      <c r="S368" s="143">
        <v>0</v>
      </c>
      <c r="T368" s="144">
        <f>S368*H368</f>
        <v>0</v>
      </c>
      <c r="AR368" s="145" t="s">
        <v>142</v>
      </c>
      <c r="AT368" s="145" t="s">
        <v>138</v>
      </c>
      <c r="AU368" s="145" t="s">
        <v>84</v>
      </c>
      <c r="AY368" s="16" t="s">
        <v>136</v>
      </c>
      <c r="BE368" s="146">
        <f>IF(N368="základní",J368,0)</f>
        <v>0</v>
      </c>
      <c r="BF368" s="146">
        <f>IF(N368="snížená",J368,0)</f>
        <v>0</v>
      </c>
      <c r="BG368" s="146">
        <f>IF(N368="zákl. přenesená",J368,0)</f>
        <v>0</v>
      </c>
      <c r="BH368" s="146">
        <f>IF(N368="sníž. přenesená",J368,0)</f>
        <v>0</v>
      </c>
      <c r="BI368" s="146">
        <f>IF(N368="nulová",J368,0)</f>
        <v>0</v>
      </c>
      <c r="BJ368" s="16" t="s">
        <v>82</v>
      </c>
      <c r="BK368" s="146">
        <f>ROUND(I368*H368,2)</f>
        <v>0</v>
      </c>
      <c r="BL368" s="16" t="s">
        <v>142</v>
      </c>
      <c r="BM368" s="145" t="s">
        <v>350</v>
      </c>
    </row>
    <row r="369" spans="2:65" s="12" customFormat="1">
      <c r="B369" s="147"/>
      <c r="D369" s="148" t="s">
        <v>144</v>
      </c>
      <c r="E369" s="149" t="s">
        <v>1</v>
      </c>
      <c r="F369" s="150" t="s">
        <v>145</v>
      </c>
      <c r="H369" s="149" t="s">
        <v>1</v>
      </c>
      <c r="L369" s="147"/>
      <c r="M369" s="151"/>
      <c r="T369" s="152"/>
      <c r="AT369" s="149" t="s">
        <v>144</v>
      </c>
      <c r="AU369" s="149" t="s">
        <v>84</v>
      </c>
      <c r="AV369" s="12" t="s">
        <v>82</v>
      </c>
      <c r="AW369" s="12" t="s">
        <v>32</v>
      </c>
      <c r="AX369" s="12" t="s">
        <v>74</v>
      </c>
      <c r="AY369" s="149" t="s">
        <v>136</v>
      </c>
    </row>
    <row r="370" spans="2:65" s="12" customFormat="1">
      <c r="B370" s="147"/>
      <c r="D370" s="148" t="s">
        <v>144</v>
      </c>
      <c r="E370" s="149" t="s">
        <v>1</v>
      </c>
      <c r="F370" s="150" t="s">
        <v>233</v>
      </c>
      <c r="H370" s="149" t="s">
        <v>1</v>
      </c>
      <c r="L370" s="147"/>
      <c r="M370" s="151"/>
      <c r="T370" s="152"/>
      <c r="AT370" s="149" t="s">
        <v>144</v>
      </c>
      <c r="AU370" s="149" t="s">
        <v>84</v>
      </c>
      <c r="AV370" s="12" t="s">
        <v>82</v>
      </c>
      <c r="AW370" s="12" t="s">
        <v>32</v>
      </c>
      <c r="AX370" s="12" t="s">
        <v>74</v>
      </c>
      <c r="AY370" s="149" t="s">
        <v>136</v>
      </c>
    </row>
    <row r="371" spans="2:65" s="13" customFormat="1">
      <c r="B371" s="153"/>
      <c r="D371" s="148" t="s">
        <v>144</v>
      </c>
      <c r="E371" s="154" t="s">
        <v>1</v>
      </c>
      <c r="F371" s="155" t="s">
        <v>351</v>
      </c>
      <c r="H371" s="156">
        <v>23.040000000000003</v>
      </c>
      <c r="L371" s="153"/>
      <c r="M371" s="157"/>
      <c r="T371" s="158"/>
      <c r="AT371" s="154" t="s">
        <v>144</v>
      </c>
      <c r="AU371" s="154" t="s">
        <v>84</v>
      </c>
      <c r="AV371" s="13" t="s">
        <v>84</v>
      </c>
      <c r="AW371" s="13" t="s">
        <v>32</v>
      </c>
      <c r="AX371" s="13" t="s">
        <v>74</v>
      </c>
      <c r="AY371" s="154" t="s">
        <v>136</v>
      </c>
    </row>
    <row r="372" spans="2:65" s="14" customFormat="1">
      <c r="B372" s="159"/>
      <c r="D372" s="148" t="s">
        <v>144</v>
      </c>
      <c r="E372" s="160" t="s">
        <v>1</v>
      </c>
      <c r="F372" s="161" t="s">
        <v>146</v>
      </c>
      <c r="H372" s="162">
        <v>23.040000000000003</v>
      </c>
      <c r="L372" s="159"/>
      <c r="M372" s="163"/>
      <c r="T372" s="164"/>
      <c r="AT372" s="160" t="s">
        <v>144</v>
      </c>
      <c r="AU372" s="160" t="s">
        <v>84</v>
      </c>
      <c r="AV372" s="14" t="s">
        <v>142</v>
      </c>
      <c r="AW372" s="14" t="s">
        <v>32</v>
      </c>
      <c r="AX372" s="14" t="s">
        <v>82</v>
      </c>
      <c r="AY372" s="160" t="s">
        <v>136</v>
      </c>
    </row>
    <row r="373" spans="2:65" s="1" customFormat="1" ht="14.4" customHeight="1">
      <c r="B373" s="134"/>
      <c r="C373" s="165" t="s">
        <v>352</v>
      </c>
      <c r="D373" s="165" t="s">
        <v>353</v>
      </c>
      <c r="E373" s="166" t="s">
        <v>354</v>
      </c>
      <c r="F373" s="167" t="s">
        <v>355</v>
      </c>
      <c r="G373" s="168" t="s">
        <v>356</v>
      </c>
      <c r="H373" s="169">
        <v>46.08</v>
      </c>
      <c r="I373" s="170"/>
      <c r="J373" s="170">
        <f>ROUND(I373*H373,2)</f>
        <v>0</v>
      </c>
      <c r="K373" s="171"/>
      <c r="L373" s="172"/>
      <c r="M373" s="173" t="s">
        <v>1</v>
      </c>
      <c r="N373" s="174" t="s">
        <v>39</v>
      </c>
      <c r="O373" s="143">
        <v>0</v>
      </c>
      <c r="P373" s="143">
        <f>O373*H373</f>
        <v>0</v>
      </c>
      <c r="Q373" s="143">
        <v>1</v>
      </c>
      <c r="R373" s="143">
        <f>Q373*H373</f>
        <v>46.08</v>
      </c>
      <c r="S373" s="143">
        <v>0</v>
      </c>
      <c r="T373" s="144">
        <f>S373*H373</f>
        <v>0</v>
      </c>
      <c r="AR373" s="145" t="s">
        <v>170</v>
      </c>
      <c r="AT373" s="145" t="s">
        <v>353</v>
      </c>
      <c r="AU373" s="145" t="s">
        <v>84</v>
      </c>
      <c r="AY373" s="16" t="s">
        <v>136</v>
      </c>
      <c r="BE373" s="146">
        <f>IF(N373="základní",J373,0)</f>
        <v>0</v>
      </c>
      <c r="BF373" s="146">
        <f>IF(N373="snížená",J373,0)</f>
        <v>0</v>
      </c>
      <c r="BG373" s="146">
        <f>IF(N373="zákl. přenesená",J373,0)</f>
        <v>0</v>
      </c>
      <c r="BH373" s="146">
        <f>IF(N373="sníž. přenesená",J373,0)</f>
        <v>0</v>
      </c>
      <c r="BI373" s="146">
        <f>IF(N373="nulová",J373,0)</f>
        <v>0</v>
      </c>
      <c r="BJ373" s="16" t="s">
        <v>82</v>
      </c>
      <c r="BK373" s="146">
        <f>ROUND(I373*H373,2)</f>
        <v>0</v>
      </c>
      <c r="BL373" s="16" t="s">
        <v>142</v>
      </c>
      <c r="BM373" s="145" t="s">
        <v>357</v>
      </c>
    </row>
    <row r="374" spans="2:65" s="12" customFormat="1">
      <c r="B374" s="147"/>
      <c r="D374" s="148" t="s">
        <v>144</v>
      </c>
      <c r="E374" s="149" t="s">
        <v>1</v>
      </c>
      <c r="F374" s="150" t="s">
        <v>145</v>
      </c>
      <c r="H374" s="149" t="s">
        <v>1</v>
      </c>
      <c r="L374" s="147"/>
      <c r="M374" s="151"/>
      <c r="T374" s="152"/>
      <c r="AT374" s="149" t="s">
        <v>144</v>
      </c>
      <c r="AU374" s="149" t="s">
        <v>84</v>
      </c>
      <c r="AV374" s="12" t="s">
        <v>82</v>
      </c>
      <c r="AW374" s="12" t="s">
        <v>32</v>
      </c>
      <c r="AX374" s="12" t="s">
        <v>74</v>
      </c>
      <c r="AY374" s="149" t="s">
        <v>136</v>
      </c>
    </row>
    <row r="375" spans="2:65" s="12" customFormat="1">
      <c r="B375" s="147"/>
      <c r="D375" s="148" t="s">
        <v>144</v>
      </c>
      <c r="E375" s="149" t="s">
        <v>1</v>
      </c>
      <c r="F375" s="150" t="s">
        <v>233</v>
      </c>
      <c r="H375" s="149" t="s">
        <v>1</v>
      </c>
      <c r="L375" s="147"/>
      <c r="M375" s="151"/>
      <c r="T375" s="152"/>
      <c r="AT375" s="149" t="s">
        <v>144</v>
      </c>
      <c r="AU375" s="149" t="s">
        <v>84</v>
      </c>
      <c r="AV375" s="12" t="s">
        <v>82</v>
      </c>
      <c r="AW375" s="12" t="s">
        <v>32</v>
      </c>
      <c r="AX375" s="12" t="s">
        <v>74</v>
      </c>
      <c r="AY375" s="149" t="s">
        <v>136</v>
      </c>
    </row>
    <row r="376" spans="2:65" s="13" customFormat="1">
      <c r="B376" s="153"/>
      <c r="D376" s="148" t="s">
        <v>144</v>
      </c>
      <c r="E376" s="154" t="s">
        <v>1</v>
      </c>
      <c r="F376" s="155" t="s">
        <v>351</v>
      </c>
      <c r="H376" s="156">
        <v>23.040000000000003</v>
      </c>
      <c r="L376" s="153"/>
      <c r="M376" s="157"/>
      <c r="T376" s="158"/>
      <c r="AT376" s="154" t="s">
        <v>144</v>
      </c>
      <c r="AU376" s="154" t="s">
        <v>84</v>
      </c>
      <c r="AV376" s="13" t="s">
        <v>84</v>
      </c>
      <c r="AW376" s="13" t="s">
        <v>32</v>
      </c>
      <c r="AX376" s="13" t="s">
        <v>74</v>
      </c>
      <c r="AY376" s="154" t="s">
        <v>136</v>
      </c>
    </row>
    <row r="377" spans="2:65" s="14" customFormat="1">
      <c r="B377" s="159"/>
      <c r="D377" s="148" t="s">
        <v>144</v>
      </c>
      <c r="E377" s="160" t="s">
        <v>1</v>
      </c>
      <c r="F377" s="161" t="s">
        <v>146</v>
      </c>
      <c r="H377" s="162">
        <v>23.040000000000003</v>
      </c>
      <c r="L377" s="159"/>
      <c r="M377" s="163"/>
      <c r="T377" s="164"/>
      <c r="AT377" s="160" t="s">
        <v>144</v>
      </c>
      <c r="AU377" s="160" t="s">
        <v>84</v>
      </c>
      <c r="AV377" s="14" t="s">
        <v>142</v>
      </c>
      <c r="AW377" s="14" t="s">
        <v>32</v>
      </c>
      <c r="AX377" s="14" t="s">
        <v>74</v>
      </c>
      <c r="AY377" s="160" t="s">
        <v>136</v>
      </c>
    </row>
    <row r="378" spans="2:65" s="13" customFormat="1">
      <c r="B378" s="153"/>
      <c r="D378" s="148" t="s">
        <v>144</v>
      </c>
      <c r="E378" s="154" t="s">
        <v>1</v>
      </c>
      <c r="F378" s="155" t="s">
        <v>358</v>
      </c>
      <c r="H378" s="156">
        <v>46.08</v>
      </c>
      <c r="L378" s="153"/>
      <c r="M378" s="157"/>
      <c r="T378" s="158"/>
      <c r="AT378" s="154" t="s">
        <v>144</v>
      </c>
      <c r="AU378" s="154" t="s">
        <v>84</v>
      </c>
      <c r="AV378" s="13" t="s">
        <v>84</v>
      </c>
      <c r="AW378" s="13" t="s">
        <v>32</v>
      </c>
      <c r="AX378" s="13" t="s">
        <v>82</v>
      </c>
      <c r="AY378" s="154" t="s">
        <v>136</v>
      </c>
    </row>
    <row r="379" spans="2:65" s="1" customFormat="1" ht="14.4" customHeight="1">
      <c r="B379" s="134"/>
      <c r="C379" s="135" t="s">
        <v>359</v>
      </c>
      <c r="D379" s="135" t="s">
        <v>138</v>
      </c>
      <c r="E379" s="136" t="s">
        <v>360</v>
      </c>
      <c r="F379" s="137" t="s">
        <v>361</v>
      </c>
      <c r="G379" s="138" t="s">
        <v>277</v>
      </c>
      <c r="H379" s="139">
        <v>23.04</v>
      </c>
      <c r="I379" s="140"/>
      <c r="J379" s="140">
        <f>ROUND(I379*H379,2)</f>
        <v>0</v>
      </c>
      <c r="K379" s="141"/>
      <c r="L379" s="28"/>
      <c r="M379" s="142" t="s">
        <v>1</v>
      </c>
      <c r="N379" s="111" t="s">
        <v>39</v>
      </c>
      <c r="O379" s="143">
        <v>1.4790000000000001</v>
      </c>
      <c r="P379" s="143">
        <f>O379*H379</f>
        <v>34.076160000000002</v>
      </c>
      <c r="Q379" s="143">
        <v>0</v>
      </c>
      <c r="R379" s="143">
        <f>Q379*H379</f>
        <v>0</v>
      </c>
      <c r="S379" s="143">
        <v>0</v>
      </c>
      <c r="T379" s="144">
        <f>S379*H379</f>
        <v>0</v>
      </c>
      <c r="AR379" s="145" t="s">
        <v>142</v>
      </c>
      <c r="AT379" s="145" t="s">
        <v>138</v>
      </c>
      <c r="AU379" s="145" t="s">
        <v>84</v>
      </c>
      <c r="AY379" s="16" t="s">
        <v>136</v>
      </c>
      <c r="BE379" s="146">
        <f>IF(N379="základní",J379,0)</f>
        <v>0</v>
      </c>
      <c r="BF379" s="146">
        <f>IF(N379="snížená",J379,0)</f>
        <v>0</v>
      </c>
      <c r="BG379" s="146">
        <f>IF(N379="zákl. přenesená",J379,0)</f>
        <v>0</v>
      </c>
      <c r="BH379" s="146">
        <f>IF(N379="sníž. přenesená",J379,0)</f>
        <v>0</v>
      </c>
      <c r="BI379" s="146">
        <f>IF(N379="nulová",J379,0)</f>
        <v>0</v>
      </c>
      <c r="BJ379" s="16" t="s">
        <v>82</v>
      </c>
      <c r="BK379" s="146">
        <f>ROUND(I379*H379,2)</f>
        <v>0</v>
      </c>
      <c r="BL379" s="16" t="s">
        <v>142</v>
      </c>
      <c r="BM379" s="145" t="s">
        <v>362</v>
      </c>
    </row>
    <row r="380" spans="2:65" s="12" customFormat="1">
      <c r="B380" s="147"/>
      <c r="D380" s="148" t="s">
        <v>144</v>
      </c>
      <c r="E380" s="149" t="s">
        <v>1</v>
      </c>
      <c r="F380" s="150" t="s">
        <v>145</v>
      </c>
      <c r="H380" s="149" t="s">
        <v>1</v>
      </c>
      <c r="L380" s="147"/>
      <c r="M380" s="151"/>
      <c r="T380" s="152"/>
      <c r="AT380" s="149" t="s">
        <v>144</v>
      </c>
      <c r="AU380" s="149" t="s">
        <v>84</v>
      </c>
      <c r="AV380" s="12" t="s">
        <v>82</v>
      </c>
      <c r="AW380" s="12" t="s">
        <v>32</v>
      </c>
      <c r="AX380" s="12" t="s">
        <v>74</v>
      </c>
      <c r="AY380" s="149" t="s">
        <v>136</v>
      </c>
    </row>
    <row r="381" spans="2:65" s="12" customFormat="1">
      <c r="B381" s="147"/>
      <c r="D381" s="148" t="s">
        <v>144</v>
      </c>
      <c r="E381" s="149" t="s">
        <v>1</v>
      </c>
      <c r="F381" s="150" t="s">
        <v>233</v>
      </c>
      <c r="H381" s="149" t="s">
        <v>1</v>
      </c>
      <c r="L381" s="147"/>
      <c r="M381" s="151"/>
      <c r="T381" s="152"/>
      <c r="AT381" s="149" t="s">
        <v>144</v>
      </c>
      <c r="AU381" s="149" t="s">
        <v>84</v>
      </c>
      <c r="AV381" s="12" t="s">
        <v>82</v>
      </c>
      <c r="AW381" s="12" t="s">
        <v>32</v>
      </c>
      <c r="AX381" s="12" t="s">
        <v>74</v>
      </c>
      <c r="AY381" s="149" t="s">
        <v>136</v>
      </c>
    </row>
    <row r="382" spans="2:65" s="13" customFormat="1">
      <c r="B382" s="153"/>
      <c r="D382" s="148" t="s">
        <v>144</v>
      </c>
      <c r="E382" s="154" t="s">
        <v>1</v>
      </c>
      <c r="F382" s="155" t="s">
        <v>351</v>
      </c>
      <c r="H382" s="156">
        <v>23.040000000000003</v>
      </c>
      <c r="L382" s="153"/>
      <c r="M382" s="157"/>
      <c r="T382" s="158"/>
      <c r="AT382" s="154" t="s">
        <v>144</v>
      </c>
      <c r="AU382" s="154" t="s">
        <v>84</v>
      </c>
      <c r="AV382" s="13" t="s">
        <v>84</v>
      </c>
      <c r="AW382" s="13" t="s">
        <v>32</v>
      </c>
      <c r="AX382" s="13" t="s">
        <v>74</v>
      </c>
      <c r="AY382" s="154" t="s">
        <v>136</v>
      </c>
    </row>
    <row r="383" spans="2:65" s="14" customFormat="1">
      <c r="B383" s="159"/>
      <c r="D383" s="148" t="s">
        <v>144</v>
      </c>
      <c r="E383" s="160" t="s">
        <v>1</v>
      </c>
      <c r="F383" s="161" t="s">
        <v>146</v>
      </c>
      <c r="H383" s="162">
        <v>23.040000000000003</v>
      </c>
      <c r="L383" s="159"/>
      <c r="M383" s="163"/>
      <c r="T383" s="164"/>
      <c r="AT383" s="160" t="s">
        <v>144</v>
      </c>
      <c r="AU383" s="160" t="s">
        <v>84</v>
      </c>
      <c r="AV383" s="14" t="s">
        <v>142</v>
      </c>
      <c r="AW383" s="14" t="s">
        <v>32</v>
      </c>
      <c r="AX383" s="14" t="s">
        <v>82</v>
      </c>
      <c r="AY383" s="160" t="s">
        <v>136</v>
      </c>
    </row>
    <row r="384" spans="2:65" s="1" customFormat="1" ht="14.4" customHeight="1">
      <c r="B384" s="134"/>
      <c r="C384" s="135" t="s">
        <v>363</v>
      </c>
      <c r="D384" s="135" t="s">
        <v>138</v>
      </c>
      <c r="E384" s="136" t="s">
        <v>364</v>
      </c>
      <c r="F384" s="137" t="s">
        <v>365</v>
      </c>
      <c r="G384" s="138" t="s">
        <v>141</v>
      </c>
      <c r="H384" s="139">
        <v>2</v>
      </c>
      <c r="I384" s="140"/>
      <c r="J384" s="140">
        <f>ROUND(I384*H384,2)</f>
        <v>0</v>
      </c>
      <c r="K384" s="141"/>
      <c r="L384" s="28"/>
      <c r="M384" s="142" t="s">
        <v>1</v>
      </c>
      <c r="N384" s="111" t="s">
        <v>39</v>
      </c>
      <c r="O384" s="143">
        <v>5.7000000000000002E-2</v>
      </c>
      <c r="P384" s="143">
        <f>O384*H384</f>
        <v>0.114</v>
      </c>
      <c r="Q384" s="143">
        <v>0</v>
      </c>
      <c r="R384" s="143">
        <f>Q384*H384</f>
        <v>0</v>
      </c>
      <c r="S384" s="143">
        <v>0</v>
      </c>
      <c r="T384" s="144">
        <f>S384*H384</f>
        <v>0</v>
      </c>
      <c r="AR384" s="145" t="s">
        <v>142</v>
      </c>
      <c r="AT384" s="145" t="s">
        <v>138</v>
      </c>
      <c r="AU384" s="145" t="s">
        <v>84</v>
      </c>
      <c r="AY384" s="16" t="s">
        <v>136</v>
      </c>
      <c r="BE384" s="146">
        <f>IF(N384="základní",J384,0)</f>
        <v>0</v>
      </c>
      <c r="BF384" s="146">
        <f>IF(N384="snížená",J384,0)</f>
        <v>0</v>
      </c>
      <c r="BG384" s="146">
        <f>IF(N384="zákl. přenesená",J384,0)</f>
        <v>0</v>
      </c>
      <c r="BH384" s="146">
        <f>IF(N384="sníž. přenesená",J384,0)</f>
        <v>0</v>
      </c>
      <c r="BI384" s="146">
        <f>IF(N384="nulová",J384,0)</f>
        <v>0</v>
      </c>
      <c r="BJ384" s="16" t="s">
        <v>82</v>
      </c>
      <c r="BK384" s="146">
        <f>ROUND(I384*H384,2)</f>
        <v>0</v>
      </c>
      <c r="BL384" s="16" t="s">
        <v>142</v>
      </c>
      <c r="BM384" s="145" t="s">
        <v>366</v>
      </c>
    </row>
    <row r="385" spans="2:65" s="12" customFormat="1">
      <c r="B385" s="147"/>
      <c r="D385" s="148" t="s">
        <v>144</v>
      </c>
      <c r="E385" s="149" t="s">
        <v>1</v>
      </c>
      <c r="F385" s="150" t="s">
        <v>145</v>
      </c>
      <c r="H385" s="149" t="s">
        <v>1</v>
      </c>
      <c r="L385" s="147"/>
      <c r="M385" s="151"/>
      <c r="T385" s="152"/>
      <c r="AT385" s="149" t="s">
        <v>144</v>
      </c>
      <c r="AU385" s="149" t="s">
        <v>84</v>
      </c>
      <c r="AV385" s="12" t="s">
        <v>82</v>
      </c>
      <c r="AW385" s="12" t="s">
        <v>32</v>
      </c>
      <c r="AX385" s="12" t="s">
        <v>74</v>
      </c>
      <c r="AY385" s="149" t="s">
        <v>136</v>
      </c>
    </row>
    <row r="386" spans="2:65" s="13" customFormat="1">
      <c r="B386" s="153"/>
      <c r="D386" s="148" t="s">
        <v>144</v>
      </c>
      <c r="E386" s="154" t="s">
        <v>1</v>
      </c>
      <c r="F386" s="155" t="s">
        <v>157</v>
      </c>
      <c r="H386" s="156">
        <v>2</v>
      </c>
      <c r="L386" s="153"/>
      <c r="M386" s="157"/>
      <c r="T386" s="158"/>
      <c r="AT386" s="154" t="s">
        <v>144</v>
      </c>
      <c r="AU386" s="154" t="s">
        <v>84</v>
      </c>
      <c r="AV386" s="13" t="s">
        <v>84</v>
      </c>
      <c r="AW386" s="13" t="s">
        <v>32</v>
      </c>
      <c r="AX386" s="13" t="s">
        <v>74</v>
      </c>
      <c r="AY386" s="154" t="s">
        <v>136</v>
      </c>
    </row>
    <row r="387" spans="2:65" s="14" customFormat="1">
      <c r="B387" s="159"/>
      <c r="D387" s="148" t="s">
        <v>144</v>
      </c>
      <c r="E387" s="160" t="s">
        <v>1</v>
      </c>
      <c r="F387" s="161" t="s">
        <v>146</v>
      </c>
      <c r="H387" s="162">
        <v>2</v>
      </c>
      <c r="L387" s="159"/>
      <c r="M387" s="163"/>
      <c r="T387" s="164"/>
      <c r="AT387" s="160" t="s">
        <v>144</v>
      </c>
      <c r="AU387" s="160" t="s">
        <v>84</v>
      </c>
      <c r="AV387" s="14" t="s">
        <v>142</v>
      </c>
      <c r="AW387" s="14" t="s">
        <v>32</v>
      </c>
      <c r="AX387" s="14" t="s">
        <v>82</v>
      </c>
      <c r="AY387" s="160" t="s">
        <v>136</v>
      </c>
    </row>
    <row r="388" spans="2:65" s="1" customFormat="1" ht="14.4" customHeight="1">
      <c r="B388" s="134"/>
      <c r="C388" s="135" t="s">
        <v>367</v>
      </c>
      <c r="D388" s="135" t="s">
        <v>138</v>
      </c>
      <c r="E388" s="136" t="s">
        <v>368</v>
      </c>
      <c r="F388" s="137" t="s">
        <v>369</v>
      </c>
      <c r="G388" s="138" t="s">
        <v>141</v>
      </c>
      <c r="H388" s="139">
        <v>3</v>
      </c>
      <c r="I388" s="140"/>
      <c r="J388" s="140">
        <f>ROUND(I388*H388,2)</f>
        <v>0</v>
      </c>
      <c r="K388" s="141"/>
      <c r="L388" s="28"/>
      <c r="M388" s="142" t="s">
        <v>1</v>
      </c>
      <c r="N388" s="111" t="s">
        <v>39</v>
      </c>
      <c r="O388" s="143">
        <v>0.314</v>
      </c>
      <c r="P388" s="143">
        <f>O388*H388</f>
        <v>0.94199999999999995</v>
      </c>
      <c r="Q388" s="143">
        <v>0</v>
      </c>
      <c r="R388" s="143">
        <f>Q388*H388</f>
        <v>0</v>
      </c>
      <c r="S388" s="143">
        <v>0</v>
      </c>
      <c r="T388" s="144">
        <f>S388*H388</f>
        <v>0</v>
      </c>
      <c r="AR388" s="145" t="s">
        <v>142</v>
      </c>
      <c r="AT388" s="145" t="s">
        <v>138</v>
      </c>
      <c r="AU388" s="145" t="s">
        <v>84</v>
      </c>
      <c r="AY388" s="16" t="s">
        <v>136</v>
      </c>
      <c r="BE388" s="146">
        <f>IF(N388="základní",J388,0)</f>
        <v>0</v>
      </c>
      <c r="BF388" s="146">
        <f>IF(N388="snížená",J388,0)</f>
        <v>0</v>
      </c>
      <c r="BG388" s="146">
        <f>IF(N388="zákl. přenesená",J388,0)</f>
        <v>0</v>
      </c>
      <c r="BH388" s="146">
        <f>IF(N388="sníž. přenesená",J388,0)</f>
        <v>0</v>
      </c>
      <c r="BI388" s="146">
        <f>IF(N388="nulová",J388,0)</f>
        <v>0</v>
      </c>
      <c r="BJ388" s="16" t="s">
        <v>82</v>
      </c>
      <c r="BK388" s="146">
        <f>ROUND(I388*H388,2)</f>
        <v>0</v>
      </c>
      <c r="BL388" s="16" t="s">
        <v>142</v>
      </c>
      <c r="BM388" s="145" t="s">
        <v>370</v>
      </c>
    </row>
    <row r="389" spans="2:65" s="12" customFormat="1">
      <c r="B389" s="147"/>
      <c r="D389" s="148" t="s">
        <v>144</v>
      </c>
      <c r="E389" s="149" t="s">
        <v>1</v>
      </c>
      <c r="F389" s="150" t="s">
        <v>145</v>
      </c>
      <c r="H389" s="149" t="s">
        <v>1</v>
      </c>
      <c r="L389" s="147"/>
      <c r="M389" s="151"/>
      <c r="T389" s="152"/>
      <c r="AT389" s="149" t="s">
        <v>144</v>
      </c>
      <c r="AU389" s="149" t="s">
        <v>84</v>
      </c>
      <c r="AV389" s="12" t="s">
        <v>82</v>
      </c>
      <c r="AW389" s="12" t="s">
        <v>32</v>
      </c>
      <c r="AX389" s="12" t="s">
        <v>74</v>
      </c>
      <c r="AY389" s="149" t="s">
        <v>136</v>
      </c>
    </row>
    <row r="390" spans="2:65" s="13" customFormat="1">
      <c r="B390" s="153"/>
      <c r="D390" s="148" t="s">
        <v>144</v>
      </c>
      <c r="E390" s="154" t="s">
        <v>1</v>
      </c>
      <c r="F390" s="155" t="s">
        <v>371</v>
      </c>
      <c r="H390" s="156">
        <v>3</v>
      </c>
      <c r="L390" s="153"/>
      <c r="M390" s="157"/>
      <c r="T390" s="158"/>
      <c r="AT390" s="154" t="s">
        <v>144</v>
      </c>
      <c r="AU390" s="154" t="s">
        <v>84</v>
      </c>
      <c r="AV390" s="13" t="s">
        <v>84</v>
      </c>
      <c r="AW390" s="13" t="s">
        <v>32</v>
      </c>
      <c r="AX390" s="13" t="s">
        <v>74</v>
      </c>
      <c r="AY390" s="154" t="s">
        <v>136</v>
      </c>
    </row>
    <row r="391" spans="2:65" s="14" customFormat="1">
      <c r="B391" s="159"/>
      <c r="D391" s="148" t="s">
        <v>144</v>
      </c>
      <c r="E391" s="160" t="s">
        <v>1</v>
      </c>
      <c r="F391" s="161" t="s">
        <v>146</v>
      </c>
      <c r="H391" s="162">
        <v>3</v>
      </c>
      <c r="L391" s="159"/>
      <c r="M391" s="163"/>
      <c r="T391" s="164"/>
      <c r="AT391" s="160" t="s">
        <v>144</v>
      </c>
      <c r="AU391" s="160" t="s">
        <v>84</v>
      </c>
      <c r="AV391" s="14" t="s">
        <v>142</v>
      </c>
      <c r="AW391" s="14" t="s">
        <v>32</v>
      </c>
      <c r="AX391" s="14" t="s">
        <v>82</v>
      </c>
      <c r="AY391" s="160" t="s">
        <v>136</v>
      </c>
    </row>
    <row r="392" spans="2:65" s="1" customFormat="1" ht="14.4" customHeight="1">
      <c r="B392" s="134"/>
      <c r="C392" s="135" t="s">
        <v>372</v>
      </c>
      <c r="D392" s="135" t="s">
        <v>138</v>
      </c>
      <c r="E392" s="136" t="s">
        <v>373</v>
      </c>
      <c r="F392" s="137" t="s">
        <v>374</v>
      </c>
      <c r="G392" s="138" t="s">
        <v>141</v>
      </c>
      <c r="H392" s="139">
        <v>1</v>
      </c>
      <c r="I392" s="140"/>
      <c r="J392" s="140">
        <f>ROUND(I392*H392,2)</f>
        <v>0</v>
      </c>
      <c r="K392" s="141"/>
      <c r="L392" s="28"/>
      <c r="M392" s="142" t="s">
        <v>1</v>
      </c>
      <c r="N392" s="111" t="s">
        <v>39</v>
      </c>
      <c r="O392" s="143">
        <v>0.84699999999999998</v>
      </c>
      <c r="P392" s="143">
        <f>O392*H392</f>
        <v>0.84699999999999998</v>
      </c>
      <c r="Q392" s="143">
        <v>0</v>
      </c>
      <c r="R392" s="143">
        <f>Q392*H392</f>
        <v>0</v>
      </c>
      <c r="S392" s="143">
        <v>0</v>
      </c>
      <c r="T392" s="144">
        <f>S392*H392</f>
        <v>0</v>
      </c>
      <c r="AR392" s="145" t="s">
        <v>142</v>
      </c>
      <c r="AT392" s="145" t="s">
        <v>138</v>
      </c>
      <c r="AU392" s="145" t="s">
        <v>84</v>
      </c>
      <c r="AY392" s="16" t="s">
        <v>136</v>
      </c>
      <c r="BE392" s="146">
        <f>IF(N392="základní",J392,0)</f>
        <v>0</v>
      </c>
      <c r="BF392" s="146">
        <f>IF(N392="snížená",J392,0)</f>
        <v>0</v>
      </c>
      <c r="BG392" s="146">
        <f>IF(N392="zákl. přenesená",J392,0)</f>
        <v>0</v>
      </c>
      <c r="BH392" s="146">
        <f>IF(N392="sníž. přenesená",J392,0)</f>
        <v>0</v>
      </c>
      <c r="BI392" s="146">
        <f>IF(N392="nulová",J392,0)</f>
        <v>0</v>
      </c>
      <c r="BJ392" s="16" t="s">
        <v>82</v>
      </c>
      <c r="BK392" s="146">
        <f>ROUND(I392*H392,2)</f>
        <v>0</v>
      </c>
      <c r="BL392" s="16" t="s">
        <v>142</v>
      </c>
      <c r="BM392" s="145" t="s">
        <v>375</v>
      </c>
    </row>
    <row r="393" spans="2:65" s="12" customFormat="1">
      <c r="B393" s="147"/>
      <c r="D393" s="148" t="s">
        <v>144</v>
      </c>
      <c r="E393" s="149" t="s">
        <v>1</v>
      </c>
      <c r="F393" s="150" t="s">
        <v>145</v>
      </c>
      <c r="H393" s="149" t="s">
        <v>1</v>
      </c>
      <c r="L393" s="147"/>
      <c r="M393" s="151"/>
      <c r="T393" s="152"/>
      <c r="AT393" s="149" t="s">
        <v>144</v>
      </c>
      <c r="AU393" s="149" t="s">
        <v>84</v>
      </c>
      <c r="AV393" s="12" t="s">
        <v>82</v>
      </c>
      <c r="AW393" s="12" t="s">
        <v>32</v>
      </c>
      <c r="AX393" s="12" t="s">
        <v>74</v>
      </c>
      <c r="AY393" s="149" t="s">
        <v>136</v>
      </c>
    </row>
    <row r="394" spans="2:65" s="13" customFormat="1">
      <c r="B394" s="153"/>
      <c r="D394" s="148" t="s">
        <v>144</v>
      </c>
      <c r="E394" s="154" t="s">
        <v>1</v>
      </c>
      <c r="F394" s="155" t="s">
        <v>82</v>
      </c>
      <c r="H394" s="156">
        <v>1</v>
      </c>
      <c r="L394" s="153"/>
      <c r="M394" s="157"/>
      <c r="T394" s="158"/>
      <c r="AT394" s="154" t="s">
        <v>144</v>
      </c>
      <c r="AU394" s="154" t="s">
        <v>84</v>
      </c>
      <c r="AV394" s="13" t="s">
        <v>84</v>
      </c>
      <c r="AW394" s="13" t="s">
        <v>32</v>
      </c>
      <c r="AX394" s="13" t="s">
        <v>74</v>
      </c>
      <c r="AY394" s="154" t="s">
        <v>136</v>
      </c>
    </row>
    <row r="395" spans="2:65" s="14" customFormat="1">
      <c r="B395" s="159"/>
      <c r="D395" s="148" t="s">
        <v>144</v>
      </c>
      <c r="E395" s="160" t="s">
        <v>1</v>
      </c>
      <c r="F395" s="161" t="s">
        <v>146</v>
      </c>
      <c r="H395" s="162">
        <v>1</v>
      </c>
      <c r="L395" s="159"/>
      <c r="M395" s="163"/>
      <c r="T395" s="164"/>
      <c r="AT395" s="160" t="s">
        <v>144</v>
      </c>
      <c r="AU395" s="160" t="s">
        <v>84</v>
      </c>
      <c r="AV395" s="14" t="s">
        <v>142</v>
      </c>
      <c r="AW395" s="14" t="s">
        <v>32</v>
      </c>
      <c r="AX395" s="14" t="s">
        <v>82</v>
      </c>
      <c r="AY395" s="160" t="s">
        <v>136</v>
      </c>
    </row>
    <row r="396" spans="2:65" s="1" customFormat="1" ht="14.4" customHeight="1">
      <c r="B396" s="134"/>
      <c r="C396" s="135" t="s">
        <v>376</v>
      </c>
      <c r="D396" s="135" t="s">
        <v>138</v>
      </c>
      <c r="E396" s="136" t="s">
        <v>377</v>
      </c>
      <c r="F396" s="137" t="s">
        <v>378</v>
      </c>
      <c r="G396" s="138" t="s">
        <v>141</v>
      </c>
      <c r="H396" s="139">
        <v>2</v>
      </c>
      <c r="I396" s="140"/>
      <c r="J396" s="140">
        <f>ROUND(I396*H396,2)</f>
        <v>0</v>
      </c>
      <c r="K396" s="141"/>
      <c r="L396" s="28"/>
      <c r="M396" s="142" t="s">
        <v>1</v>
      </c>
      <c r="N396" s="111" t="s">
        <v>39</v>
      </c>
      <c r="O396" s="143">
        <v>0.62</v>
      </c>
      <c r="P396" s="143">
        <f>O396*H396</f>
        <v>1.24</v>
      </c>
      <c r="Q396" s="143">
        <v>0</v>
      </c>
      <c r="R396" s="143">
        <f>Q396*H396</f>
        <v>0</v>
      </c>
      <c r="S396" s="143">
        <v>0</v>
      </c>
      <c r="T396" s="144">
        <f>S396*H396</f>
        <v>0</v>
      </c>
      <c r="AR396" s="145" t="s">
        <v>142</v>
      </c>
      <c r="AT396" s="145" t="s">
        <v>138</v>
      </c>
      <c r="AU396" s="145" t="s">
        <v>84</v>
      </c>
      <c r="AY396" s="16" t="s">
        <v>136</v>
      </c>
      <c r="BE396" s="146">
        <f>IF(N396="základní",J396,0)</f>
        <v>0</v>
      </c>
      <c r="BF396" s="146">
        <f>IF(N396="snížená",J396,0)</f>
        <v>0</v>
      </c>
      <c r="BG396" s="146">
        <f>IF(N396="zákl. přenesená",J396,0)</f>
        <v>0</v>
      </c>
      <c r="BH396" s="146">
        <f>IF(N396="sníž. přenesená",J396,0)</f>
        <v>0</v>
      </c>
      <c r="BI396" s="146">
        <f>IF(N396="nulová",J396,0)</f>
        <v>0</v>
      </c>
      <c r="BJ396" s="16" t="s">
        <v>82</v>
      </c>
      <c r="BK396" s="146">
        <f>ROUND(I396*H396,2)</f>
        <v>0</v>
      </c>
      <c r="BL396" s="16" t="s">
        <v>142</v>
      </c>
      <c r="BM396" s="145" t="s">
        <v>379</v>
      </c>
    </row>
    <row r="397" spans="2:65" s="12" customFormat="1">
      <c r="B397" s="147"/>
      <c r="D397" s="148" t="s">
        <v>144</v>
      </c>
      <c r="E397" s="149" t="s">
        <v>1</v>
      </c>
      <c r="F397" s="150" t="s">
        <v>145</v>
      </c>
      <c r="H397" s="149" t="s">
        <v>1</v>
      </c>
      <c r="L397" s="147"/>
      <c r="M397" s="151"/>
      <c r="T397" s="152"/>
      <c r="AT397" s="149" t="s">
        <v>144</v>
      </c>
      <c r="AU397" s="149" t="s">
        <v>84</v>
      </c>
      <c r="AV397" s="12" t="s">
        <v>82</v>
      </c>
      <c r="AW397" s="12" t="s">
        <v>32</v>
      </c>
      <c r="AX397" s="12" t="s">
        <v>74</v>
      </c>
      <c r="AY397" s="149" t="s">
        <v>136</v>
      </c>
    </row>
    <row r="398" spans="2:65" s="13" customFormat="1">
      <c r="B398" s="153"/>
      <c r="D398" s="148" t="s">
        <v>144</v>
      </c>
      <c r="E398" s="154" t="s">
        <v>1</v>
      </c>
      <c r="F398" s="155" t="s">
        <v>157</v>
      </c>
      <c r="H398" s="156">
        <v>2</v>
      </c>
      <c r="L398" s="153"/>
      <c r="M398" s="157"/>
      <c r="T398" s="158"/>
      <c r="AT398" s="154" t="s">
        <v>144</v>
      </c>
      <c r="AU398" s="154" t="s">
        <v>84</v>
      </c>
      <c r="AV398" s="13" t="s">
        <v>84</v>
      </c>
      <c r="AW398" s="13" t="s">
        <v>32</v>
      </c>
      <c r="AX398" s="13" t="s">
        <v>74</v>
      </c>
      <c r="AY398" s="154" t="s">
        <v>136</v>
      </c>
    </row>
    <row r="399" spans="2:65" s="14" customFormat="1">
      <c r="B399" s="159"/>
      <c r="D399" s="148" t="s">
        <v>144</v>
      </c>
      <c r="E399" s="160" t="s">
        <v>1</v>
      </c>
      <c r="F399" s="161" t="s">
        <v>146</v>
      </c>
      <c r="H399" s="162">
        <v>2</v>
      </c>
      <c r="L399" s="159"/>
      <c r="M399" s="163"/>
      <c r="T399" s="164"/>
      <c r="AT399" s="160" t="s">
        <v>144</v>
      </c>
      <c r="AU399" s="160" t="s">
        <v>84</v>
      </c>
      <c r="AV399" s="14" t="s">
        <v>142</v>
      </c>
      <c r="AW399" s="14" t="s">
        <v>32</v>
      </c>
      <c r="AX399" s="14" t="s">
        <v>82</v>
      </c>
      <c r="AY399" s="160" t="s">
        <v>136</v>
      </c>
    </row>
    <row r="400" spans="2:65" s="1" customFormat="1" ht="14.4" customHeight="1">
      <c r="B400" s="134"/>
      <c r="C400" s="135" t="s">
        <v>380</v>
      </c>
      <c r="D400" s="135" t="s">
        <v>138</v>
      </c>
      <c r="E400" s="136" t="s">
        <v>381</v>
      </c>
      <c r="F400" s="137" t="s">
        <v>382</v>
      </c>
      <c r="G400" s="138" t="s">
        <v>141</v>
      </c>
      <c r="H400" s="139">
        <v>3</v>
      </c>
      <c r="I400" s="140"/>
      <c r="J400" s="140">
        <f>ROUND(I400*H400,2)</f>
        <v>0</v>
      </c>
      <c r="K400" s="141"/>
      <c r="L400" s="28"/>
      <c r="M400" s="142" t="s">
        <v>1</v>
      </c>
      <c r="N400" s="111" t="s">
        <v>39</v>
      </c>
      <c r="O400" s="143">
        <v>1.24</v>
      </c>
      <c r="P400" s="143">
        <f>O400*H400</f>
        <v>3.7199999999999998</v>
      </c>
      <c r="Q400" s="143">
        <v>0</v>
      </c>
      <c r="R400" s="143">
        <f>Q400*H400</f>
        <v>0</v>
      </c>
      <c r="S400" s="143">
        <v>0</v>
      </c>
      <c r="T400" s="144">
        <f>S400*H400</f>
        <v>0</v>
      </c>
      <c r="AR400" s="145" t="s">
        <v>142</v>
      </c>
      <c r="AT400" s="145" t="s">
        <v>138</v>
      </c>
      <c r="AU400" s="145" t="s">
        <v>84</v>
      </c>
      <c r="AY400" s="16" t="s">
        <v>136</v>
      </c>
      <c r="BE400" s="146">
        <f>IF(N400="základní",J400,0)</f>
        <v>0</v>
      </c>
      <c r="BF400" s="146">
        <f>IF(N400="snížená",J400,0)</f>
        <v>0</v>
      </c>
      <c r="BG400" s="146">
        <f>IF(N400="zákl. přenesená",J400,0)</f>
        <v>0</v>
      </c>
      <c r="BH400" s="146">
        <f>IF(N400="sníž. přenesená",J400,0)</f>
        <v>0</v>
      </c>
      <c r="BI400" s="146">
        <f>IF(N400="nulová",J400,0)</f>
        <v>0</v>
      </c>
      <c r="BJ400" s="16" t="s">
        <v>82</v>
      </c>
      <c r="BK400" s="146">
        <f>ROUND(I400*H400,2)</f>
        <v>0</v>
      </c>
      <c r="BL400" s="16" t="s">
        <v>142</v>
      </c>
      <c r="BM400" s="145" t="s">
        <v>383</v>
      </c>
    </row>
    <row r="401" spans="2:65" s="12" customFormat="1">
      <c r="B401" s="147"/>
      <c r="D401" s="148" t="s">
        <v>144</v>
      </c>
      <c r="E401" s="149" t="s">
        <v>1</v>
      </c>
      <c r="F401" s="150" t="s">
        <v>145</v>
      </c>
      <c r="H401" s="149" t="s">
        <v>1</v>
      </c>
      <c r="L401" s="147"/>
      <c r="M401" s="151"/>
      <c r="T401" s="152"/>
      <c r="AT401" s="149" t="s">
        <v>144</v>
      </c>
      <c r="AU401" s="149" t="s">
        <v>84</v>
      </c>
      <c r="AV401" s="12" t="s">
        <v>82</v>
      </c>
      <c r="AW401" s="12" t="s">
        <v>32</v>
      </c>
      <c r="AX401" s="12" t="s">
        <v>74</v>
      </c>
      <c r="AY401" s="149" t="s">
        <v>136</v>
      </c>
    </row>
    <row r="402" spans="2:65" s="13" customFormat="1">
      <c r="B402" s="153"/>
      <c r="D402" s="148" t="s">
        <v>144</v>
      </c>
      <c r="E402" s="154" t="s">
        <v>1</v>
      </c>
      <c r="F402" s="155" t="s">
        <v>371</v>
      </c>
      <c r="H402" s="156">
        <v>3</v>
      </c>
      <c r="L402" s="153"/>
      <c r="M402" s="157"/>
      <c r="T402" s="158"/>
      <c r="AT402" s="154" t="s">
        <v>144</v>
      </c>
      <c r="AU402" s="154" t="s">
        <v>84</v>
      </c>
      <c r="AV402" s="13" t="s">
        <v>84</v>
      </c>
      <c r="AW402" s="13" t="s">
        <v>32</v>
      </c>
      <c r="AX402" s="13" t="s">
        <v>74</v>
      </c>
      <c r="AY402" s="154" t="s">
        <v>136</v>
      </c>
    </row>
    <row r="403" spans="2:65" s="14" customFormat="1">
      <c r="B403" s="159"/>
      <c r="D403" s="148" t="s">
        <v>144</v>
      </c>
      <c r="E403" s="160" t="s">
        <v>1</v>
      </c>
      <c r="F403" s="161" t="s">
        <v>146</v>
      </c>
      <c r="H403" s="162">
        <v>3</v>
      </c>
      <c r="L403" s="159"/>
      <c r="M403" s="163"/>
      <c r="T403" s="164"/>
      <c r="AT403" s="160" t="s">
        <v>144</v>
      </c>
      <c r="AU403" s="160" t="s">
        <v>84</v>
      </c>
      <c r="AV403" s="14" t="s">
        <v>142</v>
      </c>
      <c r="AW403" s="14" t="s">
        <v>32</v>
      </c>
      <c r="AX403" s="14" t="s">
        <v>82</v>
      </c>
      <c r="AY403" s="160" t="s">
        <v>136</v>
      </c>
    </row>
    <row r="404" spans="2:65" s="1" customFormat="1" ht="14.4" customHeight="1">
      <c r="B404" s="134"/>
      <c r="C404" s="135" t="s">
        <v>384</v>
      </c>
      <c r="D404" s="135" t="s">
        <v>138</v>
      </c>
      <c r="E404" s="136" t="s">
        <v>385</v>
      </c>
      <c r="F404" s="137" t="s">
        <v>386</v>
      </c>
      <c r="G404" s="138" t="s">
        <v>141</v>
      </c>
      <c r="H404" s="139">
        <v>1</v>
      </c>
      <c r="I404" s="140"/>
      <c r="J404" s="140">
        <f>ROUND(I404*H404,2)</f>
        <v>0</v>
      </c>
      <c r="K404" s="141"/>
      <c r="L404" s="28"/>
      <c r="M404" s="142" t="s">
        <v>1</v>
      </c>
      <c r="N404" s="111" t="s">
        <v>39</v>
      </c>
      <c r="O404" s="143">
        <v>2.7829999999999999</v>
      </c>
      <c r="P404" s="143">
        <f>O404*H404</f>
        <v>2.7829999999999999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142</v>
      </c>
      <c r="AT404" s="145" t="s">
        <v>138</v>
      </c>
      <c r="AU404" s="145" t="s">
        <v>84</v>
      </c>
      <c r="AY404" s="16" t="s">
        <v>136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6" t="s">
        <v>82</v>
      </c>
      <c r="BK404" s="146">
        <f>ROUND(I404*H404,2)</f>
        <v>0</v>
      </c>
      <c r="BL404" s="16" t="s">
        <v>142</v>
      </c>
      <c r="BM404" s="145" t="s">
        <v>387</v>
      </c>
    </row>
    <row r="405" spans="2:65" s="12" customFormat="1">
      <c r="B405" s="147"/>
      <c r="D405" s="148" t="s">
        <v>144</v>
      </c>
      <c r="E405" s="149" t="s">
        <v>1</v>
      </c>
      <c r="F405" s="150" t="s">
        <v>145</v>
      </c>
      <c r="H405" s="149" t="s">
        <v>1</v>
      </c>
      <c r="L405" s="147"/>
      <c r="M405" s="151"/>
      <c r="T405" s="152"/>
      <c r="AT405" s="149" t="s">
        <v>144</v>
      </c>
      <c r="AU405" s="149" t="s">
        <v>84</v>
      </c>
      <c r="AV405" s="12" t="s">
        <v>82</v>
      </c>
      <c r="AW405" s="12" t="s">
        <v>32</v>
      </c>
      <c r="AX405" s="12" t="s">
        <v>74</v>
      </c>
      <c r="AY405" s="149" t="s">
        <v>136</v>
      </c>
    </row>
    <row r="406" spans="2:65" s="13" customFormat="1">
      <c r="B406" s="153"/>
      <c r="D406" s="148" t="s">
        <v>144</v>
      </c>
      <c r="E406" s="154" t="s">
        <v>1</v>
      </c>
      <c r="F406" s="155" t="s">
        <v>82</v>
      </c>
      <c r="H406" s="156">
        <v>1</v>
      </c>
      <c r="L406" s="153"/>
      <c r="M406" s="157"/>
      <c r="T406" s="158"/>
      <c r="AT406" s="154" t="s">
        <v>144</v>
      </c>
      <c r="AU406" s="154" t="s">
        <v>84</v>
      </c>
      <c r="AV406" s="13" t="s">
        <v>84</v>
      </c>
      <c r="AW406" s="13" t="s">
        <v>32</v>
      </c>
      <c r="AX406" s="13" t="s">
        <v>74</v>
      </c>
      <c r="AY406" s="154" t="s">
        <v>136</v>
      </c>
    </row>
    <row r="407" spans="2:65" s="14" customFormat="1">
      <c r="B407" s="159"/>
      <c r="D407" s="148" t="s">
        <v>144</v>
      </c>
      <c r="E407" s="160" t="s">
        <v>1</v>
      </c>
      <c r="F407" s="161" t="s">
        <v>146</v>
      </c>
      <c r="H407" s="162">
        <v>1</v>
      </c>
      <c r="L407" s="159"/>
      <c r="M407" s="163"/>
      <c r="T407" s="164"/>
      <c r="AT407" s="160" t="s">
        <v>144</v>
      </c>
      <c r="AU407" s="160" t="s">
        <v>84</v>
      </c>
      <c r="AV407" s="14" t="s">
        <v>142</v>
      </c>
      <c r="AW407" s="14" t="s">
        <v>32</v>
      </c>
      <c r="AX407" s="14" t="s">
        <v>82</v>
      </c>
      <c r="AY407" s="160" t="s">
        <v>136</v>
      </c>
    </row>
    <row r="408" spans="2:65" s="1" customFormat="1" ht="14.4" customHeight="1">
      <c r="B408" s="134"/>
      <c r="C408" s="135" t="s">
        <v>388</v>
      </c>
      <c r="D408" s="135" t="s">
        <v>138</v>
      </c>
      <c r="E408" s="136" t="s">
        <v>389</v>
      </c>
      <c r="F408" s="137" t="s">
        <v>390</v>
      </c>
      <c r="G408" s="138" t="s">
        <v>141</v>
      </c>
      <c r="H408" s="139">
        <v>2</v>
      </c>
      <c r="I408" s="140"/>
      <c r="J408" s="140">
        <f>ROUND(I408*H408,2)</f>
        <v>0</v>
      </c>
      <c r="K408" s="141"/>
      <c r="L408" s="28"/>
      <c r="M408" s="142" t="s">
        <v>1</v>
      </c>
      <c r="N408" s="111" t="s">
        <v>39</v>
      </c>
      <c r="O408" s="143">
        <v>0.1</v>
      </c>
      <c r="P408" s="143">
        <f>O408*H408</f>
        <v>0.2</v>
      </c>
      <c r="Q408" s="143">
        <v>0</v>
      </c>
      <c r="R408" s="143">
        <f>Q408*H408</f>
        <v>0</v>
      </c>
      <c r="S408" s="143">
        <v>0</v>
      </c>
      <c r="T408" s="144">
        <f>S408*H408</f>
        <v>0</v>
      </c>
      <c r="AR408" s="145" t="s">
        <v>142</v>
      </c>
      <c r="AT408" s="145" t="s">
        <v>138</v>
      </c>
      <c r="AU408" s="145" t="s">
        <v>84</v>
      </c>
      <c r="AY408" s="16" t="s">
        <v>136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6" t="s">
        <v>82</v>
      </c>
      <c r="BK408" s="146">
        <f>ROUND(I408*H408,2)</f>
        <v>0</v>
      </c>
      <c r="BL408" s="16" t="s">
        <v>142</v>
      </c>
      <c r="BM408" s="145" t="s">
        <v>391</v>
      </c>
    </row>
    <row r="409" spans="2:65" s="12" customFormat="1">
      <c r="B409" s="147"/>
      <c r="D409" s="148" t="s">
        <v>144</v>
      </c>
      <c r="E409" s="149" t="s">
        <v>1</v>
      </c>
      <c r="F409" s="150" t="s">
        <v>145</v>
      </c>
      <c r="H409" s="149" t="s">
        <v>1</v>
      </c>
      <c r="L409" s="147"/>
      <c r="M409" s="151"/>
      <c r="T409" s="152"/>
      <c r="AT409" s="149" t="s">
        <v>144</v>
      </c>
      <c r="AU409" s="149" t="s">
        <v>84</v>
      </c>
      <c r="AV409" s="12" t="s">
        <v>82</v>
      </c>
      <c r="AW409" s="12" t="s">
        <v>32</v>
      </c>
      <c r="AX409" s="12" t="s">
        <v>74</v>
      </c>
      <c r="AY409" s="149" t="s">
        <v>136</v>
      </c>
    </row>
    <row r="410" spans="2:65" s="13" customFormat="1">
      <c r="B410" s="153"/>
      <c r="D410" s="148" t="s">
        <v>144</v>
      </c>
      <c r="E410" s="154" t="s">
        <v>1</v>
      </c>
      <c r="F410" s="155" t="s">
        <v>157</v>
      </c>
      <c r="H410" s="156">
        <v>2</v>
      </c>
      <c r="L410" s="153"/>
      <c r="M410" s="157"/>
      <c r="T410" s="158"/>
      <c r="AT410" s="154" t="s">
        <v>144</v>
      </c>
      <c r="AU410" s="154" t="s">
        <v>84</v>
      </c>
      <c r="AV410" s="13" t="s">
        <v>84</v>
      </c>
      <c r="AW410" s="13" t="s">
        <v>32</v>
      </c>
      <c r="AX410" s="13" t="s">
        <v>74</v>
      </c>
      <c r="AY410" s="154" t="s">
        <v>136</v>
      </c>
    </row>
    <row r="411" spans="2:65" s="14" customFormat="1">
      <c r="B411" s="159"/>
      <c r="D411" s="148" t="s">
        <v>144</v>
      </c>
      <c r="E411" s="160" t="s">
        <v>1</v>
      </c>
      <c r="F411" s="161" t="s">
        <v>146</v>
      </c>
      <c r="H411" s="162">
        <v>2</v>
      </c>
      <c r="L411" s="159"/>
      <c r="M411" s="163"/>
      <c r="T411" s="164"/>
      <c r="AT411" s="160" t="s">
        <v>144</v>
      </c>
      <c r="AU411" s="160" t="s">
        <v>84</v>
      </c>
      <c r="AV411" s="14" t="s">
        <v>142</v>
      </c>
      <c r="AW411" s="14" t="s">
        <v>32</v>
      </c>
      <c r="AX411" s="14" t="s">
        <v>82</v>
      </c>
      <c r="AY411" s="160" t="s">
        <v>136</v>
      </c>
    </row>
    <row r="412" spans="2:65" s="1" customFormat="1" ht="14.4" customHeight="1">
      <c r="B412" s="134"/>
      <c r="C412" s="135" t="s">
        <v>392</v>
      </c>
      <c r="D412" s="135" t="s">
        <v>138</v>
      </c>
      <c r="E412" s="136" t="s">
        <v>393</v>
      </c>
      <c r="F412" s="137" t="s">
        <v>394</v>
      </c>
      <c r="G412" s="138" t="s">
        <v>141</v>
      </c>
      <c r="H412" s="139">
        <v>3</v>
      </c>
      <c r="I412" s="140"/>
      <c r="J412" s="140">
        <f>ROUND(I412*H412,2)</f>
        <v>0</v>
      </c>
      <c r="K412" s="141"/>
      <c r="L412" s="28"/>
      <c r="M412" s="142" t="s">
        <v>1</v>
      </c>
      <c r="N412" s="111" t="s">
        <v>39</v>
      </c>
      <c r="O412" s="143">
        <v>0.44400000000000001</v>
      </c>
      <c r="P412" s="143">
        <f>O412*H412</f>
        <v>1.3320000000000001</v>
      </c>
      <c r="Q412" s="143">
        <v>0</v>
      </c>
      <c r="R412" s="143">
        <f>Q412*H412</f>
        <v>0</v>
      </c>
      <c r="S412" s="143">
        <v>0</v>
      </c>
      <c r="T412" s="144">
        <f>S412*H412</f>
        <v>0</v>
      </c>
      <c r="AR412" s="145" t="s">
        <v>142</v>
      </c>
      <c r="AT412" s="145" t="s">
        <v>138</v>
      </c>
      <c r="AU412" s="145" t="s">
        <v>84</v>
      </c>
      <c r="AY412" s="16" t="s">
        <v>136</v>
      </c>
      <c r="BE412" s="146">
        <f>IF(N412="základní",J412,0)</f>
        <v>0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6" t="s">
        <v>82</v>
      </c>
      <c r="BK412" s="146">
        <f>ROUND(I412*H412,2)</f>
        <v>0</v>
      </c>
      <c r="BL412" s="16" t="s">
        <v>142</v>
      </c>
      <c r="BM412" s="145" t="s">
        <v>395</v>
      </c>
    </row>
    <row r="413" spans="2:65" s="12" customFormat="1">
      <c r="B413" s="147"/>
      <c r="D413" s="148" t="s">
        <v>144</v>
      </c>
      <c r="E413" s="149" t="s">
        <v>1</v>
      </c>
      <c r="F413" s="150" t="s">
        <v>145</v>
      </c>
      <c r="H413" s="149" t="s">
        <v>1</v>
      </c>
      <c r="L413" s="147"/>
      <c r="M413" s="151"/>
      <c r="T413" s="152"/>
      <c r="AT413" s="149" t="s">
        <v>144</v>
      </c>
      <c r="AU413" s="149" t="s">
        <v>84</v>
      </c>
      <c r="AV413" s="12" t="s">
        <v>82</v>
      </c>
      <c r="AW413" s="12" t="s">
        <v>32</v>
      </c>
      <c r="AX413" s="12" t="s">
        <v>74</v>
      </c>
      <c r="AY413" s="149" t="s">
        <v>136</v>
      </c>
    </row>
    <row r="414" spans="2:65" s="13" customFormat="1">
      <c r="B414" s="153"/>
      <c r="D414" s="148" t="s">
        <v>144</v>
      </c>
      <c r="E414" s="154" t="s">
        <v>1</v>
      </c>
      <c r="F414" s="155" t="s">
        <v>371</v>
      </c>
      <c r="H414" s="156">
        <v>3</v>
      </c>
      <c r="L414" s="153"/>
      <c r="M414" s="157"/>
      <c r="T414" s="158"/>
      <c r="AT414" s="154" t="s">
        <v>144</v>
      </c>
      <c r="AU414" s="154" t="s">
        <v>84</v>
      </c>
      <c r="AV414" s="13" t="s">
        <v>84</v>
      </c>
      <c r="AW414" s="13" t="s">
        <v>32</v>
      </c>
      <c r="AX414" s="13" t="s">
        <v>74</v>
      </c>
      <c r="AY414" s="154" t="s">
        <v>136</v>
      </c>
    </row>
    <row r="415" spans="2:65" s="14" customFormat="1">
      <c r="B415" s="159"/>
      <c r="D415" s="148" t="s">
        <v>144</v>
      </c>
      <c r="E415" s="160" t="s">
        <v>1</v>
      </c>
      <c r="F415" s="161" t="s">
        <v>146</v>
      </c>
      <c r="H415" s="162">
        <v>3</v>
      </c>
      <c r="L415" s="159"/>
      <c r="M415" s="163"/>
      <c r="T415" s="164"/>
      <c r="AT415" s="160" t="s">
        <v>144</v>
      </c>
      <c r="AU415" s="160" t="s">
        <v>84</v>
      </c>
      <c r="AV415" s="14" t="s">
        <v>142</v>
      </c>
      <c r="AW415" s="14" t="s">
        <v>32</v>
      </c>
      <c r="AX415" s="14" t="s">
        <v>82</v>
      </c>
      <c r="AY415" s="160" t="s">
        <v>136</v>
      </c>
    </row>
    <row r="416" spans="2:65" s="1" customFormat="1" ht="14.4" customHeight="1">
      <c r="B416" s="134"/>
      <c r="C416" s="135" t="s">
        <v>396</v>
      </c>
      <c r="D416" s="135" t="s">
        <v>138</v>
      </c>
      <c r="E416" s="136" t="s">
        <v>397</v>
      </c>
      <c r="F416" s="137" t="s">
        <v>398</v>
      </c>
      <c r="G416" s="138" t="s">
        <v>141</v>
      </c>
      <c r="H416" s="139">
        <v>1</v>
      </c>
      <c r="I416" s="140"/>
      <c r="J416" s="140">
        <f>ROUND(I416*H416,2)</f>
        <v>0</v>
      </c>
      <c r="K416" s="141"/>
      <c r="L416" s="28"/>
      <c r="M416" s="142" t="s">
        <v>1</v>
      </c>
      <c r="N416" s="111" t="s">
        <v>39</v>
      </c>
      <c r="O416" s="143">
        <v>0.78600000000000003</v>
      </c>
      <c r="P416" s="143">
        <f>O416*H416</f>
        <v>0.78600000000000003</v>
      </c>
      <c r="Q416" s="143">
        <v>0</v>
      </c>
      <c r="R416" s="143">
        <f>Q416*H416</f>
        <v>0</v>
      </c>
      <c r="S416" s="143">
        <v>0</v>
      </c>
      <c r="T416" s="144">
        <f>S416*H416</f>
        <v>0</v>
      </c>
      <c r="AR416" s="145" t="s">
        <v>142</v>
      </c>
      <c r="AT416" s="145" t="s">
        <v>138</v>
      </c>
      <c r="AU416" s="145" t="s">
        <v>84</v>
      </c>
      <c r="AY416" s="16" t="s">
        <v>136</v>
      </c>
      <c r="BE416" s="146">
        <f>IF(N416="základní",J416,0)</f>
        <v>0</v>
      </c>
      <c r="BF416" s="146">
        <f>IF(N416="snížená",J416,0)</f>
        <v>0</v>
      </c>
      <c r="BG416" s="146">
        <f>IF(N416="zákl. přenesená",J416,0)</f>
        <v>0</v>
      </c>
      <c r="BH416" s="146">
        <f>IF(N416="sníž. přenesená",J416,0)</f>
        <v>0</v>
      </c>
      <c r="BI416" s="146">
        <f>IF(N416="nulová",J416,0)</f>
        <v>0</v>
      </c>
      <c r="BJ416" s="16" t="s">
        <v>82</v>
      </c>
      <c r="BK416" s="146">
        <f>ROUND(I416*H416,2)</f>
        <v>0</v>
      </c>
      <c r="BL416" s="16" t="s">
        <v>142</v>
      </c>
      <c r="BM416" s="145" t="s">
        <v>399</v>
      </c>
    </row>
    <row r="417" spans="2:65" s="12" customFormat="1">
      <c r="B417" s="147"/>
      <c r="D417" s="148" t="s">
        <v>144</v>
      </c>
      <c r="E417" s="149" t="s">
        <v>1</v>
      </c>
      <c r="F417" s="150" t="s">
        <v>145</v>
      </c>
      <c r="H417" s="149" t="s">
        <v>1</v>
      </c>
      <c r="L417" s="147"/>
      <c r="M417" s="151"/>
      <c r="T417" s="152"/>
      <c r="AT417" s="149" t="s">
        <v>144</v>
      </c>
      <c r="AU417" s="149" t="s">
        <v>84</v>
      </c>
      <c r="AV417" s="12" t="s">
        <v>82</v>
      </c>
      <c r="AW417" s="12" t="s">
        <v>32</v>
      </c>
      <c r="AX417" s="12" t="s">
        <v>74</v>
      </c>
      <c r="AY417" s="149" t="s">
        <v>136</v>
      </c>
    </row>
    <row r="418" spans="2:65" s="13" customFormat="1">
      <c r="B418" s="153"/>
      <c r="D418" s="148" t="s">
        <v>144</v>
      </c>
      <c r="E418" s="154" t="s">
        <v>1</v>
      </c>
      <c r="F418" s="155" t="s">
        <v>82</v>
      </c>
      <c r="H418" s="156">
        <v>1</v>
      </c>
      <c r="L418" s="153"/>
      <c r="M418" s="157"/>
      <c r="T418" s="158"/>
      <c r="AT418" s="154" t="s">
        <v>144</v>
      </c>
      <c r="AU418" s="154" t="s">
        <v>84</v>
      </c>
      <c r="AV418" s="13" t="s">
        <v>84</v>
      </c>
      <c r="AW418" s="13" t="s">
        <v>32</v>
      </c>
      <c r="AX418" s="13" t="s">
        <v>74</v>
      </c>
      <c r="AY418" s="154" t="s">
        <v>136</v>
      </c>
    </row>
    <row r="419" spans="2:65" s="14" customFormat="1">
      <c r="B419" s="159"/>
      <c r="D419" s="148" t="s">
        <v>144</v>
      </c>
      <c r="E419" s="160" t="s">
        <v>1</v>
      </c>
      <c r="F419" s="161" t="s">
        <v>146</v>
      </c>
      <c r="H419" s="162">
        <v>1</v>
      </c>
      <c r="L419" s="159"/>
      <c r="M419" s="163"/>
      <c r="T419" s="164"/>
      <c r="AT419" s="160" t="s">
        <v>144</v>
      </c>
      <c r="AU419" s="160" t="s">
        <v>84</v>
      </c>
      <c r="AV419" s="14" t="s">
        <v>142</v>
      </c>
      <c r="AW419" s="14" t="s">
        <v>32</v>
      </c>
      <c r="AX419" s="14" t="s">
        <v>82</v>
      </c>
      <c r="AY419" s="160" t="s">
        <v>136</v>
      </c>
    </row>
    <row r="420" spans="2:65" s="1" customFormat="1" ht="19.75" customHeight="1">
      <c r="B420" s="134"/>
      <c r="C420" s="135" t="s">
        <v>400</v>
      </c>
      <c r="D420" s="135" t="s">
        <v>138</v>
      </c>
      <c r="E420" s="136" t="s">
        <v>401</v>
      </c>
      <c r="F420" s="137" t="s">
        <v>402</v>
      </c>
      <c r="G420" s="138" t="s">
        <v>141</v>
      </c>
      <c r="H420" s="139">
        <v>28</v>
      </c>
      <c r="I420" s="140"/>
      <c r="J420" s="140">
        <f>ROUND(I420*H420,2)</f>
        <v>0</v>
      </c>
      <c r="K420" s="141"/>
      <c r="L420" s="28"/>
      <c r="M420" s="142" t="s">
        <v>1</v>
      </c>
      <c r="N420" s="111" t="s">
        <v>39</v>
      </c>
      <c r="O420" s="143">
        <v>1E-3</v>
      </c>
      <c r="P420" s="143">
        <f>O420*H420</f>
        <v>2.8000000000000001E-2</v>
      </c>
      <c r="Q420" s="143">
        <v>0</v>
      </c>
      <c r="R420" s="143">
        <f>Q420*H420</f>
        <v>0</v>
      </c>
      <c r="S420" s="143">
        <v>0</v>
      </c>
      <c r="T420" s="144">
        <f>S420*H420</f>
        <v>0</v>
      </c>
      <c r="AR420" s="145" t="s">
        <v>142</v>
      </c>
      <c r="AT420" s="145" t="s">
        <v>138</v>
      </c>
      <c r="AU420" s="145" t="s">
        <v>84</v>
      </c>
      <c r="AY420" s="16" t="s">
        <v>136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6" t="s">
        <v>82</v>
      </c>
      <c r="BK420" s="146">
        <f>ROUND(I420*H420,2)</f>
        <v>0</v>
      </c>
      <c r="BL420" s="16" t="s">
        <v>142</v>
      </c>
      <c r="BM420" s="145" t="s">
        <v>403</v>
      </c>
    </row>
    <row r="421" spans="2:65" s="12" customFormat="1">
      <c r="B421" s="147"/>
      <c r="D421" s="148" t="s">
        <v>144</v>
      </c>
      <c r="E421" s="149" t="s">
        <v>1</v>
      </c>
      <c r="F421" s="150" t="s">
        <v>145</v>
      </c>
      <c r="H421" s="149" t="s">
        <v>1</v>
      </c>
      <c r="L421" s="147"/>
      <c r="M421" s="151"/>
      <c r="T421" s="152"/>
      <c r="AT421" s="149" t="s">
        <v>144</v>
      </c>
      <c r="AU421" s="149" t="s">
        <v>84</v>
      </c>
      <c r="AV421" s="12" t="s">
        <v>82</v>
      </c>
      <c r="AW421" s="12" t="s">
        <v>32</v>
      </c>
      <c r="AX421" s="12" t="s">
        <v>74</v>
      </c>
      <c r="AY421" s="149" t="s">
        <v>136</v>
      </c>
    </row>
    <row r="422" spans="2:65" s="13" customFormat="1">
      <c r="B422" s="153"/>
      <c r="D422" s="148" t="s">
        <v>144</v>
      </c>
      <c r="E422" s="154" t="s">
        <v>1</v>
      </c>
      <c r="F422" s="155" t="s">
        <v>404</v>
      </c>
      <c r="H422" s="156">
        <v>28</v>
      </c>
      <c r="L422" s="153"/>
      <c r="M422" s="157"/>
      <c r="T422" s="158"/>
      <c r="AT422" s="154" t="s">
        <v>144</v>
      </c>
      <c r="AU422" s="154" t="s">
        <v>84</v>
      </c>
      <c r="AV422" s="13" t="s">
        <v>84</v>
      </c>
      <c r="AW422" s="13" t="s">
        <v>32</v>
      </c>
      <c r="AX422" s="13" t="s">
        <v>74</v>
      </c>
      <c r="AY422" s="154" t="s">
        <v>136</v>
      </c>
    </row>
    <row r="423" spans="2:65" s="14" customFormat="1">
      <c r="B423" s="159"/>
      <c r="D423" s="148" t="s">
        <v>144</v>
      </c>
      <c r="E423" s="160" t="s">
        <v>1</v>
      </c>
      <c r="F423" s="161" t="s">
        <v>146</v>
      </c>
      <c r="H423" s="162">
        <v>28</v>
      </c>
      <c r="L423" s="159"/>
      <c r="M423" s="163"/>
      <c r="T423" s="164"/>
      <c r="AT423" s="160" t="s">
        <v>144</v>
      </c>
      <c r="AU423" s="160" t="s">
        <v>84</v>
      </c>
      <c r="AV423" s="14" t="s">
        <v>142</v>
      </c>
      <c r="AW423" s="14" t="s">
        <v>32</v>
      </c>
      <c r="AX423" s="14" t="s">
        <v>82</v>
      </c>
      <c r="AY423" s="160" t="s">
        <v>136</v>
      </c>
    </row>
    <row r="424" spans="2:65" s="1" customFormat="1" ht="19.75" customHeight="1">
      <c r="B424" s="134"/>
      <c r="C424" s="135" t="s">
        <v>405</v>
      </c>
      <c r="D424" s="135" t="s">
        <v>138</v>
      </c>
      <c r="E424" s="136" t="s">
        <v>406</v>
      </c>
      <c r="F424" s="137" t="s">
        <v>407</v>
      </c>
      <c r="G424" s="138" t="s">
        <v>141</v>
      </c>
      <c r="H424" s="139">
        <v>42</v>
      </c>
      <c r="I424" s="140"/>
      <c r="J424" s="140">
        <f>ROUND(I424*H424,2)</f>
        <v>0</v>
      </c>
      <c r="K424" s="141"/>
      <c r="L424" s="28"/>
      <c r="M424" s="142" t="s">
        <v>1</v>
      </c>
      <c r="N424" s="111" t="s">
        <v>39</v>
      </c>
      <c r="O424" s="143">
        <v>3.0000000000000001E-3</v>
      </c>
      <c r="P424" s="143">
        <f>O424*H424</f>
        <v>0.126</v>
      </c>
      <c r="Q424" s="143">
        <v>0</v>
      </c>
      <c r="R424" s="143">
        <f>Q424*H424</f>
        <v>0</v>
      </c>
      <c r="S424" s="143">
        <v>0</v>
      </c>
      <c r="T424" s="144">
        <f>S424*H424</f>
        <v>0</v>
      </c>
      <c r="AR424" s="145" t="s">
        <v>142</v>
      </c>
      <c r="AT424" s="145" t="s">
        <v>138</v>
      </c>
      <c r="AU424" s="145" t="s">
        <v>84</v>
      </c>
      <c r="AY424" s="16" t="s">
        <v>136</v>
      </c>
      <c r="BE424" s="146">
        <f>IF(N424="základní",J424,0)</f>
        <v>0</v>
      </c>
      <c r="BF424" s="146">
        <f>IF(N424="snížená",J424,0)</f>
        <v>0</v>
      </c>
      <c r="BG424" s="146">
        <f>IF(N424="zákl. přenesená",J424,0)</f>
        <v>0</v>
      </c>
      <c r="BH424" s="146">
        <f>IF(N424="sníž. přenesená",J424,0)</f>
        <v>0</v>
      </c>
      <c r="BI424" s="146">
        <f>IF(N424="nulová",J424,0)</f>
        <v>0</v>
      </c>
      <c r="BJ424" s="16" t="s">
        <v>82</v>
      </c>
      <c r="BK424" s="146">
        <f>ROUND(I424*H424,2)</f>
        <v>0</v>
      </c>
      <c r="BL424" s="16" t="s">
        <v>142</v>
      </c>
      <c r="BM424" s="145" t="s">
        <v>408</v>
      </c>
    </row>
    <row r="425" spans="2:65" s="12" customFormat="1">
      <c r="B425" s="147"/>
      <c r="D425" s="148" t="s">
        <v>144</v>
      </c>
      <c r="E425" s="149" t="s">
        <v>1</v>
      </c>
      <c r="F425" s="150" t="s">
        <v>145</v>
      </c>
      <c r="H425" s="149" t="s">
        <v>1</v>
      </c>
      <c r="L425" s="147"/>
      <c r="M425" s="151"/>
      <c r="T425" s="152"/>
      <c r="AT425" s="149" t="s">
        <v>144</v>
      </c>
      <c r="AU425" s="149" t="s">
        <v>84</v>
      </c>
      <c r="AV425" s="12" t="s">
        <v>82</v>
      </c>
      <c r="AW425" s="12" t="s">
        <v>32</v>
      </c>
      <c r="AX425" s="12" t="s">
        <v>74</v>
      </c>
      <c r="AY425" s="149" t="s">
        <v>136</v>
      </c>
    </row>
    <row r="426" spans="2:65" s="13" customFormat="1">
      <c r="B426" s="153"/>
      <c r="D426" s="148" t="s">
        <v>144</v>
      </c>
      <c r="E426" s="154" t="s">
        <v>1</v>
      </c>
      <c r="F426" s="155" t="s">
        <v>409</v>
      </c>
      <c r="H426" s="156">
        <v>42</v>
      </c>
      <c r="L426" s="153"/>
      <c r="M426" s="157"/>
      <c r="T426" s="158"/>
      <c r="AT426" s="154" t="s">
        <v>144</v>
      </c>
      <c r="AU426" s="154" t="s">
        <v>84</v>
      </c>
      <c r="AV426" s="13" t="s">
        <v>84</v>
      </c>
      <c r="AW426" s="13" t="s">
        <v>32</v>
      </c>
      <c r="AX426" s="13" t="s">
        <v>74</v>
      </c>
      <c r="AY426" s="154" t="s">
        <v>136</v>
      </c>
    </row>
    <row r="427" spans="2:65" s="14" customFormat="1">
      <c r="B427" s="159"/>
      <c r="D427" s="148" t="s">
        <v>144</v>
      </c>
      <c r="E427" s="160" t="s">
        <v>1</v>
      </c>
      <c r="F427" s="161" t="s">
        <v>146</v>
      </c>
      <c r="H427" s="162">
        <v>42</v>
      </c>
      <c r="L427" s="159"/>
      <c r="M427" s="163"/>
      <c r="T427" s="164"/>
      <c r="AT427" s="160" t="s">
        <v>144</v>
      </c>
      <c r="AU427" s="160" t="s">
        <v>84</v>
      </c>
      <c r="AV427" s="14" t="s">
        <v>142</v>
      </c>
      <c r="AW427" s="14" t="s">
        <v>32</v>
      </c>
      <c r="AX427" s="14" t="s">
        <v>82</v>
      </c>
      <c r="AY427" s="160" t="s">
        <v>136</v>
      </c>
    </row>
    <row r="428" spans="2:65" s="1" customFormat="1" ht="19.75" customHeight="1">
      <c r="B428" s="134"/>
      <c r="C428" s="135" t="s">
        <v>410</v>
      </c>
      <c r="D428" s="135" t="s">
        <v>138</v>
      </c>
      <c r="E428" s="136" t="s">
        <v>411</v>
      </c>
      <c r="F428" s="137" t="s">
        <v>412</v>
      </c>
      <c r="G428" s="138" t="s">
        <v>141</v>
      </c>
      <c r="H428" s="139">
        <v>14</v>
      </c>
      <c r="I428" s="140"/>
      <c r="J428" s="140">
        <f>ROUND(I428*H428,2)</f>
        <v>0</v>
      </c>
      <c r="K428" s="141"/>
      <c r="L428" s="28"/>
      <c r="M428" s="142" t="s">
        <v>1</v>
      </c>
      <c r="N428" s="111" t="s">
        <v>39</v>
      </c>
      <c r="O428" s="143">
        <v>8.9999999999999993E-3</v>
      </c>
      <c r="P428" s="143">
        <f>O428*H428</f>
        <v>0.126</v>
      </c>
      <c r="Q428" s="143">
        <v>0</v>
      </c>
      <c r="R428" s="143">
        <f>Q428*H428</f>
        <v>0</v>
      </c>
      <c r="S428" s="143">
        <v>0</v>
      </c>
      <c r="T428" s="144">
        <f>S428*H428</f>
        <v>0</v>
      </c>
      <c r="AR428" s="145" t="s">
        <v>142</v>
      </c>
      <c r="AT428" s="145" t="s">
        <v>138</v>
      </c>
      <c r="AU428" s="145" t="s">
        <v>84</v>
      </c>
      <c r="AY428" s="16" t="s">
        <v>136</v>
      </c>
      <c r="BE428" s="146">
        <f>IF(N428="základní",J428,0)</f>
        <v>0</v>
      </c>
      <c r="BF428" s="146">
        <f>IF(N428="snížená",J428,0)</f>
        <v>0</v>
      </c>
      <c r="BG428" s="146">
        <f>IF(N428="zákl. přenesená",J428,0)</f>
        <v>0</v>
      </c>
      <c r="BH428" s="146">
        <f>IF(N428="sníž. přenesená",J428,0)</f>
        <v>0</v>
      </c>
      <c r="BI428" s="146">
        <f>IF(N428="nulová",J428,0)</f>
        <v>0</v>
      </c>
      <c r="BJ428" s="16" t="s">
        <v>82</v>
      </c>
      <c r="BK428" s="146">
        <f>ROUND(I428*H428,2)</f>
        <v>0</v>
      </c>
      <c r="BL428" s="16" t="s">
        <v>142</v>
      </c>
      <c r="BM428" s="145" t="s">
        <v>413</v>
      </c>
    </row>
    <row r="429" spans="2:65" s="12" customFormat="1">
      <c r="B429" s="147"/>
      <c r="D429" s="148" t="s">
        <v>144</v>
      </c>
      <c r="E429" s="149" t="s">
        <v>1</v>
      </c>
      <c r="F429" s="150" t="s">
        <v>145</v>
      </c>
      <c r="H429" s="149" t="s">
        <v>1</v>
      </c>
      <c r="L429" s="147"/>
      <c r="M429" s="151"/>
      <c r="T429" s="152"/>
      <c r="AT429" s="149" t="s">
        <v>144</v>
      </c>
      <c r="AU429" s="149" t="s">
        <v>84</v>
      </c>
      <c r="AV429" s="12" t="s">
        <v>82</v>
      </c>
      <c r="AW429" s="12" t="s">
        <v>32</v>
      </c>
      <c r="AX429" s="12" t="s">
        <v>74</v>
      </c>
      <c r="AY429" s="149" t="s">
        <v>136</v>
      </c>
    </row>
    <row r="430" spans="2:65" s="13" customFormat="1">
      <c r="B430" s="153"/>
      <c r="D430" s="148" t="s">
        <v>144</v>
      </c>
      <c r="E430" s="154" t="s">
        <v>1</v>
      </c>
      <c r="F430" s="155" t="s">
        <v>414</v>
      </c>
      <c r="H430" s="156">
        <v>14</v>
      </c>
      <c r="L430" s="153"/>
      <c r="M430" s="157"/>
      <c r="T430" s="158"/>
      <c r="AT430" s="154" t="s">
        <v>144</v>
      </c>
      <c r="AU430" s="154" t="s">
        <v>84</v>
      </c>
      <c r="AV430" s="13" t="s">
        <v>84</v>
      </c>
      <c r="AW430" s="13" t="s">
        <v>32</v>
      </c>
      <c r="AX430" s="13" t="s">
        <v>74</v>
      </c>
      <c r="AY430" s="154" t="s">
        <v>136</v>
      </c>
    </row>
    <row r="431" spans="2:65" s="14" customFormat="1">
      <c r="B431" s="159"/>
      <c r="D431" s="148" t="s">
        <v>144</v>
      </c>
      <c r="E431" s="160" t="s">
        <v>1</v>
      </c>
      <c r="F431" s="161" t="s">
        <v>146</v>
      </c>
      <c r="H431" s="162">
        <v>14</v>
      </c>
      <c r="L431" s="159"/>
      <c r="M431" s="163"/>
      <c r="T431" s="164"/>
      <c r="AT431" s="160" t="s">
        <v>144</v>
      </c>
      <c r="AU431" s="160" t="s">
        <v>84</v>
      </c>
      <c r="AV431" s="14" t="s">
        <v>142</v>
      </c>
      <c r="AW431" s="14" t="s">
        <v>32</v>
      </c>
      <c r="AX431" s="14" t="s">
        <v>82</v>
      </c>
      <c r="AY431" s="160" t="s">
        <v>136</v>
      </c>
    </row>
    <row r="432" spans="2:65" s="1" customFormat="1" ht="19.75" customHeight="1">
      <c r="B432" s="134"/>
      <c r="C432" s="135" t="s">
        <v>415</v>
      </c>
      <c r="D432" s="135" t="s">
        <v>138</v>
      </c>
      <c r="E432" s="136" t="s">
        <v>416</v>
      </c>
      <c r="F432" s="137" t="s">
        <v>417</v>
      </c>
      <c r="G432" s="138" t="s">
        <v>141</v>
      </c>
      <c r="H432" s="139">
        <v>28</v>
      </c>
      <c r="I432" s="140"/>
      <c r="J432" s="140">
        <f>ROUND(I432*H432,2)</f>
        <v>0</v>
      </c>
      <c r="K432" s="141"/>
      <c r="L432" s="28"/>
      <c r="M432" s="142" t="s">
        <v>1</v>
      </c>
      <c r="N432" s="111" t="s">
        <v>39</v>
      </c>
      <c r="O432" s="143">
        <v>1E-3</v>
      </c>
      <c r="P432" s="143">
        <f>O432*H432</f>
        <v>2.8000000000000001E-2</v>
      </c>
      <c r="Q432" s="143">
        <v>0</v>
      </c>
      <c r="R432" s="143">
        <f>Q432*H432</f>
        <v>0</v>
      </c>
      <c r="S432" s="143">
        <v>0</v>
      </c>
      <c r="T432" s="144">
        <f>S432*H432</f>
        <v>0</v>
      </c>
      <c r="AR432" s="145" t="s">
        <v>142</v>
      </c>
      <c r="AT432" s="145" t="s">
        <v>138</v>
      </c>
      <c r="AU432" s="145" t="s">
        <v>84</v>
      </c>
      <c r="AY432" s="16" t="s">
        <v>136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6" t="s">
        <v>82</v>
      </c>
      <c r="BK432" s="146">
        <f>ROUND(I432*H432,2)</f>
        <v>0</v>
      </c>
      <c r="BL432" s="16" t="s">
        <v>142</v>
      </c>
      <c r="BM432" s="145" t="s">
        <v>418</v>
      </c>
    </row>
    <row r="433" spans="2:65" s="12" customFormat="1">
      <c r="B433" s="147"/>
      <c r="D433" s="148" t="s">
        <v>144</v>
      </c>
      <c r="E433" s="149" t="s">
        <v>1</v>
      </c>
      <c r="F433" s="150" t="s">
        <v>145</v>
      </c>
      <c r="H433" s="149" t="s">
        <v>1</v>
      </c>
      <c r="L433" s="147"/>
      <c r="M433" s="151"/>
      <c r="T433" s="152"/>
      <c r="AT433" s="149" t="s">
        <v>144</v>
      </c>
      <c r="AU433" s="149" t="s">
        <v>84</v>
      </c>
      <c r="AV433" s="12" t="s">
        <v>82</v>
      </c>
      <c r="AW433" s="12" t="s">
        <v>32</v>
      </c>
      <c r="AX433" s="12" t="s">
        <v>74</v>
      </c>
      <c r="AY433" s="149" t="s">
        <v>136</v>
      </c>
    </row>
    <row r="434" spans="2:65" s="13" customFormat="1">
      <c r="B434" s="153"/>
      <c r="D434" s="148" t="s">
        <v>144</v>
      </c>
      <c r="E434" s="154" t="s">
        <v>1</v>
      </c>
      <c r="F434" s="155" t="s">
        <v>404</v>
      </c>
      <c r="H434" s="156">
        <v>28</v>
      </c>
      <c r="L434" s="153"/>
      <c r="M434" s="157"/>
      <c r="T434" s="158"/>
      <c r="AT434" s="154" t="s">
        <v>144</v>
      </c>
      <c r="AU434" s="154" t="s">
        <v>84</v>
      </c>
      <c r="AV434" s="13" t="s">
        <v>84</v>
      </c>
      <c r="AW434" s="13" t="s">
        <v>32</v>
      </c>
      <c r="AX434" s="13" t="s">
        <v>74</v>
      </c>
      <c r="AY434" s="154" t="s">
        <v>136</v>
      </c>
    </row>
    <row r="435" spans="2:65" s="14" customFormat="1">
      <c r="B435" s="159"/>
      <c r="D435" s="148" t="s">
        <v>144</v>
      </c>
      <c r="E435" s="160" t="s">
        <v>1</v>
      </c>
      <c r="F435" s="161" t="s">
        <v>146</v>
      </c>
      <c r="H435" s="162">
        <v>28</v>
      </c>
      <c r="L435" s="159"/>
      <c r="M435" s="163"/>
      <c r="T435" s="164"/>
      <c r="AT435" s="160" t="s">
        <v>144</v>
      </c>
      <c r="AU435" s="160" t="s">
        <v>84</v>
      </c>
      <c r="AV435" s="14" t="s">
        <v>142</v>
      </c>
      <c r="AW435" s="14" t="s">
        <v>32</v>
      </c>
      <c r="AX435" s="14" t="s">
        <v>82</v>
      </c>
      <c r="AY435" s="160" t="s">
        <v>136</v>
      </c>
    </row>
    <row r="436" spans="2:65" s="1" customFormat="1" ht="19.75" customHeight="1">
      <c r="B436" s="134"/>
      <c r="C436" s="135" t="s">
        <v>419</v>
      </c>
      <c r="D436" s="135" t="s">
        <v>138</v>
      </c>
      <c r="E436" s="136" t="s">
        <v>420</v>
      </c>
      <c r="F436" s="137" t="s">
        <v>421</v>
      </c>
      <c r="G436" s="138" t="s">
        <v>141</v>
      </c>
      <c r="H436" s="139">
        <v>42</v>
      </c>
      <c r="I436" s="140"/>
      <c r="J436" s="140">
        <f>ROUND(I436*H436,2)</f>
        <v>0</v>
      </c>
      <c r="K436" s="141"/>
      <c r="L436" s="28"/>
      <c r="M436" s="142" t="s">
        <v>1</v>
      </c>
      <c r="N436" s="111" t="s">
        <v>39</v>
      </c>
      <c r="O436" s="143">
        <v>3.0000000000000001E-3</v>
      </c>
      <c r="P436" s="143">
        <f>O436*H436</f>
        <v>0.126</v>
      </c>
      <c r="Q436" s="143">
        <v>0</v>
      </c>
      <c r="R436" s="143">
        <f>Q436*H436</f>
        <v>0</v>
      </c>
      <c r="S436" s="143">
        <v>0</v>
      </c>
      <c r="T436" s="144">
        <f>S436*H436</f>
        <v>0</v>
      </c>
      <c r="AR436" s="145" t="s">
        <v>142</v>
      </c>
      <c r="AT436" s="145" t="s">
        <v>138</v>
      </c>
      <c r="AU436" s="145" t="s">
        <v>84</v>
      </c>
      <c r="AY436" s="16" t="s">
        <v>136</v>
      </c>
      <c r="BE436" s="146">
        <f>IF(N436="základní",J436,0)</f>
        <v>0</v>
      </c>
      <c r="BF436" s="146">
        <f>IF(N436="snížená",J436,0)</f>
        <v>0</v>
      </c>
      <c r="BG436" s="146">
        <f>IF(N436="zákl. přenesená",J436,0)</f>
        <v>0</v>
      </c>
      <c r="BH436" s="146">
        <f>IF(N436="sníž. přenesená",J436,0)</f>
        <v>0</v>
      </c>
      <c r="BI436" s="146">
        <f>IF(N436="nulová",J436,0)</f>
        <v>0</v>
      </c>
      <c r="BJ436" s="16" t="s">
        <v>82</v>
      </c>
      <c r="BK436" s="146">
        <f>ROUND(I436*H436,2)</f>
        <v>0</v>
      </c>
      <c r="BL436" s="16" t="s">
        <v>142</v>
      </c>
      <c r="BM436" s="145" t="s">
        <v>422</v>
      </c>
    </row>
    <row r="437" spans="2:65" s="12" customFormat="1">
      <c r="B437" s="147"/>
      <c r="D437" s="148" t="s">
        <v>144</v>
      </c>
      <c r="E437" s="149" t="s">
        <v>1</v>
      </c>
      <c r="F437" s="150" t="s">
        <v>145</v>
      </c>
      <c r="H437" s="149" t="s">
        <v>1</v>
      </c>
      <c r="L437" s="147"/>
      <c r="M437" s="151"/>
      <c r="T437" s="152"/>
      <c r="AT437" s="149" t="s">
        <v>144</v>
      </c>
      <c r="AU437" s="149" t="s">
        <v>84</v>
      </c>
      <c r="AV437" s="12" t="s">
        <v>82</v>
      </c>
      <c r="AW437" s="12" t="s">
        <v>32</v>
      </c>
      <c r="AX437" s="12" t="s">
        <v>74</v>
      </c>
      <c r="AY437" s="149" t="s">
        <v>136</v>
      </c>
    </row>
    <row r="438" spans="2:65" s="13" customFormat="1">
      <c r="B438" s="153"/>
      <c r="D438" s="148" t="s">
        <v>144</v>
      </c>
      <c r="E438" s="154" t="s">
        <v>1</v>
      </c>
      <c r="F438" s="155" t="s">
        <v>409</v>
      </c>
      <c r="H438" s="156">
        <v>42</v>
      </c>
      <c r="L438" s="153"/>
      <c r="M438" s="157"/>
      <c r="T438" s="158"/>
      <c r="AT438" s="154" t="s">
        <v>144</v>
      </c>
      <c r="AU438" s="154" t="s">
        <v>84</v>
      </c>
      <c r="AV438" s="13" t="s">
        <v>84</v>
      </c>
      <c r="AW438" s="13" t="s">
        <v>32</v>
      </c>
      <c r="AX438" s="13" t="s">
        <v>74</v>
      </c>
      <c r="AY438" s="154" t="s">
        <v>136</v>
      </c>
    </row>
    <row r="439" spans="2:65" s="14" customFormat="1">
      <c r="B439" s="159"/>
      <c r="D439" s="148" t="s">
        <v>144</v>
      </c>
      <c r="E439" s="160" t="s">
        <v>1</v>
      </c>
      <c r="F439" s="161" t="s">
        <v>146</v>
      </c>
      <c r="H439" s="162">
        <v>42</v>
      </c>
      <c r="L439" s="159"/>
      <c r="M439" s="163"/>
      <c r="T439" s="164"/>
      <c r="AT439" s="160" t="s">
        <v>144</v>
      </c>
      <c r="AU439" s="160" t="s">
        <v>84</v>
      </c>
      <c r="AV439" s="14" t="s">
        <v>142</v>
      </c>
      <c r="AW439" s="14" t="s">
        <v>32</v>
      </c>
      <c r="AX439" s="14" t="s">
        <v>82</v>
      </c>
      <c r="AY439" s="160" t="s">
        <v>136</v>
      </c>
    </row>
    <row r="440" spans="2:65" s="1" customFormat="1" ht="19.75" customHeight="1">
      <c r="B440" s="134"/>
      <c r="C440" s="135" t="s">
        <v>423</v>
      </c>
      <c r="D440" s="135" t="s">
        <v>138</v>
      </c>
      <c r="E440" s="136" t="s">
        <v>424</v>
      </c>
      <c r="F440" s="137" t="s">
        <v>425</v>
      </c>
      <c r="G440" s="138" t="s">
        <v>141</v>
      </c>
      <c r="H440" s="139">
        <v>14</v>
      </c>
      <c r="I440" s="140"/>
      <c r="J440" s="140">
        <f>ROUND(I440*H440,2)</f>
        <v>0</v>
      </c>
      <c r="K440" s="141"/>
      <c r="L440" s="28"/>
      <c r="M440" s="142" t="s">
        <v>1</v>
      </c>
      <c r="N440" s="111" t="s">
        <v>39</v>
      </c>
      <c r="O440" s="143">
        <v>0.01</v>
      </c>
      <c r="P440" s="143">
        <f>O440*H440</f>
        <v>0.14000000000000001</v>
      </c>
      <c r="Q440" s="143">
        <v>0</v>
      </c>
      <c r="R440" s="143">
        <f>Q440*H440</f>
        <v>0</v>
      </c>
      <c r="S440" s="143">
        <v>0</v>
      </c>
      <c r="T440" s="144">
        <f>S440*H440</f>
        <v>0</v>
      </c>
      <c r="AR440" s="145" t="s">
        <v>142</v>
      </c>
      <c r="AT440" s="145" t="s">
        <v>138</v>
      </c>
      <c r="AU440" s="145" t="s">
        <v>84</v>
      </c>
      <c r="AY440" s="16" t="s">
        <v>136</v>
      </c>
      <c r="BE440" s="146">
        <f>IF(N440="základní",J440,0)</f>
        <v>0</v>
      </c>
      <c r="BF440" s="146">
        <f>IF(N440="snížená",J440,0)</f>
        <v>0</v>
      </c>
      <c r="BG440" s="146">
        <f>IF(N440="zákl. přenesená",J440,0)</f>
        <v>0</v>
      </c>
      <c r="BH440" s="146">
        <f>IF(N440="sníž. přenesená",J440,0)</f>
        <v>0</v>
      </c>
      <c r="BI440" s="146">
        <f>IF(N440="nulová",J440,0)</f>
        <v>0</v>
      </c>
      <c r="BJ440" s="16" t="s">
        <v>82</v>
      </c>
      <c r="BK440" s="146">
        <f>ROUND(I440*H440,2)</f>
        <v>0</v>
      </c>
      <c r="BL440" s="16" t="s">
        <v>142</v>
      </c>
      <c r="BM440" s="145" t="s">
        <v>426</v>
      </c>
    </row>
    <row r="441" spans="2:65" s="12" customFormat="1">
      <c r="B441" s="147"/>
      <c r="D441" s="148" t="s">
        <v>144</v>
      </c>
      <c r="E441" s="149" t="s">
        <v>1</v>
      </c>
      <c r="F441" s="150" t="s">
        <v>145</v>
      </c>
      <c r="H441" s="149" t="s">
        <v>1</v>
      </c>
      <c r="L441" s="147"/>
      <c r="M441" s="151"/>
      <c r="T441" s="152"/>
      <c r="AT441" s="149" t="s">
        <v>144</v>
      </c>
      <c r="AU441" s="149" t="s">
        <v>84</v>
      </c>
      <c r="AV441" s="12" t="s">
        <v>82</v>
      </c>
      <c r="AW441" s="12" t="s">
        <v>32</v>
      </c>
      <c r="AX441" s="12" t="s">
        <v>74</v>
      </c>
      <c r="AY441" s="149" t="s">
        <v>136</v>
      </c>
    </row>
    <row r="442" spans="2:65" s="13" customFormat="1">
      <c r="B442" s="153"/>
      <c r="D442" s="148" t="s">
        <v>144</v>
      </c>
      <c r="E442" s="154" t="s">
        <v>1</v>
      </c>
      <c r="F442" s="155" t="s">
        <v>414</v>
      </c>
      <c r="H442" s="156">
        <v>14</v>
      </c>
      <c r="L442" s="153"/>
      <c r="M442" s="157"/>
      <c r="T442" s="158"/>
      <c r="AT442" s="154" t="s">
        <v>144</v>
      </c>
      <c r="AU442" s="154" t="s">
        <v>84</v>
      </c>
      <c r="AV442" s="13" t="s">
        <v>84</v>
      </c>
      <c r="AW442" s="13" t="s">
        <v>32</v>
      </c>
      <c r="AX442" s="13" t="s">
        <v>74</v>
      </c>
      <c r="AY442" s="154" t="s">
        <v>136</v>
      </c>
    </row>
    <row r="443" spans="2:65" s="14" customFormat="1">
      <c r="B443" s="159"/>
      <c r="D443" s="148" t="s">
        <v>144</v>
      </c>
      <c r="E443" s="160" t="s">
        <v>1</v>
      </c>
      <c r="F443" s="161" t="s">
        <v>146</v>
      </c>
      <c r="H443" s="162">
        <v>14</v>
      </c>
      <c r="L443" s="159"/>
      <c r="M443" s="163"/>
      <c r="T443" s="164"/>
      <c r="AT443" s="160" t="s">
        <v>144</v>
      </c>
      <c r="AU443" s="160" t="s">
        <v>84</v>
      </c>
      <c r="AV443" s="14" t="s">
        <v>142</v>
      </c>
      <c r="AW443" s="14" t="s">
        <v>32</v>
      </c>
      <c r="AX443" s="14" t="s">
        <v>82</v>
      </c>
      <c r="AY443" s="160" t="s">
        <v>136</v>
      </c>
    </row>
    <row r="444" spans="2:65" s="1" customFormat="1" ht="14.4" customHeight="1">
      <c r="B444" s="134"/>
      <c r="C444" s="135" t="s">
        <v>427</v>
      </c>
      <c r="D444" s="135" t="s">
        <v>138</v>
      </c>
      <c r="E444" s="136" t="s">
        <v>428</v>
      </c>
      <c r="F444" s="137" t="s">
        <v>429</v>
      </c>
      <c r="G444" s="138" t="s">
        <v>141</v>
      </c>
      <c r="H444" s="139">
        <v>28</v>
      </c>
      <c r="I444" s="140"/>
      <c r="J444" s="140">
        <f>ROUND(I444*H444,2)</f>
        <v>0</v>
      </c>
      <c r="K444" s="141"/>
      <c r="L444" s="28"/>
      <c r="M444" s="142" t="s">
        <v>1</v>
      </c>
      <c r="N444" s="111" t="s">
        <v>39</v>
      </c>
      <c r="O444" s="143">
        <v>1E-3</v>
      </c>
      <c r="P444" s="143">
        <f>O444*H444</f>
        <v>2.8000000000000001E-2</v>
      </c>
      <c r="Q444" s="143">
        <v>0</v>
      </c>
      <c r="R444" s="143">
        <f>Q444*H444</f>
        <v>0</v>
      </c>
      <c r="S444" s="143">
        <v>0</v>
      </c>
      <c r="T444" s="144">
        <f>S444*H444</f>
        <v>0</v>
      </c>
      <c r="AR444" s="145" t="s">
        <v>142</v>
      </c>
      <c r="AT444" s="145" t="s">
        <v>138</v>
      </c>
      <c r="AU444" s="145" t="s">
        <v>84</v>
      </c>
      <c r="AY444" s="16" t="s">
        <v>136</v>
      </c>
      <c r="BE444" s="146">
        <f>IF(N444="základní",J444,0)</f>
        <v>0</v>
      </c>
      <c r="BF444" s="146">
        <f>IF(N444="snížená",J444,0)</f>
        <v>0</v>
      </c>
      <c r="BG444" s="146">
        <f>IF(N444="zákl. přenesená",J444,0)</f>
        <v>0</v>
      </c>
      <c r="BH444" s="146">
        <f>IF(N444="sníž. přenesená",J444,0)</f>
        <v>0</v>
      </c>
      <c r="BI444" s="146">
        <f>IF(N444="nulová",J444,0)</f>
        <v>0</v>
      </c>
      <c r="BJ444" s="16" t="s">
        <v>82</v>
      </c>
      <c r="BK444" s="146">
        <f>ROUND(I444*H444,2)</f>
        <v>0</v>
      </c>
      <c r="BL444" s="16" t="s">
        <v>142</v>
      </c>
      <c r="BM444" s="145" t="s">
        <v>430</v>
      </c>
    </row>
    <row r="445" spans="2:65" s="12" customFormat="1">
      <c r="B445" s="147"/>
      <c r="D445" s="148" t="s">
        <v>144</v>
      </c>
      <c r="E445" s="149" t="s">
        <v>1</v>
      </c>
      <c r="F445" s="150" t="s">
        <v>145</v>
      </c>
      <c r="H445" s="149" t="s">
        <v>1</v>
      </c>
      <c r="L445" s="147"/>
      <c r="M445" s="151"/>
      <c r="T445" s="152"/>
      <c r="AT445" s="149" t="s">
        <v>144</v>
      </c>
      <c r="AU445" s="149" t="s">
        <v>84</v>
      </c>
      <c r="AV445" s="12" t="s">
        <v>82</v>
      </c>
      <c r="AW445" s="12" t="s">
        <v>32</v>
      </c>
      <c r="AX445" s="12" t="s">
        <v>74</v>
      </c>
      <c r="AY445" s="149" t="s">
        <v>136</v>
      </c>
    </row>
    <row r="446" spans="2:65" s="13" customFormat="1">
      <c r="B446" s="153"/>
      <c r="D446" s="148" t="s">
        <v>144</v>
      </c>
      <c r="E446" s="154" t="s">
        <v>1</v>
      </c>
      <c r="F446" s="155" t="s">
        <v>404</v>
      </c>
      <c r="H446" s="156">
        <v>28</v>
      </c>
      <c r="L446" s="153"/>
      <c r="M446" s="157"/>
      <c r="T446" s="158"/>
      <c r="AT446" s="154" t="s">
        <v>144</v>
      </c>
      <c r="AU446" s="154" t="s">
        <v>84</v>
      </c>
      <c r="AV446" s="13" t="s">
        <v>84</v>
      </c>
      <c r="AW446" s="13" t="s">
        <v>32</v>
      </c>
      <c r="AX446" s="13" t="s">
        <v>74</v>
      </c>
      <c r="AY446" s="154" t="s">
        <v>136</v>
      </c>
    </row>
    <row r="447" spans="2:65" s="14" customFormat="1">
      <c r="B447" s="159"/>
      <c r="D447" s="148" t="s">
        <v>144</v>
      </c>
      <c r="E447" s="160" t="s">
        <v>1</v>
      </c>
      <c r="F447" s="161" t="s">
        <v>146</v>
      </c>
      <c r="H447" s="162">
        <v>28</v>
      </c>
      <c r="L447" s="159"/>
      <c r="M447" s="163"/>
      <c r="T447" s="164"/>
      <c r="AT447" s="160" t="s">
        <v>144</v>
      </c>
      <c r="AU447" s="160" t="s">
        <v>84</v>
      </c>
      <c r="AV447" s="14" t="s">
        <v>142</v>
      </c>
      <c r="AW447" s="14" t="s">
        <v>32</v>
      </c>
      <c r="AX447" s="14" t="s">
        <v>82</v>
      </c>
      <c r="AY447" s="160" t="s">
        <v>136</v>
      </c>
    </row>
    <row r="448" spans="2:65" s="1" customFormat="1" ht="14.4" customHeight="1">
      <c r="B448" s="134"/>
      <c r="C448" s="135" t="s">
        <v>431</v>
      </c>
      <c r="D448" s="135" t="s">
        <v>138</v>
      </c>
      <c r="E448" s="136" t="s">
        <v>432</v>
      </c>
      <c r="F448" s="137" t="s">
        <v>433</v>
      </c>
      <c r="G448" s="138" t="s">
        <v>141</v>
      </c>
      <c r="H448" s="139">
        <v>42</v>
      </c>
      <c r="I448" s="140"/>
      <c r="J448" s="140">
        <f>ROUND(I448*H448,2)</f>
        <v>0</v>
      </c>
      <c r="K448" s="141"/>
      <c r="L448" s="28"/>
      <c r="M448" s="142" t="s">
        <v>1</v>
      </c>
      <c r="N448" s="111" t="s">
        <v>39</v>
      </c>
      <c r="O448" s="143">
        <v>2E-3</v>
      </c>
      <c r="P448" s="143">
        <f>O448*H448</f>
        <v>8.4000000000000005E-2</v>
      </c>
      <c r="Q448" s="143">
        <v>0</v>
      </c>
      <c r="R448" s="143">
        <f>Q448*H448</f>
        <v>0</v>
      </c>
      <c r="S448" s="143">
        <v>0</v>
      </c>
      <c r="T448" s="144">
        <f>S448*H448</f>
        <v>0</v>
      </c>
      <c r="AR448" s="145" t="s">
        <v>142</v>
      </c>
      <c r="AT448" s="145" t="s">
        <v>138</v>
      </c>
      <c r="AU448" s="145" t="s">
        <v>84</v>
      </c>
      <c r="AY448" s="16" t="s">
        <v>136</v>
      </c>
      <c r="BE448" s="146">
        <f>IF(N448="základní",J448,0)</f>
        <v>0</v>
      </c>
      <c r="BF448" s="146">
        <f>IF(N448="snížená",J448,0)</f>
        <v>0</v>
      </c>
      <c r="BG448" s="146">
        <f>IF(N448="zákl. přenesená",J448,0)</f>
        <v>0</v>
      </c>
      <c r="BH448" s="146">
        <f>IF(N448="sníž. přenesená",J448,0)</f>
        <v>0</v>
      </c>
      <c r="BI448" s="146">
        <f>IF(N448="nulová",J448,0)</f>
        <v>0</v>
      </c>
      <c r="BJ448" s="16" t="s">
        <v>82</v>
      </c>
      <c r="BK448" s="146">
        <f>ROUND(I448*H448,2)</f>
        <v>0</v>
      </c>
      <c r="BL448" s="16" t="s">
        <v>142</v>
      </c>
      <c r="BM448" s="145" t="s">
        <v>434</v>
      </c>
    </row>
    <row r="449" spans="2:65" s="12" customFormat="1">
      <c r="B449" s="147"/>
      <c r="D449" s="148" t="s">
        <v>144</v>
      </c>
      <c r="E449" s="149" t="s">
        <v>1</v>
      </c>
      <c r="F449" s="150" t="s">
        <v>145</v>
      </c>
      <c r="H449" s="149" t="s">
        <v>1</v>
      </c>
      <c r="L449" s="147"/>
      <c r="M449" s="151"/>
      <c r="T449" s="152"/>
      <c r="AT449" s="149" t="s">
        <v>144</v>
      </c>
      <c r="AU449" s="149" t="s">
        <v>84</v>
      </c>
      <c r="AV449" s="12" t="s">
        <v>82</v>
      </c>
      <c r="AW449" s="12" t="s">
        <v>32</v>
      </c>
      <c r="AX449" s="12" t="s">
        <v>74</v>
      </c>
      <c r="AY449" s="149" t="s">
        <v>136</v>
      </c>
    </row>
    <row r="450" spans="2:65" s="13" customFormat="1">
      <c r="B450" s="153"/>
      <c r="D450" s="148" t="s">
        <v>144</v>
      </c>
      <c r="E450" s="154" t="s">
        <v>1</v>
      </c>
      <c r="F450" s="155" t="s">
        <v>409</v>
      </c>
      <c r="H450" s="156">
        <v>42</v>
      </c>
      <c r="L450" s="153"/>
      <c r="M450" s="157"/>
      <c r="T450" s="158"/>
      <c r="AT450" s="154" t="s">
        <v>144</v>
      </c>
      <c r="AU450" s="154" t="s">
        <v>84</v>
      </c>
      <c r="AV450" s="13" t="s">
        <v>84</v>
      </c>
      <c r="AW450" s="13" t="s">
        <v>32</v>
      </c>
      <c r="AX450" s="13" t="s">
        <v>74</v>
      </c>
      <c r="AY450" s="154" t="s">
        <v>136</v>
      </c>
    </row>
    <row r="451" spans="2:65" s="14" customFormat="1">
      <c r="B451" s="159"/>
      <c r="D451" s="148" t="s">
        <v>144</v>
      </c>
      <c r="E451" s="160" t="s">
        <v>1</v>
      </c>
      <c r="F451" s="161" t="s">
        <v>146</v>
      </c>
      <c r="H451" s="162">
        <v>42</v>
      </c>
      <c r="L451" s="159"/>
      <c r="M451" s="163"/>
      <c r="T451" s="164"/>
      <c r="AT451" s="160" t="s">
        <v>144</v>
      </c>
      <c r="AU451" s="160" t="s">
        <v>84</v>
      </c>
      <c r="AV451" s="14" t="s">
        <v>142</v>
      </c>
      <c r="AW451" s="14" t="s">
        <v>32</v>
      </c>
      <c r="AX451" s="14" t="s">
        <v>82</v>
      </c>
      <c r="AY451" s="160" t="s">
        <v>136</v>
      </c>
    </row>
    <row r="452" spans="2:65" s="1" customFormat="1" ht="14.4" customHeight="1">
      <c r="B452" s="134"/>
      <c r="C452" s="135" t="s">
        <v>435</v>
      </c>
      <c r="D452" s="135" t="s">
        <v>138</v>
      </c>
      <c r="E452" s="136" t="s">
        <v>436</v>
      </c>
      <c r="F452" s="137" t="s">
        <v>437</v>
      </c>
      <c r="G452" s="138" t="s">
        <v>141</v>
      </c>
      <c r="H452" s="139">
        <v>14</v>
      </c>
      <c r="I452" s="140"/>
      <c r="J452" s="140">
        <f>ROUND(I452*H452,2)</f>
        <v>0</v>
      </c>
      <c r="K452" s="141"/>
      <c r="L452" s="28"/>
      <c r="M452" s="142" t="s">
        <v>1</v>
      </c>
      <c r="N452" s="111" t="s">
        <v>39</v>
      </c>
      <c r="O452" s="143">
        <v>5.0000000000000001E-3</v>
      </c>
      <c r="P452" s="143">
        <f>O452*H452</f>
        <v>7.0000000000000007E-2</v>
      </c>
      <c r="Q452" s="143">
        <v>0</v>
      </c>
      <c r="R452" s="143">
        <f>Q452*H452</f>
        <v>0</v>
      </c>
      <c r="S452" s="143">
        <v>0</v>
      </c>
      <c r="T452" s="144">
        <f>S452*H452</f>
        <v>0</v>
      </c>
      <c r="AR452" s="145" t="s">
        <v>142</v>
      </c>
      <c r="AT452" s="145" t="s">
        <v>138</v>
      </c>
      <c r="AU452" s="145" t="s">
        <v>84</v>
      </c>
      <c r="AY452" s="16" t="s">
        <v>136</v>
      </c>
      <c r="BE452" s="146">
        <f>IF(N452="základní",J452,0)</f>
        <v>0</v>
      </c>
      <c r="BF452" s="146">
        <f>IF(N452="snížená",J452,0)</f>
        <v>0</v>
      </c>
      <c r="BG452" s="146">
        <f>IF(N452="zákl. přenesená",J452,0)</f>
        <v>0</v>
      </c>
      <c r="BH452" s="146">
        <f>IF(N452="sníž. přenesená",J452,0)</f>
        <v>0</v>
      </c>
      <c r="BI452" s="146">
        <f>IF(N452="nulová",J452,0)</f>
        <v>0</v>
      </c>
      <c r="BJ452" s="16" t="s">
        <v>82</v>
      </c>
      <c r="BK452" s="146">
        <f>ROUND(I452*H452,2)</f>
        <v>0</v>
      </c>
      <c r="BL452" s="16" t="s">
        <v>142</v>
      </c>
      <c r="BM452" s="145" t="s">
        <v>438</v>
      </c>
    </row>
    <row r="453" spans="2:65" s="12" customFormat="1">
      <c r="B453" s="147"/>
      <c r="D453" s="148" t="s">
        <v>144</v>
      </c>
      <c r="E453" s="149" t="s">
        <v>1</v>
      </c>
      <c r="F453" s="150" t="s">
        <v>145</v>
      </c>
      <c r="H453" s="149" t="s">
        <v>1</v>
      </c>
      <c r="L453" s="147"/>
      <c r="M453" s="151"/>
      <c r="T453" s="152"/>
      <c r="AT453" s="149" t="s">
        <v>144</v>
      </c>
      <c r="AU453" s="149" t="s">
        <v>84</v>
      </c>
      <c r="AV453" s="12" t="s">
        <v>82</v>
      </c>
      <c r="AW453" s="12" t="s">
        <v>32</v>
      </c>
      <c r="AX453" s="12" t="s">
        <v>74</v>
      </c>
      <c r="AY453" s="149" t="s">
        <v>136</v>
      </c>
    </row>
    <row r="454" spans="2:65" s="13" customFormat="1">
      <c r="B454" s="153"/>
      <c r="D454" s="148" t="s">
        <v>144</v>
      </c>
      <c r="E454" s="154" t="s">
        <v>1</v>
      </c>
      <c r="F454" s="155" t="s">
        <v>414</v>
      </c>
      <c r="H454" s="156">
        <v>14</v>
      </c>
      <c r="L454" s="153"/>
      <c r="M454" s="157"/>
      <c r="T454" s="158"/>
      <c r="AT454" s="154" t="s">
        <v>144</v>
      </c>
      <c r="AU454" s="154" t="s">
        <v>84</v>
      </c>
      <c r="AV454" s="13" t="s">
        <v>84</v>
      </c>
      <c r="AW454" s="13" t="s">
        <v>32</v>
      </c>
      <c r="AX454" s="13" t="s">
        <v>74</v>
      </c>
      <c r="AY454" s="154" t="s">
        <v>136</v>
      </c>
    </row>
    <row r="455" spans="2:65" s="14" customFormat="1">
      <c r="B455" s="159"/>
      <c r="D455" s="148" t="s">
        <v>144</v>
      </c>
      <c r="E455" s="160" t="s">
        <v>1</v>
      </c>
      <c r="F455" s="161" t="s">
        <v>146</v>
      </c>
      <c r="H455" s="162">
        <v>14</v>
      </c>
      <c r="L455" s="159"/>
      <c r="M455" s="163"/>
      <c r="T455" s="164"/>
      <c r="AT455" s="160" t="s">
        <v>144</v>
      </c>
      <c r="AU455" s="160" t="s">
        <v>84</v>
      </c>
      <c r="AV455" s="14" t="s">
        <v>142</v>
      </c>
      <c r="AW455" s="14" t="s">
        <v>32</v>
      </c>
      <c r="AX455" s="14" t="s">
        <v>82</v>
      </c>
      <c r="AY455" s="160" t="s">
        <v>136</v>
      </c>
    </row>
    <row r="456" spans="2:65" s="1" customFormat="1" ht="19.75" customHeight="1">
      <c r="B456" s="134"/>
      <c r="C456" s="135" t="s">
        <v>439</v>
      </c>
      <c r="D456" s="135" t="s">
        <v>138</v>
      </c>
      <c r="E456" s="136" t="s">
        <v>440</v>
      </c>
      <c r="F456" s="137" t="s">
        <v>441</v>
      </c>
      <c r="G456" s="138" t="s">
        <v>277</v>
      </c>
      <c r="H456" s="139">
        <v>529.38300000000004</v>
      </c>
      <c r="I456" s="140"/>
      <c r="J456" s="140">
        <f>ROUND(I456*H456,2)</f>
        <v>0</v>
      </c>
      <c r="K456" s="141"/>
      <c r="L456" s="28"/>
      <c r="M456" s="142" t="s">
        <v>1</v>
      </c>
      <c r="N456" s="111" t="s">
        <v>39</v>
      </c>
      <c r="O456" s="143">
        <v>4.3999999999999997E-2</v>
      </c>
      <c r="P456" s="143">
        <f>O456*H456</f>
        <v>23.292852</v>
      </c>
      <c r="Q456" s="143">
        <v>0</v>
      </c>
      <c r="R456" s="143">
        <f>Q456*H456</f>
        <v>0</v>
      </c>
      <c r="S456" s="143">
        <v>0</v>
      </c>
      <c r="T456" s="144">
        <f>S456*H456</f>
        <v>0</v>
      </c>
      <c r="AR456" s="145" t="s">
        <v>142</v>
      </c>
      <c r="AT456" s="145" t="s">
        <v>138</v>
      </c>
      <c r="AU456" s="145" t="s">
        <v>84</v>
      </c>
      <c r="AY456" s="16" t="s">
        <v>136</v>
      </c>
      <c r="BE456" s="146">
        <f>IF(N456="základní",J456,0)</f>
        <v>0</v>
      </c>
      <c r="BF456" s="146">
        <f>IF(N456="snížená",J456,0)</f>
        <v>0</v>
      </c>
      <c r="BG456" s="146">
        <f>IF(N456="zákl. přenesená",J456,0)</f>
        <v>0</v>
      </c>
      <c r="BH456" s="146">
        <f>IF(N456="sníž. přenesená",J456,0)</f>
        <v>0</v>
      </c>
      <c r="BI456" s="146">
        <f>IF(N456="nulová",J456,0)</f>
        <v>0</v>
      </c>
      <c r="BJ456" s="16" t="s">
        <v>82</v>
      </c>
      <c r="BK456" s="146">
        <f>ROUND(I456*H456,2)</f>
        <v>0</v>
      </c>
      <c r="BL456" s="16" t="s">
        <v>142</v>
      </c>
      <c r="BM456" s="145" t="s">
        <v>442</v>
      </c>
    </row>
    <row r="457" spans="2:65" s="12" customFormat="1">
      <c r="B457" s="147"/>
      <c r="D457" s="148" t="s">
        <v>144</v>
      </c>
      <c r="E457" s="149" t="s">
        <v>1</v>
      </c>
      <c r="F457" s="150" t="s">
        <v>145</v>
      </c>
      <c r="H457" s="149" t="s">
        <v>1</v>
      </c>
      <c r="L457" s="147"/>
      <c r="M457" s="151"/>
      <c r="T457" s="152"/>
      <c r="AT457" s="149" t="s">
        <v>144</v>
      </c>
      <c r="AU457" s="149" t="s">
        <v>84</v>
      </c>
      <c r="AV457" s="12" t="s">
        <v>82</v>
      </c>
      <c r="AW457" s="12" t="s">
        <v>32</v>
      </c>
      <c r="AX457" s="12" t="s">
        <v>74</v>
      </c>
      <c r="AY457" s="149" t="s">
        <v>136</v>
      </c>
    </row>
    <row r="458" spans="2:65" s="12" customFormat="1">
      <c r="B458" s="147"/>
      <c r="D458" s="148" t="s">
        <v>144</v>
      </c>
      <c r="E458" s="149" t="s">
        <v>1</v>
      </c>
      <c r="F458" s="150" t="s">
        <v>443</v>
      </c>
      <c r="H458" s="149" t="s">
        <v>1</v>
      </c>
      <c r="L458" s="147"/>
      <c r="M458" s="151"/>
      <c r="T458" s="152"/>
      <c r="AT458" s="149" t="s">
        <v>144</v>
      </c>
      <c r="AU458" s="149" t="s">
        <v>84</v>
      </c>
      <c r="AV458" s="12" t="s">
        <v>82</v>
      </c>
      <c r="AW458" s="12" t="s">
        <v>32</v>
      </c>
      <c r="AX458" s="12" t="s">
        <v>74</v>
      </c>
      <c r="AY458" s="149" t="s">
        <v>136</v>
      </c>
    </row>
    <row r="459" spans="2:65" s="13" customFormat="1">
      <c r="B459" s="153"/>
      <c r="D459" s="148" t="s">
        <v>144</v>
      </c>
      <c r="E459" s="154" t="s">
        <v>1</v>
      </c>
      <c r="F459" s="155" t="s">
        <v>444</v>
      </c>
      <c r="H459" s="156">
        <v>529.38296000000003</v>
      </c>
      <c r="L459" s="153"/>
      <c r="M459" s="157"/>
      <c r="T459" s="158"/>
      <c r="AT459" s="154" t="s">
        <v>144</v>
      </c>
      <c r="AU459" s="154" t="s">
        <v>84</v>
      </c>
      <c r="AV459" s="13" t="s">
        <v>84</v>
      </c>
      <c r="AW459" s="13" t="s">
        <v>32</v>
      </c>
      <c r="AX459" s="13" t="s">
        <v>74</v>
      </c>
      <c r="AY459" s="154" t="s">
        <v>136</v>
      </c>
    </row>
    <row r="460" spans="2:65" s="14" customFormat="1">
      <c r="B460" s="159"/>
      <c r="D460" s="148" t="s">
        <v>144</v>
      </c>
      <c r="E460" s="160" t="s">
        <v>1</v>
      </c>
      <c r="F460" s="161" t="s">
        <v>146</v>
      </c>
      <c r="H460" s="162">
        <v>529.38296000000003</v>
      </c>
      <c r="L460" s="159"/>
      <c r="M460" s="163"/>
      <c r="T460" s="164"/>
      <c r="AT460" s="160" t="s">
        <v>144</v>
      </c>
      <c r="AU460" s="160" t="s">
        <v>84</v>
      </c>
      <c r="AV460" s="14" t="s">
        <v>142</v>
      </c>
      <c r="AW460" s="14" t="s">
        <v>32</v>
      </c>
      <c r="AX460" s="14" t="s">
        <v>82</v>
      </c>
      <c r="AY460" s="160" t="s">
        <v>136</v>
      </c>
    </row>
    <row r="461" spans="2:65" s="1" customFormat="1" ht="19.75" customHeight="1">
      <c r="B461" s="134"/>
      <c r="C461" s="135" t="s">
        <v>445</v>
      </c>
      <c r="D461" s="135" t="s">
        <v>138</v>
      </c>
      <c r="E461" s="136" t="s">
        <v>446</v>
      </c>
      <c r="F461" s="137" t="s">
        <v>447</v>
      </c>
      <c r="G461" s="138" t="s">
        <v>277</v>
      </c>
      <c r="H461" s="139">
        <v>132.346</v>
      </c>
      <c r="I461" s="140"/>
      <c r="J461" s="140">
        <f>ROUND(I461*H461,2)</f>
        <v>0</v>
      </c>
      <c r="K461" s="141"/>
      <c r="L461" s="28"/>
      <c r="M461" s="142" t="s">
        <v>1</v>
      </c>
      <c r="N461" s="111" t="s">
        <v>39</v>
      </c>
      <c r="O461" s="143">
        <v>4.9000000000000002E-2</v>
      </c>
      <c r="P461" s="143">
        <f>O461*H461</f>
        <v>6.4849540000000001</v>
      </c>
      <c r="Q461" s="143">
        <v>0</v>
      </c>
      <c r="R461" s="143">
        <f>Q461*H461</f>
        <v>0</v>
      </c>
      <c r="S461" s="143">
        <v>0</v>
      </c>
      <c r="T461" s="144">
        <f>S461*H461</f>
        <v>0</v>
      </c>
      <c r="AR461" s="145" t="s">
        <v>142</v>
      </c>
      <c r="AT461" s="145" t="s">
        <v>138</v>
      </c>
      <c r="AU461" s="145" t="s">
        <v>84</v>
      </c>
      <c r="AY461" s="16" t="s">
        <v>136</v>
      </c>
      <c r="BE461" s="146">
        <f>IF(N461="základní",J461,0)</f>
        <v>0</v>
      </c>
      <c r="BF461" s="146">
        <f>IF(N461="snížená",J461,0)</f>
        <v>0</v>
      </c>
      <c r="BG461" s="146">
        <f>IF(N461="zákl. přenesená",J461,0)</f>
        <v>0</v>
      </c>
      <c r="BH461" s="146">
        <f>IF(N461="sníž. přenesená",J461,0)</f>
        <v>0</v>
      </c>
      <c r="BI461" s="146">
        <f>IF(N461="nulová",J461,0)</f>
        <v>0</v>
      </c>
      <c r="BJ461" s="16" t="s">
        <v>82</v>
      </c>
      <c r="BK461" s="146">
        <f>ROUND(I461*H461,2)</f>
        <v>0</v>
      </c>
      <c r="BL461" s="16" t="s">
        <v>142</v>
      </c>
      <c r="BM461" s="145" t="s">
        <v>448</v>
      </c>
    </row>
    <row r="462" spans="2:65" s="12" customFormat="1">
      <c r="B462" s="147"/>
      <c r="D462" s="148" t="s">
        <v>144</v>
      </c>
      <c r="E462" s="149" t="s">
        <v>1</v>
      </c>
      <c r="F462" s="150" t="s">
        <v>145</v>
      </c>
      <c r="H462" s="149" t="s">
        <v>1</v>
      </c>
      <c r="L462" s="147"/>
      <c r="M462" s="151"/>
      <c r="T462" s="152"/>
      <c r="AT462" s="149" t="s">
        <v>144</v>
      </c>
      <c r="AU462" s="149" t="s">
        <v>84</v>
      </c>
      <c r="AV462" s="12" t="s">
        <v>82</v>
      </c>
      <c r="AW462" s="12" t="s">
        <v>32</v>
      </c>
      <c r="AX462" s="12" t="s">
        <v>74</v>
      </c>
      <c r="AY462" s="149" t="s">
        <v>136</v>
      </c>
    </row>
    <row r="463" spans="2:65" s="12" customFormat="1">
      <c r="B463" s="147"/>
      <c r="D463" s="148" t="s">
        <v>144</v>
      </c>
      <c r="E463" s="149" t="s">
        <v>1</v>
      </c>
      <c r="F463" s="150" t="s">
        <v>443</v>
      </c>
      <c r="H463" s="149" t="s">
        <v>1</v>
      </c>
      <c r="L463" s="147"/>
      <c r="M463" s="151"/>
      <c r="T463" s="152"/>
      <c r="AT463" s="149" t="s">
        <v>144</v>
      </c>
      <c r="AU463" s="149" t="s">
        <v>84</v>
      </c>
      <c r="AV463" s="12" t="s">
        <v>82</v>
      </c>
      <c r="AW463" s="12" t="s">
        <v>32</v>
      </c>
      <c r="AX463" s="12" t="s">
        <v>74</v>
      </c>
      <c r="AY463" s="149" t="s">
        <v>136</v>
      </c>
    </row>
    <row r="464" spans="2:65" s="13" customFormat="1">
      <c r="B464" s="153"/>
      <c r="D464" s="148" t="s">
        <v>144</v>
      </c>
      <c r="E464" s="154" t="s">
        <v>1</v>
      </c>
      <c r="F464" s="155" t="s">
        <v>449</v>
      </c>
      <c r="H464" s="156">
        <v>132.34574000000001</v>
      </c>
      <c r="L464" s="153"/>
      <c r="M464" s="157"/>
      <c r="T464" s="158"/>
      <c r="AT464" s="154" t="s">
        <v>144</v>
      </c>
      <c r="AU464" s="154" t="s">
        <v>84</v>
      </c>
      <c r="AV464" s="13" t="s">
        <v>84</v>
      </c>
      <c r="AW464" s="13" t="s">
        <v>32</v>
      </c>
      <c r="AX464" s="13" t="s">
        <v>74</v>
      </c>
      <c r="AY464" s="154" t="s">
        <v>136</v>
      </c>
    </row>
    <row r="465" spans="2:65" s="14" customFormat="1">
      <c r="B465" s="159"/>
      <c r="D465" s="148" t="s">
        <v>144</v>
      </c>
      <c r="E465" s="160" t="s">
        <v>1</v>
      </c>
      <c r="F465" s="161" t="s">
        <v>146</v>
      </c>
      <c r="H465" s="162">
        <v>132.34574000000001</v>
      </c>
      <c r="L465" s="159"/>
      <c r="M465" s="163"/>
      <c r="T465" s="164"/>
      <c r="AT465" s="160" t="s">
        <v>144</v>
      </c>
      <c r="AU465" s="160" t="s">
        <v>84</v>
      </c>
      <c r="AV465" s="14" t="s">
        <v>142</v>
      </c>
      <c r="AW465" s="14" t="s">
        <v>32</v>
      </c>
      <c r="AX465" s="14" t="s">
        <v>82</v>
      </c>
      <c r="AY465" s="160" t="s">
        <v>136</v>
      </c>
    </row>
    <row r="466" spans="2:65" s="1" customFormat="1" ht="19.75" customHeight="1">
      <c r="B466" s="134"/>
      <c r="C466" s="135" t="s">
        <v>450</v>
      </c>
      <c r="D466" s="135" t="s">
        <v>138</v>
      </c>
      <c r="E466" s="136" t="s">
        <v>451</v>
      </c>
      <c r="F466" s="137" t="s">
        <v>452</v>
      </c>
      <c r="G466" s="138" t="s">
        <v>277</v>
      </c>
      <c r="H466" s="139">
        <v>235.309</v>
      </c>
      <c r="I466" s="140"/>
      <c r="J466" s="140">
        <f>ROUND(I466*H466,2)</f>
        <v>0</v>
      </c>
      <c r="K466" s="141"/>
      <c r="L466" s="28"/>
      <c r="M466" s="142" t="s">
        <v>1</v>
      </c>
      <c r="N466" s="111" t="s">
        <v>39</v>
      </c>
      <c r="O466" s="143">
        <v>8.6999999999999994E-2</v>
      </c>
      <c r="P466" s="143">
        <f>O466*H466</f>
        <v>20.471882999999998</v>
      </c>
      <c r="Q466" s="143">
        <v>0</v>
      </c>
      <c r="R466" s="143">
        <f>Q466*H466</f>
        <v>0</v>
      </c>
      <c r="S466" s="143">
        <v>0</v>
      </c>
      <c r="T466" s="144">
        <f>S466*H466</f>
        <v>0</v>
      </c>
      <c r="AR466" s="145" t="s">
        <v>142</v>
      </c>
      <c r="AT466" s="145" t="s">
        <v>138</v>
      </c>
      <c r="AU466" s="145" t="s">
        <v>84</v>
      </c>
      <c r="AY466" s="16" t="s">
        <v>136</v>
      </c>
      <c r="BE466" s="146">
        <f>IF(N466="základní",J466,0)</f>
        <v>0</v>
      </c>
      <c r="BF466" s="146">
        <f>IF(N466="snížená",J466,0)</f>
        <v>0</v>
      </c>
      <c r="BG466" s="146">
        <f>IF(N466="zákl. přenesená",J466,0)</f>
        <v>0</v>
      </c>
      <c r="BH466" s="146">
        <f>IF(N466="sníž. přenesená",J466,0)</f>
        <v>0</v>
      </c>
      <c r="BI466" s="146">
        <f>IF(N466="nulová",J466,0)</f>
        <v>0</v>
      </c>
      <c r="BJ466" s="16" t="s">
        <v>82</v>
      </c>
      <c r="BK466" s="146">
        <f>ROUND(I466*H466,2)</f>
        <v>0</v>
      </c>
      <c r="BL466" s="16" t="s">
        <v>142</v>
      </c>
      <c r="BM466" s="145" t="s">
        <v>453</v>
      </c>
    </row>
    <row r="467" spans="2:65" s="12" customFormat="1">
      <c r="B467" s="147"/>
      <c r="D467" s="148" t="s">
        <v>144</v>
      </c>
      <c r="E467" s="149" t="s">
        <v>1</v>
      </c>
      <c r="F467" s="150" t="s">
        <v>145</v>
      </c>
      <c r="H467" s="149" t="s">
        <v>1</v>
      </c>
      <c r="L467" s="147"/>
      <c r="M467" s="151"/>
      <c r="T467" s="152"/>
      <c r="AT467" s="149" t="s">
        <v>144</v>
      </c>
      <c r="AU467" s="149" t="s">
        <v>84</v>
      </c>
      <c r="AV467" s="12" t="s">
        <v>82</v>
      </c>
      <c r="AW467" s="12" t="s">
        <v>32</v>
      </c>
      <c r="AX467" s="12" t="s">
        <v>74</v>
      </c>
      <c r="AY467" s="149" t="s">
        <v>136</v>
      </c>
    </row>
    <row r="468" spans="2:65" s="12" customFormat="1">
      <c r="B468" s="147"/>
      <c r="D468" s="148" t="s">
        <v>144</v>
      </c>
      <c r="E468" s="149" t="s">
        <v>1</v>
      </c>
      <c r="F468" s="150" t="s">
        <v>454</v>
      </c>
      <c r="H468" s="149" t="s">
        <v>1</v>
      </c>
      <c r="L468" s="147"/>
      <c r="M468" s="151"/>
      <c r="T468" s="152"/>
      <c r="AT468" s="149" t="s">
        <v>144</v>
      </c>
      <c r="AU468" s="149" t="s">
        <v>84</v>
      </c>
      <c r="AV468" s="12" t="s">
        <v>82</v>
      </c>
      <c r="AW468" s="12" t="s">
        <v>32</v>
      </c>
      <c r="AX468" s="12" t="s">
        <v>74</v>
      </c>
      <c r="AY468" s="149" t="s">
        <v>136</v>
      </c>
    </row>
    <row r="469" spans="2:65" s="12" customFormat="1">
      <c r="B469" s="147"/>
      <c r="D469" s="148" t="s">
        <v>144</v>
      </c>
      <c r="E469" s="149" t="s">
        <v>1</v>
      </c>
      <c r="F469" s="150" t="s">
        <v>455</v>
      </c>
      <c r="H469" s="149" t="s">
        <v>1</v>
      </c>
      <c r="L469" s="147"/>
      <c r="M469" s="151"/>
      <c r="T469" s="152"/>
      <c r="AT469" s="149" t="s">
        <v>144</v>
      </c>
      <c r="AU469" s="149" t="s">
        <v>84</v>
      </c>
      <c r="AV469" s="12" t="s">
        <v>82</v>
      </c>
      <c r="AW469" s="12" t="s">
        <v>32</v>
      </c>
      <c r="AX469" s="12" t="s">
        <v>74</v>
      </c>
      <c r="AY469" s="149" t="s">
        <v>136</v>
      </c>
    </row>
    <row r="470" spans="2:65" s="13" customFormat="1">
      <c r="B470" s="153"/>
      <c r="D470" s="148" t="s">
        <v>144</v>
      </c>
      <c r="E470" s="154" t="s">
        <v>1</v>
      </c>
      <c r="F470" s="155" t="s">
        <v>456</v>
      </c>
      <c r="H470" s="156">
        <v>39.561599999999999</v>
      </c>
      <c r="L470" s="153"/>
      <c r="M470" s="157"/>
      <c r="T470" s="158"/>
      <c r="AT470" s="154" t="s">
        <v>144</v>
      </c>
      <c r="AU470" s="154" t="s">
        <v>84</v>
      </c>
      <c r="AV470" s="13" t="s">
        <v>84</v>
      </c>
      <c r="AW470" s="13" t="s">
        <v>32</v>
      </c>
      <c r="AX470" s="13" t="s">
        <v>74</v>
      </c>
      <c r="AY470" s="154" t="s">
        <v>136</v>
      </c>
    </row>
    <row r="471" spans="2:65" s="12" customFormat="1">
      <c r="B471" s="147"/>
      <c r="D471" s="148" t="s">
        <v>144</v>
      </c>
      <c r="E471" s="149" t="s">
        <v>1</v>
      </c>
      <c r="F471" s="150" t="s">
        <v>457</v>
      </c>
      <c r="H471" s="149" t="s">
        <v>1</v>
      </c>
      <c r="L471" s="147"/>
      <c r="M471" s="151"/>
      <c r="T471" s="152"/>
      <c r="AT471" s="149" t="s">
        <v>144</v>
      </c>
      <c r="AU471" s="149" t="s">
        <v>84</v>
      </c>
      <c r="AV471" s="12" t="s">
        <v>82</v>
      </c>
      <c r="AW471" s="12" t="s">
        <v>32</v>
      </c>
      <c r="AX471" s="12" t="s">
        <v>74</v>
      </c>
      <c r="AY471" s="149" t="s">
        <v>136</v>
      </c>
    </row>
    <row r="472" spans="2:65" s="13" customFormat="1">
      <c r="B472" s="153"/>
      <c r="D472" s="148" t="s">
        <v>144</v>
      </c>
      <c r="E472" s="154" t="s">
        <v>1</v>
      </c>
      <c r="F472" s="155" t="s">
        <v>458</v>
      </c>
      <c r="H472" s="156">
        <v>158.24639999999999</v>
      </c>
      <c r="L472" s="153"/>
      <c r="M472" s="157"/>
      <c r="T472" s="158"/>
      <c r="AT472" s="154" t="s">
        <v>144</v>
      </c>
      <c r="AU472" s="154" t="s">
        <v>84</v>
      </c>
      <c r="AV472" s="13" t="s">
        <v>84</v>
      </c>
      <c r="AW472" s="13" t="s">
        <v>32</v>
      </c>
      <c r="AX472" s="13" t="s">
        <v>74</v>
      </c>
      <c r="AY472" s="154" t="s">
        <v>136</v>
      </c>
    </row>
    <row r="473" spans="2:65" s="12" customFormat="1">
      <c r="B473" s="147"/>
      <c r="D473" s="148" t="s">
        <v>144</v>
      </c>
      <c r="E473" s="149" t="s">
        <v>1</v>
      </c>
      <c r="F473" s="150" t="s">
        <v>459</v>
      </c>
      <c r="H473" s="149" t="s">
        <v>1</v>
      </c>
      <c r="L473" s="147"/>
      <c r="M473" s="151"/>
      <c r="T473" s="152"/>
      <c r="AT473" s="149" t="s">
        <v>144</v>
      </c>
      <c r="AU473" s="149" t="s">
        <v>84</v>
      </c>
      <c r="AV473" s="12" t="s">
        <v>82</v>
      </c>
      <c r="AW473" s="12" t="s">
        <v>32</v>
      </c>
      <c r="AX473" s="12" t="s">
        <v>74</v>
      </c>
      <c r="AY473" s="149" t="s">
        <v>136</v>
      </c>
    </row>
    <row r="474" spans="2:65" s="13" customFormat="1">
      <c r="B474" s="153"/>
      <c r="D474" s="148" t="s">
        <v>144</v>
      </c>
      <c r="E474" s="154" t="s">
        <v>1</v>
      </c>
      <c r="F474" s="155" t="s">
        <v>460</v>
      </c>
      <c r="H474" s="156">
        <v>12.224000000000002</v>
      </c>
      <c r="L474" s="153"/>
      <c r="M474" s="157"/>
      <c r="T474" s="158"/>
      <c r="AT474" s="154" t="s">
        <v>144</v>
      </c>
      <c r="AU474" s="154" t="s">
        <v>84</v>
      </c>
      <c r="AV474" s="13" t="s">
        <v>84</v>
      </c>
      <c r="AW474" s="13" t="s">
        <v>32</v>
      </c>
      <c r="AX474" s="13" t="s">
        <v>74</v>
      </c>
      <c r="AY474" s="154" t="s">
        <v>136</v>
      </c>
    </row>
    <row r="475" spans="2:65" s="12" customFormat="1">
      <c r="B475" s="147"/>
      <c r="D475" s="148" t="s">
        <v>144</v>
      </c>
      <c r="E475" s="149" t="s">
        <v>1</v>
      </c>
      <c r="F475" s="150" t="s">
        <v>461</v>
      </c>
      <c r="H475" s="149" t="s">
        <v>1</v>
      </c>
      <c r="L475" s="147"/>
      <c r="M475" s="151"/>
      <c r="T475" s="152"/>
      <c r="AT475" s="149" t="s">
        <v>144</v>
      </c>
      <c r="AU475" s="149" t="s">
        <v>84</v>
      </c>
      <c r="AV475" s="12" t="s">
        <v>82</v>
      </c>
      <c r="AW475" s="12" t="s">
        <v>32</v>
      </c>
      <c r="AX475" s="12" t="s">
        <v>74</v>
      </c>
      <c r="AY475" s="149" t="s">
        <v>136</v>
      </c>
    </row>
    <row r="476" spans="2:65" s="13" customFormat="1">
      <c r="B476" s="153"/>
      <c r="D476" s="148" t="s">
        <v>144</v>
      </c>
      <c r="E476" s="154" t="s">
        <v>1</v>
      </c>
      <c r="F476" s="155" t="s">
        <v>462</v>
      </c>
      <c r="H476" s="156">
        <v>2.016</v>
      </c>
      <c r="L476" s="153"/>
      <c r="M476" s="157"/>
      <c r="T476" s="158"/>
      <c r="AT476" s="154" t="s">
        <v>144</v>
      </c>
      <c r="AU476" s="154" t="s">
        <v>84</v>
      </c>
      <c r="AV476" s="13" t="s">
        <v>84</v>
      </c>
      <c r="AW476" s="13" t="s">
        <v>32</v>
      </c>
      <c r="AX476" s="13" t="s">
        <v>74</v>
      </c>
      <c r="AY476" s="154" t="s">
        <v>136</v>
      </c>
    </row>
    <row r="477" spans="2:65" s="12" customFormat="1">
      <c r="B477" s="147"/>
      <c r="D477" s="148" t="s">
        <v>144</v>
      </c>
      <c r="E477" s="149" t="s">
        <v>1</v>
      </c>
      <c r="F477" s="150" t="s">
        <v>463</v>
      </c>
      <c r="H477" s="149" t="s">
        <v>1</v>
      </c>
      <c r="L477" s="147"/>
      <c r="M477" s="151"/>
      <c r="T477" s="152"/>
      <c r="AT477" s="149" t="s">
        <v>144</v>
      </c>
      <c r="AU477" s="149" t="s">
        <v>84</v>
      </c>
      <c r="AV477" s="12" t="s">
        <v>82</v>
      </c>
      <c r="AW477" s="12" t="s">
        <v>32</v>
      </c>
      <c r="AX477" s="12" t="s">
        <v>74</v>
      </c>
      <c r="AY477" s="149" t="s">
        <v>136</v>
      </c>
    </row>
    <row r="478" spans="2:65" s="13" customFormat="1">
      <c r="B478" s="153"/>
      <c r="D478" s="148" t="s">
        <v>144</v>
      </c>
      <c r="E478" s="154" t="s">
        <v>1</v>
      </c>
      <c r="F478" s="155" t="s">
        <v>464</v>
      </c>
      <c r="H478" s="156">
        <v>2.9136000000000002</v>
      </c>
      <c r="L478" s="153"/>
      <c r="M478" s="157"/>
      <c r="T478" s="158"/>
      <c r="AT478" s="154" t="s">
        <v>144</v>
      </c>
      <c r="AU478" s="154" t="s">
        <v>84</v>
      </c>
      <c r="AV478" s="13" t="s">
        <v>84</v>
      </c>
      <c r="AW478" s="13" t="s">
        <v>32</v>
      </c>
      <c r="AX478" s="13" t="s">
        <v>74</v>
      </c>
      <c r="AY478" s="154" t="s">
        <v>136</v>
      </c>
    </row>
    <row r="479" spans="2:65" s="12" customFormat="1">
      <c r="B479" s="147"/>
      <c r="D479" s="148" t="s">
        <v>144</v>
      </c>
      <c r="E479" s="149" t="s">
        <v>1</v>
      </c>
      <c r="F479" s="150" t="s">
        <v>296</v>
      </c>
      <c r="H479" s="149" t="s">
        <v>1</v>
      </c>
      <c r="L479" s="147"/>
      <c r="M479" s="151"/>
      <c r="T479" s="152"/>
      <c r="AT479" s="149" t="s">
        <v>144</v>
      </c>
      <c r="AU479" s="149" t="s">
        <v>84</v>
      </c>
      <c r="AV479" s="12" t="s">
        <v>82</v>
      </c>
      <c r="AW479" s="12" t="s">
        <v>32</v>
      </c>
      <c r="AX479" s="12" t="s">
        <v>74</v>
      </c>
      <c r="AY479" s="149" t="s">
        <v>136</v>
      </c>
    </row>
    <row r="480" spans="2:65" s="13" customFormat="1">
      <c r="B480" s="153"/>
      <c r="D480" s="148" t="s">
        <v>144</v>
      </c>
      <c r="E480" s="154" t="s">
        <v>1</v>
      </c>
      <c r="F480" s="155" t="s">
        <v>465</v>
      </c>
      <c r="H480" s="156">
        <v>20.347200000000001</v>
      </c>
      <c r="L480" s="153"/>
      <c r="M480" s="157"/>
      <c r="T480" s="158"/>
      <c r="AT480" s="154" t="s">
        <v>144</v>
      </c>
      <c r="AU480" s="154" t="s">
        <v>84</v>
      </c>
      <c r="AV480" s="13" t="s">
        <v>84</v>
      </c>
      <c r="AW480" s="13" t="s">
        <v>32</v>
      </c>
      <c r="AX480" s="13" t="s">
        <v>74</v>
      </c>
      <c r="AY480" s="154" t="s">
        <v>136</v>
      </c>
    </row>
    <row r="481" spans="2:65" s="14" customFormat="1">
      <c r="B481" s="159"/>
      <c r="D481" s="148" t="s">
        <v>144</v>
      </c>
      <c r="E481" s="160" t="s">
        <v>1</v>
      </c>
      <c r="F481" s="161" t="s">
        <v>146</v>
      </c>
      <c r="H481" s="162">
        <v>235.30879999999996</v>
      </c>
      <c r="L481" s="159"/>
      <c r="M481" s="163"/>
      <c r="T481" s="164"/>
      <c r="AT481" s="160" t="s">
        <v>144</v>
      </c>
      <c r="AU481" s="160" t="s">
        <v>84</v>
      </c>
      <c r="AV481" s="14" t="s">
        <v>142</v>
      </c>
      <c r="AW481" s="14" t="s">
        <v>32</v>
      </c>
      <c r="AX481" s="14" t="s">
        <v>82</v>
      </c>
      <c r="AY481" s="160" t="s">
        <v>136</v>
      </c>
    </row>
    <row r="482" spans="2:65" s="1" customFormat="1" ht="22.25" customHeight="1">
      <c r="B482" s="134"/>
      <c r="C482" s="135" t="s">
        <v>466</v>
      </c>
      <c r="D482" s="135" t="s">
        <v>138</v>
      </c>
      <c r="E482" s="136" t="s">
        <v>467</v>
      </c>
      <c r="F482" s="137" t="s">
        <v>468</v>
      </c>
      <c r="G482" s="138" t="s">
        <v>277</v>
      </c>
      <c r="H482" s="139">
        <v>1176.5450000000001</v>
      </c>
      <c r="I482" s="140"/>
      <c r="J482" s="140">
        <f>ROUND(I482*H482,2)</f>
        <v>0</v>
      </c>
      <c r="K482" s="141"/>
      <c r="L482" s="28"/>
      <c r="M482" s="142" t="s">
        <v>1</v>
      </c>
      <c r="N482" s="111" t="s">
        <v>39</v>
      </c>
      <c r="O482" s="143">
        <v>5.0000000000000001E-3</v>
      </c>
      <c r="P482" s="143">
        <f>O482*H482</f>
        <v>5.8827250000000006</v>
      </c>
      <c r="Q482" s="143">
        <v>0</v>
      </c>
      <c r="R482" s="143">
        <f>Q482*H482</f>
        <v>0</v>
      </c>
      <c r="S482" s="143">
        <v>0</v>
      </c>
      <c r="T482" s="144">
        <f>S482*H482</f>
        <v>0</v>
      </c>
      <c r="AR482" s="145" t="s">
        <v>142</v>
      </c>
      <c r="AT482" s="145" t="s">
        <v>138</v>
      </c>
      <c r="AU482" s="145" t="s">
        <v>84</v>
      </c>
      <c r="AY482" s="16" t="s">
        <v>136</v>
      </c>
      <c r="BE482" s="146">
        <f>IF(N482="základní",J482,0)</f>
        <v>0</v>
      </c>
      <c r="BF482" s="146">
        <f>IF(N482="snížená",J482,0)</f>
        <v>0</v>
      </c>
      <c r="BG482" s="146">
        <f>IF(N482="zákl. přenesená",J482,0)</f>
        <v>0</v>
      </c>
      <c r="BH482" s="146">
        <f>IF(N482="sníž. přenesená",J482,0)</f>
        <v>0</v>
      </c>
      <c r="BI482" s="146">
        <f>IF(N482="nulová",J482,0)</f>
        <v>0</v>
      </c>
      <c r="BJ482" s="16" t="s">
        <v>82</v>
      </c>
      <c r="BK482" s="146">
        <f>ROUND(I482*H482,2)</f>
        <v>0</v>
      </c>
      <c r="BL482" s="16" t="s">
        <v>142</v>
      </c>
      <c r="BM482" s="145" t="s">
        <v>469</v>
      </c>
    </row>
    <row r="483" spans="2:65" s="12" customFormat="1">
      <c r="B483" s="147"/>
      <c r="D483" s="148" t="s">
        <v>144</v>
      </c>
      <c r="E483" s="149" t="s">
        <v>1</v>
      </c>
      <c r="F483" s="150" t="s">
        <v>145</v>
      </c>
      <c r="H483" s="149" t="s">
        <v>1</v>
      </c>
      <c r="L483" s="147"/>
      <c r="M483" s="151"/>
      <c r="T483" s="152"/>
      <c r="AT483" s="149" t="s">
        <v>144</v>
      </c>
      <c r="AU483" s="149" t="s">
        <v>84</v>
      </c>
      <c r="AV483" s="12" t="s">
        <v>82</v>
      </c>
      <c r="AW483" s="12" t="s">
        <v>32</v>
      </c>
      <c r="AX483" s="12" t="s">
        <v>74</v>
      </c>
      <c r="AY483" s="149" t="s">
        <v>136</v>
      </c>
    </row>
    <row r="484" spans="2:65" s="13" customFormat="1">
      <c r="B484" s="153"/>
      <c r="D484" s="148" t="s">
        <v>144</v>
      </c>
      <c r="E484" s="154" t="s">
        <v>1</v>
      </c>
      <c r="F484" s="155" t="s">
        <v>470</v>
      </c>
      <c r="H484" s="156">
        <v>1176.5450000000001</v>
      </c>
      <c r="L484" s="153"/>
      <c r="M484" s="157"/>
      <c r="T484" s="158"/>
      <c r="AT484" s="154" t="s">
        <v>144</v>
      </c>
      <c r="AU484" s="154" t="s">
        <v>84</v>
      </c>
      <c r="AV484" s="13" t="s">
        <v>84</v>
      </c>
      <c r="AW484" s="13" t="s">
        <v>32</v>
      </c>
      <c r="AX484" s="13" t="s">
        <v>74</v>
      </c>
      <c r="AY484" s="154" t="s">
        <v>136</v>
      </c>
    </row>
    <row r="485" spans="2:65" s="14" customFormat="1">
      <c r="B485" s="159"/>
      <c r="D485" s="148" t="s">
        <v>144</v>
      </c>
      <c r="E485" s="160" t="s">
        <v>1</v>
      </c>
      <c r="F485" s="161" t="s">
        <v>146</v>
      </c>
      <c r="H485" s="162">
        <v>1176.5450000000001</v>
      </c>
      <c r="L485" s="159"/>
      <c r="M485" s="163"/>
      <c r="T485" s="164"/>
      <c r="AT485" s="160" t="s">
        <v>144</v>
      </c>
      <c r="AU485" s="160" t="s">
        <v>84</v>
      </c>
      <c r="AV485" s="14" t="s">
        <v>142</v>
      </c>
      <c r="AW485" s="14" t="s">
        <v>32</v>
      </c>
      <c r="AX485" s="14" t="s">
        <v>82</v>
      </c>
      <c r="AY485" s="160" t="s">
        <v>136</v>
      </c>
    </row>
    <row r="486" spans="2:65" s="1" customFormat="1" ht="19.75" customHeight="1">
      <c r="B486" s="134"/>
      <c r="C486" s="135" t="s">
        <v>471</v>
      </c>
      <c r="D486" s="135" t="s">
        <v>138</v>
      </c>
      <c r="E486" s="136" t="s">
        <v>472</v>
      </c>
      <c r="F486" s="137" t="s">
        <v>473</v>
      </c>
      <c r="G486" s="138" t="s">
        <v>277</v>
      </c>
      <c r="H486" s="139">
        <v>58.826999999999998</v>
      </c>
      <c r="I486" s="140"/>
      <c r="J486" s="140">
        <f>ROUND(I486*H486,2)</f>
        <v>0</v>
      </c>
      <c r="K486" s="141"/>
      <c r="L486" s="28"/>
      <c r="M486" s="142" t="s">
        <v>1</v>
      </c>
      <c r="N486" s="111" t="s">
        <v>39</v>
      </c>
      <c r="O486" s="143">
        <v>9.9000000000000005E-2</v>
      </c>
      <c r="P486" s="143">
        <f>O486*H486</f>
        <v>5.8238729999999999</v>
      </c>
      <c r="Q486" s="143">
        <v>0</v>
      </c>
      <c r="R486" s="143">
        <f>Q486*H486</f>
        <v>0</v>
      </c>
      <c r="S486" s="143">
        <v>0</v>
      </c>
      <c r="T486" s="144">
        <f>S486*H486</f>
        <v>0</v>
      </c>
      <c r="AR486" s="145" t="s">
        <v>142</v>
      </c>
      <c r="AT486" s="145" t="s">
        <v>138</v>
      </c>
      <c r="AU486" s="145" t="s">
        <v>84</v>
      </c>
      <c r="AY486" s="16" t="s">
        <v>136</v>
      </c>
      <c r="BE486" s="146">
        <f>IF(N486="základní",J486,0)</f>
        <v>0</v>
      </c>
      <c r="BF486" s="146">
        <f>IF(N486="snížená",J486,0)</f>
        <v>0</v>
      </c>
      <c r="BG486" s="146">
        <f>IF(N486="zákl. přenesená",J486,0)</f>
        <v>0</v>
      </c>
      <c r="BH486" s="146">
        <f>IF(N486="sníž. přenesená",J486,0)</f>
        <v>0</v>
      </c>
      <c r="BI486" s="146">
        <f>IF(N486="nulová",J486,0)</f>
        <v>0</v>
      </c>
      <c r="BJ486" s="16" t="s">
        <v>82</v>
      </c>
      <c r="BK486" s="146">
        <f>ROUND(I486*H486,2)</f>
        <v>0</v>
      </c>
      <c r="BL486" s="16" t="s">
        <v>142</v>
      </c>
      <c r="BM486" s="145" t="s">
        <v>474</v>
      </c>
    </row>
    <row r="487" spans="2:65" s="12" customFormat="1">
      <c r="B487" s="147"/>
      <c r="D487" s="148" t="s">
        <v>144</v>
      </c>
      <c r="E487" s="149" t="s">
        <v>1</v>
      </c>
      <c r="F487" s="150" t="s">
        <v>145</v>
      </c>
      <c r="H487" s="149" t="s">
        <v>1</v>
      </c>
      <c r="L487" s="147"/>
      <c r="M487" s="151"/>
      <c r="T487" s="152"/>
      <c r="AT487" s="149" t="s">
        <v>144</v>
      </c>
      <c r="AU487" s="149" t="s">
        <v>84</v>
      </c>
      <c r="AV487" s="12" t="s">
        <v>82</v>
      </c>
      <c r="AW487" s="12" t="s">
        <v>32</v>
      </c>
      <c r="AX487" s="12" t="s">
        <v>74</v>
      </c>
      <c r="AY487" s="149" t="s">
        <v>136</v>
      </c>
    </row>
    <row r="488" spans="2:65" s="12" customFormat="1">
      <c r="B488" s="147"/>
      <c r="D488" s="148" t="s">
        <v>144</v>
      </c>
      <c r="E488" s="149" t="s">
        <v>1</v>
      </c>
      <c r="F488" s="150" t="s">
        <v>454</v>
      </c>
      <c r="H488" s="149" t="s">
        <v>1</v>
      </c>
      <c r="L488" s="147"/>
      <c r="M488" s="151"/>
      <c r="T488" s="152"/>
      <c r="AT488" s="149" t="s">
        <v>144</v>
      </c>
      <c r="AU488" s="149" t="s">
        <v>84</v>
      </c>
      <c r="AV488" s="12" t="s">
        <v>82</v>
      </c>
      <c r="AW488" s="12" t="s">
        <v>32</v>
      </c>
      <c r="AX488" s="12" t="s">
        <v>74</v>
      </c>
      <c r="AY488" s="149" t="s">
        <v>136</v>
      </c>
    </row>
    <row r="489" spans="2:65" s="12" customFormat="1">
      <c r="B489" s="147"/>
      <c r="D489" s="148" t="s">
        <v>144</v>
      </c>
      <c r="E489" s="149" t="s">
        <v>1</v>
      </c>
      <c r="F489" s="150" t="s">
        <v>455</v>
      </c>
      <c r="H489" s="149" t="s">
        <v>1</v>
      </c>
      <c r="L489" s="147"/>
      <c r="M489" s="151"/>
      <c r="T489" s="152"/>
      <c r="AT489" s="149" t="s">
        <v>144</v>
      </c>
      <c r="AU489" s="149" t="s">
        <v>84</v>
      </c>
      <c r="AV489" s="12" t="s">
        <v>82</v>
      </c>
      <c r="AW489" s="12" t="s">
        <v>32</v>
      </c>
      <c r="AX489" s="12" t="s">
        <v>74</v>
      </c>
      <c r="AY489" s="149" t="s">
        <v>136</v>
      </c>
    </row>
    <row r="490" spans="2:65" s="13" customFormat="1">
      <c r="B490" s="153"/>
      <c r="D490" s="148" t="s">
        <v>144</v>
      </c>
      <c r="E490" s="154" t="s">
        <v>1</v>
      </c>
      <c r="F490" s="155" t="s">
        <v>475</v>
      </c>
      <c r="H490" s="156">
        <v>9.8903999999999996</v>
      </c>
      <c r="L490" s="153"/>
      <c r="M490" s="157"/>
      <c r="T490" s="158"/>
      <c r="AT490" s="154" t="s">
        <v>144</v>
      </c>
      <c r="AU490" s="154" t="s">
        <v>84</v>
      </c>
      <c r="AV490" s="13" t="s">
        <v>84</v>
      </c>
      <c r="AW490" s="13" t="s">
        <v>32</v>
      </c>
      <c r="AX490" s="13" t="s">
        <v>74</v>
      </c>
      <c r="AY490" s="154" t="s">
        <v>136</v>
      </c>
    </row>
    <row r="491" spans="2:65" s="12" customFormat="1">
      <c r="B491" s="147"/>
      <c r="D491" s="148" t="s">
        <v>144</v>
      </c>
      <c r="E491" s="149" t="s">
        <v>1</v>
      </c>
      <c r="F491" s="150" t="s">
        <v>457</v>
      </c>
      <c r="H491" s="149" t="s">
        <v>1</v>
      </c>
      <c r="L491" s="147"/>
      <c r="M491" s="151"/>
      <c r="T491" s="152"/>
      <c r="AT491" s="149" t="s">
        <v>144</v>
      </c>
      <c r="AU491" s="149" t="s">
        <v>84</v>
      </c>
      <c r="AV491" s="12" t="s">
        <v>82</v>
      </c>
      <c r="AW491" s="12" t="s">
        <v>32</v>
      </c>
      <c r="AX491" s="12" t="s">
        <v>74</v>
      </c>
      <c r="AY491" s="149" t="s">
        <v>136</v>
      </c>
    </row>
    <row r="492" spans="2:65" s="13" customFormat="1">
      <c r="B492" s="153"/>
      <c r="D492" s="148" t="s">
        <v>144</v>
      </c>
      <c r="E492" s="154" t="s">
        <v>1</v>
      </c>
      <c r="F492" s="155" t="s">
        <v>476</v>
      </c>
      <c r="H492" s="156">
        <v>39.561599999999999</v>
      </c>
      <c r="L492" s="153"/>
      <c r="M492" s="157"/>
      <c r="T492" s="158"/>
      <c r="AT492" s="154" t="s">
        <v>144</v>
      </c>
      <c r="AU492" s="154" t="s">
        <v>84</v>
      </c>
      <c r="AV492" s="13" t="s">
        <v>84</v>
      </c>
      <c r="AW492" s="13" t="s">
        <v>32</v>
      </c>
      <c r="AX492" s="13" t="s">
        <v>74</v>
      </c>
      <c r="AY492" s="154" t="s">
        <v>136</v>
      </c>
    </row>
    <row r="493" spans="2:65" s="12" customFormat="1">
      <c r="B493" s="147"/>
      <c r="D493" s="148" t="s">
        <v>144</v>
      </c>
      <c r="E493" s="149" t="s">
        <v>1</v>
      </c>
      <c r="F493" s="150" t="s">
        <v>459</v>
      </c>
      <c r="H493" s="149" t="s">
        <v>1</v>
      </c>
      <c r="L493" s="147"/>
      <c r="M493" s="151"/>
      <c r="T493" s="152"/>
      <c r="AT493" s="149" t="s">
        <v>144</v>
      </c>
      <c r="AU493" s="149" t="s">
        <v>84</v>
      </c>
      <c r="AV493" s="12" t="s">
        <v>82</v>
      </c>
      <c r="AW493" s="12" t="s">
        <v>32</v>
      </c>
      <c r="AX493" s="12" t="s">
        <v>74</v>
      </c>
      <c r="AY493" s="149" t="s">
        <v>136</v>
      </c>
    </row>
    <row r="494" spans="2:65" s="13" customFormat="1">
      <c r="B494" s="153"/>
      <c r="D494" s="148" t="s">
        <v>144</v>
      </c>
      <c r="E494" s="154" t="s">
        <v>1</v>
      </c>
      <c r="F494" s="155" t="s">
        <v>477</v>
      </c>
      <c r="H494" s="156">
        <v>3.0560000000000005</v>
      </c>
      <c r="L494" s="153"/>
      <c r="M494" s="157"/>
      <c r="T494" s="158"/>
      <c r="AT494" s="154" t="s">
        <v>144</v>
      </c>
      <c r="AU494" s="154" t="s">
        <v>84</v>
      </c>
      <c r="AV494" s="13" t="s">
        <v>84</v>
      </c>
      <c r="AW494" s="13" t="s">
        <v>32</v>
      </c>
      <c r="AX494" s="13" t="s">
        <v>74</v>
      </c>
      <c r="AY494" s="154" t="s">
        <v>136</v>
      </c>
    </row>
    <row r="495" spans="2:65" s="12" customFormat="1">
      <c r="B495" s="147"/>
      <c r="D495" s="148" t="s">
        <v>144</v>
      </c>
      <c r="E495" s="149" t="s">
        <v>1</v>
      </c>
      <c r="F495" s="150" t="s">
        <v>461</v>
      </c>
      <c r="H495" s="149" t="s">
        <v>1</v>
      </c>
      <c r="L495" s="147"/>
      <c r="M495" s="151"/>
      <c r="T495" s="152"/>
      <c r="AT495" s="149" t="s">
        <v>144</v>
      </c>
      <c r="AU495" s="149" t="s">
        <v>84</v>
      </c>
      <c r="AV495" s="12" t="s">
        <v>82</v>
      </c>
      <c r="AW495" s="12" t="s">
        <v>32</v>
      </c>
      <c r="AX495" s="12" t="s">
        <v>74</v>
      </c>
      <c r="AY495" s="149" t="s">
        <v>136</v>
      </c>
    </row>
    <row r="496" spans="2:65" s="13" customFormat="1">
      <c r="B496" s="153"/>
      <c r="D496" s="148" t="s">
        <v>144</v>
      </c>
      <c r="E496" s="154" t="s">
        <v>1</v>
      </c>
      <c r="F496" s="155" t="s">
        <v>478</v>
      </c>
      <c r="H496" s="156">
        <v>0.504</v>
      </c>
      <c r="L496" s="153"/>
      <c r="M496" s="157"/>
      <c r="T496" s="158"/>
      <c r="AT496" s="154" t="s">
        <v>144</v>
      </c>
      <c r="AU496" s="154" t="s">
        <v>84</v>
      </c>
      <c r="AV496" s="13" t="s">
        <v>84</v>
      </c>
      <c r="AW496" s="13" t="s">
        <v>32</v>
      </c>
      <c r="AX496" s="13" t="s">
        <v>74</v>
      </c>
      <c r="AY496" s="154" t="s">
        <v>136</v>
      </c>
    </row>
    <row r="497" spans="2:65" s="12" customFormat="1">
      <c r="B497" s="147"/>
      <c r="D497" s="148" t="s">
        <v>144</v>
      </c>
      <c r="E497" s="149" t="s">
        <v>1</v>
      </c>
      <c r="F497" s="150" t="s">
        <v>463</v>
      </c>
      <c r="H497" s="149" t="s">
        <v>1</v>
      </c>
      <c r="L497" s="147"/>
      <c r="M497" s="151"/>
      <c r="T497" s="152"/>
      <c r="AT497" s="149" t="s">
        <v>144</v>
      </c>
      <c r="AU497" s="149" t="s">
        <v>84</v>
      </c>
      <c r="AV497" s="12" t="s">
        <v>82</v>
      </c>
      <c r="AW497" s="12" t="s">
        <v>32</v>
      </c>
      <c r="AX497" s="12" t="s">
        <v>74</v>
      </c>
      <c r="AY497" s="149" t="s">
        <v>136</v>
      </c>
    </row>
    <row r="498" spans="2:65" s="13" customFormat="1">
      <c r="B498" s="153"/>
      <c r="D498" s="148" t="s">
        <v>144</v>
      </c>
      <c r="E498" s="154" t="s">
        <v>1</v>
      </c>
      <c r="F498" s="155" t="s">
        <v>479</v>
      </c>
      <c r="H498" s="156">
        <v>0.72840000000000005</v>
      </c>
      <c r="L498" s="153"/>
      <c r="M498" s="157"/>
      <c r="T498" s="158"/>
      <c r="AT498" s="154" t="s">
        <v>144</v>
      </c>
      <c r="AU498" s="154" t="s">
        <v>84</v>
      </c>
      <c r="AV498" s="13" t="s">
        <v>84</v>
      </c>
      <c r="AW498" s="13" t="s">
        <v>32</v>
      </c>
      <c r="AX498" s="13" t="s">
        <v>74</v>
      </c>
      <c r="AY498" s="154" t="s">
        <v>136</v>
      </c>
    </row>
    <row r="499" spans="2:65" s="12" customFormat="1">
      <c r="B499" s="147"/>
      <c r="D499" s="148" t="s">
        <v>144</v>
      </c>
      <c r="E499" s="149" t="s">
        <v>1</v>
      </c>
      <c r="F499" s="150" t="s">
        <v>296</v>
      </c>
      <c r="H499" s="149" t="s">
        <v>1</v>
      </c>
      <c r="L499" s="147"/>
      <c r="M499" s="151"/>
      <c r="T499" s="152"/>
      <c r="AT499" s="149" t="s">
        <v>144</v>
      </c>
      <c r="AU499" s="149" t="s">
        <v>84</v>
      </c>
      <c r="AV499" s="12" t="s">
        <v>82</v>
      </c>
      <c r="AW499" s="12" t="s">
        <v>32</v>
      </c>
      <c r="AX499" s="12" t="s">
        <v>74</v>
      </c>
      <c r="AY499" s="149" t="s">
        <v>136</v>
      </c>
    </row>
    <row r="500" spans="2:65" s="13" customFormat="1">
      <c r="B500" s="153"/>
      <c r="D500" s="148" t="s">
        <v>144</v>
      </c>
      <c r="E500" s="154" t="s">
        <v>1</v>
      </c>
      <c r="F500" s="155" t="s">
        <v>480</v>
      </c>
      <c r="H500" s="156">
        <v>5.0868000000000002</v>
      </c>
      <c r="L500" s="153"/>
      <c r="M500" s="157"/>
      <c r="T500" s="158"/>
      <c r="AT500" s="154" t="s">
        <v>144</v>
      </c>
      <c r="AU500" s="154" t="s">
        <v>84</v>
      </c>
      <c r="AV500" s="13" t="s">
        <v>84</v>
      </c>
      <c r="AW500" s="13" t="s">
        <v>32</v>
      </c>
      <c r="AX500" s="13" t="s">
        <v>74</v>
      </c>
      <c r="AY500" s="154" t="s">
        <v>136</v>
      </c>
    </row>
    <row r="501" spans="2:65" s="14" customFormat="1">
      <c r="B501" s="159"/>
      <c r="D501" s="148" t="s">
        <v>144</v>
      </c>
      <c r="E501" s="160" t="s">
        <v>1</v>
      </c>
      <c r="F501" s="161" t="s">
        <v>146</v>
      </c>
      <c r="H501" s="162">
        <v>58.827199999999991</v>
      </c>
      <c r="L501" s="159"/>
      <c r="M501" s="163"/>
      <c r="T501" s="164"/>
      <c r="AT501" s="160" t="s">
        <v>144</v>
      </c>
      <c r="AU501" s="160" t="s">
        <v>84</v>
      </c>
      <c r="AV501" s="14" t="s">
        <v>142</v>
      </c>
      <c r="AW501" s="14" t="s">
        <v>32</v>
      </c>
      <c r="AX501" s="14" t="s">
        <v>82</v>
      </c>
      <c r="AY501" s="160" t="s">
        <v>136</v>
      </c>
    </row>
    <row r="502" spans="2:65" s="1" customFormat="1" ht="22.25" customHeight="1">
      <c r="B502" s="134"/>
      <c r="C502" s="135" t="s">
        <v>481</v>
      </c>
      <c r="D502" s="135" t="s">
        <v>138</v>
      </c>
      <c r="E502" s="136" t="s">
        <v>482</v>
      </c>
      <c r="F502" s="137" t="s">
        <v>483</v>
      </c>
      <c r="G502" s="138" t="s">
        <v>277</v>
      </c>
      <c r="H502" s="139">
        <v>294.13499999999999</v>
      </c>
      <c r="I502" s="140"/>
      <c r="J502" s="140">
        <f>ROUND(I502*H502,2)</f>
        <v>0</v>
      </c>
      <c r="K502" s="141"/>
      <c r="L502" s="28"/>
      <c r="M502" s="142" t="s">
        <v>1</v>
      </c>
      <c r="N502" s="111" t="s">
        <v>39</v>
      </c>
      <c r="O502" s="143">
        <v>6.0000000000000001E-3</v>
      </c>
      <c r="P502" s="143">
        <f>O502*H502</f>
        <v>1.76481</v>
      </c>
      <c r="Q502" s="143">
        <v>0</v>
      </c>
      <c r="R502" s="143">
        <f>Q502*H502</f>
        <v>0</v>
      </c>
      <c r="S502" s="143">
        <v>0</v>
      </c>
      <c r="T502" s="144">
        <f>S502*H502</f>
        <v>0</v>
      </c>
      <c r="AR502" s="145" t="s">
        <v>142</v>
      </c>
      <c r="AT502" s="145" t="s">
        <v>138</v>
      </c>
      <c r="AU502" s="145" t="s">
        <v>84</v>
      </c>
      <c r="AY502" s="16" t="s">
        <v>136</v>
      </c>
      <c r="BE502" s="146">
        <f>IF(N502="základní",J502,0)</f>
        <v>0</v>
      </c>
      <c r="BF502" s="146">
        <f>IF(N502="snížená",J502,0)</f>
        <v>0</v>
      </c>
      <c r="BG502" s="146">
        <f>IF(N502="zákl. přenesená",J502,0)</f>
        <v>0</v>
      </c>
      <c r="BH502" s="146">
        <f>IF(N502="sníž. přenesená",J502,0)</f>
        <v>0</v>
      </c>
      <c r="BI502" s="146">
        <f>IF(N502="nulová",J502,0)</f>
        <v>0</v>
      </c>
      <c r="BJ502" s="16" t="s">
        <v>82</v>
      </c>
      <c r="BK502" s="146">
        <f>ROUND(I502*H502,2)</f>
        <v>0</v>
      </c>
      <c r="BL502" s="16" t="s">
        <v>142</v>
      </c>
      <c r="BM502" s="145" t="s">
        <v>484</v>
      </c>
    </row>
    <row r="503" spans="2:65" s="12" customFormat="1">
      <c r="B503" s="147"/>
      <c r="D503" s="148" t="s">
        <v>144</v>
      </c>
      <c r="E503" s="149" t="s">
        <v>1</v>
      </c>
      <c r="F503" s="150" t="s">
        <v>145</v>
      </c>
      <c r="H503" s="149" t="s">
        <v>1</v>
      </c>
      <c r="L503" s="147"/>
      <c r="M503" s="151"/>
      <c r="T503" s="152"/>
      <c r="AT503" s="149" t="s">
        <v>144</v>
      </c>
      <c r="AU503" s="149" t="s">
        <v>84</v>
      </c>
      <c r="AV503" s="12" t="s">
        <v>82</v>
      </c>
      <c r="AW503" s="12" t="s">
        <v>32</v>
      </c>
      <c r="AX503" s="12" t="s">
        <v>74</v>
      </c>
      <c r="AY503" s="149" t="s">
        <v>136</v>
      </c>
    </row>
    <row r="504" spans="2:65" s="13" customFormat="1">
      <c r="B504" s="153"/>
      <c r="D504" s="148" t="s">
        <v>144</v>
      </c>
      <c r="E504" s="154" t="s">
        <v>1</v>
      </c>
      <c r="F504" s="155" t="s">
        <v>485</v>
      </c>
      <c r="H504" s="156">
        <v>294.13499999999999</v>
      </c>
      <c r="L504" s="153"/>
      <c r="M504" s="157"/>
      <c r="T504" s="158"/>
      <c r="AT504" s="154" t="s">
        <v>144</v>
      </c>
      <c r="AU504" s="154" t="s">
        <v>84</v>
      </c>
      <c r="AV504" s="13" t="s">
        <v>84</v>
      </c>
      <c r="AW504" s="13" t="s">
        <v>32</v>
      </c>
      <c r="AX504" s="13" t="s">
        <v>74</v>
      </c>
      <c r="AY504" s="154" t="s">
        <v>136</v>
      </c>
    </row>
    <row r="505" spans="2:65" s="14" customFormat="1">
      <c r="B505" s="159"/>
      <c r="D505" s="148" t="s">
        <v>144</v>
      </c>
      <c r="E505" s="160" t="s">
        <v>1</v>
      </c>
      <c r="F505" s="161" t="s">
        <v>146</v>
      </c>
      <c r="H505" s="162">
        <v>294.13499999999999</v>
      </c>
      <c r="L505" s="159"/>
      <c r="M505" s="163"/>
      <c r="T505" s="164"/>
      <c r="AT505" s="160" t="s">
        <v>144</v>
      </c>
      <c r="AU505" s="160" t="s">
        <v>84</v>
      </c>
      <c r="AV505" s="14" t="s">
        <v>142</v>
      </c>
      <c r="AW505" s="14" t="s">
        <v>32</v>
      </c>
      <c r="AX505" s="14" t="s">
        <v>82</v>
      </c>
      <c r="AY505" s="160" t="s">
        <v>136</v>
      </c>
    </row>
    <row r="506" spans="2:65" s="1" customFormat="1" ht="14.4" customHeight="1">
      <c r="B506" s="134"/>
      <c r="C506" s="135" t="s">
        <v>486</v>
      </c>
      <c r="D506" s="135" t="s">
        <v>138</v>
      </c>
      <c r="E506" s="136" t="s">
        <v>487</v>
      </c>
      <c r="F506" s="137" t="s">
        <v>488</v>
      </c>
      <c r="G506" s="138" t="s">
        <v>277</v>
      </c>
      <c r="H506" s="139">
        <v>529.38199999999995</v>
      </c>
      <c r="I506" s="140"/>
      <c r="J506" s="140">
        <f>ROUND(I506*H506,2)</f>
        <v>0</v>
      </c>
      <c r="K506" s="141"/>
      <c r="L506" s="28"/>
      <c r="M506" s="142" t="s">
        <v>1</v>
      </c>
      <c r="N506" s="111" t="s">
        <v>39</v>
      </c>
      <c r="O506" s="143">
        <v>7.1999999999999995E-2</v>
      </c>
      <c r="P506" s="143">
        <f>O506*H506</f>
        <v>38.115503999999994</v>
      </c>
      <c r="Q506" s="143">
        <v>0</v>
      </c>
      <c r="R506" s="143">
        <f>Q506*H506</f>
        <v>0</v>
      </c>
      <c r="S506" s="143">
        <v>0</v>
      </c>
      <c r="T506" s="144">
        <f>S506*H506</f>
        <v>0</v>
      </c>
      <c r="AR506" s="145" t="s">
        <v>142</v>
      </c>
      <c r="AT506" s="145" t="s">
        <v>138</v>
      </c>
      <c r="AU506" s="145" t="s">
        <v>84</v>
      </c>
      <c r="AY506" s="16" t="s">
        <v>136</v>
      </c>
      <c r="BE506" s="146">
        <f>IF(N506="základní",J506,0)</f>
        <v>0</v>
      </c>
      <c r="BF506" s="146">
        <f>IF(N506="snížená",J506,0)</f>
        <v>0</v>
      </c>
      <c r="BG506" s="146">
        <f>IF(N506="zákl. přenesená",J506,0)</f>
        <v>0</v>
      </c>
      <c r="BH506" s="146">
        <f>IF(N506="sníž. přenesená",J506,0)</f>
        <v>0</v>
      </c>
      <c r="BI506" s="146">
        <f>IF(N506="nulová",J506,0)</f>
        <v>0</v>
      </c>
      <c r="BJ506" s="16" t="s">
        <v>82</v>
      </c>
      <c r="BK506" s="146">
        <f>ROUND(I506*H506,2)</f>
        <v>0</v>
      </c>
      <c r="BL506" s="16" t="s">
        <v>142</v>
      </c>
      <c r="BM506" s="145" t="s">
        <v>489</v>
      </c>
    </row>
    <row r="507" spans="2:65" s="12" customFormat="1">
      <c r="B507" s="147"/>
      <c r="D507" s="148" t="s">
        <v>144</v>
      </c>
      <c r="E507" s="149" t="s">
        <v>1</v>
      </c>
      <c r="F507" s="150" t="s">
        <v>145</v>
      </c>
      <c r="H507" s="149" t="s">
        <v>1</v>
      </c>
      <c r="L507" s="147"/>
      <c r="M507" s="151"/>
      <c r="T507" s="152"/>
      <c r="AT507" s="149" t="s">
        <v>144</v>
      </c>
      <c r="AU507" s="149" t="s">
        <v>84</v>
      </c>
      <c r="AV507" s="12" t="s">
        <v>82</v>
      </c>
      <c r="AW507" s="12" t="s">
        <v>32</v>
      </c>
      <c r="AX507" s="12" t="s">
        <v>74</v>
      </c>
      <c r="AY507" s="149" t="s">
        <v>136</v>
      </c>
    </row>
    <row r="508" spans="2:65" s="12" customFormat="1">
      <c r="B508" s="147"/>
      <c r="D508" s="148" t="s">
        <v>144</v>
      </c>
      <c r="E508" s="149" t="s">
        <v>1</v>
      </c>
      <c r="F508" s="150" t="s">
        <v>490</v>
      </c>
      <c r="H508" s="149" t="s">
        <v>1</v>
      </c>
      <c r="L508" s="147"/>
      <c r="M508" s="151"/>
      <c r="T508" s="152"/>
      <c r="AT508" s="149" t="s">
        <v>144</v>
      </c>
      <c r="AU508" s="149" t="s">
        <v>84</v>
      </c>
      <c r="AV508" s="12" t="s">
        <v>82</v>
      </c>
      <c r="AW508" s="12" t="s">
        <v>32</v>
      </c>
      <c r="AX508" s="12" t="s">
        <v>74</v>
      </c>
      <c r="AY508" s="149" t="s">
        <v>136</v>
      </c>
    </row>
    <row r="509" spans="2:65" s="12" customFormat="1">
      <c r="B509" s="147"/>
      <c r="D509" s="148" t="s">
        <v>144</v>
      </c>
      <c r="E509" s="149" t="s">
        <v>1</v>
      </c>
      <c r="F509" s="150" t="s">
        <v>491</v>
      </c>
      <c r="H509" s="149" t="s">
        <v>1</v>
      </c>
      <c r="L509" s="147"/>
      <c r="M509" s="151"/>
      <c r="T509" s="152"/>
      <c r="AT509" s="149" t="s">
        <v>144</v>
      </c>
      <c r="AU509" s="149" t="s">
        <v>84</v>
      </c>
      <c r="AV509" s="12" t="s">
        <v>82</v>
      </c>
      <c r="AW509" s="12" t="s">
        <v>32</v>
      </c>
      <c r="AX509" s="12" t="s">
        <v>74</v>
      </c>
      <c r="AY509" s="149" t="s">
        <v>136</v>
      </c>
    </row>
    <row r="510" spans="2:65" s="13" customFormat="1">
      <c r="B510" s="153"/>
      <c r="D510" s="148" t="s">
        <v>144</v>
      </c>
      <c r="E510" s="154" t="s">
        <v>1</v>
      </c>
      <c r="F510" s="155" t="s">
        <v>492</v>
      </c>
      <c r="H510" s="156">
        <v>764.69119999999998</v>
      </c>
      <c r="L510" s="153"/>
      <c r="M510" s="157"/>
      <c r="T510" s="158"/>
      <c r="AT510" s="154" t="s">
        <v>144</v>
      </c>
      <c r="AU510" s="154" t="s">
        <v>84</v>
      </c>
      <c r="AV510" s="13" t="s">
        <v>84</v>
      </c>
      <c r="AW510" s="13" t="s">
        <v>32</v>
      </c>
      <c r="AX510" s="13" t="s">
        <v>74</v>
      </c>
      <c r="AY510" s="154" t="s">
        <v>136</v>
      </c>
    </row>
    <row r="511" spans="2:65" s="12" customFormat="1">
      <c r="B511" s="147"/>
      <c r="D511" s="148" t="s">
        <v>144</v>
      </c>
      <c r="E511" s="149" t="s">
        <v>1</v>
      </c>
      <c r="F511" s="150" t="s">
        <v>455</v>
      </c>
      <c r="H511" s="149" t="s">
        <v>1</v>
      </c>
      <c r="L511" s="147"/>
      <c r="M511" s="151"/>
      <c r="T511" s="152"/>
      <c r="AT511" s="149" t="s">
        <v>144</v>
      </c>
      <c r="AU511" s="149" t="s">
        <v>84</v>
      </c>
      <c r="AV511" s="12" t="s">
        <v>82</v>
      </c>
      <c r="AW511" s="12" t="s">
        <v>32</v>
      </c>
      <c r="AX511" s="12" t="s">
        <v>74</v>
      </c>
      <c r="AY511" s="149" t="s">
        <v>136</v>
      </c>
    </row>
    <row r="512" spans="2:65" s="13" customFormat="1">
      <c r="B512" s="153"/>
      <c r="D512" s="148" t="s">
        <v>144</v>
      </c>
      <c r="E512" s="154" t="s">
        <v>1</v>
      </c>
      <c r="F512" s="155" t="s">
        <v>493</v>
      </c>
      <c r="H512" s="156">
        <v>-39.561599999999999</v>
      </c>
      <c r="L512" s="153"/>
      <c r="M512" s="157"/>
      <c r="T512" s="158"/>
      <c r="AT512" s="154" t="s">
        <v>144</v>
      </c>
      <c r="AU512" s="154" t="s">
        <v>84</v>
      </c>
      <c r="AV512" s="13" t="s">
        <v>84</v>
      </c>
      <c r="AW512" s="13" t="s">
        <v>32</v>
      </c>
      <c r="AX512" s="13" t="s">
        <v>74</v>
      </c>
      <c r="AY512" s="154" t="s">
        <v>136</v>
      </c>
    </row>
    <row r="513" spans="2:65" s="12" customFormat="1">
      <c r="B513" s="147"/>
      <c r="D513" s="148" t="s">
        <v>144</v>
      </c>
      <c r="E513" s="149" t="s">
        <v>1</v>
      </c>
      <c r="F513" s="150" t="s">
        <v>457</v>
      </c>
      <c r="H513" s="149" t="s">
        <v>1</v>
      </c>
      <c r="L513" s="147"/>
      <c r="M513" s="151"/>
      <c r="T513" s="152"/>
      <c r="AT513" s="149" t="s">
        <v>144</v>
      </c>
      <c r="AU513" s="149" t="s">
        <v>84</v>
      </c>
      <c r="AV513" s="12" t="s">
        <v>82</v>
      </c>
      <c r="AW513" s="12" t="s">
        <v>32</v>
      </c>
      <c r="AX513" s="12" t="s">
        <v>74</v>
      </c>
      <c r="AY513" s="149" t="s">
        <v>136</v>
      </c>
    </row>
    <row r="514" spans="2:65" s="13" customFormat="1">
      <c r="B514" s="153"/>
      <c r="D514" s="148" t="s">
        <v>144</v>
      </c>
      <c r="E514" s="154" t="s">
        <v>1</v>
      </c>
      <c r="F514" s="155" t="s">
        <v>494</v>
      </c>
      <c r="H514" s="156">
        <v>-158.24639999999999</v>
      </c>
      <c r="L514" s="153"/>
      <c r="M514" s="157"/>
      <c r="T514" s="158"/>
      <c r="AT514" s="154" t="s">
        <v>144</v>
      </c>
      <c r="AU514" s="154" t="s">
        <v>84</v>
      </c>
      <c r="AV514" s="13" t="s">
        <v>84</v>
      </c>
      <c r="AW514" s="13" t="s">
        <v>32</v>
      </c>
      <c r="AX514" s="13" t="s">
        <v>74</v>
      </c>
      <c r="AY514" s="154" t="s">
        <v>136</v>
      </c>
    </row>
    <row r="515" spans="2:65" s="12" customFormat="1">
      <c r="B515" s="147"/>
      <c r="D515" s="148" t="s">
        <v>144</v>
      </c>
      <c r="E515" s="149" t="s">
        <v>1</v>
      </c>
      <c r="F515" s="150" t="s">
        <v>459</v>
      </c>
      <c r="H515" s="149" t="s">
        <v>1</v>
      </c>
      <c r="L515" s="147"/>
      <c r="M515" s="151"/>
      <c r="T515" s="152"/>
      <c r="AT515" s="149" t="s">
        <v>144</v>
      </c>
      <c r="AU515" s="149" t="s">
        <v>84</v>
      </c>
      <c r="AV515" s="12" t="s">
        <v>82</v>
      </c>
      <c r="AW515" s="12" t="s">
        <v>32</v>
      </c>
      <c r="AX515" s="12" t="s">
        <v>74</v>
      </c>
      <c r="AY515" s="149" t="s">
        <v>136</v>
      </c>
    </row>
    <row r="516" spans="2:65" s="13" customFormat="1">
      <c r="B516" s="153"/>
      <c r="D516" s="148" t="s">
        <v>144</v>
      </c>
      <c r="E516" s="154" t="s">
        <v>1</v>
      </c>
      <c r="F516" s="155" t="s">
        <v>495</v>
      </c>
      <c r="H516" s="156">
        <v>-12.224000000000002</v>
      </c>
      <c r="L516" s="153"/>
      <c r="M516" s="157"/>
      <c r="T516" s="158"/>
      <c r="AT516" s="154" t="s">
        <v>144</v>
      </c>
      <c r="AU516" s="154" t="s">
        <v>84</v>
      </c>
      <c r="AV516" s="13" t="s">
        <v>84</v>
      </c>
      <c r="AW516" s="13" t="s">
        <v>32</v>
      </c>
      <c r="AX516" s="13" t="s">
        <v>74</v>
      </c>
      <c r="AY516" s="154" t="s">
        <v>136</v>
      </c>
    </row>
    <row r="517" spans="2:65" s="12" customFormat="1">
      <c r="B517" s="147"/>
      <c r="D517" s="148" t="s">
        <v>144</v>
      </c>
      <c r="E517" s="149" t="s">
        <v>1</v>
      </c>
      <c r="F517" s="150" t="s">
        <v>461</v>
      </c>
      <c r="H517" s="149" t="s">
        <v>1</v>
      </c>
      <c r="L517" s="147"/>
      <c r="M517" s="151"/>
      <c r="T517" s="152"/>
      <c r="AT517" s="149" t="s">
        <v>144</v>
      </c>
      <c r="AU517" s="149" t="s">
        <v>84</v>
      </c>
      <c r="AV517" s="12" t="s">
        <v>82</v>
      </c>
      <c r="AW517" s="12" t="s">
        <v>32</v>
      </c>
      <c r="AX517" s="12" t="s">
        <v>74</v>
      </c>
      <c r="AY517" s="149" t="s">
        <v>136</v>
      </c>
    </row>
    <row r="518" spans="2:65" s="13" customFormat="1">
      <c r="B518" s="153"/>
      <c r="D518" s="148" t="s">
        <v>144</v>
      </c>
      <c r="E518" s="154" t="s">
        <v>1</v>
      </c>
      <c r="F518" s="155" t="s">
        <v>496</v>
      </c>
      <c r="H518" s="156">
        <v>-2.016</v>
      </c>
      <c r="L518" s="153"/>
      <c r="M518" s="157"/>
      <c r="T518" s="158"/>
      <c r="AT518" s="154" t="s">
        <v>144</v>
      </c>
      <c r="AU518" s="154" t="s">
        <v>84</v>
      </c>
      <c r="AV518" s="13" t="s">
        <v>84</v>
      </c>
      <c r="AW518" s="13" t="s">
        <v>32</v>
      </c>
      <c r="AX518" s="13" t="s">
        <v>74</v>
      </c>
      <c r="AY518" s="154" t="s">
        <v>136</v>
      </c>
    </row>
    <row r="519" spans="2:65" s="12" customFormat="1">
      <c r="B519" s="147"/>
      <c r="D519" s="148" t="s">
        <v>144</v>
      </c>
      <c r="E519" s="149" t="s">
        <v>1</v>
      </c>
      <c r="F519" s="150" t="s">
        <v>463</v>
      </c>
      <c r="H519" s="149" t="s">
        <v>1</v>
      </c>
      <c r="L519" s="147"/>
      <c r="M519" s="151"/>
      <c r="T519" s="152"/>
      <c r="AT519" s="149" t="s">
        <v>144</v>
      </c>
      <c r="AU519" s="149" t="s">
        <v>84</v>
      </c>
      <c r="AV519" s="12" t="s">
        <v>82</v>
      </c>
      <c r="AW519" s="12" t="s">
        <v>32</v>
      </c>
      <c r="AX519" s="12" t="s">
        <v>74</v>
      </c>
      <c r="AY519" s="149" t="s">
        <v>136</v>
      </c>
    </row>
    <row r="520" spans="2:65" s="13" customFormat="1">
      <c r="B520" s="153"/>
      <c r="D520" s="148" t="s">
        <v>144</v>
      </c>
      <c r="E520" s="154" t="s">
        <v>1</v>
      </c>
      <c r="F520" s="155" t="s">
        <v>497</v>
      </c>
      <c r="H520" s="156">
        <v>-2.9136000000000002</v>
      </c>
      <c r="L520" s="153"/>
      <c r="M520" s="157"/>
      <c r="T520" s="158"/>
      <c r="AT520" s="154" t="s">
        <v>144</v>
      </c>
      <c r="AU520" s="154" t="s">
        <v>84</v>
      </c>
      <c r="AV520" s="13" t="s">
        <v>84</v>
      </c>
      <c r="AW520" s="13" t="s">
        <v>32</v>
      </c>
      <c r="AX520" s="13" t="s">
        <v>74</v>
      </c>
      <c r="AY520" s="154" t="s">
        <v>136</v>
      </c>
    </row>
    <row r="521" spans="2:65" s="12" customFormat="1">
      <c r="B521" s="147"/>
      <c r="D521" s="148" t="s">
        <v>144</v>
      </c>
      <c r="E521" s="149" t="s">
        <v>1</v>
      </c>
      <c r="F521" s="150" t="s">
        <v>296</v>
      </c>
      <c r="H521" s="149" t="s">
        <v>1</v>
      </c>
      <c r="L521" s="147"/>
      <c r="M521" s="151"/>
      <c r="T521" s="152"/>
      <c r="AT521" s="149" t="s">
        <v>144</v>
      </c>
      <c r="AU521" s="149" t="s">
        <v>84</v>
      </c>
      <c r="AV521" s="12" t="s">
        <v>82</v>
      </c>
      <c r="AW521" s="12" t="s">
        <v>32</v>
      </c>
      <c r="AX521" s="12" t="s">
        <v>74</v>
      </c>
      <c r="AY521" s="149" t="s">
        <v>136</v>
      </c>
    </row>
    <row r="522" spans="2:65" s="13" customFormat="1">
      <c r="B522" s="153"/>
      <c r="D522" s="148" t="s">
        <v>144</v>
      </c>
      <c r="E522" s="154" t="s">
        <v>1</v>
      </c>
      <c r="F522" s="155" t="s">
        <v>498</v>
      </c>
      <c r="H522" s="156">
        <v>-20.347200000000001</v>
      </c>
      <c r="L522" s="153"/>
      <c r="M522" s="157"/>
      <c r="T522" s="158"/>
      <c r="AT522" s="154" t="s">
        <v>144</v>
      </c>
      <c r="AU522" s="154" t="s">
        <v>84</v>
      </c>
      <c r="AV522" s="13" t="s">
        <v>84</v>
      </c>
      <c r="AW522" s="13" t="s">
        <v>32</v>
      </c>
      <c r="AX522" s="13" t="s">
        <v>74</v>
      </c>
      <c r="AY522" s="154" t="s">
        <v>136</v>
      </c>
    </row>
    <row r="523" spans="2:65" s="14" customFormat="1">
      <c r="B523" s="159"/>
      <c r="D523" s="148" t="s">
        <v>144</v>
      </c>
      <c r="E523" s="160" t="s">
        <v>1</v>
      </c>
      <c r="F523" s="161" t="s">
        <v>146</v>
      </c>
      <c r="H523" s="162">
        <v>529.38239999999996</v>
      </c>
      <c r="L523" s="159"/>
      <c r="M523" s="163"/>
      <c r="T523" s="164"/>
      <c r="AT523" s="160" t="s">
        <v>144</v>
      </c>
      <c r="AU523" s="160" t="s">
        <v>84</v>
      </c>
      <c r="AV523" s="14" t="s">
        <v>142</v>
      </c>
      <c r="AW523" s="14" t="s">
        <v>32</v>
      </c>
      <c r="AX523" s="14" t="s">
        <v>82</v>
      </c>
      <c r="AY523" s="160" t="s">
        <v>136</v>
      </c>
    </row>
    <row r="524" spans="2:65" s="1" customFormat="1" ht="14.4" customHeight="1">
      <c r="B524" s="134"/>
      <c r="C524" s="135" t="s">
        <v>499</v>
      </c>
      <c r="D524" s="135" t="s">
        <v>138</v>
      </c>
      <c r="E524" s="136" t="s">
        <v>500</v>
      </c>
      <c r="F524" s="137" t="s">
        <v>501</v>
      </c>
      <c r="G524" s="138" t="s">
        <v>277</v>
      </c>
      <c r="H524" s="139">
        <v>132.346</v>
      </c>
      <c r="I524" s="140"/>
      <c r="J524" s="140">
        <f>ROUND(I524*H524,2)</f>
        <v>0</v>
      </c>
      <c r="K524" s="141"/>
      <c r="L524" s="28"/>
      <c r="M524" s="142" t="s">
        <v>1</v>
      </c>
      <c r="N524" s="111" t="s">
        <v>39</v>
      </c>
      <c r="O524" s="143">
        <v>9.6000000000000002E-2</v>
      </c>
      <c r="P524" s="143">
        <f>O524*H524</f>
        <v>12.705216</v>
      </c>
      <c r="Q524" s="143">
        <v>0</v>
      </c>
      <c r="R524" s="143">
        <f>Q524*H524</f>
        <v>0</v>
      </c>
      <c r="S524" s="143">
        <v>0</v>
      </c>
      <c r="T524" s="144">
        <f>S524*H524</f>
        <v>0</v>
      </c>
      <c r="AR524" s="145" t="s">
        <v>142</v>
      </c>
      <c r="AT524" s="145" t="s">
        <v>138</v>
      </c>
      <c r="AU524" s="145" t="s">
        <v>84</v>
      </c>
      <c r="AY524" s="16" t="s">
        <v>136</v>
      </c>
      <c r="BE524" s="146">
        <f>IF(N524="základní",J524,0)</f>
        <v>0</v>
      </c>
      <c r="BF524" s="146">
        <f>IF(N524="snížená",J524,0)</f>
        <v>0</v>
      </c>
      <c r="BG524" s="146">
        <f>IF(N524="zákl. přenesená",J524,0)</f>
        <v>0</v>
      </c>
      <c r="BH524" s="146">
        <f>IF(N524="sníž. přenesená",J524,0)</f>
        <v>0</v>
      </c>
      <c r="BI524" s="146">
        <f>IF(N524="nulová",J524,0)</f>
        <v>0</v>
      </c>
      <c r="BJ524" s="16" t="s">
        <v>82</v>
      </c>
      <c r="BK524" s="146">
        <f>ROUND(I524*H524,2)</f>
        <v>0</v>
      </c>
      <c r="BL524" s="16" t="s">
        <v>142</v>
      </c>
      <c r="BM524" s="145" t="s">
        <v>502</v>
      </c>
    </row>
    <row r="525" spans="2:65" s="12" customFormat="1">
      <c r="B525" s="147"/>
      <c r="D525" s="148" t="s">
        <v>144</v>
      </c>
      <c r="E525" s="149" t="s">
        <v>1</v>
      </c>
      <c r="F525" s="150" t="s">
        <v>145</v>
      </c>
      <c r="H525" s="149" t="s">
        <v>1</v>
      </c>
      <c r="L525" s="147"/>
      <c r="M525" s="151"/>
      <c r="T525" s="152"/>
      <c r="AT525" s="149" t="s">
        <v>144</v>
      </c>
      <c r="AU525" s="149" t="s">
        <v>84</v>
      </c>
      <c r="AV525" s="12" t="s">
        <v>82</v>
      </c>
      <c r="AW525" s="12" t="s">
        <v>32</v>
      </c>
      <c r="AX525" s="12" t="s">
        <v>74</v>
      </c>
      <c r="AY525" s="149" t="s">
        <v>136</v>
      </c>
    </row>
    <row r="526" spans="2:65" s="12" customFormat="1">
      <c r="B526" s="147"/>
      <c r="D526" s="148" t="s">
        <v>144</v>
      </c>
      <c r="E526" s="149" t="s">
        <v>1</v>
      </c>
      <c r="F526" s="150" t="s">
        <v>490</v>
      </c>
      <c r="H526" s="149" t="s">
        <v>1</v>
      </c>
      <c r="L526" s="147"/>
      <c r="M526" s="151"/>
      <c r="T526" s="152"/>
      <c r="AT526" s="149" t="s">
        <v>144</v>
      </c>
      <c r="AU526" s="149" t="s">
        <v>84</v>
      </c>
      <c r="AV526" s="12" t="s">
        <v>82</v>
      </c>
      <c r="AW526" s="12" t="s">
        <v>32</v>
      </c>
      <c r="AX526" s="12" t="s">
        <v>74</v>
      </c>
      <c r="AY526" s="149" t="s">
        <v>136</v>
      </c>
    </row>
    <row r="527" spans="2:65" s="12" customFormat="1">
      <c r="B527" s="147"/>
      <c r="D527" s="148" t="s">
        <v>144</v>
      </c>
      <c r="E527" s="149" t="s">
        <v>1</v>
      </c>
      <c r="F527" s="150" t="s">
        <v>491</v>
      </c>
      <c r="H527" s="149" t="s">
        <v>1</v>
      </c>
      <c r="L527" s="147"/>
      <c r="M527" s="151"/>
      <c r="T527" s="152"/>
      <c r="AT527" s="149" t="s">
        <v>144</v>
      </c>
      <c r="AU527" s="149" t="s">
        <v>84</v>
      </c>
      <c r="AV527" s="12" t="s">
        <v>82</v>
      </c>
      <c r="AW527" s="12" t="s">
        <v>32</v>
      </c>
      <c r="AX527" s="12" t="s">
        <v>74</v>
      </c>
      <c r="AY527" s="149" t="s">
        <v>136</v>
      </c>
    </row>
    <row r="528" spans="2:65" s="13" customFormat="1">
      <c r="B528" s="153"/>
      <c r="D528" s="148" t="s">
        <v>144</v>
      </c>
      <c r="E528" s="154" t="s">
        <v>1</v>
      </c>
      <c r="F528" s="155" t="s">
        <v>503</v>
      </c>
      <c r="H528" s="156">
        <v>191.1728</v>
      </c>
      <c r="L528" s="153"/>
      <c r="M528" s="157"/>
      <c r="T528" s="158"/>
      <c r="AT528" s="154" t="s">
        <v>144</v>
      </c>
      <c r="AU528" s="154" t="s">
        <v>84</v>
      </c>
      <c r="AV528" s="13" t="s">
        <v>84</v>
      </c>
      <c r="AW528" s="13" t="s">
        <v>32</v>
      </c>
      <c r="AX528" s="13" t="s">
        <v>74</v>
      </c>
      <c r="AY528" s="154" t="s">
        <v>136</v>
      </c>
    </row>
    <row r="529" spans="2:65" s="12" customFormat="1">
      <c r="B529" s="147"/>
      <c r="D529" s="148" t="s">
        <v>144</v>
      </c>
      <c r="E529" s="149" t="s">
        <v>1</v>
      </c>
      <c r="F529" s="150" t="s">
        <v>455</v>
      </c>
      <c r="H529" s="149" t="s">
        <v>1</v>
      </c>
      <c r="L529" s="147"/>
      <c r="M529" s="151"/>
      <c r="T529" s="152"/>
      <c r="AT529" s="149" t="s">
        <v>144</v>
      </c>
      <c r="AU529" s="149" t="s">
        <v>84</v>
      </c>
      <c r="AV529" s="12" t="s">
        <v>82</v>
      </c>
      <c r="AW529" s="12" t="s">
        <v>32</v>
      </c>
      <c r="AX529" s="12" t="s">
        <v>74</v>
      </c>
      <c r="AY529" s="149" t="s">
        <v>136</v>
      </c>
    </row>
    <row r="530" spans="2:65" s="13" customFormat="1">
      <c r="B530" s="153"/>
      <c r="D530" s="148" t="s">
        <v>144</v>
      </c>
      <c r="E530" s="154" t="s">
        <v>1</v>
      </c>
      <c r="F530" s="155" t="s">
        <v>504</v>
      </c>
      <c r="H530" s="156">
        <v>-9.8903999999999996</v>
      </c>
      <c r="L530" s="153"/>
      <c r="M530" s="157"/>
      <c r="T530" s="158"/>
      <c r="AT530" s="154" t="s">
        <v>144</v>
      </c>
      <c r="AU530" s="154" t="s">
        <v>84</v>
      </c>
      <c r="AV530" s="13" t="s">
        <v>84</v>
      </c>
      <c r="AW530" s="13" t="s">
        <v>32</v>
      </c>
      <c r="AX530" s="13" t="s">
        <v>74</v>
      </c>
      <c r="AY530" s="154" t="s">
        <v>136</v>
      </c>
    </row>
    <row r="531" spans="2:65" s="12" customFormat="1">
      <c r="B531" s="147"/>
      <c r="D531" s="148" t="s">
        <v>144</v>
      </c>
      <c r="E531" s="149" t="s">
        <v>1</v>
      </c>
      <c r="F531" s="150" t="s">
        <v>457</v>
      </c>
      <c r="H531" s="149" t="s">
        <v>1</v>
      </c>
      <c r="L531" s="147"/>
      <c r="M531" s="151"/>
      <c r="T531" s="152"/>
      <c r="AT531" s="149" t="s">
        <v>144</v>
      </c>
      <c r="AU531" s="149" t="s">
        <v>84</v>
      </c>
      <c r="AV531" s="12" t="s">
        <v>82</v>
      </c>
      <c r="AW531" s="12" t="s">
        <v>32</v>
      </c>
      <c r="AX531" s="12" t="s">
        <v>74</v>
      </c>
      <c r="AY531" s="149" t="s">
        <v>136</v>
      </c>
    </row>
    <row r="532" spans="2:65" s="13" customFormat="1">
      <c r="B532" s="153"/>
      <c r="D532" s="148" t="s">
        <v>144</v>
      </c>
      <c r="E532" s="154" t="s">
        <v>1</v>
      </c>
      <c r="F532" s="155" t="s">
        <v>505</v>
      </c>
      <c r="H532" s="156">
        <v>-39.561599999999999</v>
      </c>
      <c r="L532" s="153"/>
      <c r="M532" s="157"/>
      <c r="T532" s="158"/>
      <c r="AT532" s="154" t="s">
        <v>144</v>
      </c>
      <c r="AU532" s="154" t="s">
        <v>84</v>
      </c>
      <c r="AV532" s="13" t="s">
        <v>84</v>
      </c>
      <c r="AW532" s="13" t="s">
        <v>32</v>
      </c>
      <c r="AX532" s="13" t="s">
        <v>74</v>
      </c>
      <c r="AY532" s="154" t="s">
        <v>136</v>
      </c>
    </row>
    <row r="533" spans="2:65" s="12" customFormat="1">
      <c r="B533" s="147"/>
      <c r="D533" s="148" t="s">
        <v>144</v>
      </c>
      <c r="E533" s="149" t="s">
        <v>1</v>
      </c>
      <c r="F533" s="150" t="s">
        <v>459</v>
      </c>
      <c r="H533" s="149" t="s">
        <v>1</v>
      </c>
      <c r="L533" s="147"/>
      <c r="M533" s="151"/>
      <c r="T533" s="152"/>
      <c r="AT533" s="149" t="s">
        <v>144</v>
      </c>
      <c r="AU533" s="149" t="s">
        <v>84</v>
      </c>
      <c r="AV533" s="12" t="s">
        <v>82</v>
      </c>
      <c r="AW533" s="12" t="s">
        <v>32</v>
      </c>
      <c r="AX533" s="12" t="s">
        <v>74</v>
      </c>
      <c r="AY533" s="149" t="s">
        <v>136</v>
      </c>
    </row>
    <row r="534" spans="2:65" s="13" customFormat="1">
      <c r="B534" s="153"/>
      <c r="D534" s="148" t="s">
        <v>144</v>
      </c>
      <c r="E534" s="154" t="s">
        <v>1</v>
      </c>
      <c r="F534" s="155" t="s">
        <v>506</v>
      </c>
      <c r="H534" s="156">
        <v>-3.0560000000000005</v>
      </c>
      <c r="L534" s="153"/>
      <c r="M534" s="157"/>
      <c r="T534" s="158"/>
      <c r="AT534" s="154" t="s">
        <v>144</v>
      </c>
      <c r="AU534" s="154" t="s">
        <v>84</v>
      </c>
      <c r="AV534" s="13" t="s">
        <v>84</v>
      </c>
      <c r="AW534" s="13" t="s">
        <v>32</v>
      </c>
      <c r="AX534" s="13" t="s">
        <v>74</v>
      </c>
      <c r="AY534" s="154" t="s">
        <v>136</v>
      </c>
    </row>
    <row r="535" spans="2:65" s="12" customFormat="1">
      <c r="B535" s="147"/>
      <c r="D535" s="148" t="s">
        <v>144</v>
      </c>
      <c r="E535" s="149" t="s">
        <v>1</v>
      </c>
      <c r="F535" s="150" t="s">
        <v>461</v>
      </c>
      <c r="H535" s="149" t="s">
        <v>1</v>
      </c>
      <c r="L535" s="147"/>
      <c r="M535" s="151"/>
      <c r="T535" s="152"/>
      <c r="AT535" s="149" t="s">
        <v>144</v>
      </c>
      <c r="AU535" s="149" t="s">
        <v>84</v>
      </c>
      <c r="AV535" s="12" t="s">
        <v>82</v>
      </c>
      <c r="AW535" s="12" t="s">
        <v>32</v>
      </c>
      <c r="AX535" s="12" t="s">
        <v>74</v>
      </c>
      <c r="AY535" s="149" t="s">
        <v>136</v>
      </c>
    </row>
    <row r="536" spans="2:65" s="13" customFormat="1">
      <c r="B536" s="153"/>
      <c r="D536" s="148" t="s">
        <v>144</v>
      </c>
      <c r="E536" s="154" t="s">
        <v>1</v>
      </c>
      <c r="F536" s="155" t="s">
        <v>507</v>
      </c>
      <c r="H536" s="156">
        <v>-0.504</v>
      </c>
      <c r="L536" s="153"/>
      <c r="M536" s="157"/>
      <c r="T536" s="158"/>
      <c r="AT536" s="154" t="s">
        <v>144</v>
      </c>
      <c r="AU536" s="154" t="s">
        <v>84</v>
      </c>
      <c r="AV536" s="13" t="s">
        <v>84</v>
      </c>
      <c r="AW536" s="13" t="s">
        <v>32</v>
      </c>
      <c r="AX536" s="13" t="s">
        <v>74</v>
      </c>
      <c r="AY536" s="154" t="s">
        <v>136</v>
      </c>
    </row>
    <row r="537" spans="2:65" s="12" customFormat="1">
      <c r="B537" s="147"/>
      <c r="D537" s="148" t="s">
        <v>144</v>
      </c>
      <c r="E537" s="149" t="s">
        <v>1</v>
      </c>
      <c r="F537" s="150" t="s">
        <v>463</v>
      </c>
      <c r="H537" s="149" t="s">
        <v>1</v>
      </c>
      <c r="L537" s="147"/>
      <c r="M537" s="151"/>
      <c r="T537" s="152"/>
      <c r="AT537" s="149" t="s">
        <v>144</v>
      </c>
      <c r="AU537" s="149" t="s">
        <v>84</v>
      </c>
      <c r="AV537" s="12" t="s">
        <v>82</v>
      </c>
      <c r="AW537" s="12" t="s">
        <v>32</v>
      </c>
      <c r="AX537" s="12" t="s">
        <v>74</v>
      </c>
      <c r="AY537" s="149" t="s">
        <v>136</v>
      </c>
    </row>
    <row r="538" spans="2:65" s="13" customFormat="1">
      <c r="B538" s="153"/>
      <c r="D538" s="148" t="s">
        <v>144</v>
      </c>
      <c r="E538" s="154" t="s">
        <v>1</v>
      </c>
      <c r="F538" s="155" t="s">
        <v>508</v>
      </c>
      <c r="H538" s="156">
        <v>-0.72840000000000005</v>
      </c>
      <c r="L538" s="153"/>
      <c r="M538" s="157"/>
      <c r="T538" s="158"/>
      <c r="AT538" s="154" t="s">
        <v>144</v>
      </c>
      <c r="AU538" s="154" t="s">
        <v>84</v>
      </c>
      <c r="AV538" s="13" t="s">
        <v>84</v>
      </c>
      <c r="AW538" s="13" t="s">
        <v>32</v>
      </c>
      <c r="AX538" s="13" t="s">
        <v>74</v>
      </c>
      <c r="AY538" s="154" t="s">
        <v>136</v>
      </c>
    </row>
    <row r="539" spans="2:65" s="12" customFormat="1">
      <c r="B539" s="147"/>
      <c r="D539" s="148" t="s">
        <v>144</v>
      </c>
      <c r="E539" s="149" t="s">
        <v>1</v>
      </c>
      <c r="F539" s="150" t="s">
        <v>296</v>
      </c>
      <c r="H539" s="149" t="s">
        <v>1</v>
      </c>
      <c r="L539" s="147"/>
      <c r="M539" s="151"/>
      <c r="T539" s="152"/>
      <c r="AT539" s="149" t="s">
        <v>144</v>
      </c>
      <c r="AU539" s="149" t="s">
        <v>84</v>
      </c>
      <c r="AV539" s="12" t="s">
        <v>82</v>
      </c>
      <c r="AW539" s="12" t="s">
        <v>32</v>
      </c>
      <c r="AX539" s="12" t="s">
        <v>74</v>
      </c>
      <c r="AY539" s="149" t="s">
        <v>136</v>
      </c>
    </row>
    <row r="540" spans="2:65" s="13" customFormat="1">
      <c r="B540" s="153"/>
      <c r="D540" s="148" t="s">
        <v>144</v>
      </c>
      <c r="E540" s="154" t="s">
        <v>1</v>
      </c>
      <c r="F540" s="155" t="s">
        <v>509</v>
      </c>
      <c r="H540" s="156">
        <v>-5.0868000000000002</v>
      </c>
      <c r="L540" s="153"/>
      <c r="M540" s="157"/>
      <c r="T540" s="158"/>
      <c r="AT540" s="154" t="s">
        <v>144</v>
      </c>
      <c r="AU540" s="154" t="s">
        <v>84</v>
      </c>
      <c r="AV540" s="13" t="s">
        <v>84</v>
      </c>
      <c r="AW540" s="13" t="s">
        <v>32</v>
      </c>
      <c r="AX540" s="13" t="s">
        <v>74</v>
      </c>
      <c r="AY540" s="154" t="s">
        <v>136</v>
      </c>
    </row>
    <row r="541" spans="2:65" s="14" customFormat="1">
      <c r="B541" s="159"/>
      <c r="D541" s="148" t="s">
        <v>144</v>
      </c>
      <c r="E541" s="160" t="s">
        <v>1</v>
      </c>
      <c r="F541" s="161" t="s">
        <v>146</v>
      </c>
      <c r="H541" s="162">
        <v>132.34559999999999</v>
      </c>
      <c r="L541" s="159"/>
      <c r="M541" s="163"/>
      <c r="T541" s="164"/>
      <c r="AT541" s="160" t="s">
        <v>144</v>
      </c>
      <c r="AU541" s="160" t="s">
        <v>84</v>
      </c>
      <c r="AV541" s="14" t="s">
        <v>142</v>
      </c>
      <c r="AW541" s="14" t="s">
        <v>32</v>
      </c>
      <c r="AX541" s="14" t="s">
        <v>82</v>
      </c>
      <c r="AY541" s="160" t="s">
        <v>136</v>
      </c>
    </row>
    <row r="542" spans="2:65" s="1" customFormat="1" ht="14.4" customHeight="1">
      <c r="B542" s="134"/>
      <c r="C542" s="135" t="s">
        <v>510</v>
      </c>
      <c r="D542" s="135" t="s">
        <v>138</v>
      </c>
      <c r="E542" s="136" t="s">
        <v>511</v>
      </c>
      <c r="F542" s="137" t="s">
        <v>512</v>
      </c>
      <c r="G542" s="138" t="s">
        <v>356</v>
      </c>
      <c r="H542" s="139">
        <v>518.85599999999999</v>
      </c>
      <c r="I542" s="140"/>
      <c r="J542" s="140">
        <f>ROUND(I542*H542,2)</f>
        <v>0</v>
      </c>
      <c r="K542" s="141"/>
      <c r="L542" s="28"/>
      <c r="M542" s="142" t="s">
        <v>1</v>
      </c>
      <c r="N542" s="111" t="s">
        <v>39</v>
      </c>
      <c r="O542" s="143">
        <v>0</v>
      </c>
      <c r="P542" s="143">
        <f>O542*H542</f>
        <v>0</v>
      </c>
      <c r="Q542" s="143">
        <v>0</v>
      </c>
      <c r="R542" s="143">
        <f>Q542*H542</f>
        <v>0</v>
      </c>
      <c r="S542" s="143">
        <v>0</v>
      </c>
      <c r="T542" s="144">
        <f>S542*H542</f>
        <v>0</v>
      </c>
      <c r="AR542" s="145" t="s">
        <v>142</v>
      </c>
      <c r="AT542" s="145" t="s">
        <v>138</v>
      </c>
      <c r="AU542" s="145" t="s">
        <v>84</v>
      </c>
      <c r="AY542" s="16" t="s">
        <v>136</v>
      </c>
      <c r="BE542" s="146">
        <f>IF(N542="základní",J542,0)</f>
        <v>0</v>
      </c>
      <c r="BF542" s="146">
        <f>IF(N542="snížená",J542,0)</f>
        <v>0</v>
      </c>
      <c r="BG542" s="146">
        <f>IF(N542="zákl. přenesená",J542,0)</f>
        <v>0</v>
      </c>
      <c r="BH542" s="146">
        <f>IF(N542="sníž. přenesená",J542,0)</f>
        <v>0</v>
      </c>
      <c r="BI542" s="146">
        <f>IF(N542="nulová",J542,0)</f>
        <v>0</v>
      </c>
      <c r="BJ542" s="16" t="s">
        <v>82</v>
      </c>
      <c r="BK542" s="146">
        <f>ROUND(I542*H542,2)</f>
        <v>0</v>
      </c>
      <c r="BL542" s="16" t="s">
        <v>142</v>
      </c>
      <c r="BM542" s="145" t="s">
        <v>513</v>
      </c>
    </row>
    <row r="543" spans="2:65" s="12" customFormat="1">
      <c r="B543" s="147"/>
      <c r="D543" s="148" t="s">
        <v>144</v>
      </c>
      <c r="E543" s="149" t="s">
        <v>1</v>
      </c>
      <c r="F543" s="150" t="s">
        <v>145</v>
      </c>
      <c r="H543" s="149" t="s">
        <v>1</v>
      </c>
      <c r="L543" s="147"/>
      <c r="M543" s="151"/>
      <c r="T543" s="152"/>
      <c r="AT543" s="149" t="s">
        <v>144</v>
      </c>
      <c r="AU543" s="149" t="s">
        <v>84</v>
      </c>
      <c r="AV543" s="12" t="s">
        <v>82</v>
      </c>
      <c r="AW543" s="12" t="s">
        <v>32</v>
      </c>
      <c r="AX543" s="12" t="s">
        <v>74</v>
      </c>
      <c r="AY543" s="149" t="s">
        <v>136</v>
      </c>
    </row>
    <row r="544" spans="2:65" s="13" customFormat="1">
      <c r="B544" s="153"/>
      <c r="D544" s="148" t="s">
        <v>144</v>
      </c>
      <c r="E544" s="154" t="s">
        <v>1</v>
      </c>
      <c r="F544" s="155" t="s">
        <v>514</v>
      </c>
      <c r="H544" s="156">
        <v>518.8559039999999</v>
      </c>
      <c r="L544" s="153"/>
      <c r="M544" s="157"/>
      <c r="T544" s="158"/>
      <c r="AT544" s="154" t="s">
        <v>144</v>
      </c>
      <c r="AU544" s="154" t="s">
        <v>84</v>
      </c>
      <c r="AV544" s="13" t="s">
        <v>84</v>
      </c>
      <c r="AW544" s="13" t="s">
        <v>32</v>
      </c>
      <c r="AX544" s="13" t="s">
        <v>74</v>
      </c>
      <c r="AY544" s="154" t="s">
        <v>136</v>
      </c>
    </row>
    <row r="545" spans="2:65" s="14" customFormat="1">
      <c r="B545" s="159"/>
      <c r="D545" s="148" t="s">
        <v>144</v>
      </c>
      <c r="E545" s="160" t="s">
        <v>1</v>
      </c>
      <c r="F545" s="161" t="s">
        <v>146</v>
      </c>
      <c r="H545" s="162">
        <v>518.8559039999999</v>
      </c>
      <c r="L545" s="159"/>
      <c r="M545" s="163"/>
      <c r="T545" s="164"/>
      <c r="AT545" s="160" t="s">
        <v>144</v>
      </c>
      <c r="AU545" s="160" t="s">
        <v>84</v>
      </c>
      <c r="AV545" s="14" t="s">
        <v>142</v>
      </c>
      <c r="AW545" s="14" t="s">
        <v>32</v>
      </c>
      <c r="AX545" s="14" t="s">
        <v>82</v>
      </c>
      <c r="AY545" s="160" t="s">
        <v>136</v>
      </c>
    </row>
    <row r="546" spans="2:65" s="1" customFormat="1" ht="14.4" customHeight="1">
      <c r="B546" s="134"/>
      <c r="C546" s="135" t="s">
        <v>515</v>
      </c>
      <c r="D546" s="135" t="s">
        <v>138</v>
      </c>
      <c r="E546" s="136" t="s">
        <v>516</v>
      </c>
      <c r="F546" s="137" t="s">
        <v>517</v>
      </c>
      <c r="G546" s="138" t="s">
        <v>277</v>
      </c>
      <c r="H546" s="139">
        <v>294.13600000000002</v>
      </c>
      <c r="I546" s="140"/>
      <c r="J546" s="140">
        <f>ROUND(I546*H546,2)</f>
        <v>0</v>
      </c>
      <c r="K546" s="141"/>
      <c r="L546" s="28"/>
      <c r="M546" s="142" t="s">
        <v>1</v>
      </c>
      <c r="N546" s="111" t="s">
        <v>39</v>
      </c>
      <c r="O546" s="143">
        <v>8.9999999999999993E-3</v>
      </c>
      <c r="P546" s="143">
        <f>O546*H546</f>
        <v>2.647224</v>
      </c>
      <c r="Q546" s="143">
        <v>0</v>
      </c>
      <c r="R546" s="143">
        <f>Q546*H546</f>
        <v>0</v>
      </c>
      <c r="S546" s="143">
        <v>0</v>
      </c>
      <c r="T546" s="144">
        <f>S546*H546</f>
        <v>0</v>
      </c>
      <c r="AR546" s="145" t="s">
        <v>142</v>
      </c>
      <c r="AT546" s="145" t="s">
        <v>138</v>
      </c>
      <c r="AU546" s="145" t="s">
        <v>84</v>
      </c>
      <c r="AY546" s="16" t="s">
        <v>136</v>
      </c>
      <c r="BE546" s="146">
        <f>IF(N546="základní",J546,0)</f>
        <v>0</v>
      </c>
      <c r="BF546" s="146">
        <f>IF(N546="snížená",J546,0)</f>
        <v>0</v>
      </c>
      <c r="BG546" s="146">
        <f>IF(N546="zákl. přenesená",J546,0)</f>
        <v>0</v>
      </c>
      <c r="BH546" s="146">
        <f>IF(N546="sníž. přenesená",J546,0)</f>
        <v>0</v>
      </c>
      <c r="BI546" s="146">
        <f>IF(N546="nulová",J546,0)</f>
        <v>0</v>
      </c>
      <c r="BJ546" s="16" t="s">
        <v>82</v>
      </c>
      <c r="BK546" s="146">
        <f>ROUND(I546*H546,2)</f>
        <v>0</v>
      </c>
      <c r="BL546" s="16" t="s">
        <v>142</v>
      </c>
      <c r="BM546" s="145" t="s">
        <v>518</v>
      </c>
    </row>
    <row r="547" spans="2:65" s="12" customFormat="1">
      <c r="B547" s="147"/>
      <c r="D547" s="148" t="s">
        <v>144</v>
      </c>
      <c r="E547" s="149" t="s">
        <v>1</v>
      </c>
      <c r="F547" s="150" t="s">
        <v>145</v>
      </c>
      <c r="H547" s="149" t="s">
        <v>1</v>
      </c>
      <c r="L547" s="147"/>
      <c r="M547" s="151"/>
      <c r="T547" s="152"/>
      <c r="AT547" s="149" t="s">
        <v>144</v>
      </c>
      <c r="AU547" s="149" t="s">
        <v>84</v>
      </c>
      <c r="AV547" s="12" t="s">
        <v>82</v>
      </c>
      <c r="AW547" s="12" t="s">
        <v>32</v>
      </c>
      <c r="AX547" s="12" t="s">
        <v>74</v>
      </c>
      <c r="AY547" s="149" t="s">
        <v>136</v>
      </c>
    </row>
    <row r="548" spans="2:65" s="13" customFormat="1">
      <c r="B548" s="153"/>
      <c r="D548" s="148" t="s">
        <v>144</v>
      </c>
      <c r="E548" s="154" t="s">
        <v>1</v>
      </c>
      <c r="F548" s="155" t="s">
        <v>519</v>
      </c>
      <c r="H548" s="156">
        <v>294.13599999999997</v>
      </c>
      <c r="L548" s="153"/>
      <c r="M548" s="157"/>
      <c r="T548" s="158"/>
      <c r="AT548" s="154" t="s">
        <v>144</v>
      </c>
      <c r="AU548" s="154" t="s">
        <v>84</v>
      </c>
      <c r="AV548" s="13" t="s">
        <v>84</v>
      </c>
      <c r="AW548" s="13" t="s">
        <v>32</v>
      </c>
      <c r="AX548" s="13" t="s">
        <v>74</v>
      </c>
      <c r="AY548" s="154" t="s">
        <v>136</v>
      </c>
    </row>
    <row r="549" spans="2:65" s="14" customFormat="1">
      <c r="B549" s="159"/>
      <c r="D549" s="148" t="s">
        <v>144</v>
      </c>
      <c r="E549" s="160" t="s">
        <v>1</v>
      </c>
      <c r="F549" s="161" t="s">
        <v>146</v>
      </c>
      <c r="H549" s="162">
        <v>294.13599999999997</v>
      </c>
      <c r="L549" s="159"/>
      <c r="M549" s="163"/>
      <c r="T549" s="164"/>
      <c r="AT549" s="160" t="s">
        <v>144</v>
      </c>
      <c r="AU549" s="160" t="s">
        <v>84</v>
      </c>
      <c r="AV549" s="14" t="s">
        <v>142</v>
      </c>
      <c r="AW549" s="14" t="s">
        <v>32</v>
      </c>
      <c r="AX549" s="14" t="s">
        <v>82</v>
      </c>
      <c r="AY549" s="160" t="s">
        <v>136</v>
      </c>
    </row>
    <row r="550" spans="2:65" s="1" customFormat="1" ht="14.4" customHeight="1">
      <c r="B550" s="134"/>
      <c r="C550" s="135" t="s">
        <v>520</v>
      </c>
      <c r="D550" s="135" t="s">
        <v>138</v>
      </c>
      <c r="E550" s="136" t="s">
        <v>521</v>
      </c>
      <c r="F550" s="137" t="s">
        <v>522</v>
      </c>
      <c r="G550" s="138" t="s">
        <v>277</v>
      </c>
      <c r="H550" s="139">
        <v>661.72799999999995</v>
      </c>
      <c r="I550" s="140"/>
      <c r="J550" s="140">
        <f>ROUND(I550*H550,2)</f>
        <v>0</v>
      </c>
      <c r="K550" s="141"/>
      <c r="L550" s="28"/>
      <c r="M550" s="142" t="s">
        <v>1</v>
      </c>
      <c r="N550" s="111" t="s">
        <v>39</v>
      </c>
      <c r="O550" s="143">
        <v>0.32800000000000001</v>
      </c>
      <c r="P550" s="143">
        <f>O550*H550</f>
        <v>217.046784</v>
      </c>
      <c r="Q550" s="143">
        <v>0</v>
      </c>
      <c r="R550" s="143">
        <f>Q550*H550</f>
        <v>0</v>
      </c>
      <c r="S550" s="143">
        <v>0</v>
      </c>
      <c r="T550" s="144">
        <f>S550*H550</f>
        <v>0</v>
      </c>
      <c r="AR550" s="145" t="s">
        <v>142</v>
      </c>
      <c r="AT550" s="145" t="s">
        <v>138</v>
      </c>
      <c r="AU550" s="145" t="s">
        <v>84</v>
      </c>
      <c r="AY550" s="16" t="s">
        <v>136</v>
      </c>
      <c r="BE550" s="146">
        <f>IF(N550="základní",J550,0)</f>
        <v>0</v>
      </c>
      <c r="BF550" s="146">
        <f>IF(N550="snížená",J550,0)</f>
        <v>0</v>
      </c>
      <c r="BG550" s="146">
        <f>IF(N550="zákl. přenesená",J550,0)</f>
        <v>0</v>
      </c>
      <c r="BH550" s="146">
        <f>IF(N550="sníž. přenesená",J550,0)</f>
        <v>0</v>
      </c>
      <c r="BI550" s="146">
        <f>IF(N550="nulová",J550,0)</f>
        <v>0</v>
      </c>
      <c r="BJ550" s="16" t="s">
        <v>82</v>
      </c>
      <c r="BK550" s="146">
        <f>ROUND(I550*H550,2)</f>
        <v>0</v>
      </c>
      <c r="BL550" s="16" t="s">
        <v>142</v>
      </c>
      <c r="BM550" s="145" t="s">
        <v>523</v>
      </c>
    </row>
    <row r="551" spans="2:65" s="12" customFormat="1">
      <c r="B551" s="147"/>
      <c r="D551" s="148" t="s">
        <v>144</v>
      </c>
      <c r="E551" s="149" t="s">
        <v>1</v>
      </c>
      <c r="F551" s="150" t="s">
        <v>145</v>
      </c>
      <c r="H551" s="149" t="s">
        <v>1</v>
      </c>
      <c r="L551" s="147"/>
      <c r="M551" s="151"/>
      <c r="T551" s="152"/>
      <c r="AT551" s="149" t="s">
        <v>144</v>
      </c>
      <c r="AU551" s="149" t="s">
        <v>84</v>
      </c>
      <c r="AV551" s="12" t="s">
        <v>82</v>
      </c>
      <c r="AW551" s="12" t="s">
        <v>32</v>
      </c>
      <c r="AX551" s="12" t="s">
        <v>74</v>
      </c>
      <c r="AY551" s="149" t="s">
        <v>136</v>
      </c>
    </row>
    <row r="552" spans="2:65" s="12" customFormat="1">
      <c r="B552" s="147"/>
      <c r="D552" s="148" t="s">
        <v>144</v>
      </c>
      <c r="E552" s="149" t="s">
        <v>1</v>
      </c>
      <c r="F552" s="150" t="s">
        <v>490</v>
      </c>
      <c r="H552" s="149" t="s">
        <v>1</v>
      </c>
      <c r="L552" s="147"/>
      <c r="M552" s="151"/>
      <c r="T552" s="152"/>
      <c r="AT552" s="149" t="s">
        <v>144</v>
      </c>
      <c r="AU552" s="149" t="s">
        <v>84</v>
      </c>
      <c r="AV552" s="12" t="s">
        <v>82</v>
      </c>
      <c r="AW552" s="12" t="s">
        <v>32</v>
      </c>
      <c r="AX552" s="12" t="s">
        <v>74</v>
      </c>
      <c r="AY552" s="149" t="s">
        <v>136</v>
      </c>
    </row>
    <row r="553" spans="2:65" s="12" customFormat="1">
      <c r="B553" s="147"/>
      <c r="D553" s="148" t="s">
        <v>144</v>
      </c>
      <c r="E553" s="149" t="s">
        <v>1</v>
      </c>
      <c r="F553" s="150" t="s">
        <v>491</v>
      </c>
      <c r="H553" s="149" t="s">
        <v>1</v>
      </c>
      <c r="L553" s="147"/>
      <c r="M553" s="151"/>
      <c r="T553" s="152"/>
      <c r="AT553" s="149" t="s">
        <v>144</v>
      </c>
      <c r="AU553" s="149" t="s">
        <v>84</v>
      </c>
      <c r="AV553" s="12" t="s">
        <v>82</v>
      </c>
      <c r="AW553" s="12" t="s">
        <v>32</v>
      </c>
      <c r="AX553" s="12" t="s">
        <v>74</v>
      </c>
      <c r="AY553" s="149" t="s">
        <v>136</v>
      </c>
    </row>
    <row r="554" spans="2:65" s="13" customFormat="1">
      <c r="B554" s="153"/>
      <c r="D554" s="148" t="s">
        <v>144</v>
      </c>
      <c r="E554" s="154" t="s">
        <v>1</v>
      </c>
      <c r="F554" s="155" t="s">
        <v>524</v>
      </c>
      <c r="H554" s="156">
        <v>955.86399999999992</v>
      </c>
      <c r="L554" s="153"/>
      <c r="M554" s="157"/>
      <c r="T554" s="158"/>
      <c r="AT554" s="154" t="s">
        <v>144</v>
      </c>
      <c r="AU554" s="154" t="s">
        <v>84</v>
      </c>
      <c r="AV554" s="13" t="s">
        <v>84</v>
      </c>
      <c r="AW554" s="13" t="s">
        <v>32</v>
      </c>
      <c r="AX554" s="13" t="s">
        <v>74</v>
      </c>
      <c r="AY554" s="154" t="s">
        <v>136</v>
      </c>
    </row>
    <row r="555" spans="2:65" s="12" customFormat="1">
      <c r="B555" s="147"/>
      <c r="D555" s="148" t="s">
        <v>144</v>
      </c>
      <c r="E555" s="149" t="s">
        <v>1</v>
      </c>
      <c r="F555" s="150" t="s">
        <v>455</v>
      </c>
      <c r="H555" s="149" t="s">
        <v>1</v>
      </c>
      <c r="L555" s="147"/>
      <c r="M555" s="151"/>
      <c r="T555" s="152"/>
      <c r="AT555" s="149" t="s">
        <v>144</v>
      </c>
      <c r="AU555" s="149" t="s">
        <v>84</v>
      </c>
      <c r="AV555" s="12" t="s">
        <v>82</v>
      </c>
      <c r="AW555" s="12" t="s">
        <v>32</v>
      </c>
      <c r="AX555" s="12" t="s">
        <v>74</v>
      </c>
      <c r="AY555" s="149" t="s">
        <v>136</v>
      </c>
    </row>
    <row r="556" spans="2:65" s="13" customFormat="1">
      <c r="B556" s="153"/>
      <c r="D556" s="148" t="s">
        <v>144</v>
      </c>
      <c r="E556" s="154" t="s">
        <v>1</v>
      </c>
      <c r="F556" s="155" t="s">
        <v>525</v>
      </c>
      <c r="H556" s="156">
        <v>-49.451999999999998</v>
      </c>
      <c r="L556" s="153"/>
      <c r="M556" s="157"/>
      <c r="T556" s="158"/>
      <c r="AT556" s="154" t="s">
        <v>144</v>
      </c>
      <c r="AU556" s="154" t="s">
        <v>84</v>
      </c>
      <c r="AV556" s="13" t="s">
        <v>84</v>
      </c>
      <c r="AW556" s="13" t="s">
        <v>32</v>
      </c>
      <c r="AX556" s="13" t="s">
        <v>74</v>
      </c>
      <c r="AY556" s="154" t="s">
        <v>136</v>
      </c>
    </row>
    <row r="557" spans="2:65" s="12" customFormat="1">
      <c r="B557" s="147"/>
      <c r="D557" s="148" t="s">
        <v>144</v>
      </c>
      <c r="E557" s="149" t="s">
        <v>1</v>
      </c>
      <c r="F557" s="150" t="s">
        <v>457</v>
      </c>
      <c r="H557" s="149" t="s">
        <v>1</v>
      </c>
      <c r="L557" s="147"/>
      <c r="M557" s="151"/>
      <c r="T557" s="152"/>
      <c r="AT557" s="149" t="s">
        <v>144</v>
      </c>
      <c r="AU557" s="149" t="s">
        <v>84</v>
      </c>
      <c r="AV557" s="12" t="s">
        <v>82</v>
      </c>
      <c r="AW557" s="12" t="s">
        <v>32</v>
      </c>
      <c r="AX557" s="12" t="s">
        <v>74</v>
      </c>
      <c r="AY557" s="149" t="s">
        <v>136</v>
      </c>
    </row>
    <row r="558" spans="2:65" s="13" customFormat="1">
      <c r="B558" s="153"/>
      <c r="D558" s="148" t="s">
        <v>144</v>
      </c>
      <c r="E558" s="154" t="s">
        <v>1</v>
      </c>
      <c r="F558" s="155" t="s">
        <v>526</v>
      </c>
      <c r="H558" s="156">
        <v>-197.80799999999999</v>
      </c>
      <c r="L558" s="153"/>
      <c r="M558" s="157"/>
      <c r="T558" s="158"/>
      <c r="AT558" s="154" t="s">
        <v>144</v>
      </c>
      <c r="AU558" s="154" t="s">
        <v>84</v>
      </c>
      <c r="AV558" s="13" t="s">
        <v>84</v>
      </c>
      <c r="AW558" s="13" t="s">
        <v>32</v>
      </c>
      <c r="AX558" s="13" t="s">
        <v>74</v>
      </c>
      <c r="AY558" s="154" t="s">
        <v>136</v>
      </c>
    </row>
    <row r="559" spans="2:65" s="12" customFormat="1">
      <c r="B559" s="147"/>
      <c r="D559" s="148" t="s">
        <v>144</v>
      </c>
      <c r="E559" s="149" t="s">
        <v>1</v>
      </c>
      <c r="F559" s="150" t="s">
        <v>459</v>
      </c>
      <c r="H559" s="149" t="s">
        <v>1</v>
      </c>
      <c r="L559" s="147"/>
      <c r="M559" s="151"/>
      <c r="T559" s="152"/>
      <c r="AT559" s="149" t="s">
        <v>144</v>
      </c>
      <c r="AU559" s="149" t="s">
        <v>84</v>
      </c>
      <c r="AV559" s="12" t="s">
        <v>82</v>
      </c>
      <c r="AW559" s="12" t="s">
        <v>32</v>
      </c>
      <c r="AX559" s="12" t="s">
        <v>74</v>
      </c>
      <c r="AY559" s="149" t="s">
        <v>136</v>
      </c>
    </row>
    <row r="560" spans="2:65" s="13" customFormat="1">
      <c r="B560" s="153"/>
      <c r="D560" s="148" t="s">
        <v>144</v>
      </c>
      <c r="E560" s="154" t="s">
        <v>1</v>
      </c>
      <c r="F560" s="155" t="s">
        <v>527</v>
      </c>
      <c r="H560" s="156">
        <v>-15.280000000000001</v>
      </c>
      <c r="L560" s="153"/>
      <c r="M560" s="157"/>
      <c r="T560" s="158"/>
      <c r="AT560" s="154" t="s">
        <v>144</v>
      </c>
      <c r="AU560" s="154" t="s">
        <v>84</v>
      </c>
      <c r="AV560" s="13" t="s">
        <v>84</v>
      </c>
      <c r="AW560" s="13" t="s">
        <v>32</v>
      </c>
      <c r="AX560" s="13" t="s">
        <v>74</v>
      </c>
      <c r="AY560" s="154" t="s">
        <v>136</v>
      </c>
    </row>
    <row r="561" spans="2:65" s="12" customFormat="1">
      <c r="B561" s="147"/>
      <c r="D561" s="148" t="s">
        <v>144</v>
      </c>
      <c r="E561" s="149" t="s">
        <v>1</v>
      </c>
      <c r="F561" s="150" t="s">
        <v>461</v>
      </c>
      <c r="H561" s="149" t="s">
        <v>1</v>
      </c>
      <c r="L561" s="147"/>
      <c r="M561" s="151"/>
      <c r="T561" s="152"/>
      <c r="AT561" s="149" t="s">
        <v>144</v>
      </c>
      <c r="AU561" s="149" t="s">
        <v>84</v>
      </c>
      <c r="AV561" s="12" t="s">
        <v>82</v>
      </c>
      <c r="AW561" s="12" t="s">
        <v>32</v>
      </c>
      <c r="AX561" s="12" t="s">
        <v>74</v>
      </c>
      <c r="AY561" s="149" t="s">
        <v>136</v>
      </c>
    </row>
    <row r="562" spans="2:65" s="13" customFormat="1">
      <c r="B562" s="153"/>
      <c r="D562" s="148" t="s">
        <v>144</v>
      </c>
      <c r="E562" s="154" t="s">
        <v>1</v>
      </c>
      <c r="F562" s="155" t="s">
        <v>528</v>
      </c>
      <c r="H562" s="156">
        <v>-2.52</v>
      </c>
      <c r="L562" s="153"/>
      <c r="M562" s="157"/>
      <c r="T562" s="158"/>
      <c r="AT562" s="154" t="s">
        <v>144</v>
      </c>
      <c r="AU562" s="154" t="s">
        <v>84</v>
      </c>
      <c r="AV562" s="13" t="s">
        <v>84</v>
      </c>
      <c r="AW562" s="13" t="s">
        <v>32</v>
      </c>
      <c r="AX562" s="13" t="s">
        <v>74</v>
      </c>
      <c r="AY562" s="154" t="s">
        <v>136</v>
      </c>
    </row>
    <row r="563" spans="2:65" s="12" customFormat="1">
      <c r="B563" s="147"/>
      <c r="D563" s="148" t="s">
        <v>144</v>
      </c>
      <c r="E563" s="149" t="s">
        <v>1</v>
      </c>
      <c r="F563" s="150" t="s">
        <v>463</v>
      </c>
      <c r="H563" s="149" t="s">
        <v>1</v>
      </c>
      <c r="L563" s="147"/>
      <c r="M563" s="151"/>
      <c r="T563" s="152"/>
      <c r="AT563" s="149" t="s">
        <v>144</v>
      </c>
      <c r="AU563" s="149" t="s">
        <v>84</v>
      </c>
      <c r="AV563" s="12" t="s">
        <v>82</v>
      </c>
      <c r="AW563" s="12" t="s">
        <v>32</v>
      </c>
      <c r="AX563" s="12" t="s">
        <v>74</v>
      </c>
      <c r="AY563" s="149" t="s">
        <v>136</v>
      </c>
    </row>
    <row r="564" spans="2:65" s="13" customFormat="1">
      <c r="B564" s="153"/>
      <c r="D564" s="148" t="s">
        <v>144</v>
      </c>
      <c r="E564" s="154" t="s">
        <v>1</v>
      </c>
      <c r="F564" s="155" t="s">
        <v>529</v>
      </c>
      <c r="H564" s="156">
        <v>-3.6419999999999999</v>
      </c>
      <c r="L564" s="153"/>
      <c r="M564" s="157"/>
      <c r="T564" s="158"/>
      <c r="AT564" s="154" t="s">
        <v>144</v>
      </c>
      <c r="AU564" s="154" t="s">
        <v>84</v>
      </c>
      <c r="AV564" s="13" t="s">
        <v>84</v>
      </c>
      <c r="AW564" s="13" t="s">
        <v>32</v>
      </c>
      <c r="AX564" s="13" t="s">
        <v>74</v>
      </c>
      <c r="AY564" s="154" t="s">
        <v>136</v>
      </c>
    </row>
    <row r="565" spans="2:65" s="12" customFormat="1">
      <c r="B565" s="147"/>
      <c r="D565" s="148" t="s">
        <v>144</v>
      </c>
      <c r="E565" s="149" t="s">
        <v>1</v>
      </c>
      <c r="F565" s="150" t="s">
        <v>296</v>
      </c>
      <c r="H565" s="149" t="s">
        <v>1</v>
      </c>
      <c r="L565" s="147"/>
      <c r="M565" s="151"/>
      <c r="T565" s="152"/>
      <c r="AT565" s="149" t="s">
        <v>144</v>
      </c>
      <c r="AU565" s="149" t="s">
        <v>84</v>
      </c>
      <c r="AV565" s="12" t="s">
        <v>82</v>
      </c>
      <c r="AW565" s="12" t="s">
        <v>32</v>
      </c>
      <c r="AX565" s="12" t="s">
        <v>74</v>
      </c>
      <c r="AY565" s="149" t="s">
        <v>136</v>
      </c>
    </row>
    <row r="566" spans="2:65" s="13" customFormat="1">
      <c r="B566" s="153"/>
      <c r="D566" s="148" t="s">
        <v>144</v>
      </c>
      <c r="E566" s="154" t="s">
        <v>1</v>
      </c>
      <c r="F566" s="155" t="s">
        <v>530</v>
      </c>
      <c r="H566" s="156">
        <v>-25.434000000000001</v>
      </c>
      <c r="L566" s="153"/>
      <c r="M566" s="157"/>
      <c r="T566" s="158"/>
      <c r="AT566" s="154" t="s">
        <v>144</v>
      </c>
      <c r="AU566" s="154" t="s">
        <v>84</v>
      </c>
      <c r="AV566" s="13" t="s">
        <v>84</v>
      </c>
      <c r="AW566" s="13" t="s">
        <v>32</v>
      </c>
      <c r="AX566" s="13" t="s">
        <v>74</v>
      </c>
      <c r="AY566" s="154" t="s">
        <v>136</v>
      </c>
    </row>
    <row r="567" spans="2:65" s="14" customFormat="1">
      <c r="B567" s="159"/>
      <c r="D567" s="148" t="s">
        <v>144</v>
      </c>
      <c r="E567" s="160" t="s">
        <v>1</v>
      </c>
      <c r="F567" s="161" t="s">
        <v>146</v>
      </c>
      <c r="H567" s="162">
        <v>661.72799999999995</v>
      </c>
      <c r="L567" s="159"/>
      <c r="M567" s="163"/>
      <c r="T567" s="164"/>
      <c r="AT567" s="160" t="s">
        <v>144</v>
      </c>
      <c r="AU567" s="160" t="s">
        <v>84</v>
      </c>
      <c r="AV567" s="14" t="s">
        <v>142</v>
      </c>
      <c r="AW567" s="14" t="s">
        <v>32</v>
      </c>
      <c r="AX567" s="14" t="s">
        <v>82</v>
      </c>
      <c r="AY567" s="160" t="s">
        <v>136</v>
      </c>
    </row>
    <row r="568" spans="2:65" s="1" customFormat="1" ht="14.4" customHeight="1">
      <c r="B568" s="134"/>
      <c r="C568" s="135" t="s">
        <v>531</v>
      </c>
      <c r="D568" s="135" t="s">
        <v>138</v>
      </c>
      <c r="E568" s="136" t="s">
        <v>532</v>
      </c>
      <c r="F568" s="137" t="s">
        <v>533</v>
      </c>
      <c r="G568" s="138" t="s">
        <v>141</v>
      </c>
      <c r="H568" s="139">
        <v>2</v>
      </c>
      <c r="I568" s="140"/>
      <c r="J568" s="140">
        <f>ROUND(I568*H568,2)</f>
        <v>0</v>
      </c>
      <c r="K568" s="141"/>
      <c r="L568" s="28"/>
      <c r="M568" s="142" t="s">
        <v>1</v>
      </c>
      <c r="N568" s="111" t="s">
        <v>39</v>
      </c>
      <c r="O568" s="143">
        <v>0.13300000000000001</v>
      </c>
      <c r="P568" s="143">
        <f>O568*H568</f>
        <v>0.26600000000000001</v>
      </c>
      <c r="Q568" s="143">
        <v>0</v>
      </c>
      <c r="R568" s="143">
        <f>Q568*H568</f>
        <v>0</v>
      </c>
      <c r="S568" s="143">
        <v>0</v>
      </c>
      <c r="T568" s="144">
        <f>S568*H568</f>
        <v>0</v>
      </c>
      <c r="AR568" s="145" t="s">
        <v>142</v>
      </c>
      <c r="AT568" s="145" t="s">
        <v>138</v>
      </c>
      <c r="AU568" s="145" t="s">
        <v>84</v>
      </c>
      <c r="AY568" s="16" t="s">
        <v>136</v>
      </c>
      <c r="BE568" s="146">
        <f>IF(N568="základní",J568,0)</f>
        <v>0</v>
      </c>
      <c r="BF568" s="146">
        <f>IF(N568="snížená",J568,0)</f>
        <v>0</v>
      </c>
      <c r="BG568" s="146">
        <f>IF(N568="zákl. přenesená",J568,0)</f>
        <v>0</v>
      </c>
      <c r="BH568" s="146">
        <f>IF(N568="sníž. přenesená",J568,0)</f>
        <v>0</v>
      </c>
      <c r="BI568" s="146">
        <f>IF(N568="nulová",J568,0)</f>
        <v>0</v>
      </c>
      <c r="BJ568" s="16" t="s">
        <v>82</v>
      </c>
      <c r="BK568" s="146">
        <f>ROUND(I568*H568,2)</f>
        <v>0</v>
      </c>
      <c r="BL568" s="16" t="s">
        <v>142</v>
      </c>
      <c r="BM568" s="145" t="s">
        <v>534</v>
      </c>
    </row>
    <row r="569" spans="2:65" s="12" customFormat="1">
      <c r="B569" s="147"/>
      <c r="D569" s="148" t="s">
        <v>144</v>
      </c>
      <c r="E569" s="149" t="s">
        <v>1</v>
      </c>
      <c r="F569" s="150" t="s">
        <v>145</v>
      </c>
      <c r="H569" s="149" t="s">
        <v>1</v>
      </c>
      <c r="L569" s="147"/>
      <c r="M569" s="151"/>
      <c r="T569" s="152"/>
      <c r="AT569" s="149" t="s">
        <v>144</v>
      </c>
      <c r="AU569" s="149" t="s">
        <v>84</v>
      </c>
      <c r="AV569" s="12" t="s">
        <v>82</v>
      </c>
      <c r="AW569" s="12" t="s">
        <v>32</v>
      </c>
      <c r="AX569" s="12" t="s">
        <v>74</v>
      </c>
      <c r="AY569" s="149" t="s">
        <v>136</v>
      </c>
    </row>
    <row r="570" spans="2:65" s="13" customFormat="1">
      <c r="B570" s="153"/>
      <c r="D570" s="148" t="s">
        <v>144</v>
      </c>
      <c r="E570" s="154" t="s">
        <v>1</v>
      </c>
      <c r="F570" s="155" t="s">
        <v>157</v>
      </c>
      <c r="H570" s="156">
        <v>2</v>
      </c>
      <c r="L570" s="153"/>
      <c r="M570" s="157"/>
      <c r="T570" s="158"/>
      <c r="AT570" s="154" t="s">
        <v>144</v>
      </c>
      <c r="AU570" s="154" t="s">
        <v>84</v>
      </c>
      <c r="AV570" s="13" t="s">
        <v>84</v>
      </c>
      <c r="AW570" s="13" t="s">
        <v>32</v>
      </c>
      <c r="AX570" s="13" t="s">
        <v>74</v>
      </c>
      <c r="AY570" s="154" t="s">
        <v>136</v>
      </c>
    </row>
    <row r="571" spans="2:65" s="14" customFormat="1">
      <c r="B571" s="159"/>
      <c r="D571" s="148" t="s">
        <v>144</v>
      </c>
      <c r="E571" s="160" t="s">
        <v>1</v>
      </c>
      <c r="F571" s="161" t="s">
        <v>146</v>
      </c>
      <c r="H571" s="162">
        <v>2</v>
      </c>
      <c r="L571" s="159"/>
      <c r="M571" s="163"/>
      <c r="T571" s="164"/>
      <c r="AT571" s="160" t="s">
        <v>144</v>
      </c>
      <c r="AU571" s="160" t="s">
        <v>84</v>
      </c>
      <c r="AV571" s="14" t="s">
        <v>142</v>
      </c>
      <c r="AW571" s="14" t="s">
        <v>32</v>
      </c>
      <c r="AX571" s="14" t="s">
        <v>82</v>
      </c>
      <c r="AY571" s="160" t="s">
        <v>136</v>
      </c>
    </row>
    <row r="572" spans="2:65" s="1" customFormat="1" ht="14.4" customHeight="1">
      <c r="B572" s="134"/>
      <c r="C572" s="135" t="s">
        <v>535</v>
      </c>
      <c r="D572" s="135" t="s">
        <v>138</v>
      </c>
      <c r="E572" s="136" t="s">
        <v>536</v>
      </c>
      <c r="F572" s="137" t="s">
        <v>537</v>
      </c>
      <c r="G572" s="138" t="s">
        <v>141</v>
      </c>
      <c r="H572" s="139">
        <v>3</v>
      </c>
      <c r="I572" s="140"/>
      <c r="J572" s="140">
        <f>ROUND(I572*H572,2)</f>
        <v>0</v>
      </c>
      <c r="K572" s="141"/>
      <c r="L572" s="28"/>
      <c r="M572" s="142" t="s">
        <v>1</v>
      </c>
      <c r="N572" s="111" t="s">
        <v>39</v>
      </c>
      <c r="O572" s="143">
        <v>0.28399999999999997</v>
      </c>
      <c r="P572" s="143">
        <f>O572*H572</f>
        <v>0.85199999999999987</v>
      </c>
      <c r="Q572" s="143">
        <v>0</v>
      </c>
      <c r="R572" s="143">
        <f>Q572*H572</f>
        <v>0</v>
      </c>
      <c r="S572" s="143">
        <v>0</v>
      </c>
      <c r="T572" s="144">
        <f>S572*H572</f>
        <v>0</v>
      </c>
      <c r="AR572" s="145" t="s">
        <v>142</v>
      </c>
      <c r="AT572" s="145" t="s">
        <v>138</v>
      </c>
      <c r="AU572" s="145" t="s">
        <v>84</v>
      </c>
      <c r="AY572" s="16" t="s">
        <v>136</v>
      </c>
      <c r="BE572" s="146">
        <f>IF(N572="základní",J572,0)</f>
        <v>0</v>
      </c>
      <c r="BF572" s="146">
        <f>IF(N572="snížená",J572,0)</f>
        <v>0</v>
      </c>
      <c r="BG572" s="146">
        <f>IF(N572="zákl. přenesená",J572,0)</f>
        <v>0</v>
      </c>
      <c r="BH572" s="146">
        <f>IF(N572="sníž. přenesená",J572,0)</f>
        <v>0</v>
      </c>
      <c r="BI572" s="146">
        <f>IF(N572="nulová",J572,0)</f>
        <v>0</v>
      </c>
      <c r="BJ572" s="16" t="s">
        <v>82</v>
      </c>
      <c r="BK572" s="146">
        <f>ROUND(I572*H572,2)</f>
        <v>0</v>
      </c>
      <c r="BL572" s="16" t="s">
        <v>142</v>
      </c>
      <c r="BM572" s="145" t="s">
        <v>538</v>
      </c>
    </row>
    <row r="573" spans="2:65" s="12" customFormat="1">
      <c r="B573" s="147"/>
      <c r="D573" s="148" t="s">
        <v>144</v>
      </c>
      <c r="E573" s="149" t="s">
        <v>1</v>
      </c>
      <c r="F573" s="150" t="s">
        <v>145</v>
      </c>
      <c r="H573" s="149" t="s">
        <v>1</v>
      </c>
      <c r="L573" s="147"/>
      <c r="M573" s="151"/>
      <c r="T573" s="152"/>
      <c r="AT573" s="149" t="s">
        <v>144</v>
      </c>
      <c r="AU573" s="149" t="s">
        <v>84</v>
      </c>
      <c r="AV573" s="12" t="s">
        <v>82</v>
      </c>
      <c r="AW573" s="12" t="s">
        <v>32</v>
      </c>
      <c r="AX573" s="12" t="s">
        <v>74</v>
      </c>
      <c r="AY573" s="149" t="s">
        <v>136</v>
      </c>
    </row>
    <row r="574" spans="2:65" s="13" customFormat="1">
      <c r="B574" s="153"/>
      <c r="D574" s="148" t="s">
        <v>144</v>
      </c>
      <c r="E574" s="154" t="s">
        <v>1</v>
      </c>
      <c r="F574" s="155" t="s">
        <v>371</v>
      </c>
      <c r="H574" s="156">
        <v>3</v>
      </c>
      <c r="L574" s="153"/>
      <c r="M574" s="157"/>
      <c r="T574" s="158"/>
      <c r="AT574" s="154" t="s">
        <v>144</v>
      </c>
      <c r="AU574" s="154" t="s">
        <v>84</v>
      </c>
      <c r="AV574" s="13" t="s">
        <v>84</v>
      </c>
      <c r="AW574" s="13" t="s">
        <v>32</v>
      </c>
      <c r="AX574" s="13" t="s">
        <v>74</v>
      </c>
      <c r="AY574" s="154" t="s">
        <v>136</v>
      </c>
    </row>
    <row r="575" spans="2:65" s="14" customFormat="1">
      <c r="B575" s="159"/>
      <c r="D575" s="148" t="s">
        <v>144</v>
      </c>
      <c r="E575" s="160" t="s">
        <v>1</v>
      </c>
      <c r="F575" s="161" t="s">
        <v>146</v>
      </c>
      <c r="H575" s="162">
        <v>3</v>
      </c>
      <c r="L575" s="159"/>
      <c r="M575" s="163"/>
      <c r="T575" s="164"/>
      <c r="AT575" s="160" t="s">
        <v>144</v>
      </c>
      <c r="AU575" s="160" t="s">
        <v>84</v>
      </c>
      <c r="AV575" s="14" t="s">
        <v>142</v>
      </c>
      <c r="AW575" s="14" t="s">
        <v>32</v>
      </c>
      <c r="AX575" s="14" t="s">
        <v>82</v>
      </c>
      <c r="AY575" s="160" t="s">
        <v>136</v>
      </c>
    </row>
    <row r="576" spans="2:65" s="1" customFormat="1" ht="14.4" customHeight="1">
      <c r="B576" s="134"/>
      <c r="C576" s="135" t="s">
        <v>539</v>
      </c>
      <c r="D576" s="135" t="s">
        <v>138</v>
      </c>
      <c r="E576" s="136" t="s">
        <v>540</v>
      </c>
      <c r="F576" s="137" t="s">
        <v>541</v>
      </c>
      <c r="G576" s="138" t="s">
        <v>141</v>
      </c>
      <c r="H576" s="139">
        <v>1</v>
      </c>
      <c r="I576" s="140"/>
      <c r="J576" s="140">
        <f>ROUND(I576*H576,2)</f>
        <v>0</v>
      </c>
      <c r="K576" s="141"/>
      <c r="L576" s="28"/>
      <c r="M576" s="142" t="s">
        <v>1</v>
      </c>
      <c r="N576" s="111" t="s">
        <v>39</v>
      </c>
      <c r="O576" s="143">
        <v>0.54800000000000004</v>
      </c>
      <c r="P576" s="143">
        <f>O576*H576</f>
        <v>0.54800000000000004</v>
      </c>
      <c r="Q576" s="143">
        <v>0</v>
      </c>
      <c r="R576" s="143">
        <f>Q576*H576</f>
        <v>0</v>
      </c>
      <c r="S576" s="143">
        <v>0</v>
      </c>
      <c r="T576" s="144">
        <f>S576*H576</f>
        <v>0</v>
      </c>
      <c r="AR576" s="145" t="s">
        <v>142</v>
      </c>
      <c r="AT576" s="145" t="s">
        <v>138</v>
      </c>
      <c r="AU576" s="145" t="s">
        <v>84</v>
      </c>
      <c r="AY576" s="16" t="s">
        <v>136</v>
      </c>
      <c r="BE576" s="146">
        <f>IF(N576="základní",J576,0)</f>
        <v>0</v>
      </c>
      <c r="BF576" s="146">
        <f>IF(N576="snížená",J576,0)</f>
        <v>0</v>
      </c>
      <c r="BG576" s="146">
        <f>IF(N576="zákl. přenesená",J576,0)</f>
        <v>0</v>
      </c>
      <c r="BH576" s="146">
        <f>IF(N576="sníž. přenesená",J576,0)</f>
        <v>0</v>
      </c>
      <c r="BI576" s="146">
        <f>IF(N576="nulová",J576,0)</f>
        <v>0</v>
      </c>
      <c r="BJ576" s="16" t="s">
        <v>82</v>
      </c>
      <c r="BK576" s="146">
        <f>ROUND(I576*H576,2)</f>
        <v>0</v>
      </c>
      <c r="BL576" s="16" t="s">
        <v>142</v>
      </c>
      <c r="BM576" s="145" t="s">
        <v>542</v>
      </c>
    </row>
    <row r="577" spans="2:65" s="12" customFormat="1">
      <c r="B577" s="147"/>
      <c r="D577" s="148" t="s">
        <v>144</v>
      </c>
      <c r="E577" s="149" t="s">
        <v>1</v>
      </c>
      <c r="F577" s="150" t="s">
        <v>145</v>
      </c>
      <c r="H577" s="149" t="s">
        <v>1</v>
      </c>
      <c r="L577" s="147"/>
      <c r="M577" s="151"/>
      <c r="T577" s="152"/>
      <c r="AT577" s="149" t="s">
        <v>144</v>
      </c>
      <c r="AU577" s="149" t="s">
        <v>84</v>
      </c>
      <c r="AV577" s="12" t="s">
        <v>82</v>
      </c>
      <c r="AW577" s="12" t="s">
        <v>32</v>
      </c>
      <c r="AX577" s="12" t="s">
        <v>74</v>
      </c>
      <c r="AY577" s="149" t="s">
        <v>136</v>
      </c>
    </row>
    <row r="578" spans="2:65" s="13" customFormat="1">
      <c r="B578" s="153"/>
      <c r="D578" s="148" t="s">
        <v>144</v>
      </c>
      <c r="E578" s="154" t="s">
        <v>1</v>
      </c>
      <c r="F578" s="155" t="s">
        <v>82</v>
      </c>
      <c r="H578" s="156">
        <v>1</v>
      </c>
      <c r="L578" s="153"/>
      <c r="M578" s="157"/>
      <c r="T578" s="158"/>
      <c r="AT578" s="154" t="s">
        <v>144</v>
      </c>
      <c r="AU578" s="154" t="s">
        <v>84</v>
      </c>
      <c r="AV578" s="13" t="s">
        <v>84</v>
      </c>
      <c r="AW578" s="13" t="s">
        <v>32</v>
      </c>
      <c r="AX578" s="13" t="s">
        <v>74</v>
      </c>
      <c r="AY578" s="154" t="s">
        <v>136</v>
      </c>
    </row>
    <row r="579" spans="2:65" s="14" customFormat="1">
      <c r="B579" s="159"/>
      <c r="D579" s="148" t="s">
        <v>144</v>
      </c>
      <c r="E579" s="160" t="s">
        <v>1</v>
      </c>
      <c r="F579" s="161" t="s">
        <v>146</v>
      </c>
      <c r="H579" s="162">
        <v>1</v>
      </c>
      <c r="L579" s="159"/>
      <c r="M579" s="163"/>
      <c r="T579" s="164"/>
      <c r="AT579" s="160" t="s">
        <v>144</v>
      </c>
      <c r="AU579" s="160" t="s">
        <v>84</v>
      </c>
      <c r="AV579" s="14" t="s">
        <v>142</v>
      </c>
      <c r="AW579" s="14" t="s">
        <v>32</v>
      </c>
      <c r="AX579" s="14" t="s">
        <v>82</v>
      </c>
      <c r="AY579" s="160" t="s">
        <v>136</v>
      </c>
    </row>
    <row r="580" spans="2:65" s="1" customFormat="1" ht="14.4" customHeight="1">
      <c r="B580" s="134"/>
      <c r="C580" s="135" t="s">
        <v>543</v>
      </c>
      <c r="D580" s="135" t="s">
        <v>138</v>
      </c>
      <c r="E580" s="136" t="s">
        <v>544</v>
      </c>
      <c r="F580" s="137" t="s">
        <v>545</v>
      </c>
      <c r="G580" s="138" t="s">
        <v>277</v>
      </c>
      <c r="H580" s="139">
        <v>197.80799999999999</v>
      </c>
      <c r="I580" s="140"/>
      <c r="J580" s="140">
        <f>ROUND(I580*H580,2)</f>
        <v>0</v>
      </c>
      <c r="K580" s="141"/>
      <c r="L580" s="28"/>
      <c r="M580" s="142" t="s">
        <v>1</v>
      </c>
      <c r="N580" s="111" t="s">
        <v>39</v>
      </c>
      <c r="O580" s="143">
        <v>0.435</v>
      </c>
      <c r="P580" s="143">
        <f>O580*H580</f>
        <v>86.046480000000003</v>
      </c>
      <c r="Q580" s="143">
        <v>0</v>
      </c>
      <c r="R580" s="143">
        <f>Q580*H580</f>
        <v>0</v>
      </c>
      <c r="S580" s="143">
        <v>0</v>
      </c>
      <c r="T580" s="144">
        <f>S580*H580</f>
        <v>0</v>
      </c>
      <c r="AR580" s="145" t="s">
        <v>142</v>
      </c>
      <c r="AT580" s="145" t="s">
        <v>138</v>
      </c>
      <c r="AU580" s="145" t="s">
        <v>84</v>
      </c>
      <c r="AY580" s="16" t="s">
        <v>136</v>
      </c>
      <c r="BE580" s="146">
        <f>IF(N580="základní",J580,0)</f>
        <v>0</v>
      </c>
      <c r="BF580" s="146">
        <f>IF(N580="snížená",J580,0)</f>
        <v>0</v>
      </c>
      <c r="BG580" s="146">
        <f>IF(N580="zákl. přenesená",J580,0)</f>
        <v>0</v>
      </c>
      <c r="BH580" s="146">
        <f>IF(N580="sníž. přenesená",J580,0)</f>
        <v>0</v>
      </c>
      <c r="BI580" s="146">
        <f>IF(N580="nulová",J580,0)</f>
        <v>0</v>
      </c>
      <c r="BJ580" s="16" t="s">
        <v>82</v>
      </c>
      <c r="BK580" s="146">
        <f>ROUND(I580*H580,2)</f>
        <v>0</v>
      </c>
      <c r="BL580" s="16" t="s">
        <v>142</v>
      </c>
      <c r="BM580" s="145" t="s">
        <v>546</v>
      </c>
    </row>
    <row r="581" spans="2:65" s="12" customFormat="1">
      <c r="B581" s="147"/>
      <c r="D581" s="148" t="s">
        <v>144</v>
      </c>
      <c r="E581" s="149" t="s">
        <v>1</v>
      </c>
      <c r="F581" s="150" t="s">
        <v>145</v>
      </c>
      <c r="H581" s="149" t="s">
        <v>1</v>
      </c>
      <c r="L581" s="147"/>
      <c r="M581" s="151"/>
      <c r="T581" s="152"/>
      <c r="AT581" s="149" t="s">
        <v>144</v>
      </c>
      <c r="AU581" s="149" t="s">
        <v>84</v>
      </c>
      <c r="AV581" s="12" t="s">
        <v>82</v>
      </c>
      <c r="AW581" s="12" t="s">
        <v>32</v>
      </c>
      <c r="AX581" s="12" t="s">
        <v>74</v>
      </c>
      <c r="AY581" s="149" t="s">
        <v>136</v>
      </c>
    </row>
    <row r="582" spans="2:65" s="12" customFormat="1">
      <c r="B582" s="147"/>
      <c r="D582" s="148" t="s">
        <v>144</v>
      </c>
      <c r="E582" s="149" t="s">
        <v>1</v>
      </c>
      <c r="F582" s="150" t="s">
        <v>547</v>
      </c>
      <c r="H582" s="149" t="s">
        <v>1</v>
      </c>
      <c r="L582" s="147"/>
      <c r="M582" s="151"/>
      <c r="T582" s="152"/>
      <c r="AT582" s="149" t="s">
        <v>144</v>
      </c>
      <c r="AU582" s="149" t="s">
        <v>84</v>
      </c>
      <c r="AV582" s="12" t="s">
        <v>82</v>
      </c>
      <c r="AW582" s="12" t="s">
        <v>32</v>
      </c>
      <c r="AX582" s="12" t="s">
        <v>74</v>
      </c>
      <c r="AY582" s="149" t="s">
        <v>136</v>
      </c>
    </row>
    <row r="583" spans="2:65" s="13" customFormat="1">
      <c r="B583" s="153"/>
      <c r="D583" s="148" t="s">
        <v>144</v>
      </c>
      <c r="E583" s="154" t="s">
        <v>1</v>
      </c>
      <c r="F583" s="155" t="s">
        <v>548</v>
      </c>
      <c r="H583" s="156">
        <v>188.96799999999999</v>
      </c>
      <c r="L583" s="153"/>
      <c r="M583" s="157"/>
      <c r="T583" s="158"/>
      <c r="AT583" s="154" t="s">
        <v>144</v>
      </c>
      <c r="AU583" s="154" t="s">
        <v>84</v>
      </c>
      <c r="AV583" s="13" t="s">
        <v>84</v>
      </c>
      <c r="AW583" s="13" t="s">
        <v>32</v>
      </c>
      <c r="AX583" s="13" t="s">
        <v>74</v>
      </c>
      <c r="AY583" s="154" t="s">
        <v>136</v>
      </c>
    </row>
    <row r="584" spans="2:65" s="12" customFormat="1">
      <c r="B584" s="147"/>
      <c r="D584" s="148" t="s">
        <v>144</v>
      </c>
      <c r="E584" s="149" t="s">
        <v>1</v>
      </c>
      <c r="F584" s="150" t="s">
        <v>549</v>
      </c>
      <c r="H584" s="149" t="s">
        <v>1</v>
      </c>
      <c r="L584" s="147"/>
      <c r="M584" s="151"/>
      <c r="T584" s="152"/>
      <c r="AT584" s="149" t="s">
        <v>144</v>
      </c>
      <c r="AU584" s="149" t="s">
        <v>84</v>
      </c>
      <c r="AV584" s="12" t="s">
        <v>82</v>
      </c>
      <c r="AW584" s="12" t="s">
        <v>32</v>
      </c>
      <c r="AX584" s="12" t="s">
        <v>74</v>
      </c>
      <c r="AY584" s="149" t="s">
        <v>136</v>
      </c>
    </row>
    <row r="585" spans="2:65" s="13" customFormat="1">
      <c r="B585" s="153"/>
      <c r="D585" s="148" t="s">
        <v>144</v>
      </c>
      <c r="E585" s="154" t="s">
        <v>1</v>
      </c>
      <c r="F585" s="155" t="s">
        <v>550</v>
      </c>
      <c r="H585" s="156">
        <v>8.8400000000000016</v>
      </c>
      <c r="L585" s="153"/>
      <c r="M585" s="157"/>
      <c r="T585" s="158"/>
      <c r="AT585" s="154" t="s">
        <v>144</v>
      </c>
      <c r="AU585" s="154" t="s">
        <v>84</v>
      </c>
      <c r="AV585" s="13" t="s">
        <v>84</v>
      </c>
      <c r="AW585" s="13" t="s">
        <v>32</v>
      </c>
      <c r="AX585" s="13" t="s">
        <v>74</v>
      </c>
      <c r="AY585" s="154" t="s">
        <v>136</v>
      </c>
    </row>
    <row r="586" spans="2:65" s="14" customFormat="1">
      <c r="B586" s="159"/>
      <c r="D586" s="148" t="s">
        <v>144</v>
      </c>
      <c r="E586" s="160" t="s">
        <v>1</v>
      </c>
      <c r="F586" s="161" t="s">
        <v>146</v>
      </c>
      <c r="H586" s="162">
        <v>197.80799999999999</v>
      </c>
      <c r="L586" s="159"/>
      <c r="M586" s="163"/>
      <c r="T586" s="164"/>
      <c r="AT586" s="160" t="s">
        <v>144</v>
      </c>
      <c r="AU586" s="160" t="s">
        <v>84</v>
      </c>
      <c r="AV586" s="14" t="s">
        <v>142</v>
      </c>
      <c r="AW586" s="14" t="s">
        <v>32</v>
      </c>
      <c r="AX586" s="14" t="s">
        <v>82</v>
      </c>
      <c r="AY586" s="160" t="s">
        <v>136</v>
      </c>
    </row>
    <row r="587" spans="2:65" s="1" customFormat="1" ht="14.4" customHeight="1">
      <c r="B587" s="134"/>
      <c r="C587" s="165" t="s">
        <v>551</v>
      </c>
      <c r="D587" s="165" t="s">
        <v>353</v>
      </c>
      <c r="E587" s="166" t="s">
        <v>552</v>
      </c>
      <c r="F587" s="167" t="s">
        <v>553</v>
      </c>
      <c r="G587" s="168" t="s">
        <v>356</v>
      </c>
      <c r="H587" s="169">
        <v>415.39699999999999</v>
      </c>
      <c r="I587" s="170"/>
      <c r="J587" s="170">
        <f>ROUND(I587*H587,2)</f>
        <v>0</v>
      </c>
      <c r="K587" s="171"/>
      <c r="L587" s="172"/>
      <c r="M587" s="173" t="s">
        <v>1</v>
      </c>
      <c r="N587" s="174" t="s">
        <v>39</v>
      </c>
      <c r="O587" s="143">
        <v>0</v>
      </c>
      <c r="P587" s="143">
        <f>O587*H587</f>
        <v>0</v>
      </c>
      <c r="Q587" s="143">
        <v>1</v>
      </c>
      <c r="R587" s="143">
        <f>Q587*H587</f>
        <v>415.39699999999999</v>
      </c>
      <c r="S587" s="143">
        <v>0</v>
      </c>
      <c r="T587" s="144">
        <f>S587*H587</f>
        <v>0</v>
      </c>
      <c r="AR587" s="145" t="s">
        <v>170</v>
      </c>
      <c r="AT587" s="145" t="s">
        <v>353</v>
      </c>
      <c r="AU587" s="145" t="s">
        <v>84</v>
      </c>
      <c r="AY587" s="16" t="s">
        <v>136</v>
      </c>
      <c r="BE587" s="146">
        <f>IF(N587="základní",J587,0)</f>
        <v>0</v>
      </c>
      <c r="BF587" s="146">
        <f>IF(N587="snížená",J587,0)</f>
        <v>0</v>
      </c>
      <c r="BG587" s="146">
        <f>IF(N587="zákl. přenesená",J587,0)</f>
        <v>0</v>
      </c>
      <c r="BH587" s="146">
        <f>IF(N587="sníž. přenesená",J587,0)</f>
        <v>0</v>
      </c>
      <c r="BI587" s="146">
        <f>IF(N587="nulová",J587,0)</f>
        <v>0</v>
      </c>
      <c r="BJ587" s="16" t="s">
        <v>82</v>
      </c>
      <c r="BK587" s="146">
        <f>ROUND(I587*H587,2)</f>
        <v>0</v>
      </c>
      <c r="BL587" s="16" t="s">
        <v>142</v>
      </c>
      <c r="BM587" s="145" t="s">
        <v>554</v>
      </c>
    </row>
    <row r="588" spans="2:65" s="12" customFormat="1">
      <c r="B588" s="147"/>
      <c r="D588" s="148" t="s">
        <v>144</v>
      </c>
      <c r="E588" s="149" t="s">
        <v>1</v>
      </c>
      <c r="F588" s="150" t="s">
        <v>555</v>
      </c>
      <c r="H588" s="149" t="s">
        <v>1</v>
      </c>
      <c r="L588" s="147"/>
      <c r="M588" s="151"/>
      <c r="T588" s="152"/>
      <c r="AT588" s="149" t="s">
        <v>144</v>
      </c>
      <c r="AU588" s="149" t="s">
        <v>84</v>
      </c>
      <c r="AV588" s="12" t="s">
        <v>82</v>
      </c>
      <c r="AW588" s="12" t="s">
        <v>32</v>
      </c>
      <c r="AX588" s="12" t="s">
        <v>74</v>
      </c>
      <c r="AY588" s="149" t="s">
        <v>136</v>
      </c>
    </row>
    <row r="589" spans="2:65" s="13" customFormat="1">
      <c r="B589" s="153"/>
      <c r="D589" s="148" t="s">
        <v>144</v>
      </c>
      <c r="E589" s="154" t="s">
        <v>1</v>
      </c>
      <c r="F589" s="155" t="s">
        <v>556</v>
      </c>
      <c r="H589" s="156">
        <v>207.69839999999999</v>
      </c>
      <c r="L589" s="153"/>
      <c r="M589" s="157"/>
      <c r="T589" s="158"/>
      <c r="AT589" s="154" t="s">
        <v>144</v>
      </c>
      <c r="AU589" s="154" t="s">
        <v>84</v>
      </c>
      <c r="AV589" s="13" t="s">
        <v>84</v>
      </c>
      <c r="AW589" s="13" t="s">
        <v>32</v>
      </c>
      <c r="AX589" s="13" t="s">
        <v>74</v>
      </c>
      <c r="AY589" s="154" t="s">
        <v>136</v>
      </c>
    </row>
    <row r="590" spans="2:65" s="14" customFormat="1">
      <c r="B590" s="159"/>
      <c r="D590" s="148" t="s">
        <v>144</v>
      </c>
      <c r="E590" s="160" t="s">
        <v>1</v>
      </c>
      <c r="F590" s="161" t="s">
        <v>146</v>
      </c>
      <c r="H590" s="162">
        <v>207.69839999999999</v>
      </c>
      <c r="L590" s="159"/>
      <c r="M590" s="163"/>
      <c r="T590" s="164"/>
      <c r="AT590" s="160" t="s">
        <v>144</v>
      </c>
      <c r="AU590" s="160" t="s">
        <v>84</v>
      </c>
      <c r="AV590" s="14" t="s">
        <v>142</v>
      </c>
      <c r="AW590" s="14" t="s">
        <v>32</v>
      </c>
      <c r="AX590" s="14" t="s">
        <v>74</v>
      </c>
      <c r="AY590" s="160" t="s">
        <v>136</v>
      </c>
    </row>
    <row r="591" spans="2:65" s="13" customFormat="1">
      <c r="B591" s="153"/>
      <c r="D591" s="148" t="s">
        <v>144</v>
      </c>
      <c r="E591" s="154" t="s">
        <v>1</v>
      </c>
      <c r="F591" s="155" t="s">
        <v>557</v>
      </c>
      <c r="H591" s="156">
        <v>415.39679999999998</v>
      </c>
      <c r="L591" s="153"/>
      <c r="M591" s="157"/>
      <c r="T591" s="158"/>
      <c r="AT591" s="154" t="s">
        <v>144</v>
      </c>
      <c r="AU591" s="154" t="s">
        <v>84</v>
      </c>
      <c r="AV591" s="13" t="s">
        <v>84</v>
      </c>
      <c r="AW591" s="13" t="s">
        <v>32</v>
      </c>
      <c r="AX591" s="13" t="s">
        <v>82</v>
      </c>
      <c r="AY591" s="154" t="s">
        <v>136</v>
      </c>
    </row>
    <row r="592" spans="2:65" s="1" customFormat="1" ht="19.75" customHeight="1">
      <c r="B592" s="134"/>
      <c r="C592" s="135" t="s">
        <v>558</v>
      </c>
      <c r="D592" s="135" t="s">
        <v>138</v>
      </c>
      <c r="E592" s="136" t="s">
        <v>559</v>
      </c>
      <c r="F592" s="137" t="s">
        <v>560</v>
      </c>
      <c r="G592" s="138" t="s">
        <v>185</v>
      </c>
      <c r="H592" s="139">
        <v>294.8</v>
      </c>
      <c r="I592" s="140"/>
      <c r="J592" s="140">
        <f>ROUND(I592*H592,2)</f>
        <v>0</v>
      </c>
      <c r="K592" s="141"/>
      <c r="L592" s="28"/>
      <c r="M592" s="142" t="s">
        <v>1</v>
      </c>
      <c r="N592" s="111" t="s">
        <v>39</v>
      </c>
      <c r="O592" s="143">
        <v>0.126</v>
      </c>
      <c r="P592" s="143">
        <f>O592*H592</f>
        <v>37.144800000000004</v>
      </c>
      <c r="Q592" s="143">
        <v>0</v>
      </c>
      <c r="R592" s="143">
        <f>Q592*H592</f>
        <v>0</v>
      </c>
      <c r="S592" s="143">
        <v>0</v>
      </c>
      <c r="T592" s="144">
        <f>S592*H592</f>
        <v>0</v>
      </c>
      <c r="AR592" s="145" t="s">
        <v>142</v>
      </c>
      <c r="AT592" s="145" t="s">
        <v>138</v>
      </c>
      <c r="AU592" s="145" t="s">
        <v>84</v>
      </c>
      <c r="AY592" s="16" t="s">
        <v>136</v>
      </c>
      <c r="BE592" s="146">
        <f>IF(N592="základní",J592,0)</f>
        <v>0</v>
      </c>
      <c r="BF592" s="146">
        <f>IF(N592="snížená",J592,0)</f>
        <v>0</v>
      </c>
      <c r="BG592" s="146">
        <f>IF(N592="zákl. přenesená",J592,0)</f>
        <v>0</v>
      </c>
      <c r="BH592" s="146">
        <f>IF(N592="sníž. přenesená",J592,0)</f>
        <v>0</v>
      </c>
      <c r="BI592" s="146">
        <f>IF(N592="nulová",J592,0)</f>
        <v>0</v>
      </c>
      <c r="BJ592" s="16" t="s">
        <v>82</v>
      </c>
      <c r="BK592" s="146">
        <f>ROUND(I592*H592,2)</f>
        <v>0</v>
      </c>
      <c r="BL592" s="16" t="s">
        <v>142</v>
      </c>
      <c r="BM592" s="145" t="s">
        <v>561</v>
      </c>
    </row>
    <row r="593" spans="2:65" s="12" customFormat="1">
      <c r="B593" s="147"/>
      <c r="D593" s="148" t="s">
        <v>144</v>
      </c>
      <c r="E593" s="149" t="s">
        <v>1</v>
      </c>
      <c r="F593" s="150" t="s">
        <v>145</v>
      </c>
      <c r="H593" s="149" t="s">
        <v>1</v>
      </c>
      <c r="L593" s="147"/>
      <c r="M593" s="151"/>
      <c r="T593" s="152"/>
      <c r="AT593" s="149" t="s">
        <v>144</v>
      </c>
      <c r="AU593" s="149" t="s">
        <v>84</v>
      </c>
      <c r="AV593" s="12" t="s">
        <v>82</v>
      </c>
      <c r="AW593" s="12" t="s">
        <v>32</v>
      </c>
      <c r="AX593" s="12" t="s">
        <v>74</v>
      </c>
      <c r="AY593" s="149" t="s">
        <v>136</v>
      </c>
    </row>
    <row r="594" spans="2:65" s="12" customFormat="1">
      <c r="B594" s="147"/>
      <c r="D594" s="148" t="s">
        <v>144</v>
      </c>
      <c r="E594" s="149" t="s">
        <v>1</v>
      </c>
      <c r="F594" s="150" t="s">
        <v>190</v>
      </c>
      <c r="H594" s="149" t="s">
        <v>1</v>
      </c>
      <c r="L594" s="147"/>
      <c r="M594" s="151"/>
      <c r="T594" s="152"/>
      <c r="AT594" s="149" t="s">
        <v>144</v>
      </c>
      <c r="AU594" s="149" t="s">
        <v>84</v>
      </c>
      <c r="AV594" s="12" t="s">
        <v>82</v>
      </c>
      <c r="AW594" s="12" t="s">
        <v>32</v>
      </c>
      <c r="AX594" s="12" t="s">
        <v>74</v>
      </c>
      <c r="AY594" s="149" t="s">
        <v>136</v>
      </c>
    </row>
    <row r="595" spans="2:65" s="13" customFormat="1">
      <c r="B595" s="153"/>
      <c r="D595" s="148" t="s">
        <v>144</v>
      </c>
      <c r="E595" s="154" t="s">
        <v>1</v>
      </c>
      <c r="F595" s="155" t="s">
        <v>270</v>
      </c>
      <c r="H595" s="156">
        <v>228.8</v>
      </c>
      <c r="L595" s="153"/>
      <c r="M595" s="157"/>
      <c r="T595" s="158"/>
      <c r="AT595" s="154" t="s">
        <v>144</v>
      </c>
      <c r="AU595" s="154" t="s">
        <v>84</v>
      </c>
      <c r="AV595" s="13" t="s">
        <v>84</v>
      </c>
      <c r="AW595" s="13" t="s">
        <v>32</v>
      </c>
      <c r="AX595" s="13" t="s">
        <v>74</v>
      </c>
      <c r="AY595" s="154" t="s">
        <v>136</v>
      </c>
    </row>
    <row r="596" spans="2:65" s="12" customFormat="1">
      <c r="B596" s="147"/>
      <c r="D596" s="148" t="s">
        <v>144</v>
      </c>
      <c r="E596" s="149" t="s">
        <v>1</v>
      </c>
      <c r="F596" s="150" t="s">
        <v>188</v>
      </c>
      <c r="H596" s="149" t="s">
        <v>1</v>
      </c>
      <c r="L596" s="147"/>
      <c r="M596" s="151"/>
      <c r="T596" s="152"/>
      <c r="AT596" s="149" t="s">
        <v>144</v>
      </c>
      <c r="AU596" s="149" t="s">
        <v>84</v>
      </c>
      <c r="AV596" s="12" t="s">
        <v>82</v>
      </c>
      <c r="AW596" s="12" t="s">
        <v>32</v>
      </c>
      <c r="AX596" s="12" t="s">
        <v>74</v>
      </c>
      <c r="AY596" s="149" t="s">
        <v>136</v>
      </c>
    </row>
    <row r="597" spans="2:65" s="13" customFormat="1">
      <c r="B597" s="153"/>
      <c r="D597" s="148" t="s">
        <v>144</v>
      </c>
      <c r="E597" s="154" t="s">
        <v>1</v>
      </c>
      <c r="F597" s="155" t="s">
        <v>271</v>
      </c>
      <c r="H597" s="156">
        <v>40</v>
      </c>
      <c r="L597" s="153"/>
      <c r="M597" s="157"/>
      <c r="T597" s="158"/>
      <c r="AT597" s="154" t="s">
        <v>144</v>
      </c>
      <c r="AU597" s="154" t="s">
        <v>84</v>
      </c>
      <c r="AV597" s="13" t="s">
        <v>84</v>
      </c>
      <c r="AW597" s="13" t="s">
        <v>32</v>
      </c>
      <c r="AX597" s="13" t="s">
        <v>74</v>
      </c>
      <c r="AY597" s="154" t="s">
        <v>136</v>
      </c>
    </row>
    <row r="598" spans="2:65" s="12" customFormat="1">
      <c r="B598" s="147"/>
      <c r="D598" s="148" t="s">
        <v>144</v>
      </c>
      <c r="E598" s="149" t="s">
        <v>1</v>
      </c>
      <c r="F598" s="150" t="s">
        <v>233</v>
      </c>
      <c r="H598" s="149" t="s">
        <v>1</v>
      </c>
      <c r="L598" s="147"/>
      <c r="M598" s="151"/>
      <c r="T598" s="152"/>
      <c r="AT598" s="149" t="s">
        <v>144</v>
      </c>
      <c r="AU598" s="149" t="s">
        <v>84</v>
      </c>
      <c r="AV598" s="12" t="s">
        <v>82</v>
      </c>
      <c r="AW598" s="12" t="s">
        <v>32</v>
      </c>
      <c r="AX598" s="12" t="s">
        <v>74</v>
      </c>
      <c r="AY598" s="149" t="s">
        <v>136</v>
      </c>
    </row>
    <row r="599" spans="2:65" s="13" customFormat="1">
      <c r="B599" s="153"/>
      <c r="D599" s="148" t="s">
        <v>144</v>
      </c>
      <c r="E599" s="154" t="s">
        <v>1</v>
      </c>
      <c r="F599" s="155" t="s">
        <v>272</v>
      </c>
      <c r="H599" s="156">
        <v>10</v>
      </c>
      <c r="L599" s="153"/>
      <c r="M599" s="157"/>
      <c r="T599" s="158"/>
      <c r="AT599" s="154" t="s">
        <v>144</v>
      </c>
      <c r="AU599" s="154" t="s">
        <v>84</v>
      </c>
      <c r="AV599" s="13" t="s">
        <v>84</v>
      </c>
      <c r="AW599" s="13" t="s">
        <v>32</v>
      </c>
      <c r="AX599" s="13" t="s">
        <v>74</v>
      </c>
      <c r="AY599" s="154" t="s">
        <v>136</v>
      </c>
    </row>
    <row r="600" spans="2:65" s="13" customFormat="1">
      <c r="B600" s="153"/>
      <c r="D600" s="148" t="s">
        <v>144</v>
      </c>
      <c r="E600" s="154" t="s">
        <v>1</v>
      </c>
      <c r="F600" s="155" t="s">
        <v>273</v>
      </c>
      <c r="H600" s="156">
        <v>16</v>
      </c>
      <c r="L600" s="153"/>
      <c r="M600" s="157"/>
      <c r="T600" s="158"/>
      <c r="AT600" s="154" t="s">
        <v>144</v>
      </c>
      <c r="AU600" s="154" t="s">
        <v>84</v>
      </c>
      <c r="AV600" s="13" t="s">
        <v>84</v>
      </c>
      <c r="AW600" s="13" t="s">
        <v>32</v>
      </c>
      <c r="AX600" s="13" t="s">
        <v>74</v>
      </c>
      <c r="AY600" s="154" t="s">
        <v>136</v>
      </c>
    </row>
    <row r="601" spans="2:65" s="14" customFormat="1">
      <c r="B601" s="159"/>
      <c r="D601" s="148" t="s">
        <v>144</v>
      </c>
      <c r="E601" s="160" t="s">
        <v>1</v>
      </c>
      <c r="F601" s="161" t="s">
        <v>146</v>
      </c>
      <c r="H601" s="162">
        <v>294.8</v>
      </c>
      <c r="L601" s="159"/>
      <c r="M601" s="163"/>
      <c r="T601" s="164"/>
      <c r="AT601" s="160" t="s">
        <v>144</v>
      </c>
      <c r="AU601" s="160" t="s">
        <v>84</v>
      </c>
      <c r="AV601" s="14" t="s">
        <v>142</v>
      </c>
      <c r="AW601" s="14" t="s">
        <v>32</v>
      </c>
      <c r="AX601" s="14" t="s">
        <v>82</v>
      </c>
      <c r="AY601" s="160" t="s">
        <v>136</v>
      </c>
    </row>
    <row r="602" spans="2:65" s="1" customFormat="1" ht="14.4" customHeight="1">
      <c r="B602" s="134"/>
      <c r="C602" s="135" t="s">
        <v>562</v>
      </c>
      <c r="D602" s="135" t="s">
        <v>138</v>
      </c>
      <c r="E602" s="136" t="s">
        <v>563</v>
      </c>
      <c r="F602" s="137" t="s">
        <v>564</v>
      </c>
      <c r="G602" s="138" t="s">
        <v>185</v>
      </c>
      <c r="H602" s="139">
        <v>294.8</v>
      </c>
      <c r="I602" s="140"/>
      <c r="J602" s="140">
        <f>ROUND(I602*H602,2)</f>
        <v>0</v>
      </c>
      <c r="K602" s="141"/>
      <c r="L602" s="28"/>
      <c r="M602" s="142" t="s">
        <v>1</v>
      </c>
      <c r="N602" s="111" t="s">
        <v>39</v>
      </c>
      <c r="O602" s="143">
        <v>0.114</v>
      </c>
      <c r="P602" s="143">
        <f>O602*H602</f>
        <v>33.607200000000006</v>
      </c>
      <c r="Q602" s="143">
        <v>0</v>
      </c>
      <c r="R602" s="143">
        <f>Q602*H602</f>
        <v>0</v>
      </c>
      <c r="S602" s="143">
        <v>0</v>
      </c>
      <c r="T602" s="144">
        <f>S602*H602</f>
        <v>0</v>
      </c>
      <c r="AR602" s="145" t="s">
        <v>142</v>
      </c>
      <c r="AT602" s="145" t="s">
        <v>138</v>
      </c>
      <c r="AU602" s="145" t="s">
        <v>84</v>
      </c>
      <c r="AY602" s="16" t="s">
        <v>136</v>
      </c>
      <c r="BE602" s="146">
        <f>IF(N602="základní",J602,0)</f>
        <v>0</v>
      </c>
      <c r="BF602" s="146">
        <f>IF(N602="snížená",J602,0)</f>
        <v>0</v>
      </c>
      <c r="BG602" s="146">
        <f>IF(N602="zákl. přenesená",J602,0)</f>
        <v>0</v>
      </c>
      <c r="BH602" s="146">
        <f>IF(N602="sníž. přenesená",J602,0)</f>
        <v>0</v>
      </c>
      <c r="BI602" s="146">
        <f>IF(N602="nulová",J602,0)</f>
        <v>0</v>
      </c>
      <c r="BJ602" s="16" t="s">
        <v>82</v>
      </c>
      <c r="BK602" s="146">
        <f>ROUND(I602*H602,2)</f>
        <v>0</v>
      </c>
      <c r="BL602" s="16" t="s">
        <v>142</v>
      </c>
      <c r="BM602" s="145" t="s">
        <v>565</v>
      </c>
    </row>
    <row r="603" spans="2:65" s="12" customFormat="1">
      <c r="B603" s="147"/>
      <c r="D603" s="148" t="s">
        <v>144</v>
      </c>
      <c r="E603" s="149" t="s">
        <v>1</v>
      </c>
      <c r="F603" s="150" t="s">
        <v>145</v>
      </c>
      <c r="H603" s="149" t="s">
        <v>1</v>
      </c>
      <c r="L603" s="147"/>
      <c r="M603" s="151"/>
      <c r="T603" s="152"/>
      <c r="AT603" s="149" t="s">
        <v>144</v>
      </c>
      <c r="AU603" s="149" t="s">
        <v>84</v>
      </c>
      <c r="AV603" s="12" t="s">
        <v>82</v>
      </c>
      <c r="AW603" s="12" t="s">
        <v>32</v>
      </c>
      <c r="AX603" s="12" t="s">
        <v>74</v>
      </c>
      <c r="AY603" s="149" t="s">
        <v>136</v>
      </c>
    </row>
    <row r="604" spans="2:65" s="12" customFormat="1">
      <c r="B604" s="147"/>
      <c r="D604" s="148" t="s">
        <v>144</v>
      </c>
      <c r="E604" s="149" t="s">
        <v>1</v>
      </c>
      <c r="F604" s="150" t="s">
        <v>190</v>
      </c>
      <c r="H604" s="149" t="s">
        <v>1</v>
      </c>
      <c r="L604" s="147"/>
      <c r="M604" s="151"/>
      <c r="T604" s="152"/>
      <c r="AT604" s="149" t="s">
        <v>144</v>
      </c>
      <c r="AU604" s="149" t="s">
        <v>84</v>
      </c>
      <c r="AV604" s="12" t="s">
        <v>82</v>
      </c>
      <c r="AW604" s="12" t="s">
        <v>32</v>
      </c>
      <c r="AX604" s="12" t="s">
        <v>74</v>
      </c>
      <c r="AY604" s="149" t="s">
        <v>136</v>
      </c>
    </row>
    <row r="605" spans="2:65" s="13" customFormat="1">
      <c r="B605" s="153"/>
      <c r="D605" s="148" t="s">
        <v>144</v>
      </c>
      <c r="E605" s="154" t="s">
        <v>1</v>
      </c>
      <c r="F605" s="155" t="s">
        <v>270</v>
      </c>
      <c r="H605" s="156">
        <v>228.8</v>
      </c>
      <c r="L605" s="153"/>
      <c r="M605" s="157"/>
      <c r="T605" s="158"/>
      <c r="AT605" s="154" t="s">
        <v>144</v>
      </c>
      <c r="AU605" s="154" t="s">
        <v>84</v>
      </c>
      <c r="AV605" s="13" t="s">
        <v>84</v>
      </c>
      <c r="AW605" s="13" t="s">
        <v>32</v>
      </c>
      <c r="AX605" s="13" t="s">
        <v>74</v>
      </c>
      <c r="AY605" s="154" t="s">
        <v>136</v>
      </c>
    </row>
    <row r="606" spans="2:65" s="12" customFormat="1">
      <c r="B606" s="147"/>
      <c r="D606" s="148" t="s">
        <v>144</v>
      </c>
      <c r="E606" s="149" t="s">
        <v>1</v>
      </c>
      <c r="F606" s="150" t="s">
        <v>188</v>
      </c>
      <c r="H606" s="149" t="s">
        <v>1</v>
      </c>
      <c r="L606" s="147"/>
      <c r="M606" s="151"/>
      <c r="T606" s="152"/>
      <c r="AT606" s="149" t="s">
        <v>144</v>
      </c>
      <c r="AU606" s="149" t="s">
        <v>84</v>
      </c>
      <c r="AV606" s="12" t="s">
        <v>82</v>
      </c>
      <c r="AW606" s="12" t="s">
        <v>32</v>
      </c>
      <c r="AX606" s="12" t="s">
        <v>74</v>
      </c>
      <c r="AY606" s="149" t="s">
        <v>136</v>
      </c>
    </row>
    <row r="607" spans="2:65" s="13" customFormat="1">
      <c r="B607" s="153"/>
      <c r="D607" s="148" t="s">
        <v>144</v>
      </c>
      <c r="E607" s="154" t="s">
        <v>1</v>
      </c>
      <c r="F607" s="155" t="s">
        <v>271</v>
      </c>
      <c r="H607" s="156">
        <v>40</v>
      </c>
      <c r="L607" s="153"/>
      <c r="M607" s="157"/>
      <c r="T607" s="158"/>
      <c r="AT607" s="154" t="s">
        <v>144</v>
      </c>
      <c r="AU607" s="154" t="s">
        <v>84</v>
      </c>
      <c r="AV607" s="13" t="s">
        <v>84</v>
      </c>
      <c r="AW607" s="13" t="s">
        <v>32</v>
      </c>
      <c r="AX607" s="13" t="s">
        <v>74</v>
      </c>
      <c r="AY607" s="154" t="s">
        <v>136</v>
      </c>
    </row>
    <row r="608" spans="2:65" s="12" customFormat="1">
      <c r="B608" s="147"/>
      <c r="D608" s="148" t="s">
        <v>144</v>
      </c>
      <c r="E608" s="149" t="s">
        <v>1</v>
      </c>
      <c r="F608" s="150" t="s">
        <v>233</v>
      </c>
      <c r="H608" s="149" t="s">
        <v>1</v>
      </c>
      <c r="L608" s="147"/>
      <c r="M608" s="151"/>
      <c r="T608" s="152"/>
      <c r="AT608" s="149" t="s">
        <v>144</v>
      </c>
      <c r="AU608" s="149" t="s">
        <v>84</v>
      </c>
      <c r="AV608" s="12" t="s">
        <v>82</v>
      </c>
      <c r="AW608" s="12" t="s">
        <v>32</v>
      </c>
      <c r="AX608" s="12" t="s">
        <v>74</v>
      </c>
      <c r="AY608" s="149" t="s">
        <v>136</v>
      </c>
    </row>
    <row r="609" spans="2:65" s="13" customFormat="1">
      <c r="B609" s="153"/>
      <c r="D609" s="148" t="s">
        <v>144</v>
      </c>
      <c r="E609" s="154" t="s">
        <v>1</v>
      </c>
      <c r="F609" s="155" t="s">
        <v>272</v>
      </c>
      <c r="H609" s="156">
        <v>10</v>
      </c>
      <c r="L609" s="153"/>
      <c r="M609" s="157"/>
      <c r="T609" s="158"/>
      <c r="AT609" s="154" t="s">
        <v>144</v>
      </c>
      <c r="AU609" s="154" t="s">
        <v>84</v>
      </c>
      <c r="AV609" s="13" t="s">
        <v>84</v>
      </c>
      <c r="AW609" s="13" t="s">
        <v>32</v>
      </c>
      <c r="AX609" s="13" t="s">
        <v>74</v>
      </c>
      <c r="AY609" s="154" t="s">
        <v>136</v>
      </c>
    </row>
    <row r="610" spans="2:65" s="13" customFormat="1">
      <c r="B610" s="153"/>
      <c r="D610" s="148" t="s">
        <v>144</v>
      </c>
      <c r="E610" s="154" t="s">
        <v>1</v>
      </c>
      <c r="F610" s="155" t="s">
        <v>273</v>
      </c>
      <c r="H610" s="156">
        <v>16</v>
      </c>
      <c r="L610" s="153"/>
      <c r="M610" s="157"/>
      <c r="T610" s="158"/>
      <c r="AT610" s="154" t="s">
        <v>144</v>
      </c>
      <c r="AU610" s="154" t="s">
        <v>84</v>
      </c>
      <c r="AV610" s="13" t="s">
        <v>84</v>
      </c>
      <c r="AW610" s="13" t="s">
        <v>32</v>
      </c>
      <c r="AX610" s="13" t="s">
        <v>74</v>
      </c>
      <c r="AY610" s="154" t="s">
        <v>136</v>
      </c>
    </row>
    <row r="611" spans="2:65" s="14" customFormat="1">
      <c r="B611" s="159"/>
      <c r="D611" s="148" t="s">
        <v>144</v>
      </c>
      <c r="E611" s="160" t="s">
        <v>1</v>
      </c>
      <c r="F611" s="161" t="s">
        <v>146</v>
      </c>
      <c r="H611" s="162">
        <v>294.8</v>
      </c>
      <c r="L611" s="159"/>
      <c r="M611" s="163"/>
      <c r="T611" s="164"/>
      <c r="AT611" s="160" t="s">
        <v>144</v>
      </c>
      <c r="AU611" s="160" t="s">
        <v>84</v>
      </c>
      <c r="AV611" s="14" t="s">
        <v>142</v>
      </c>
      <c r="AW611" s="14" t="s">
        <v>32</v>
      </c>
      <c r="AX611" s="14" t="s">
        <v>82</v>
      </c>
      <c r="AY611" s="160" t="s">
        <v>136</v>
      </c>
    </row>
    <row r="612" spans="2:65" s="1" customFormat="1" ht="14.4" customHeight="1">
      <c r="B612" s="134"/>
      <c r="C612" s="135" t="s">
        <v>566</v>
      </c>
      <c r="D612" s="135" t="s">
        <v>138</v>
      </c>
      <c r="E612" s="136" t="s">
        <v>567</v>
      </c>
      <c r="F612" s="137" t="s">
        <v>568</v>
      </c>
      <c r="G612" s="138" t="s">
        <v>185</v>
      </c>
      <c r="H612" s="139">
        <v>294.8</v>
      </c>
      <c r="I612" s="140"/>
      <c r="J612" s="140">
        <f>ROUND(I612*H612,2)</f>
        <v>0</v>
      </c>
      <c r="K612" s="141"/>
      <c r="L612" s="28"/>
      <c r="M612" s="142" t="s">
        <v>1</v>
      </c>
      <c r="N612" s="111" t="s">
        <v>39</v>
      </c>
      <c r="O612" s="143">
        <v>5.8000000000000003E-2</v>
      </c>
      <c r="P612" s="143">
        <f>O612*H612</f>
        <v>17.098400000000002</v>
      </c>
      <c r="Q612" s="143">
        <v>0</v>
      </c>
      <c r="R612" s="143">
        <f>Q612*H612</f>
        <v>0</v>
      </c>
      <c r="S612" s="143">
        <v>0</v>
      </c>
      <c r="T612" s="144">
        <f>S612*H612</f>
        <v>0</v>
      </c>
      <c r="AR612" s="145" t="s">
        <v>142</v>
      </c>
      <c r="AT612" s="145" t="s">
        <v>138</v>
      </c>
      <c r="AU612" s="145" t="s">
        <v>84</v>
      </c>
      <c r="AY612" s="16" t="s">
        <v>136</v>
      </c>
      <c r="BE612" s="146">
        <f>IF(N612="základní",J612,0)</f>
        <v>0</v>
      </c>
      <c r="BF612" s="146">
        <f>IF(N612="snížená",J612,0)</f>
        <v>0</v>
      </c>
      <c r="BG612" s="146">
        <f>IF(N612="zákl. přenesená",J612,0)</f>
        <v>0</v>
      </c>
      <c r="BH612" s="146">
        <f>IF(N612="sníž. přenesená",J612,0)</f>
        <v>0</v>
      </c>
      <c r="BI612" s="146">
        <f>IF(N612="nulová",J612,0)</f>
        <v>0</v>
      </c>
      <c r="BJ612" s="16" t="s">
        <v>82</v>
      </c>
      <c r="BK612" s="146">
        <f>ROUND(I612*H612,2)</f>
        <v>0</v>
      </c>
      <c r="BL612" s="16" t="s">
        <v>142</v>
      </c>
      <c r="BM612" s="145" t="s">
        <v>569</v>
      </c>
    </row>
    <row r="613" spans="2:65" s="12" customFormat="1">
      <c r="B613" s="147"/>
      <c r="D613" s="148" t="s">
        <v>144</v>
      </c>
      <c r="E613" s="149" t="s">
        <v>1</v>
      </c>
      <c r="F613" s="150" t="s">
        <v>145</v>
      </c>
      <c r="H613" s="149" t="s">
        <v>1</v>
      </c>
      <c r="L613" s="147"/>
      <c r="M613" s="151"/>
      <c r="T613" s="152"/>
      <c r="AT613" s="149" t="s">
        <v>144</v>
      </c>
      <c r="AU613" s="149" t="s">
        <v>84</v>
      </c>
      <c r="AV613" s="12" t="s">
        <v>82</v>
      </c>
      <c r="AW613" s="12" t="s">
        <v>32</v>
      </c>
      <c r="AX613" s="12" t="s">
        <v>74</v>
      </c>
      <c r="AY613" s="149" t="s">
        <v>136</v>
      </c>
    </row>
    <row r="614" spans="2:65" s="12" customFormat="1">
      <c r="B614" s="147"/>
      <c r="D614" s="148" t="s">
        <v>144</v>
      </c>
      <c r="E614" s="149" t="s">
        <v>1</v>
      </c>
      <c r="F614" s="150" t="s">
        <v>190</v>
      </c>
      <c r="H614" s="149" t="s">
        <v>1</v>
      </c>
      <c r="L614" s="147"/>
      <c r="M614" s="151"/>
      <c r="T614" s="152"/>
      <c r="AT614" s="149" t="s">
        <v>144</v>
      </c>
      <c r="AU614" s="149" t="s">
        <v>84</v>
      </c>
      <c r="AV614" s="12" t="s">
        <v>82</v>
      </c>
      <c r="AW614" s="12" t="s">
        <v>32</v>
      </c>
      <c r="AX614" s="12" t="s">
        <v>74</v>
      </c>
      <c r="AY614" s="149" t="s">
        <v>136</v>
      </c>
    </row>
    <row r="615" spans="2:65" s="13" customFormat="1">
      <c r="B615" s="153"/>
      <c r="D615" s="148" t="s">
        <v>144</v>
      </c>
      <c r="E615" s="154" t="s">
        <v>1</v>
      </c>
      <c r="F615" s="155" t="s">
        <v>270</v>
      </c>
      <c r="H615" s="156">
        <v>228.8</v>
      </c>
      <c r="L615" s="153"/>
      <c r="M615" s="157"/>
      <c r="T615" s="158"/>
      <c r="AT615" s="154" t="s">
        <v>144</v>
      </c>
      <c r="AU615" s="154" t="s">
        <v>84</v>
      </c>
      <c r="AV615" s="13" t="s">
        <v>84</v>
      </c>
      <c r="AW615" s="13" t="s">
        <v>32</v>
      </c>
      <c r="AX615" s="13" t="s">
        <v>74</v>
      </c>
      <c r="AY615" s="154" t="s">
        <v>136</v>
      </c>
    </row>
    <row r="616" spans="2:65" s="12" customFormat="1">
      <c r="B616" s="147"/>
      <c r="D616" s="148" t="s">
        <v>144</v>
      </c>
      <c r="E616" s="149" t="s">
        <v>1</v>
      </c>
      <c r="F616" s="150" t="s">
        <v>188</v>
      </c>
      <c r="H616" s="149" t="s">
        <v>1</v>
      </c>
      <c r="L616" s="147"/>
      <c r="M616" s="151"/>
      <c r="T616" s="152"/>
      <c r="AT616" s="149" t="s">
        <v>144</v>
      </c>
      <c r="AU616" s="149" t="s">
        <v>84</v>
      </c>
      <c r="AV616" s="12" t="s">
        <v>82</v>
      </c>
      <c r="AW616" s="12" t="s">
        <v>32</v>
      </c>
      <c r="AX616" s="12" t="s">
        <v>74</v>
      </c>
      <c r="AY616" s="149" t="s">
        <v>136</v>
      </c>
    </row>
    <row r="617" spans="2:65" s="13" customFormat="1">
      <c r="B617" s="153"/>
      <c r="D617" s="148" t="s">
        <v>144</v>
      </c>
      <c r="E617" s="154" t="s">
        <v>1</v>
      </c>
      <c r="F617" s="155" t="s">
        <v>271</v>
      </c>
      <c r="H617" s="156">
        <v>40</v>
      </c>
      <c r="L617" s="153"/>
      <c r="M617" s="157"/>
      <c r="T617" s="158"/>
      <c r="AT617" s="154" t="s">
        <v>144</v>
      </c>
      <c r="AU617" s="154" t="s">
        <v>84</v>
      </c>
      <c r="AV617" s="13" t="s">
        <v>84</v>
      </c>
      <c r="AW617" s="13" t="s">
        <v>32</v>
      </c>
      <c r="AX617" s="13" t="s">
        <v>74</v>
      </c>
      <c r="AY617" s="154" t="s">
        <v>136</v>
      </c>
    </row>
    <row r="618" spans="2:65" s="12" customFormat="1">
      <c r="B618" s="147"/>
      <c r="D618" s="148" t="s">
        <v>144</v>
      </c>
      <c r="E618" s="149" t="s">
        <v>1</v>
      </c>
      <c r="F618" s="150" t="s">
        <v>233</v>
      </c>
      <c r="H618" s="149" t="s">
        <v>1</v>
      </c>
      <c r="L618" s="147"/>
      <c r="M618" s="151"/>
      <c r="T618" s="152"/>
      <c r="AT618" s="149" t="s">
        <v>144</v>
      </c>
      <c r="AU618" s="149" t="s">
        <v>84</v>
      </c>
      <c r="AV618" s="12" t="s">
        <v>82</v>
      </c>
      <c r="AW618" s="12" t="s">
        <v>32</v>
      </c>
      <c r="AX618" s="12" t="s">
        <v>74</v>
      </c>
      <c r="AY618" s="149" t="s">
        <v>136</v>
      </c>
    </row>
    <row r="619" spans="2:65" s="13" customFormat="1">
      <c r="B619" s="153"/>
      <c r="D619" s="148" t="s">
        <v>144</v>
      </c>
      <c r="E619" s="154" t="s">
        <v>1</v>
      </c>
      <c r="F619" s="155" t="s">
        <v>272</v>
      </c>
      <c r="H619" s="156">
        <v>10</v>
      </c>
      <c r="L619" s="153"/>
      <c r="M619" s="157"/>
      <c r="T619" s="158"/>
      <c r="AT619" s="154" t="s">
        <v>144</v>
      </c>
      <c r="AU619" s="154" t="s">
        <v>84</v>
      </c>
      <c r="AV619" s="13" t="s">
        <v>84</v>
      </c>
      <c r="AW619" s="13" t="s">
        <v>32</v>
      </c>
      <c r="AX619" s="13" t="s">
        <v>74</v>
      </c>
      <c r="AY619" s="154" t="s">
        <v>136</v>
      </c>
    </row>
    <row r="620" spans="2:65" s="13" customFormat="1">
      <c r="B620" s="153"/>
      <c r="D620" s="148" t="s">
        <v>144</v>
      </c>
      <c r="E620" s="154" t="s">
        <v>1</v>
      </c>
      <c r="F620" s="155" t="s">
        <v>273</v>
      </c>
      <c r="H620" s="156">
        <v>16</v>
      </c>
      <c r="L620" s="153"/>
      <c r="M620" s="157"/>
      <c r="T620" s="158"/>
      <c r="AT620" s="154" t="s">
        <v>144</v>
      </c>
      <c r="AU620" s="154" t="s">
        <v>84</v>
      </c>
      <c r="AV620" s="13" t="s">
        <v>84</v>
      </c>
      <c r="AW620" s="13" t="s">
        <v>32</v>
      </c>
      <c r="AX620" s="13" t="s">
        <v>74</v>
      </c>
      <c r="AY620" s="154" t="s">
        <v>136</v>
      </c>
    </row>
    <row r="621" spans="2:65" s="14" customFormat="1">
      <c r="B621" s="159"/>
      <c r="D621" s="148" t="s">
        <v>144</v>
      </c>
      <c r="E621" s="160" t="s">
        <v>1</v>
      </c>
      <c r="F621" s="161" t="s">
        <v>146</v>
      </c>
      <c r="H621" s="162">
        <v>294.8</v>
      </c>
      <c r="L621" s="159"/>
      <c r="M621" s="163"/>
      <c r="T621" s="164"/>
      <c r="AT621" s="160" t="s">
        <v>144</v>
      </c>
      <c r="AU621" s="160" t="s">
        <v>84</v>
      </c>
      <c r="AV621" s="14" t="s">
        <v>142</v>
      </c>
      <c r="AW621" s="14" t="s">
        <v>32</v>
      </c>
      <c r="AX621" s="14" t="s">
        <v>82</v>
      </c>
      <c r="AY621" s="160" t="s">
        <v>136</v>
      </c>
    </row>
    <row r="622" spans="2:65" s="1" customFormat="1" ht="14.4" customHeight="1">
      <c r="B622" s="134"/>
      <c r="C622" s="165" t="s">
        <v>570</v>
      </c>
      <c r="D622" s="165" t="s">
        <v>353</v>
      </c>
      <c r="E622" s="166" t="s">
        <v>571</v>
      </c>
      <c r="F622" s="167" t="s">
        <v>572</v>
      </c>
      <c r="G622" s="168" t="s">
        <v>573</v>
      </c>
      <c r="H622" s="169">
        <v>5.8959999999999999</v>
      </c>
      <c r="I622" s="170"/>
      <c r="J622" s="170">
        <f>ROUND(I622*H622,2)</f>
        <v>0</v>
      </c>
      <c r="K622" s="171"/>
      <c r="L622" s="172"/>
      <c r="M622" s="173" t="s">
        <v>1</v>
      </c>
      <c r="N622" s="174" t="s">
        <v>39</v>
      </c>
      <c r="O622" s="143">
        <v>0</v>
      </c>
      <c r="P622" s="143">
        <f>O622*H622</f>
        <v>0</v>
      </c>
      <c r="Q622" s="143">
        <v>1E-3</v>
      </c>
      <c r="R622" s="143">
        <f>Q622*H622</f>
        <v>5.8960000000000002E-3</v>
      </c>
      <c r="S622" s="143">
        <v>0</v>
      </c>
      <c r="T622" s="144">
        <f>S622*H622</f>
        <v>0</v>
      </c>
      <c r="AR622" s="145" t="s">
        <v>170</v>
      </c>
      <c r="AT622" s="145" t="s">
        <v>353</v>
      </c>
      <c r="AU622" s="145" t="s">
        <v>84</v>
      </c>
      <c r="AY622" s="16" t="s">
        <v>136</v>
      </c>
      <c r="BE622" s="146">
        <f>IF(N622="základní",J622,0)</f>
        <v>0</v>
      </c>
      <c r="BF622" s="146">
        <f>IF(N622="snížená",J622,0)</f>
        <v>0</v>
      </c>
      <c r="BG622" s="146">
        <f>IF(N622="zákl. přenesená",J622,0)</f>
        <v>0</v>
      </c>
      <c r="BH622" s="146">
        <f>IF(N622="sníž. přenesená",J622,0)</f>
        <v>0</v>
      </c>
      <c r="BI622" s="146">
        <f>IF(N622="nulová",J622,0)</f>
        <v>0</v>
      </c>
      <c r="BJ622" s="16" t="s">
        <v>82</v>
      </c>
      <c r="BK622" s="146">
        <f>ROUND(I622*H622,2)</f>
        <v>0</v>
      </c>
      <c r="BL622" s="16" t="s">
        <v>142</v>
      </c>
      <c r="BM622" s="145" t="s">
        <v>574</v>
      </c>
    </row>
    <row r="623" spans="2:65" s="12" customFormat="1">
      <c r="B623" s="147"/>
      <c r="D623" s="148" t="s">
        <v>144</v>
      </c>
      <c r="E623" s="149" t="s">
        <v>1</v>
      </c>
      <c r="F623" s="150" t="s">
        <v>145</v>
      </c>
      <c r="H623" s="149" t="s">
        <v>1</v>
      </c>
      <c r="L623" s="147"/>
      <c r="M623" s="151"/>
      <c r="T623" s="152"/>
      <c r="AT623" s="149" t="s">
        <v>144</v>
      </c>
      <c r="AU623" s="149" t="s">
        <v>84</v>
      </c>
      <c r="AV623" s="12" t="s">
        <v>82</v>
      </c>
      <c r="AW623" s="12" t="s">
        <v>32</v>
      </c>
      <c r="AX623" s="12" t="s">
        <v>74</v>
      </c>
      <c r="AY623" s="149" t="s">
        <v>136</v>
      </c>
    </row>
    <row r="624" spans="2:65" s="12" customFormat="1">
      <c r="B624" s="147"/>
      <c r="D624" s="148" t="s">
        <v>144</v>
      </c>
      <c r="E624" s="149" t="s">
        <v>1</v>
      </c>
      <c r="F624" s="150" t="s">
        <v>190</v>
      </c>
      <c r="H624" s="149" t="s">
        <v>1</v>
      </c>
      <c r="L624" s="147"/>
      <c r="M624" s="151"/>
      <c r="T624" s="152"/>
      <c r="AT624" s="149" t="s">
        <v>144</v>
      </c>
      <c r="AU624" s="149" t="s">
        <v>84</v>
      </c>
      <c r="AV624" s="12" t="s">
        <v>82</v>
      </c>
      <c r="AW624" s="12" t="s">
        <v>32</v>
      </c>
      <c r="AX624" s="12" t="s">
        <v>74</v>
      </c>
      <c r="AY624" s="149" t="s">
        <v>136</v>
      </c>
    </row>
    <row r="625" spans="2:65" s="13" customFormat="1">
      <c r="B625" s="153"/>
      <c r="D625" s="148" t="s">
        <v>144</v>
      </c>
      <c r="E625" s="154" t="s">
        <v>1</v>
      </c>
      <c r="F625" s="155" t="s">
        <v>270</v>
      </c>
      <c r="H625" s="156">
        <v>228.8</v>
      </c>
      <c r="L625" s="153"/>
      <c r="M625" s="157"/>
      <c r="T625" s="158"/>
      <c r="AT625" s="154" t="s">
        <v>144</v>
      </c>
      <c r="AU625" s="154" t="s">
        <v>84</v>
      </c>
      <c r="AV625" s="13" t="s">
        <v>84</v>
      </c>
      <c r="AW625" s="13" t="s">
        <v>32</v>
      </c>
      <c r="AX625" s="13" t="s">
        <v>74</v>
      </c>
      <c r="AY625" s="154" t="s">
        <v>136</v>
      </c>
    </row>
    <row r="626" spans="2:65" s="12" customFormat="1">
      <c r="B626" s="147"/>
      <c r="D626" s="148" t="s">
        <v>144</v>
      </c>
      <c r="E626" s="149" t="s">
        <v>1</v>
      </c>
      <c r="F626" s="150" t="s">
        <v>188</v>
      </c>
      <c r="H626" s="149" t="s">
        <v>1</v>
      </c>
      <c r="L626" s="147"/>
      <c r="M626" s="151"/>
      <c r="T626" s="152"/>
      <c r="AT626" s="149" t="s">
        <v>144</v>
      </c>
      <c r="AU626" s="149" t="s">
        <v>84</v>
      </c>
      <c r="AV626" s="12" t="s">
        <v>82</v>
      </c>
      <c r="AW626" s="12" t="s">
        <v>32</v>
      </c>
      <c r="AX626" s="12" t="s">
        <v>74</v>
      </c>
      <c r="AY626" s="149" t="s">
        <v>136</v>
      </c>
    </row>
    <row r="627" spans="2:65" s="13" customFormat="1">
      <c r="B627" s="153"/>
      <c r="D627" s="148" t="s">
        <v>144</v>
      </c>
      <c r="E627" s="154" t="s">
        <v>1</v>
      </c>
      <c r="F627" s="155" t="s">
        <v>271</v>
      </c>
      <c r="H627" s="156">
        <v>40</v>
      </c>
      <c r="L627" s="153"/>
      <c r="M627" s="157"/>
      <c r="T627" s="158"/>
      <c r="AT627" s="154" t="s">
        <v>144</v>
      </c>
      <c r="AU627" s="154" t="s">
        <v>84</v>
      </c>
      <c r="AV627" s="13" t="s">
        <v>84</v>
      </c>
      <c r="AW627" s="13" t="s">
        <v>32</v>
      </c>
      <c r="AX627" s="13" t="s">
        <v>74</v>
      </c>
      <c r="AY627" s="154" t="s">
        <v>136</v>
      </c>
    </row>
    <row r="628" spans="2:65" s="12" customFormat="1">
      <c r="B628" s="147"/>
      <c r="D628" s="148" t="s">
        <v>144</v>
      </c>
      <c r="E628" s="149" t="s">
        <v>1</v>
      </c>
      <c r="F628" s="150" t="s">
        <v>233</v>
      </c>
      <c r="H628" s="149" t="s">
        <v>1</v>
      </c>
      <c r="L628" s="147"/>
      <c r="M628" s="151"/>
      <c r="T628" s="152"/>
      <c r="AT628" s="149" t="s">
        <v>144</v>
      </c>
      <c r="AU628" s="149" t="s">
        <v>84</v>
      </c>
      <c r="AV628" s="12" t="s">
        <v>82</v>
      </c>
      <c r="AW628" s="12" t="s">
        <v>32</v>
      </c>
      <c r="AX628" s="12" t="s">
        <v>74</v>
      </c>
      <c r="AY628" s="149" t="s">
        <v>136</v>
      </c>
    </row>
    <row r="629" spans="2:65" s="13" customFormat="1">
      <c r="B629" s="153"/>
      <c r="D629" s="148" t="s">
        <v>144</v>
      </c>
      <c r="E629" s="154" t="s">
        <v>1</v>
      </c>
      <c r="F629" s="155" t="s">
        <v>272</v>
      </c>
      <c r="H629" s="156">
        <v>10</v>
      </c>
      <c r="L629" s="153"/>
      <c r="M629" s="157"/>
      <c r="T629" s="158"/>
      <c r="AT629" s="154" t="s">
        <v>144</v>
      </c>
      <c r="AU629" s="154" t="s">
        <v>84</v>
      </c>
      <c r="AV629" s="13" t="s">
        <v>84</v>
      </c>
      <c r="AW629" s="13" t="s">
        <v>32</v>
      </c>
      <c r="AX629" s="13" t="s">
        <v>74</v>
      </c>
      <c r="AY629" s="154" t="s">
        <v>136</v>
      </c>
    </row>
    <row r="630" spans="2:65" s="13" customFormat="1">
      <c r="B630" s="153"/>
      <c r="D630" s="148" t="s">
        <v>144</v>
      </c>
      <c r="E630" s="154" t="s">
        <v>1</v>
      </c>
      <c r="F630" s="155" t="s">
        <v>273</v>
      </c>
      <c r="H630" s="156">
        <v>16</v>
      </c>
      <c r="L630" s="153"/>
      <c r="M630" s="157"/>
      <c r="T630" s="158"/>
      <c r="AT630" s="154" t="s">
        <v>144</v>
      </c>
      <c r="AU630" s="154" t="s">
        <v>84</v>
      </c>
      <c r="AV630" s="13" t="s">
        <v>84</v>
      </c>
      <c r="AW630" s="13" t="s">
        <v>32</v>
      </c>
      <c r="AX630" s="13" t="s">
        <v>74</v>
      </c>
      <c r="AY630" s="154" t="s">
        <v>136</v>
      </c>
    </row>
    <row r="631" spans="2:65" s="14" customFormat="1">
      <c r="B631" s="159"/>
      <c r="D631" s="148" t="s">
        <v>144</v>
      </c>
      <c r="E631" s="160" t="s">
        <v>1</v>
      </c>
      <c r="F631" s="161" t="s">
        <v>146</v>
      </c>
      <c r="H631" s="162">
        <v>294.8</v>
      </c>
      <c r="L631" s="159"/>
      <c r="M631" s="163"/>
      <c r="T631" s="164"/>
      <c r="AT631" s="160" t="s">
        <v>144</v>
      </c>
      <c r="AU631" s="160" t="s">
        <v>84</v>
      </c>
      <c r="AV631" s="14" t="s">
        <v>142</v>
      </c>
      <c r="AW631" s="14" t="s">
        <v>32</v>
      </c>
      <c r="AX631" s="14" t="s">
        <v>74</v>
      </c>
      <c r="AY631" s="160" t="s">
        <v>136</v>
      </c>
    </row>
    <row r="632" spans="2:65" s="13" customFormat="1">
      <c r="B632" s="153"/>
      <c r="D632" s="148" t="s">
        <v>144</v>
      </c>
      <c r="E632" s="154" t="s">
        <v>1</v>
      </c>
      <c r="F632" s="155" t="s">
        <v>575</v>
      </c>
      <c r="H632" s="156">
        <v>5.8959999999999999</v>
      </c>
      <c r="L632" s="153"/>
      <c r="M632" s="157"/>
      <c r="T632" s="158"/>
      <c r="AT632" s="154" t="s">
        <v>144</v>
      </c>
      <c r="AU632" s="154" t="s">
        <v>84</v>
      </c>
      <c r="AV632" s="13" t="s">
        <v>84</v>
      </c>
      <c r="AW632" s="13" t="s">
        <v>32</v>
      </c>
      <c r="AX632" s="13" t="s">
        <v>82</v>
      </c>
      <c r="AY632" s="154" t="s">
        <v>136</v>
      </c>
    </row>
    <row r="633" spans="2:65" s="1" customFormat="1" ht="14.4" customHeight="1">
      <c r="B633" s="134"/>
      <c r="C633" s="135" t="s">
        <v>576</v>
      </c>
      <c r="D633" s="135" t="s">
        <v>138</v>
      </c>
      <c r="E633" s="136" t="s">
        <v>577</v>
      </c>
      <c r="F633" s="137" t="s">
        <v>578</v>
      </c>
      <c r="G633" s="138" t="s">
        <v>185</v>
      </c>
      <c r="H633" s="139">
        <v>477.76</v>
      </c>
      <c r="I633" s="140"/>
      <c r="J633" s="140">
        <f>ROUND(I633*H633,2)</f>
        <v>0</v>
      </c>
      <c r="K633" s="141"/>
      <c r="L633" s="28"/>
      <c r="M633" s="142" t="s">
        <v>1</v>
      </c>
      <c r="N633" s="111" t="s">
        <v>39</v>
      </c>
      <c r="O633" s="143">
        <v>2.5000000000000001E-2</v>
      </c>
      <c r="P633" s="143">
        <f>O633*H633</f>
        <v>11.944000000000001</v>
      </c>
      <c r="Q633" s="143">
        <v>0</v>
      </c>
      <c r="R633" s="143">
        <f>Q633*H633</f>
        <v>0</v>
      </c>
      <c r="S633" s="143">
        <v>0</v>
      </c>
      <c r="T633" s="144">
        <f>S633*H633</f>
        <v>0</v>
      </c>
      <c r="AR633" s="145" t="s">
        <v>142</v>
      </c>
      <c r="AT633" s="145" t="s">
        <v>138</v>
      </c>
      <c r="AU633" s="145" t="s">
        <v>84</v>
      </c>
      <c r="AY633" s="16" t="s">
        <v>136</v>
      </c>
      <c r="BE633" s="146">
        <f>IF(N633="základní",J633,0)</f>
        <v>0</v>
      </c>
      <c r="BF633" s="146">
        <f>IF(N633="snížená",J633,0)</f>
        <v>0</v>
      </c>
      <c r="BG633" s="146">
        <f>IF(N633="zákl. přenesená",J633,0)</f>
        <v>0</v>
      </c>
      <c r="BH633" s="146">
        <f>IF(N633="sníž. přenesená",J633,0)</f>
        <v>0</v>
      </c>
      <c r="BI633" s="146">
        <f>IF(N633="nulová",J633,0)</f>
        <v>0</v>
      </c>
      <c r="BJ633" s="16" t="s">
        <v>82</v>
      </c>
      <c r="BK633" s="146">
        <f>ROUND(I633*H633,2)</f>
        <v>0</v>
      </c>
      <c r="BL633" s="16" t="s">
        <v>142</v>
      </c>
      <c r="BM633" s="145" t="s">
        <v>579</v>
      </c>
    </row>
    <row r="634" spans="2:65" s="12" customFormat="1">
      <c r="B634" s="147"/>
      <c r="D634" s="148" t="s">
        <v>144</v>
      </c>
      <c r="E634" s="149" t="s">
        <v>1</v>
      </c>
      <c r="F634" s="150" t="s">
        <v>145</v>
      </c>
      <c r="H634" s="149" t="s">
        <v>1</v>
      </c>
      <c r="L634" s="147"/>
      <c r="M634" s="151"/>
      <c r="T634" s="152"/>
      <c r="AT634" s="149" t="s">
        <v>144</v>
      </c>
      <c r="AU634" s="149" t="s">
        <v>84</v>
      </c>
      <c r="AV634" s="12" t="s">
        <v>82</v>
      </c>
      <c r="AW634" s="12" t="s">
        <v>32</v>
      </c>
      <c r="AX634" s="12" t="s">
        <v>74</v>
      </c>
      <c r="AY634" s="149" t="s">
        <v>136</v>
      </c>
    </row>
    <row r="635" spans="2:65" s="12" customFormat="1">
      <c r="B635" s="147"/>
      <c r="D635" s="148" t="s">
        <v>144</v>
      </c>
      <c r="E635" s="149" t="s">
        <v>1</v>
      </c>
      <c r="F635" s="150" t="s">
        <v>190</v>
      </c>
      <c r="H635" s="149" t="s">
        <v>1</v>
      </c>
      <c r="L635" s="147"/>
      <c r="M635" s="151"/>
      <c r="T635" s="152"/>
      <c r="AT635" s="149" t="s">
        <v>144</v>
      </c>
      <c r="AU635" s="149" t="s">
        <v>84</v>
      </c>
      <c r="AV635" s="12" t="s">
        <v>82</v>
      </c>
      <c r="AW635" s="12" t="s">
        <v>32</v>
      </c>
      <c r="AX635" s="12" t="s">
        <v>74</v>
      </c>
      <c r="AY635" s="149" t="s">
        <v>136</v>
      </c>
    </row>
    <row r="636" spans="2:65" s="13" customFormat="1">
      <c r="B636" s="153"/>
      <c r="D636" s="148" t="s">
        <v>144</v>
      </c>
      <c r="E636" s="154" t="s">
        <v>1</v>
      </c>
      <c r="F636" s="155" t="s">
        <v>580</v>
      </c>
      <c r="H636" s="156">
        <v>399.36000000000007</v>
      </c>
      <c r="L636" s="153"/>
      <c r="M636" s="157"/>
      <c r="T636" s="158"/>
      <c r="AT636" s="154" t="s">
        <v>144</v>
      </c>
      <c r="AU636" s="154" t="s">
        <v>84</v>
      </c>
      <c r="AV636" s="13" t="s">
        <v>84</v>
      </c>
      <c r="AW636" s="13" t="s">
        <v>32</v>
      </c>
      <c r="AX636" s="13" t="s">
        <v>74</v>
      </c>
      <c r="AY636" s="154" t="s">
        <v>136</v>
      </c>
    </row>
    <row r="637" spans="2:65" s="12" customFormat="1">
      <c r="B637" s="147"/>
      <c r="D637" s="148" t="s">
        <v>144</v>
      </c>
      <c r="E637" s="149" t="s">
        <v>1</v>
      </c>
      <c r="F637" s="150" t="s">
        <v>188</v>
      </c>
      <c r="H637" s="149" t="s">
        <v>1</v>
      </c>
      <c r="L637" s="147"/>
      <c r="M637" s="151"/>
      <c r="T637" s="152"/>
      <c r="AT637" s="149" t="s">
        <v>144</v>
      </c>
      <c r="AU637" s="149" t="s">
        <v>84</v>
      </c>
      <c r="AV637" s="12" t="s">
        <v>82</v>
      </c>
      <c r="AW637" s="12" t="s">
        <v>32</v>
      </c>
      <c r="AX637" s="12" t="s">
        <v>74</v>
      </c>
      <c r="AY637" s="149" t="s">
        <v>136</v>
      </c>
    </row>
    <row r="638" spans="2:65" s="12" customFormat="1">
      <c r="B638" s="147"/>
      <c r="D638" s="148" t="s">
        <v>144</v>
      </c>
      <c r="E638" s="149" t="s">
        <v>1</v>
      </c>
      <c r="F638" s="150" t="s">
        <v>296</v>
      </c>
      <c r="H638" s="149" t="s">
        <v>1</v>
      </c>
      <c r="L638" s="147"/>
      <c r="M638" s="151"/>
      <c r="T638" s="152"/>
      <c r="AT638" s="149" t="s">
        <v>144</v>
      </c>
      <c r="AU638" s="149" t="s">
        <v>84</v>
      </c>
      <c r="AV638" s="12" t="s">
        <v>82</v>
      </c>
      <c r="AW638" s="12" t="s">
        <v>32</v>
      </c>
      <c r="AX638" s="12" t="s">
        <v>74</v>
      </c>
      <c r="AY638" s="149" t="s">
        <v>136</v>
      </c>
    </row>
    <row r="639" spans="2:65" s="13" customFormat="1">
      <c r="B639" s="153"/>
      <c r="D639" s="148" t="s">
        <v>144</v>
      </c>
      <c r="E639" s="154" t="s">
        <v>1</v>
      </c>
      <c r="F639" s="155" t="s">
        <v>581</v>
      </c>
      <c r="H639" s="156">
        <v>57.6</v>
      </c>
      <c r="L639" s="153"/>
      <c r="M639" s="157"/>
      <c r="T639" s="158"/>
      <c r="AT639" s="154" t="s">
        <v>144</v>
      </c>
      <c r="AU639" s="154" t="s">
        <v>84</v>
      </c>
      <c r="AV639" s="13" t="s">
        <v>84</v>
      </c>
      <c r="AW639" s="13" t="s">
        <v>32</v>
      </c>
      <c r="AX639" s="13" t="s">
        <v>74</v>
      </c>
      <c r="AY639" s="154" t="s">
        <v>136</v>
      </c>
    </row>
    <row r="640" spans="2:65" s="12" customFormat="1">
      <c r="B640" s="147"/>
      <c r="D640" s="148" t="s">
        <v>144</v>
      </c>
      <c r="E640" s="149" t="s">
        <v>1</v>
      </c>
      <c r="F640" s="150" t="s">
        <v>233</v>
      </c>
      <c r="H640" s="149" t="s">
        <v>1</v>
      </c>
      <c r="L640" s="147"/>
      <c r="M640" s="151"/>
      <c r="T640" s="152"/>
      <c r="AT640" s="149" t="s">
        <v>144</v>
      </c>
      <c r="AU640" s="149" t="s">
        <v>84</v>
      </c>
      <c r="AV640" s="12" t="s">
        <v>82</v>
      </c>
      <c r="AW640" s="12" t="s">
        <v>32</v>
      </c>
      <c r="AX640" s="12" t="s">
        <v>74</v>
      </c>
      <c r="AY640" s="149" t="s">
        <v>136</v>
      </c>
    </row>
    <row r="641" spans="2:65" s="13" customFormat="1">
      <c r="B641" s="153"/>
      <c r="D641" s="148" t="s">
        <v>144</v>
      </c>
      <c r="E641" s="154" t="s">
        <v>1</v>
      </c>
      <c r="F641" s="155" t="s">
        <v>582</v>
      </c>
      <c r="H641" s="156">
        <v>8</v>
      </c>
      <c r="L641" s="153"/>
      <c r="M641" s="157"/>
      <c r="T641" s="158"/>
      <c r="AT641" s="154" t="s">
        <v>144</v>
      </c>
      <c r="AU641" s="154" t="s">
        <v>84</v>
      </c>
      <c r="AV641" s="13" t="s">
        <v>84</v>
      </c>
      <c r="AW641" s="13" t="s">
        <v>32</v>
      </c>
      <c r="AX641" s="13" t="s">
        <v>74</v>
      </c>
      <c r="AY641" s="154" t="s">
        <v>136</v>
      </c>
    </row>
    <row r="642" spans="2:65" s="13" customFormat="1">
      <c r="B642" s="153"/>
      <c r="D642" s="148" t="s">
        <v>144</v>
      </c>
      <c r="E642" s="154" t="s">
        <v>1</v>
      </c>
      <c r="F642" s="155" t="s">
        <v>583</v>
      </c>
      <c r="H642" s="156">
        <v>12.8</v>
      </c>
      <c r="L642" s="153"/>
      <c r="M642" s="157"/>
      <c r="T642" s="158"/>
      <c r="AT642" s="154" t="s">
        <v>144</v>
      </c>
      <c r="AU642" s="154" t="s">
        <v>84</v>
      </c>
      <c r="AV642" s="13" t="s">
        <v>84</v>
      </c>
      <c r="AW642" s="13" t="s">
        <v>32</v>
      </c>
      <c r="AX642" s="13" t="s">
        <v>74</v>
      </c>
      <c r="AY642" s="154" t="s">
        <v>136</v>
      </c>
    </row>
    <row r="643" spans="2:65" s="14" customFormat="1">
      <c r="B643" s="159"/>
      <c r="D643" s="148" t="s">
        <v>144</v>
      </c>
      <c r="E643" s="160" t="s">
        <v>1</v>
      </c>
      <c r="F643" s="161" t="s">
        <v>146</v>
      </c>
      <c r="H643" s="162">
        <v>477.7600000000001</v>
      </c>
      <c r="L643" s="159"/>
      <c r="M643" s="163"/>
      <c r="T643" s="164"/>
      <c r="AT643" s="160" t="s">
        <v>144</v>
      </c>
      <c r="AU643" s="160" t="s">
        <v>84</v>
      </c>
      <c r="AV643" s="14" t="s">
        <v>142</v>
      </c>
      <c r="AW643" s="14" t="s">
        <v>32</v>
      </c>
      <c r="AX643" s="14" t="s">
        <v>82</v>
      </c>
      <c r="AY643" s="160" t="s">
        <v>136</v>
      </c>
    </row>
    <row r="644" spans="2:65" s="1" customFormat="1" ht="14.4" customHeight="1">
      <c r="B644" s="134"/>
      <c r="C644" s="135" t="s">
        <v>584</v>
      </c>
      <c r="D644" s="135" t="s">
        <v>138</v>
      </c>
      <c r="E644" s="136" t="s">
        <v>585</v>
      </c>
      <c r="F644" s="137" t="s">
        <v>586</v>
      </c>
      <c r="G644" s="138" t="s">
        <v>185</v>
      </c>
      <c r="H644" s="139">
        <v>119.44</v>
      </c>
      <c r="I644" s="140"/>
      <c r="J644" s="140">
        <f>ROUND(I644*H644,2)</f>
        <v>0</v>
      </c>
      <c r="K644" s="141"/>
      <c r="L644" s="28"/>
      <c r="M644" s="142" t="s">
        <v>1</v>
      </c>
      <c r="N644" s="111" t="s">
        <v>39</v>
      </c>
      <c r="O644" s="143">
        <v>2.8000000000000001E-2</v>
      </c>
      <c r="P644" s="143">
        <f>O644*H644</f>
        <v>3.3443200000000002</v>
      </c>
      <c r="Q644" s="143">
        <v>0</v>
      </c>
      <c r="R644" s="143">
        <f>Q644*H644</f>
        <v>0</v>
      </c>
      <c r="S644" s="143">
        <v>0</v>
      </c>
      <c r="T644" s="144">
        <f>S644*H644</f>
        <v>0</v>
      </c>
      <c r="AR644" s="145" t="s">
        <v>142</v>
      </c>
      <c r="AT644" s="145" t="s">
        <v>138</v>
      </c>
      <c r="AU644" s="145" t="s">
        <v>84</v>
      </c>
      <c r="AY644" s="16" t="s">
        <v>136</v>
      </c>
      <c r="BE644" s="146">
        <f>IF(N644="základní",J644,0)</f>
        <v>0</v>
      </c>
      <c r="BF644" s="146">
        <f>IF(N644="snížená",J644,0)</f>
        <v>0</v>
      </c>
      <c r="BG644" s="146">
        <f>IF(N644="zákl. přenesená",J644,0)</f>
        <v>0</v>
      </c>
      <c r="BH644" s="146">
        <f>IF(N644="sníž. přenesená",J644,0)</f>
        <v>0</v>
      </c>
      <c r="BI644" s="146">
        <f>IF(N644="nulová",J644,0)</f>
        <v>0</v>
      </c>
      <c r="BJ644" s="16" t="s">
        <v>82</v>
      </c>
      <c r="BK644" s="146">
        <f>ROUND(I644*H644,2)</f>
        <v>0</v>
      </c>
      <c r="BL644" s="16" t="s">
        <v>142</v>
      </c>
      <c r="BM644" s="145" t="s">
        <v>587</v>
      </c>
    </row>
    <row r="645" spans="2:65" s="12" customFormat="1">
      <c r="B645" s="147"/>
      <c r="D645" s="148" t="s">
        <v>144</v>
      </c>
      <c r="E645" s="149" t="s">
        <v>1</v>
      </c>
      <c r="F645" s="150" t="s">
        <v>145</v>
      </c>
      <c r="H645" s="149" t="s">
        <v>1</v>
      </c>
      <c r="L645" s="147"/>
      <c r="M645" s="151"/>
      <c r="T645" s="152"/>
      <c r="AT645" s="149" t="s">
        <v>144</v>
      </c>
      <c r="AU645" s="149" t="s">
        <v>84</v>
      </c>
      <c r="AV645" s="12" t="s">
        <v>82</v>
      </c>
      <c r="AW645" s="12" t="s">
        <v>32</v>
      </c>
      <c r="AX645" s="12" t="s">
        <v>74</v>
      </c>
      <c r="AY645" s="149" t="s">
        <v>136</v>
      </c>
    </row>
    <row r="646" spans="2:65" s="12" customFormat="1">
      <c r="B646" s="147"/>
      <c r="D646" s="148" t="s">
        <v>144</v>
      </c>
      <c r="E646" s="149" t="s">
        <v>1</v>
      </c>
      <c r="F646" s="150" t="s">
        <v>190</v>
      </c>
      <c r="H646" s="149" t="s">
        <v>1</v>
      </c>
      <c r="L646" s="147"/>
      <c r="M646" s="151"/>
      <c r="T646" s="152"/>
      <c r="AT646" s="149" t="s">
        <v>144</v>
      </c>
      <c r="AU646" s="149" t="s">
        <v>84</v>
      </c>
      <c r="AV646" s="12" t="s">
        <v>82</v>
      </c>
      <c r="AW646" s="12" t="s">
        <v>32</v>
      </c>
      <c r="AX646" s="12" t="s">
        <v>74</v>
      </c>
      <c r="AY646" s="149" t="s">
        <v>136</v>
      </c>
    </row>
    <row r="647" spans="2:65" s="13" customFormat="1">
      <c r="B647" s="153"/>
      <c r="D647" s="148" t="s">
        <v>144</v>
      </c>
      <c r="E647" s="154" t="s">
        <v>1</v>
      </c>
      <c r="F647" s="155" t="s">
        <v>588</v>
      </c>
      <c r="H647" s="156">
        <v>99.840000000000018</v>
      </c>
      <c r="L647" s="153"/>
      <c r="M647" s="157"/>
      <c r="T647" s="158"/>
      <c r="AT647" s="154" t="s">
        <v>144</v>
      </c>
      <c r="AU647" s="154" t="s">
        <v>84</v>
      </c>
      <c r="AV647" s="13" t="s">
        <v>84</v>
      </c>
      <c r="AW647" s="13" t="s">
        <v>32</v>
      </c>
      <c r="AX647" s="13" t="s">
        <v>74</v>
      </c>
      <c r="AY647" s="154" t="s">
        <v>136</v>
      </c>
    </row>
    <row r="648" spans="2:65" s="12" customFormat="1">
      <c r="B648" s="147"/>
      <c r="D648" s="148" t="s">
        <v>144</v>
      </c>
      <c r="E648" s="149" t="s">
        <v>1</v>
      </c>
      <c r="F648" s="150" t="s">
        <v>188</v>
      </c>
      <c r="H648" s="149" t="s">
        <v>1</v>
      </c>
      <c r="L648" s="147"/>
      <c r="M648" s="151"/>
      <c r="T648" s="152"/>
      <c r="AT648" s="149" t="s">
        <v>144</v>
      </c>
      <c r="AU648" s="149" t="s">
        <v>84</v>
      </c>
      <c r="AV648" s="12" t="s">
        <v>82</v>
      </c>
      <c r="AW648" s="12" t="s">
        <v>32</v>
      </c>
      <c r="AX648" s="12" t="s">
        <v>74</v>
      </c>
      <c r="AY648" s="149" t="s">
        <v>136</v>
      </c>
    </row>
    <row r="649" spans="2:65" s="12" customFormat="1">
      <c r="B649" s="147"/>
      <c r="D649" s="148" t="s">
        <v>144</v>
      </c>
      <c r="E649" s="149" t="s">
        <v>1</v>
      </c>
      <c r="F649" s="150" t="s">
        <v>296</v>
      </c>
      <c r="H649" s="149" t="s">
        <v>1</v>
      </c>
      <c r="L649" s="147"/>
      <c r="M649" s="151"/>
      <c r="T649" s="152"/>
      <c r="AT649" s="149" t="s">
        <v>144</v>
      </c>
      <c r="AU649" s="149" t="s">
        <v>84</v>
      </c>
      <c r="AV649" s="12" t="s">
        <v>82</v>
      </c>
      <c r="AW649" s="12" t="s">
        <v>32</v>
      </c>
      <c r="AX649" s="12" t="s">
        <v>74</v>
      </c>
      <c r="AY649" s="149" t="s">
        <v>136</v>
      </c>
    </row>
    <row r="650" spans="2:65" s="13" customFormat="1">
      <c r="B650" s="153"/>
      <c r="D650" s="148" t="s">
        <v>144</v>
      </c>
      <c r="E650" s="154" t="s">
        <v>1</v>
      </c>
      <c r="F650" s="155" t="s">
        <v>589</v>
      </c>
      <c r="H650" s="156">
        <v>14.4</v>
      </c>
      <c r="L650" s="153"/>
      <c r="M650" s="157"/>
      <c r="T650" s="158"/>
      <c r="AT650" s="154" t="s">
        <v>144</v>
      </c>
      <c r="AU650" s="154" t="s">
        <v>84</v>
      </c>
      <c r="AV650" s="13" t="s">
        <v>84</v>
      </c>
      <c r="AW650" s="13" t="s">
        <v>32</v>
      </c>
      <c r="AX650" s="13" t="s">
        <v>74</v>
      </c>
      <c r="AY650" s="154" t="s">
        <v>136</v>
      </c>
    </row>
    <row r="651" spans="2:65" s="12" customFormat="1">
      <c r="B651" s="147"/>
      <c r="D651" s="148" t="s">
        <v>144</v>
      </c>
      <c r="E651" s="149" t="s">
        <v>1</v>
      </c>
      <c r="F651" s="150" t="s">
        <v>233</v>
      </c>
      <c r="H651" s="149" t="s">
        <v>1</v>
      </c>
      <c r="L651" s="147"/>
      <c r="M651" s="151"/>
      <c r="T651" s="152"/>
      <c r="AT651" s="149" t="s">
        <v>144</v>
      </c>
      <c r="AU651" s="149" t="s">
        <v>84</v>
      </c>
      <c r="AV651" s="12" t="s">
        <v>82</v>
      </c>
      <c r="AW651" s="12" t="s">
        <v>32</v>
      </c>
      <c r="AX651" s="12" t="s">
        <v>74</v>
      </c>
      <c r="AY651" s="149" t="s">
        <v>136</v>
      </c>
    </row>
    <row r="652" spans="2:65" s="13" customFormat="1">
      <c r="B652" s="153"/>
      <c r="D652" s="148" t="s">
        <v>144</v>
      </c>
      <c r="E652" s="154" t="s">
        <v>1</v>
      </c>
      <c r="F652" s="155" t="s">
        <v>590</v>
      </c>
      <c r="H652" s="156">
        <v>2</v>
      </c>
      <c r="L652" s="153"/>
      <c r="M652" s="157"/>
      <c r="T652" s="158"/>
      <c r="AT652" s="154" t="s">
        <v>144</v>
      </c>
      <c r="AU652" s="154" t="s">
        <v>84</v>
      </c>
      <c r="AV652" s="13" t="s">
        <v>84</v>
      </c>
      <c r="AW652" s="13" t="s">
        <v>32</v>
      </c>
      <c r="AX652" s="13" t="s">
        <v>74</v>
      </c>
      <c r="AY652" s="154" t="s">
        <v>136</v>
      </c>
    </row>
    <row r="653" spans="2:65" s="13" customFormat="1">
      <c r="B653" s="153"/>
      <c r="D653" s="148" t="s">
        <v>144</v>
      </c>
      <c r="E653" s="154" t="s">
        <v>1</v>
      </c>
      <c r="F653" s="155" t="s">
        <v>591</v>
      </c>
      <c r="H653" s="156">
        <v>3.2</v>
      </c>
      <c r="L653" s="153"/>
      <c r="M653" s="157"/>
      <c r="T653" s="158"/>
      <c r="AT653" s="154" t="s">
        <v>144</v>
      </c>
      <c r="AU653" s="154" t="s">
        <v>84</v>
      </c>
      <c r="AV653" s="13" t="s">
        <v>84</v>
      </c>
      <c r="AW653" s="13" t="s">
        <v>32</v>
      </c>
      <c r="AX653" s="13" t="s">
        <v>74</v>
      </c>
      <c r="AY653" s="154" t="s">
        <v>136</v>
      </c>
    </row>
    <row r="654" spans="2:65" s="14" customFormat="1">
      <c r="B654" s="159"/>
      <c r="D654" s="148" t="s">
        <v>144</v>
      </c>
      <c r="E654" s="160" t="s">
        <v>1</v>
      </c>
      <c r="F654" s="161" t="s">
        <v>146</v>
      </c>
      <c r="H654" s="162">
        <v>119.44000000000003</v>
      </c>
      <c r="L654" s="159"/>
      <c r="M654" s="163"/>
      <c r="T654" s="164"/>
      <c r="AT654" s="160" t="s">
        <v>144</v>
      </c>
      <c r="AU654" s="160" t="s">
        <v>84</v>
      </c>
      <c r="AV654" s="14" t="s">
        <v>142</v>
      </c>
      <c r="AW654" s="14" t="s">
        <v>32</v>
      </c>
      <c r="AX654" s="14" t="s">
        <v>82</v>
      </c>
      <c r="AY654" s="160" t="s">
        <v>136</v>
      </c>
    </row>
    <row r="655" spans="2:65" s="1" customFormat="1" ht="19.75" customHeight="1">
      <c r="B655" s="134"/>
      <c r="C655" s="135" t="s">
        <v>592</v>
      </c>
      <c r="D655" s="135" t="s">
        <v>138</v>
      </c>
      <c r="E655" s="136" t="s">
        <v>593</v>
      </c>
      <c r="F655" s="137" t="s">
        <v>594</v>
      </c>
      <c r="G655" s="138" t="s">
        <v>141</v>
      </c>
      <c r="H655" s="139">
        <v>10</v>
      </c>
      <c r="I655" s="140"/>
      <c r="J655" s="140">
        <f>ROUND(I655*H655,2)</f>
        <v>0</v>
      </c>
      <c r="K655" s="141"/>
      <c r="L655" s="28"/>
      <c r="M655" s="142" t="s">
        <v>1</v>
      </c>
      <c r="N655" s="111" t="s">
        <v>39</v>
      </c>
      <c r="O655" s="143">
        <v>0.217</v>
      </c>
      <c r="P655" s="143">
        <f>O655*H655</f>
        <v>2.17</v>
      </c>
      <c r="Q655" s="143">
        <v>0</v>
      </c>
      <c r="R655" s="143">
        <f>Q655*H655</f>
        <v>0</v>
      </c>
      <c r="S655" s="143">
        <v>0</v>
      </c>
      <c r="T655" s="144">
        <f>S655*H655</f>
        <v>0</v>
      </c>
      <c r="AR655" s="145" t="s">
        <v>142</v>
      </c>
      <c r="AT655" s="145" t="s">
        <v>138</v>
      </c>
      <c r="AU655" s="145" t="s">
        <v>84</v>
      </c>
      <c r="AY655" s="16" t="s">
        <v>136</v>
      </c>
      <c r="BE655" s="146">
        <f>IF(N655="základní",J655,0)</f>
        <v>0</v>
      </c>
      <c r="BF655" s="146">
        <f>IF(N655="snížená",J655,0)</f>
        <v>0</v>
      </c>
      <c r="BG655" s="146">
        <f>IF(N655="zákl. přenesená",J655,0)</f>
        <v>0</v>
      </c>
      <c r="BH655" s="146">
        <f>IF(N655="sníž. přenesená",J655,0)</f>
        <v>0</v>
      </c>
      <c r="BI655" s="146">
        <f>IF(N655="nulová",J655,0)</f>
        <v>0</v>
      </c>
      <c r="BJ655" s="16" t="s">
        <v>82</v>
      </c>
      <c r="BK655" s="146">
        <f>ROUND(I655*H655,2)</f>
        <v>0</v>
      </c>
      <c r="BL655" s="16" t="s">
        <v>142</v>
      </c>
      <c r="BM655" s="145" t="s">
        <v>595</v>
      </c>
    </row>
    <row r="656" spans="2:65" s="12" customFormat="1">
      <c r="B656" s="147"/>
      <c r="D656" s="148" t="s">
        <v>144</v>
      </c>
      <c r="E656" s="149" t="s">
        <v>1</v>
      </c>
      <c r="F656" s="150" t="s">
        <v>145</v>
      </c>
      <c r="H656" s="149" t="s">
        <v>1</v>
      </c>
      <c r="L656" s="147"/>
      <c r="M656" s="151"/>
      <c r="T656" s="152"/>
      <c r="AT656" s="149" t="s">
        <v>144</v>
      </c>
      <c r="AU656" s="149" t="s">
        <v>84</v>
      </c>
      <c r="AV656" s="12" t="s">
        <v>82</v>
      </c>
      <c r="AW656" s="12" t="s">
        <v>32</v>
      </c>
      <c r="AX656" s="12" t="s">
        <v>74</v>
      </c>
      <c r="AY656" s="149" t="s">
        <v>136</v>
      </c>
    </row>
    <row r="657" spans="2:65" s="13" customFormat="1">
      <c r="B657" s="153"/>
      <c r="D657" s="148" t="s">
        <v>144</v>
      </c>
      <c r="E657" s="154" t="s">
        <v>1</v>
      </c>
      <c r="F657" s="155" t="s">
        <v>596</v>
      </c>
      <c r="H657" s="156">
        <v>10</v>
      </c>
      <c r="L657" s="153"/>
      <c r="M657" s="157"/>
      <c r="T657" s="158"/>
      <c r="AT657" s="154" t="s">
        <v>144</v>
      </c>
      <c r="AU657" s="154" t="s">
        <v>84</v>
      </c>
      <c r="AV657" s="13" t="s">
        <v>84</v>
      </c>
      <c r="AW657" s="13" t="s">
        <v>32</v>
      </c>
      <c r="AX657" s="13" t="s">
        <v>74</v>
      </c>
      <c r="AY657" s="154" t="s">
        <v>136</v>
      </c>
    </row>
    <row r="658" spans="2:65" s="14" customFormat="1">
      <c r="B658" s="159"/>
      <c r="D658" s="148" t="s">
        <v>144</v>
      </c>
      <c r="E658" s="160" t="s">
        <v>1</v>
      </c>
      <c r="F658" s="161" t="s">
        <v>146</v>
      </c>
      <c r="H658" s="162">
        <v>10</v>
      </c>
      <c r="L658" s="159"/>
      <c r="M658" s="163"/>
      <c r="T658" s="164"/>
      <c r="AT658" s="160" t="s">
        <v>144</v>
      </c>
      <c r="AU658" s="160" t="s">
        <v>84</v>
      </c>
      <c r="AV658" s="14" t="s">
        <v>142</v>
      </c>
      <c r="AW658" s="14" t="s">
        <v>32</v>
      </c>
      <c r="AX658" s="14" t="s">
        <v>82</v>
      </c>
      <c r="AY658" s="160" t="s">
        <v>136</v>
      </c>
    </row>
    <row r="659" spans="2:65" s="1" customFormat="1" ht="14.4" customHeight="1">
      <c r="B659" s="134"/>
      <c r="C659" s="135" t="s">
        <v>597</v>
      </c>
      <c r="D659" s="135" t="s">
        <v>138</v>
      </c>
      <c r="E659" s="136" t="s">
        <v>598</v>
      </c>
      <c r="F659" s="137" t="s">
        <v>599</v>
      </c>
      <c r="G659" s="138" t="s">
        <v>141</v>
      </c>
      <c r="H659" s="139">
        <v>30</v>
      </c>
      <c r="I659" s="140"/>
      <c r="J659" s="140">
        <f>ROUND(I659*H659,2)</f>
        <v>0</v>
      </c>
      <c r="K659" s="141"/>
      <c r="L659" s="28"/>
      <c r="M659" s="142" t="s">
        <v>1</v>
      </c>
      <c r="N659" s="111" t="s">
        <v>39</v>
      </c>
      <c r="O659" s="143">
        <v>0.03</v>
      </c>
      <c r="P659" s="143">
        <f>O659*H659</f>
        <v>0.89999999999999991</v>
      </c>
      <c r="Q659" s="143">
        <v>2.5999999999999999E-3</v>
      </c>
      <c r="R659" s="143">
        <f>Q659*H659</f>
        <v>7.8E-2</v>
      </c>
      <c r="S659" s="143">
        <v>0</v>
      </c>
      <c r="T659" s="144">
        <f>S659*H659</f>
        <v>0</v>
      </c>
      <c r="AR659" s="145" t="s">
        <v>142</v>
      </c>
      <c r="AT659" s="145" t="s">
        <v>138</v>
      </c>
      <c r="AU659" s="145" t="s">
        <v>84</v>
      </c>
      <c r="AY659" s="16" t="s">
        <v>136</v>
      </c>
      <c r="BE659" s="146">
        <f>IF(N659="základní",J659,0)</f>
        <v>0</v>
      </c>
      <c r="BF659" s="146">
        <f>IF(N659="snížená",J659,0)</f>
        <v>0</v>
      </c>
      <c r="BG659" s="146">
        <f>IF(N659="zákl. přenesená",J659,0)</f>
        <v>0</v>
      </c>
      <c r="BH659" s="146">
        <f>IF(N659="sníž. přenesená",J659,0)</f>
        <v>0</v>
      </c>
      <c r="BI659" s="146">
        <f>IF(N659="nulová",J659,0)</f>
        <v>0</v>
      </c>
      <c r="BJ659" s="16" t="s">
        <v>82</v>
      </c>
      <c r="BK659" s="146">
        <f>ROUND(I659*H659,2)</f>
        <v>0</v>
      </c>
      <c r="BL659" s="16" t="s">
        <v>142</v>
      </c>
      <c r="BM659" s="145" t="s">
        <v>600</v>
      </c>
    </row>
    <row r="660" spans="2:65" s="12" customFormat="1">
      <c r="B660" s="147"/>
      <c r="D660" s="148" t="s">
        <v>144</v>
      </c>
      <c r="E660" s="149" t="s">
        <v>1</v>
      </c>
      <c r="F660" s="150" t="s">
        <v>145</v>
      </c>
      <c r="H660" s="149" t="s">
        <v>1</v>
      </c>
      <c r="L660" s="147"/>
      <c r="M660" s="151"/>
      <c r="T660" s="152"/>
      <c r="AT660" s="149" t="s">
        <v>144</v>
      </c>
      <c r="AU660" s="149" t="s">
        <v>84</v>
      </c>
      <c r="AV660" s="12" t="s">
        <v>82</v>
      </c>
      <c r="AW660" s="12" t="s">
        <v>32</v>
      </c>
      <c r="AX660" s="12" t="s">
        <v>74</v>
      </c>
      <c r="AY660" s="149" t="s">
        <v>136</v>
      </c>
    </row>
    <row r="661" spans="2:65" s="13" customFormat="1">
      <c r="B661" s="153"/>
      <c r="D661" s="148" t="s">
        <v>144</v>
      </c>
      <c r="E661" s="154" t="s">
        <v>1</v>
      </c>
      <c r="F661" s="155" t="s">
        <v>601</v>
      </c>
      <c r="H661" s="156">
        <v>30</v>
      </c>
      <c r="L661" s="153"/>
      <c r="M661" s="157"/>
      <c r="T661" s="158"/>
      <c r="AT661" s="154" t="s">
        <v>144</v>
      </c>
      <c r="AU661" s="154" t="s">
        <v>84</v>
      </c>
      <c r="AV661" s="13" t="s">
        <v>84</v>
      </c>
      <c r="AW661" s="13" t="s">
        <v>32</v>
      </c>
      <c r="AX661" s="13" t="s">
        <v>74</v>
      </c>
      <c r="AY661" s="154" t="s">
        <v>136</v>
      </c>
    </row>
    <row r="662" spans="2:65" s="14" customFormat="1">
      <c r="B662" s="159"/>
      <c r="D662" s="148" t="s">
        <v>144</v>
      </c>
      <c r="E662" s="160" t="s">
        <v>1</v>
      </c>
      <c r="F662" s="161" t="s">
        <v>146</v>
      </c>
      <c r="H662" s="162">
        <v>30</v>
      </c>
      <c r="L662" s="159"/>
      <c r="M662" s="163"/>
      <c r="T662" s="164"/>
      <c r="AT662" s="160" t="s">
        <v>144</v>
      </c>
      <c r="AU662" s="160" t="s">
        <v>84</v>
      </c>
      <c r="AV662" s="14" t="s">
        <v>142</v>
      </c>
      <c r="AW662" s="14" t="s">
        <v>32</v>
      </c>
      <c r="AX662" s="14" t="s">
        <v>82</v>
      </c>
      <c r="AY662" s="160" t="s">
        <v>136</v>
      </c>
    </row>
    <row r="663" spans="2:65" s="1" customFormat="1" ht="14.4" customHeight="1">
      <c r="B663" s="134"/>
      <c r="C663" s="135" t="s">
        <v>602</v>
      </c>
      <c r="D663" s="135" t="s">
        <v>138</v>
      </c>
      <c r="E663" s="136" t="s">
        <v>603</v>
      </c>
      <c r="F663" s="137" t="s">
        <v>604</v>
      </c>
      <c r="G663" s="138" t="s">
        <v>141</v>
      </c>
      <c r="H663" s="139">
        <v>10</v>
      </c>
      <c r="I663" s="140"/>
      <c r="J663" s="140">
        <f>ROUND(I663*H663,2)</f>
        <v>0</v>
      </c>
      <c r="K663" s="141"/>
      <c r="L663" s="28"/>
      <c r="M663" s="142" t="s">
        <v>1</v>
      </c>
      <c r="N663" s="111" t="s">
        <v>39</v>
      </c>
      <c r="O663" s="143">
        <v>0.35799999999999998</v>
      </c>
      <c r="P663" s="143">
        <f>O663*H663</f>
        <v>3.58</v>
      </c>
      <c r="Q663" s="143">
        <v>0</v>
      </c>
      <c r="R663" s="143">
        <f>Q663*H663</f>
        <v>0</v>
      </c>
      <c r="S663" s="143">
        <v>0</v>
      </c>
      <c r="T663" s="144">
        <f>S663*H663</f>
        <v>0</v>
      </c>
      <c r="AR663" s="145" t="s">
        <v>142</v>
      </c>
      <c r="AT663" s="145" t="s">
        <v>138</v>
      </c>
      <c r="AU663" s="145" t="s">
        <v>84</v>
      </c>
      <c r="AY663" s="16" t="s">
        <v>136</v>
      </c>
      <c r="BE663" s="146">
        <f>IF(N663="základní",J663,0)</f>
        <v>0</v>
      </c>
      <c r="BF663" s="146">
        <f>IF(N663="snížená",J663,0)</f>
        <v>0</v>
      </c>
      <c r="BG663" s="146">
        <f>IF(N663="zákl. přenesená",J663,0)</f>
        <v>0</v>
      </c>
      <c r="BH663" s="146">
        <f>IF(N663="sníž. přenesená",J663,0)</f>
        <v>0</v>
      </c>
      <c r="BI663" s="146">
        <f>IF(N663="nulová",J663,0)</f>
        <v>0</v>
      </c>
      <c r="BJ663" s="16" t="s">
        <v>82</v>
      </c>
      <c r="BK663" s="146">
        <f>ROUND(I663*H663,2)</f>
        <v>0</v>
      </c>
      <c r="BL663" s="16" t="s">
        <v>142</v>
      </c>
      <c r="BM663" s="145" t="s">
        <v>605</v>
      </c>
    </row>
    <row r="664" spans="2:65" s="12" customFormat="1">
      <c r="B664" s="147"/>
      <c r="D664" s="148" t="s">
        <v>144</v>
      </c>
      <c r="E664" s="149" t="s">
        <v>1</v>
      </c>
      <c r="F664" s="150" t="s">
        <v>145</v>
      </c>
      <c r="H664" s="149" t="s">
        <v>1</v>
      </c>
      <c r="L664" s="147"/>
      <c r="M664" s="151"/>
      <c r="T664" s="152"/>
      <c r="AT664" s="149" t="s">
        <v>144</v>
      </c>
      <c r="AU664" s="149" t="s">
        <v>84</v>
      </c>
      <c r="AV664" s="12" t="s">
        <v>82</v>
      </c>
      <c r="AW664" s="12" t="s">
        <v>32</v>
      </c>
      <c r="AX664" s="12" t="s">
        <v>74</v>
      </c>
      <c r="AY664" s="149" t="s">
        <v>136</v>
      </c>
    </row>
    <row r="665" spans="2:65" s="13" customFormat="1">
      <c r="B665" s="153"/>
      <c r="D665" s="148" t="s">
        <v>144</v>
      </c>
      <c r="E665" s="154" t="s">
        <v>1</v>
      </c>
      <c r="F665" s="155" t="s">
        <v>596</v>
      </c>
      <c r="H665" s="156">
        <v>10</v>
      </c>
      <c r="L665" s="153"/>
      <c r="M665" s="157"/>
      <c r="T665" s="158"/>
      <c r="AT665" s="154" t="s">
        <v>144</v>
      </c>
      <c r="AU665" s="154" t="s">
        <v>84</v>
      </c>
      <c r="AV665" s="13" t="s">
        <v>84</v>
      </c>
      <c r="AW665" s="13" t="s">
        <v>32</v>
      </c>
      <c r="AX665" s="13" t="s">
        <v>74</v>
      </c>
      <c r="AY665" s="154" t="s">
        <v>136</v>
      </c>
    </row>
    <row r="666" spans="2:65" s="14" customFormat="1">
      <c r="B666" s="159"/>
      <c r="D666" s="148" t="s">
        <v>144</v>
      </c>
      <c r="E666" s="160" t="s">
        <v>1</v>
      </c>
      <c r="F666" s="161" t="s">
        <v>146</v>
      </c>
      <c r="H666" s="162">
        <v>10</v>
      </c>
      <c r="L666" s="159"/>
      <c r="M666" s="163"/>
      <c r="T666" s="164"/>
      <c r="AT666" s="160" t="s">
        <v>144</v>
      </c>
      <c r="AU666" s="160" t="s">
        <v>84</v>
      </c>
      <c r="AV666" s="14" t="s">
        <v>142</v>
      </c>
      <c r="AW666" s="14" t="s">
        <v>32</v>
      </c>
      <c r="AX666" s="14" t="s">
        <v>82</v>
      </c>
      <c r="AY666" s="160" t="s">
        <v>136</v>
      </c>
    </row>
    <row r="667" spans="2:65" s="1" customFormat="1" ht="14.4" customHeight="1">
      <c r="B667" s="134"/>
      <c r="C667" s="165" t="s">
        <v>606</v>
      </c>
      <c r="D667" s="165" t="s">
        <v>353</v>
      </c>
      <c r="E667" s="166" t="s">
        <v>607</v>
      </c>
      <c r="F667" s="167" t="s">
        <v>608</v>
      </c>
      <c r="G667" s="168" t="s">
        <v>141</v>
      </c>
      <c r="H667" s="169">
        <v>5</v>
      </c>
      <c r="I667" s="170"/>
      <c r="J667" s="170">
        <f>ROUND(I667*H667,2)</f>
        <v>0</v>
      </c>
      <c r="K667" s="171"/>
      <c r="L667" s="172"/>
      <c r="M667" s="173" t="s">
        <v>1</v>
      </c>
      <c r="N667" s="174" t="s">
        <v>39</v>
      </c>
      <c r="O667" s="143">
        <v>0</v>
      </c>
      <c r="P667" s="143">
        <f>O667*H667</f>
        <v>0</v>
      </c>
      <c r="Q667" s="143">
        <v>3.0000000000000001E-5</v>
      </c>
      <c r="R667" s="143">
        <f>Q667*H667</f>
        <v>1.5000000000000001E-4</v>
      </c>
      <c r="S667" s="143">
        <v>0</v>
      </c>
      <c r="T667" s="144">
        <f>S667*H667</f>
        <v>0</v>
      </c>
      <c r="AR667" s="145" t="s">
        <v>170</v>
      </c>
      <c r="AT667" s="145" t="s">
        <v>353</v>
      </c>
      <c r="AU667" s="145" t="s">
        <v>84</v>
      </c>
      <c r="AY667" s="16" t="s">
        <v>136</v>
      </c>
      <c r="BE667" s="146">
        <f>IF(N667="základní",J667,0)</f>
        <v>0</v>
      </c>
      <c r="BF667" s="146">
        <f>IF(N667="snížená",J667,0)</f>
        <v>0</v>
      </c>
      <c r="BG667" s="146">
        <f>IF(N667="zákl. přenesená",J667,0)</f>
        <v>0</v>
      </c>
      <c r="BH667" s="146">
        <f>IF(N667="sníž. přenesená",J667,0)</f>
        <v>0</v>
      </c>
      <c r="BI667" s="146">
        <f>IF(N667="nulová",J667,0)</f>
        <v>0</v>
      </c>
      <c r="BJ667" s="16" t="s">
        <v>82</v>
      </c>
      <c r="BK667" s="146">
        <f>ROUND(I667*H667,2)</f>
        <v>0</v>
      </c>
      <c r="BL667" s="16" t="s">
        <v>142</v>
      </c>
      <c r="BM667" s="145" t="s">
        <v>609</v>
      </c>
    </row>
    <row r="668" spans="2:65" s="12" customFormat="1">
      <c r="B668" s="147"/>
      <c r="D668" s="148" t="s">
        <v>144</v>
      </c>
      <c r="E668" s="149" t="s">
        <v>1</v>
      </c>
      <c r="F668" s="150" t="s">
        <v>145</v>
      </c>
      <c r="H668" s="149" t="s">
        <v>1</v>
      </c>
      <c r="L668" s="147"/>
      <c r="M668" s="151"/>
      <c r="T668" s="152"/>
      <c r="AT668" s="149" t="s">
        <v>144</v>
      </c>
      <c r="AU668" s="149" t="s">
        <v>84</v>
      </c>
      <c r="AV668" s="12" t="s">
        <v>82</v>
      </c>
      <c r="AW668" s="12" t="s">
        <v>32</v>
      </c>
      <c r="AX668" s="12" t="s">
        <v>74</v>
      </c>
      <c r="AY668" s="149" t="s">
        <v>136</v>
      </c>
    </row>
    <row r="669" spans="2:65" s="13" customFormat="1">
      <c r="B669" s="153"/>
      <c r="D669" s="148" t="s">
        <v>144</v>
      </c>
      <c r="E669" s="154" t="s">
        <v>1</v>
      </c>
      <c r="F669" s="155" t="s">
        <v>158</v>
      </c>
      <c r="H669" s="156">
        <v>5</v>
      </c>
      <c r="L669" s="153"/>
      <c r="M669" s="157"/>
      <c r="T669" s="158"/>
      <c r="AT669" s="154" t="s">
        <v>144</v>
      </c>
      <c r="AU669" s="154" t="s">
        <v>84</v>
      </c>
      <c r="AV669" s="13" t="s">
        <v>84</v>
      </c>
      <c r="AW669" s="13" t="s">
        <v>32</v>
      </c>
      <c r="AX669" s="13" t="s">
        <v>74</v>
      </c>
      <c r="AY669" s="154" t="s">
        <v>136</v>
      </c>
    </row>
    <row r="670" spans="2:65" s="14" customFormat="1">
      <c r="B670" s="159"/>
      <c r="D670" s="148" t="s">
        <v>144</v>
      </c>
      <c r="E670" s="160" t="s">
        <v>1</v>
      </c>
      <c r="F670" s="161" t="s">
        <v>146</v>
      </c>
      <c r="H670" s="162">
        <v>5</v>
      </c>
      <c r="L670" s="159"/>
      <c r="M670" s="163"/>
      <c r="T670" s="164"/>
      <c r="AT670" s="160" t="s">
        <v>144</v>
      </c>
      <c r="AU670" s="160" t="s">
        <v>84</v>
      </c>
      <c r="AV670" s="14" t="s">
        <v>142</v>
      </c>
      <c r="AW670" s="14" t="s">
        <v>32</v>
      </c>
      <c r="AX670" s="14" t="s">
        <v>82</v>
      </c>
      <c r="AY670" s="160" t="s">
        <v>136</v>
      </c>
    </row>
    <row r="671" spans="2:65" s="1" customFormat="1" ht="14.4" customHeight="1">
      <c r="B671" s="134"/>
      <c r="C671" s="165" t="s">
        <v>246</v>
      </c>
      <c r="D671" s="165" t="s">
        <v>353</v>
      </c>
      <c r="E671" s="166" t="s">
        <v>610</v>
      </c>
      <c r="F671" s="167" t="s">
        <v>611</v>
      </c>
      <c r="G671" s="168" t="s">
        <v>141</v>
      </c>
      <c r="H671" s="169">
        <v>1</v>
      </c>
      <c r="I671" s="170"/>
      <c r="J671" s="170">
        <f>ROUND(I671*H671,2)</f>
        <v>0</v>
      </c>
      <c r="K671" s="171"/>
      <c r="L671" s="172"/>
      <c r="M671" s="173" t="s">
        <v>1</v>
      </c>
      <c r="N671" s="174" t="s">
        <v>39</v>
      </c>
      <c r="O671" s="143">
        <v>0</v>
      </c>
      <c r="P671" s="143">
        <f>O671*H671</f>
        <v>0</v>
      </c>
      <c r="Q671" s="143">
        <v>0</v>
      </c>
      <c r="R671" s="143">
        <f>Q671*H671</f>
        <v>0</v>
      </c>
      <c r="S671" s="143">
        <v>0</v>
      </c>
      <c r="T671" s="144">
        <f>S671*H671</f>
        <v>0</v>
      </c>
      <c r="AR671" s="145" t="s">
        <v>170</v>
      </c>
      <c r="AT671" s="145" t="s">
        <v>353</v>
      </c>
      <c r="AU671" s="145" t="s">
        <v>84</v>
      </c>
      <c r="AY671" s="16" t="s">
        <v>136</v>
      </c>
      <c r="BE671" s="146">
        <f>IF(N671="základní",J671,0)</f>
        <v>0</v>
      </c>
      <c r="BF671" s="146">
        <f>IF(N671="snížená",J671,0)</f>
        <v>0</v>
      </c>
      <c r="BG671" s="146">
        <f>IF(N671="zákl. přenesená",J671,0)</f>
        <v>0</v>
      </c>
      <c r="BH671" s="146">
        <f>IF(N671="sníž. přenesená",J671,0)</f>
        <v>0</v>
      </c>
      <c r="BI671" s="146">
        <f>IF(N671="nulová",J671,0)</f>
        <v>0</v>
      </c>
      <c r="BJ671" s="16" t="s">
        <v>82</v>
      </c>
      <c r="BK671" s="146">
        <f>ROUND(I671*H671,2)</f>
        <v>0</v>
      </c>
      <c r="BL671" s="16" t="s">
        <v>142</v>
      </c>
      <c r="BM671" s="145" t="s">
        <v>612</v>
      </c>
    </row>
    <row r="672" spans="2:65" s="12" customFormat="1">
      <c r="B672" s="147"/>
      <c r="D672" s="148" t="s">
        <v>144</v>
      </c>
      <c r="E672" s="149" t="s">
        <v>1</v>
      </c>
      <c r="F672" s="150" t="s">
        <v>145</v>
      </c>
      <c r="H672" s="149" t="s">
        <v>1</v>
      </c>
      <c r="L672" s="147"/>
      <c r="M672" s="151"/>
      <c r="T672" s="152"/>
      <c r="AT672" s="149" t="s">
        <v>144</v>
      </c>
      <c r="AU672" s="149" t="s">
        <v>84</v>
      </c>
      <c r="AV672" s="12" t="s">
        <v>82</v>
      </c>
      <c r="AW672" s="12" t="s">
        <v>32</v>
      </c>
      <c r="AX672" s="12" t="s">
        <v>74</v>
      </c>
      <c r="AY672" s="149" t="s">
        <v>136</v>
      </c>
    </row>
    <row r="673" spans="2:65" s="13" customFormat="1">
      <c r="B673" s="153"/>
      <c r="D673" s="148" t="s">
        <v>144</v>
      </c>
      <c r="E673" s="154" t="s">
        <v>1</v>
      </c>
      <c r="F673" s="155" t="s">
        <v>82</v>
      </c>
      <c r="H673" s="156">
        <v>1</v>
      </c>
      <c r="L673" s="153"/>
      <c r="M673" s="157"/>
      <c r="T673" s="158"/>
      <c r="AT673" s="154" t="s">
        <v>144</v>
      </c>
      <c r="AU673" s="154" t="s">
        <v>84</v>
      </c>
      <c r="AV673" s="13" t="s">
        <v>84</v>
      </c>
      <c r="AW673" s="13" t="s">
        <v>32</v>
      </c>
      <c r="AX673" s="13" t="s">
        <v>74</v>
      </c>
      <c r="AY673" s="154" t="s">
        <v>136</v>
      </c>
    </row>
    <row r="674" spans="2:65" s="14" customFormat="1">
      <c r="B674" s="159"/>
      <c r="D674" s="148" t="s">
        <v>144</v>
      </c>
      <c r="E674" s="160" t="s">
        <v>1</v>
      </c>
      <c r="F674" s="161" t="s">
        <v>146</v>
      </c>
      <c r="H674" s="162">
        <v>1</v>
      </c>
      <c r="L674" s="159"/>
      <c r="M674" s="163"/>
      <c r="T674" s="164"/>
      <c r="AT674" s="160" t="s">
        <v>144</v>
      </c>
      <c r="AU674" s="160" t="s">
        <v>84</v>
      </c>
      <c r="AV674" s="14" t="s">
        <v>142</v>
      </c>
      <c r="AW674" s="14" t="s">
        <v>32</v>
      </c>
      <c r="AX674" s="14" t="s">
        <v>82</v>
      </c>
      <c r="AY674" s="160" t="s">
        <v>136</v>
      </c>
    </row>
    <row r="675" spans="2:65" s="1" customFormat="1" ht="14.4" customHeight="1">
      <c r="B675" s="134"/>
      <c r="C675" s="165" t="s">
        <v>613</v>
      </c>
      <c r="D675" s="165" t="s">
        <v>353</v>
      </c>
      <c r="E675" s="166" t="s">
        <v>614</v>
      </c>
      <c r="F675" s="167" t="s">
        <v>615</v>
      </c>
      <c r="G675" s="168" t="s">
        <v>141</v>
      </c>
      <c r="H675" s="169">
        <v>1</v>
      </c>
      <c r="I675" s="170"/>
      <c r="J675" s="170">
        <f>ROUND(I675*H675,2)</f>
        <v>0</v>
      </c>
      <c r="K675" s="171"/>
      <c r="L675" s="172"/>
      <c r="M675" s="173" t="s">
        <v>1</v>
      </c>
      <c r="N675" s="174" t="s">
        <v>39</v>
      </c>
      <c r="O675" s="143">
        <v>0</v>
      </c>
      <c r="P675" s="143">
        <f>O675*H675</f>
        <v>0</v>
      </c>
      <c r="Q675" s="143">
        <v>0</v>
      </c>
      <c r="R675" s="143">
        <f>Q675*H675</f>
        <v>0</v>
      </c>
      <c r="S675" s="143">
        <v>0</v>
      </c>
      <c r="T675" s="144">
        <f>S675*H675</f>
        <v>0</v>
      </c>
      <c r="AR675" s="145" t="s">
        <v>170</v>
      </c>
      <c r="AT675" s="145" t="s">
        <v>353</v>
      </c>
      <c r="AU675" s="145" t="s">
        <v>84</v>
      </c>
      <c r="AY675" s="16" t="s">
        <v>136</v>
      </c>
      <c r="BE675" s="146">
        <f>IF(N675="základní",J675,0)</f>
        <v>0</v>
      </c>
      <c r="BF675" s="146">
        <f>IF(N675="snížená",J675,0)</f>
        <v>0</v>
      </c>
      <c r="BG675" s="146">
        <f>IF(N675="zákl. přenesená",J675,0)</f>
        <v>0</v>
      </c>
      <c r="BH675" s="146">
        <f>IF(N675="sníž. přenesená",J675,0)</f>
        <v>0</v>
      </c>
      <c r="BI675" s="146">
        <f>IF(N675="nulová",J675,0)</f>
        <v>0</v>
      </c>
      <c r="BJ675" s="16" t="s">
        <v>82</v>
      </c>
      <c r="BK675" s="146">
        <f>ROUND(I675*H675,2)</f>
        <v>0</v>
      </c>
      <c r="BL675" s="16" t="s">
        <v>142</v>
      </c>
      <c r="BM675" s="145" t="s">
        <v>616</v>
      </c>
    </row>
    <row r="676" spans="2:65" s="12" customFormat="1">
      <c r="B676" s="147"/>
      <c r="D676" s="148" t="s">
        <v>144</v>
      </c>
      <c r="E676" s="149" t="s">
        <v>1</v>
      </c>
      <c r="F676" s="150" t="s">
        <v>145</v>
      </c>
      <c r="H676" s="149" t="s">
        <v>1</v>
      </c>
      <c r="L676" s="147"/>
      <c r="M676" s="151"/>
      <c r="T676" s="152"/>
      <c r="AT676" s="149" t="s">
        <v>144</v>
      </c>
      <c r="AU676" s="149" t="s">
        <v>84</v>
      </c>
      <c r="AV676" s="12" t="s">
        <v>82</v>
      </c>
      <c r="AW676" s="12" t="s">
        <v>32</v>
      </c>
      <c r="AX676" s="12" t="s">
        <v>74</v>
      </c>
      <c r="AY676" s="149" t="s">
        <v>136</v>
      </c>
    </row>
    <row r="677" spans="2:65" s="13" customFormat="1">
      <c r="B677" s="153"/>
      <c r="D677" s="148" t="s">
        <v>144</v>
      </c>
      <c r="E677" s="154" t="s">
        <v>1</v>
      </c>
      <c r="F677" s="155" t="s">
        <v>82</v>
      </c>
      <c r="H677" s="156">
        <v>1</v>
      </c>
      <c r="L677" s="153"/>
      <c r="M677" s="157"/>
      <c r="T677" s="158"/>
      <c r="AT677" s="154" t="s">
        <v>144</v>
      </c>
      <c r="AU677" s="154" t="s">
        <v>84</v>
      </c>
      <c r="AV677" s="13" t="s">
        <v>84</v>
      </c>
      <c r="AW677" s="13" t="s">
        <v>32</v>
      </c>
      <c r="AX677" s="13" t="s">
        <v>74</v>
      </c>
      <c r="AY677" s="154" t="s">
        <v>136</v>
      </c>
    </row>
    <row r="678" spans="2:65" s="14" customFormat="1">
      <c r="B678" s="159"/>
      <c r="D678" s="148" t="s">
        <v>144</v>
      </c>
      <c r="E678" s="160" t="s">
        <v>1</v>
      </c>
      <c r="F678" s="161" t="s">
        <v>146</v>
      </c>
      <c r="H678" s="162">
        <v>1</v>
      </c>
      <c r="L678" s="159"/>
      <c r="M678" s="163"/>
      <c r="T678" s="164"/>
      <c r="AT678" s="160" t="s">
        <v>144</v>
      </c>
      <c r="AU678" s="160" t="s">
        <v>84</v>
      </c>
      <c r="AV678" s="14" t="s">
        <v>142</v>
      </c>
      <c r="AW678" s="14" t="s">
        <v>32</v>
      </c>
      <c r="AX678" s="14" t="s">
        <v>82</v>
      </c>
      <c r="AY678" s="160" t="s">
        <v>136</v>
      </c>
    </row>
    <row r="679" spans="2:65" s="1" customFormat="1" ht="14.4" customHeight="1">
      <c r="B679" s="134"/>
      <c r="C679" s="165" t="s">
        <v>617</v>
      </c>
      <c r="D679" s="165" t="s">
        <v>353</v>
      </c>
      <c r="E679" s="166" t="s">
        <v>618</v>
      </c>
      <c r="F679" s="167" t="s">
        <v>619</v>
      </c>
      <c r="G679" s="168" t="s">
        <v>141</v>
      </c>
      <c r="H679" s="169">
        <v>3</v>
      </c>
      <c r="I679" s="170"/>
      <c r="J679" s="170">
        <f>ROUND(I679*H679,2)</f>
        <v>0</v>
      </c>
      <c r="K679" s="171"/>
      <c r="L679" s="172"/>
      <c r="M679" s="173" t="s">
        <v>1</v>
      </c>
      <c r="N679" s="174" t="s">
        <v>39</v>
      </c>
      <c r="O679" s="143">
        <v>0</v>
      </c>
      <c r="P679" s="143">
        <f>O679*H679</f>
        <v>0</v>
      </c>
      <c r="Q679" s="143">
        <v>0</v>
      </c>
      <c r="R679" s="143">
        <f>Q679*H679</f>
        <v>0</v>
      </c>
      <c r="S679" s="143">
        <v>0</v>
      </c>
      <c r="T679" s="144">
        <f>S679*H679</f>
        <v>0</v>
      </c>
      <c r="AR679" s="145" t="s">
        <v>170</v>
      </c>
      <c r="AT679" s="145" t="s">
        <v>353</v>
      </c>
      <c r="AU679" s="145" t="s">
        <v>84</v>
      </c>
      <c r="AY679" s="16" t="s">
        <v>136</v>
      </c>
      <c r="BE679" s="146">
        <f>IF(N679="základní",J679,0)</f>
        <v>0</v>
      </c>
      <c r="BF679" s="146">
        <f>IF(N679="snížená",J679,0)</f>
        <v>0</v>
      </c>
      <c r="BG679" s="146">
        <f>IF(N679="zákl. přenesená",J679,0)</f>
        <v>0</v>
      </c>
      <c r="BH679" s="146">
        <f>IF(N679="sníž. přenesená",J679,0)</f>
        <v>0</v>
      </c>
      <c r="BI679" s="146">
        <f>IF(N679="nulová",J679,0)</f>
        <v>0</v>
      </c>
      <c r="BJ679" s="16" t="s">
        <v>82</v>
      </c>
      <c r="BK679" s="146">
        <f>ROUND(I679*H679,2)</f>
        <v>0</v>
      </c>
      <c r="BL679" s="16" t="s">
        <v>142</v>
      </c>
      <c r="BM679" s="145" t="s">
        <v>620</v>
      </c>
    </row>
    <row r="680" spans="2:65" s="12" customFormat="1">
      <c r="B680" s="147"/>
      <c r="D680" s="148" t="s">
        <v>144</v>
      </c>
      <c r="E680" s="149" t="s">
        <v>1</v>
      </c>
      <c r="F680" s="150" t="s">
        <v>145</v>
      </c>
      <c r="H680" s="149" t="s">
        <v>1</v>
      </c>
      <c r="L680" s="147"/>
      <c r="M680" s="151"/>
      <c r="T680" s="152"/>
      <c r="AT680" s="149" t="s">
        <v>144</v>
      </c>
      <c r="AU680" s="149" t="s">
        <v>84</v>
      </c>
      <c r="AV680" s="12" t="s">
        <v>82</v>
      </c>
      <c r="AW680" s="12" t="s">
        <v>32</v>
      </c>
      <c r="AX680" s="12" t="s">
        <v>74</v>
      </c>
      <c r="AY680" s="149" t="s">
        <v>136</v>
      </c>
    </row>
    <row r="681" spans="2:65" s="13" customFormat="1">
      <c r="B681" s="153"/>
      <c r="D681" s="148" t="s">
        <v>144</v>
      </c>
      <c r="E681" s="154" t="s">
        <v>1</v>
      </c>
      <c r="F681" s="155" t="s">
        <v>371</v>
      </c>
      <c r="H681" s="156">
        <v>3</v>
      </c>
      <c r="L681" s="153"/>
      <c r="M681" s="157"/>
      <c r="T681" s="158"/>
      <c r="AT681" s="154" t="s">
        <v>144</v>
      </c>
      <c r="AU681" s="154" t="s">
        <v>84</v>
      </c>
      <c r="AV681" s="13" t="s">
        <v>84</v>
      </c>
      <c r="AW681" s="13" t="s">
        <v>32</v>
      </c>
      <c r="AX681" s="13" t="s">
        <v>74</v>
      </c>
      <c r="AY681" s="154" t="s">
        <v>136</v>
      </c>
    </row>
    <row r="682" spans="2:65" s="14" customFormat="1">
      <c r="B682" s="159"/>
      <c r="D682" s="148" t="s">
        <v>144</v>
      </c>
      <c r="E682" s="160" t="s">
        <v>1</v>
      </c>
      <c r="F682" s="161" t="s">
        <v>146</v>
      </c>
      <c r="H682" s="162">
        <v>3</v>
      </c>
      <c r="L682" s="159"/>
      <c r="M682" s="163"/>
      <c r="T682" s="164"/>
      <c r="AT682" s="160" t="s">
        <v>144</v>
      </c>
      <c r="AU682" s="160" t="s">
        <v>84</v>
      </c>
      <c r="AV682" s="14" t="s">
        <v>142</v>
      </c>
      <c r="AW682" s="14" t="s">
        <v>32</v>
      </c>
      <c r="AX682" s="14" t="s">
        <v>82</v>
      </c>
      <c r="AY682" s="160" t="s">
        <v>136</v>
      </c>
    </row>
    <row r="683" spans="2:65" s="11" customFormat="1" ht="22.75" customHeight="1">
      <c r="B683" s="123"/>
      <c r="D683" s="124" t="s">
        <v>73</v>
      </c>
      <c r="E683" s="132" t="s">
        <v>84</v>
      </c>
      <c r="F683" s="132" t="s">
        <v>621</v>
      </c>
      <c r="J683" s="133">
        <f>BK683</f>
        <v>0</v>
      </c>
      <c r="L683" s="123"/>
      <c r="M683" s="127"/>
      <c r="P683" s="128">
        <f>SUM(P684:P727)</f>
        <v>82.631127000000006</v>
      </c>
      <c r="R683" s="128">
        <f>SUM(R684:R727)</f>
        <v>130.50638329999998</v>
      </c>
      <c r="T683" s="129">
        <f>SUM(T684:T727)</f>
        <v>0</v>
      </c>
      <c r="AR683" s="124" t="s">
        <v>82</v>
      </c>
      <c r="AT683" s="130" t="s">
        <v>73</v>
      </c>
      <c r="AU683" s="130" t="s">
        <v>82</v>
      </c>
      <c r="AY683" s="124" t="s">
        <v>136</v>
      </c>
      <c r="BK683" s="131">
        <f>SUM(BK684:BK727)</f>
        <v>0</v>
      </c>
    </row>
    <row r="684" spans="2:65" s="1" customFormat="1" ht="14.4" customHeight="1">
      <c r="B684" s="134"/>
      <c r="C684" s="135" t="s">
        <v>622</v>
      </c>
      <c r="D684" s="135" t="s">
        <v>138</v>
      </c>
      <c r="E684" s="136" t="s">
        <v>623</v>
      </c>
      <c r="F684" s="137" t="s">
        <v>624</v>
      </c>
      <c r="G684" s="138" t="s">
        <v>208</v>
      </c>
      <c r="H684" s="139">
        <v>380.4</v>
      </c>
      <c r="I684" s="140"/>
      <c r="J684" s="140">
        <f>ROUND(I684*H684,2)</f>
        <v>0</v>
      </c>
      <c r="K684" s="141"/>
      <c r="L684" s="28"/>
      <c r="M684" s="142" t="s">
        <v>1</v>
      </c>
      <c r="N684" s="111" t="s">
        <v>39</v>
      </c>
      <c r="O684" s="143">
        <v>0.20200000000000001</v>
      </c>
      <c r="P684" s="143">
        <f>O684*H684</f>
        <v>76.840800000000002</v>
      </c>
      <c r="Q684" s="143">
        <v>0</v>
      </c>
      <c r="R684" s="143">
        <f>Q684*H684</f>
        <v>0</v>
      </c>
      <c r="S684" s="143">
        <v>0</v>
      </c>
      <c r="T684" s="144">
        <f>S684*H684</f>
        <v>0</v>
      </c>
      <c r="AR684" s="145" t="s">
        <v>142</v>
      </c>
      <c r="AT684" s="145" t="s">
        <v>138</v>
      </c>
      <c r="AU684" s="145" t="s">
        <v>84</v>
      </c>
      <c r="AY684" s="16" t="s">
        <v>136</v>
      </c>
      <c r="BE684" s="146">
        <f>IF(N684="základní",J684,0)</f>
        <v>0</v>
      </c>
      <c r="BF684" s="146">
        <f>IF(N684="snížená",J684,0)</f>
        <v>0</v>
      </c>
      <c r="BG684" s="146">
        <f>IF(N684="zákl. přenesená",J684,0)</f>
        <v>0</v>
      </c>
      <c r="BH684" s="146">
        <f>IF(N684="sníž. přenesená",J684,0)</f>
        <v>0</v>
      </c>
      <c r="BI684" s="146">
        <f>IF(N684="nulová",J684,0)</f>
        <v>0</v>
      </c>
      <c r="BJ684" s="16" t="s">
        <v>82</v>
      </c>
      <c r="BK684" s="146">
        <f>ROUND(I684*H684,2)</f>
        <v>0</v>
      </c>
      <c r="BL684" s="16" t="s">
        <v>142</v>
      </c>
      <c r="BM684" s="145" t="s">
        <v>625</v>
      </c>
    </row>
    <row r="685" spans="2:65" s="12" customFormat="1">
      <c r="B685" s="147"/>
      <c r="D685" s="148" t="s">
        <v>144</v>
      </c>
      <c r="E685" s="149" t="s">
        <v>1</v>
      </c>
      <c r="F685" s="150" t="s">
        <v>145</v>
      </c>
      <c r="H685" s="149" t="s">
        <v>1</v>
      </c>
      <c r="L685" s="147"/>
      <c r="M685" s="151"/>
      <c r="T685" s="152"/>
      <c r="AT685" s="149" t="s">
        <v>144</v>
      </c>
      <c r="AU685" s="149" t="s">
        <v>84</v>
      </c>
      <c r="AV685" s="12" t="s">
        <v>82</v>
      </c>
      <c r="AW685" s="12" t="s">
        <v>32</v>
      </c>
      <c r="AX685" s="12" t="s">
        <v>74</v>
      </c>
      <c r="AY685" s="149" t="s">
        <v>136</v>
      </c>
    </row>
    <row r="686" spans="2:65" s="12" customFormat="1">
      <c r="B686" s="147"/>
      <c r="D686" s="148" t="s">
        <v>144</v>
      </c>
      <c r="E686" s="149" t="s">
        <v>1</v>
      </c>
      <c r="F686" s="150" t="s">
        <v>547</v>
      </c>
      <c r="H686" s="149" t="s">
        <v>1</v>
      </c>
      <c r="L686" s="147"/>
      <c r="M686" s="151"/>
      <c r="T686" s="152"/>
      <c r="AT686" s="149" t="s">
        <v>144</v>
      </c>
      <c r="AU686" s="149" t="s">
        <v>84</v>
      </c>
      <c r="AV686" s="12" t="s">
        <v>82</v>
      </c>
      <c r="AW686" s="12" t="s">
        <v>32</v>
      </c>
      <c r="AX686" s="12" t="s">
        <v>74</v>
      </c>
      <c r="AY686" s="149" t="s">
        <v>136</v>
      </c>
    </row>
    <row r="687" spans="2:65" s="13" customFormat="1">
      <c r="B687" s="153"/>
      <c r="D687" s="148" t="s">
        <v>144</v>
      </c>
      <c r="E687" s="154" t="s">
        <v>1</v>
      </c>
      <c r="F687" s="155" t="s">
        <v>626</v>
      </c>
      <c r="H687" s="156">
        <v>363.4</v>
      </c>
      <c r="L687" s="153"/>
      <c r="M687" s="157"/>
      <c r="T687" s="158"/>
      <c r="AT687" s="154" t="s">
        <v>144</v>
      </c>
      <c r="AU687" s="154" t="s">
        <v>84</v>
      </c>
      <c r="AV687" s="13" t="s">
        <v>84</v>
      </c>
      <c r="AW687" s="13" t="s">
        <v>32</v>
      </c>
      <c r="AX687" s="13" t="s">
        <v>74</v>
      </c>
      <c r="AY687" s="154" t="s">
        <v>136</v>
      </c>
    </row>
    <row r="688" spans="2:65" s="12" customFormat="1">
      <c r="B688" s="147"/>
      <c r="D688" s="148" t="s">
        <v>144</v>
      </c>
      <c r="E688" s="149" t="s">
        <v>1</v>
      </c>
      <c r="F688" s="150" t="s">
        <v>549</v>
      </c>
      <c r="H688" s="149" t="s">
        <v>1</v>
      </c>
      <c r="L688" s="147"/>
      <c r="M688" s="151"/>
      <c r="T688" s="152"/>
      <c r="AT688" s="149" t="s">
        <v>144</v>
      </c>
      <c r="AU688" s="149" t="s">
        <v>84</v>
      </c>
      <c r="AV688" s="12" t="s">
        <v>82</v>
      </c>
      <c r="AW688" s="12" t="s">
        <v>32</v>
      </c>
      <c r="AX688" s="12" t="s">
        <v>74</v>
      </c>
      <c r="AY688" s="149" t="s">
        <v>136</v>
      </c>
    </row>
    <row r="689" spans="2:65" s="13" customFormat="1">
      <c r="B689" s="153"/>
      <c r="D689" s="148" t="s">
        <v>144</v>
      </c>
      <c r="E689" s="154" t="s">
        <v>1</v>
      </c>
      <c r="F689" s="155" t="s">
        <v>627</v>
      </c>
      <c r="H689" s="156">
        <v>17</v>
      </c>
      <c r="L689" s="153"/>
      <c r="M689" s="157"/>
      <c r="T689" s="158"/>
      <c r="AT689" s="154" t="s">
        <v>144</v>
      </c>
      <c r="AU689" s="154" t="s">
        <v>84</v>
      </c>
      <c r="AV689" s="13" t="s">
        <v>84</v>
      </c>
      <c r="AW689" s="13" t="s">
        <v>32</v>
      </c>
      <c r="AX689" s="13" t="s">
        <v>74</v>
      </c>
      <c r="AY689" s="154" t="s">
        <v>136</v>
      </c>
    </row>
    <row r="690" spans="2:65" s="14" customFormat="1">
      <c r="B690" s="159"/>
      <c r="D690" s="148" t="s">
        <v>144</v>
      </c>
      <c r="E690" s="160" t="s">
        <v>1</v>
      </c>
      <c r="F690" s="161" t="s">
        <v>146</v>
      </c>
      <c r="H690" s="162">
        <v>380.4</v>
      </c>
      <c r="L690" s="159"/>
      <c r="M690" s="163"/>
      <c r="T690" s="164"/>
      <c r="AT690" s="160" t="s">
        <v>144</v>
      </c>
      <c r="AU690" s="160" t="s">
        <v>84</v>
      </c>
      <c r="AV690" s="14" t="s">
        <v>142</v>
      </c>
      <c r="AW690" s="14" t="s">
        <v>32</v>
      </c>
      <c r="AX690" s="14" t="s">
        <v>82</v>
      </c>
      <c r="AY690" s="160" t="s">
        <v>136</v>
      </c>
    </row>
    <row r="691" spans="2:65" s="1" customFormat="1" ht="14.4" customHeight="1">
      <c r="B691" s="134"/>
      <c r="C691" s="165" t="s">
        <v>628</v>
      </c>
      <c r="D691" s="165" t="s">
        <v>353</v>
      </c>
      <c r="E691" s="166" t="s">
        <v>629</v>
      </c>
      <c r="F691" s="167" t="s">
        <v>630</v>
      </c>
      <c r="G691" s="168" t="s">
        <v>356</v>
      </c>
      <c r="H691" s="169">
        <v>127.81399999999999</v>
      </c>
      <c r="I691" s="170"/>
      <c r="J691" s="170">
        <f>ROUND(I691*H691,2)</f>
        <v>0</v>
      </c>
      <c r="K691" s="171"/>
      <c r="L691" s="172"/>
      <c r="M691" s="173" t="s">
        <v>1</v>
      </c>
      <c r="N691" s="174" t="s">
        <v>39</v>
      </c>
      <c r="O691" s="143">
        <v>0</v>
      </c>
      <c r="P691" s="143">
        <f>O691*H691</f>
        <v>0</v>
      </c>
      <c r="Q691" s="143">
        <v>1</v>
      </c>
      <c r="R691" s="143">
        <f>Q691*H691</f>
        <v>127.81399999999999</v>
      </c>
      <c r="S691" s="143">
        <v>0</v>
      </c>
      <c r="T691" s="144">
        <f>S691*H691</f>
        <v>0</v>
      </c>
      <c r="AR691" s="145" t="s">
        <v>170</v>
      </c>
      <c r="AT691" s="145" t="s">
        <v>353</v>
      </c>
      <c r="AU691" s="145" t="s">
        <v>84</v>
      </c>
      <c r="AY691" s="16" t="s">
        <v>136</v>
      </c>
      <c r="BE691" s="146">
        <f>IF(N691="základní",J691,0)</f>
        <v>0</v>
      </c>
      <c r="BF691" s="146">
        <f>IF(N691="snížená",J691,0)</f>
        <v>0</v>
      </c>
      <c r="BG691" s="146">
        <f>IF(N691="zákl. přenesená",J691,0)</f>
        <v>0</v>
      </c>
      <c r="BH691" s="146">
        <f>IF(N691="sníž. přenesená",J691,0)</f>
        <v>0</v>
      </c>
      <c r="BI691" s="146">
        <f>IF(N691="nulová",J691,0)</f>
        <v>0</v>
      </c>
      <c r="BJ691" s="16" t="s">
        <v>82</v>
      </c>
      <c r="BK691" s="146">
        <f>ROUND(I691*H691,2)</f>
        <v>0</v>
      </c>
      <c r="BL691" s="16" t="s">
        <v>142</v>
      </c>
      <c r="BM691" s="145" t="s">
        <v>631</v>
      </c>
    </row>
    <row r="692" spans="2:65" s="12" customFormat="1">
      <c r="B692" s="147"/>
      <c r="D692" s="148" t="s">
        <v>144</v>
      </c>
      <c r="E692" s="149" t="s">
        <v>1</v>
      </c>
      <c r="F692" s="150" t="s">
        <v>145</v>
      </c>
      <c r="H692" s="149" t="s">
        <v>1</v>
      </c>
      <c r="L692" s="147"/>
      <c r="M692" s="151"/>
      <c r="T692" s="152"/>
      <c r="AT692" s="149" t="s">
        <v>144</v>
      </c>
      <c r="AU692" s="149" t="s">
        <v>84</v>
      </c>
      <c r="AV692" s="12" t="s">
        <v>82</v>
      </c>
      <c r="AW692" s="12" t="s">
        <v>32</v>
      </c>
      <c r="AX692" s="12" t="s">
        <v>74</v>
      </c>
      <c r="AY692" s="149" t="s">
        <v>136</v>
      </c>
    </row>
    <row r="693" spans="2:65" s="12" customFormat="1">
      <c r="B693" s="147"/>
      <c r="D693" s="148" t="s">
        <v>144</v>
      </c>
      <c r="E693" s="149" t="s">
        <v>1</v>
      </c>
      <c r="F693" s="150" t="s">
        <v>547</v>
      </c>
      <c r="H693" s="149" t="s">
        <v>1</v>
      </c>
      <c r="L693" s="147"/>
      <c r="M693" s="151"/>
      <c r="T693" s="152"/>
      <c r="AT693" s="149" t="s">
        <v>144</v>
      </c>
      <c r="AU693" s="149" t="s">
        <v>84</v>
      </c>
      <c r="AV693" s="12" t="s">
        <v>82</v>
      </c>
      <c r="AW693" s="12" t="s">
        <v>32</v>
      </c>
      <c r="AX693" s="12" t="s">
        <v>74</v>
      </c>
      <c r="AY693" s="149" t="s">
        <v>136</v>
      </c>
    </row>
    <row r="694" spans="2:65" s="13" customFormat="1">
      <c r="B694" s="153"/>
      <c r="D694" s="148" t="s">
        <v>144</v>
      </c>
      <c r="E694" s="154" t="s">
        <v>1</v>
      </c>
      <c r="F694" s="155" t="s">
        <v>632</v>
      </c>
      <c r="H694" s="156">
        <v>61.051200000000001</v>
      </c>
      <c r="L694" s="153"/>
      <c r="M694" s="157"/>
      <c r="T694" s="158"/>
      <c r="AT694" s="154" t="s">
        <v>144</v>
      </c>
      <c r="AU694" s="154" t="s">
        <v>84</v>
      </c>
      <c r="AV694" s="13" t="s">
        <v>84</v>
      </c>
      <c r="AW694" s="13" t="s">
        <v>32</v>
      </c>
      <c r="AX694" s="13" t="s">
        <v>74</v>
      </c>
      <c r="AY694" s="154" t="s">
        <v>136</v>
      </c>
    </row>
    <row r="695" spans="2:65" s="12" customFormat="1">
      <c r="B695" s="147"/>
      <c r="D695" s="148" t="s">
        <v>144</v>
      </c>
      <c r="E695" s="149" t="s">
        <v>1</v>
      </c>
      <c r="F695" s="150" t="s">
        <v>549</v>
      </c>
      <c r="H695" s="149" t="s">
        <v>1</v>
      </c>
      <c r="L695" s="147"/>
      <c r="M695" s="151"/>
      <c r="T695" s="152"/>
      <c r="AT695" s="149" t="s">
        <v>144</v>
      </c>
      <c r="AU695" s="149" t="s">
        <v>84</v>
      </c>
      <c r="AV695" s="12" t="s">
        <v>82</v>
      </c>
      <c r="AW695" s="12" t="s">
        <v>32</v>
      </c>
      <c r="AX695" s="12" t="s">
        <v>74</v>
      </c>
      <c r="AY695" s="149" t="s">
        <v>136</v>
      </c>
    </row>
    <row r="696" spans="2:65" s="13" customFormat="1">
      <c r="B696" s="153"/>
      <c r="D696" s="148" t="s">
        <v>144</v>
      </c>
      <c r="E696" s="154" t="s">
        <v>1</v>
      </c>
      <c r="F696" s="155" t="s">
        <v>633</v>
      </c>
      <c r="H696" s="156">
        <v>2.8560000000000008</v>
      </c>
      <c r="L696" s="153"/>
      <c r="M696" s="157"/>
      <c r="T696" s="158"/>
      <c r="AT696" s="154" t="s">
        <v>144</v>
      </c>
      <c r="AU696" s="154" t="s">
        <v>84</v>
      </c>
      <c r="AV696" s="13" t="s">
        <v>84</v>
      </c>
      <c r="AW696" s="13" t="s">
        <v>32</v>
      </c>
      <c r="AX696" s="13" t="s">
        <v>74</v>
      </c>
      <c r="AY696" s="154" t="s">
        <v>136</v>
      </c>
    </row>
    <row r="697" spans="2:65" s="14" customFormat="1">
      <c r="B697" s="159"/>
      <c r="D697" s="148" t="s">
        <v>144</v>
      </c>
      <c r="E697" s="160" t="s">
        <v>1</v>
      </c>
      <c r="F697" s="161" t="s">
        <v>146</v>
      </c>
      <c r="H697" s="162">
        <v>63.907200000000003</v>
      </c>
      <c r="L697" s="159"/>
      <c r="M697" s="163"/>
      <c r="T697" s="164"/>
      <c r="AT697" s="160" t="s">
        <v>144</v>
      </c>
      <c r="AU697" s="160" t="s">
        <v>84</v>
      </c>
      <c r="AV697" s="14" t="s">
        <v>142</v>
      </c>
      <c r="AW697" s="14" t="s">
        <v>32</v>
      </c>
      <c r="AX697" s="14" t="s">
        <v>74</v>
      </c>
      <c r="AY697" s="160" t="s">
        <v>136</v>
      </c>
    </row>
    <row r="698" spans="2:65" s="13" customFormat="1">
      <c r="B698" s="153"/>
      <c r="D698" s="148" t="s">
        <v>144</v>
      </c>
      <c r="E698" s="154" t="s">
        <v>1</v>
      </c>
      <c r="F698" s="155" t="s">
        <v>634</v>
      </c>
      <c r="H698" s="156">
        <v>127.81440000000001</v>
      </c>
      <c r="L698" s="153"/>
      <c r="M698" s="157"/>
      <c r="T698" s="158"/>
      <c r="AT698" s="154" t="s">
        <v>144</v>
      </c>
      <c r="AU698" s="154" t="s">
        <v>84</v>
      </c>
      <c r="AV698" s="13" t="s">
        <v>84</v>
      </c>
      <c r="AW698" s="13" t="s">
        <v>32</v>
      </c>
      <c r="AX698" s="13" t="s">
        <v>82</v>
      </c>
      <c r="AY698" s="154" t="s">
        <v>136</v>
      </c>
    </row>
    <row r="699" spans="2:65" s="1" customFormat="1" ht="14.4" customHeight="1">
      <c r="B699" s="134"/>
      <c r="C699" s="135" t="s">
        <v>635</v>
      </c>
      <c r="D699" s="135" t="s">
        <v>138</v>
      </c>
      <c r="E699" s="136" t="s">
        <v>636</v>
      </c>
      <c r="F699" s="137" t="s">
        <v>637</v>
      </c>
      <c r="G699" s="138" t="s">
        <v>208</v>
      </c>
      <c r="H699" s="139">
        <v>380.4</v>
      </c>
      <c r="I699" s="140"/>
      <c r="J699" s="140">
        <f>ROUND(I699*H699,2)</f>
        <v>0</v>
      </c>
      <c r="K699" s="141"/>
      <c r="L699" s="28"/>
      <c r="M699" s="142" t="s">
        <v>1</v>
      </c>
      <c r="N699" s="111" t="s">
        <v>39</v>
      </c>
      <c r="O699" s="143">
        <v>0</v>
      </c>
      <c r="P699" s="143">
        <f>O699*H699</f>
        <v>0</v>
      </c>
      <c r="Q699" s="143">
        <v>0</v>
      </c>
      <c r="R699" s="143">
        <f>Q699*H699</f>
        <v>0</v>
      </c>
      <c r="S699" s="143">
        <v>0</v>
      </c>
      <c r="T699" s="144">
        <f>S699*H699</f>
        <v>0</v>
      </c>
      <c r="AR699" s="145" t="s">
        <v>142</v>
      </c>
      <c r="AT699" s="145" t="s">
        <v>138</v>
      </c>
      <c r="AU699" s="145" t="s">
        <v>84</v>
      </c>
      <c r="AY699" s="16" t="s">
        <v>136</v>
      </c>
      <c r="BE699" s="146">
        <f>IF(N699="základní",J699,0)</f>
        <v>0</v>
      </c>
      <c r="BF699" s="146">
        <f>IF(N699="snížená",J699,0)</f>
        <v>0</v>
      </c>
      <c r="BG699" s="146">
        <f>IF(N699="zákl. přenesená",J699,0)</f>
        <v>0</v>
      </c>
      <c r="BH699" s="146">
        <f>IF(N699="sníž. přenesená",J699,0)</f>
        <v>0</v>
      </c>
      <c r="BI699" s="146">
        <f>IF(N699="nulová",J699,0)</f>
        <v>0</v>
      </c>
      <c r="BJ699" s="16" t="s">
        <v>82</v>
      </c>
      <c r="BK699" s="146">
        <f>ROUND(I699*H699,2)</f>
        <v>0</v>
      </c>
      <c r="BL699" s="16" t="s">
        <v>142</v>
      </c>
      <c r="BM699" s="145" t="s">
        <v>638</v>
      </c>
    </row>
    <row r="700" spans="2:65" s="12" customFormat="1">
      <c r="B700" s="147"/>
      <c r="D700" s="148" t="s">
        <v>144</v>
      </c>
      <c r="E700" s="149" t="s">
        <v>1</v>
      </c>
      <c r="F700" s="150" t="s">
        <v>145</v>
      </c>
      <c r="H700" s="149" t="s">
        <v>1</v>
      </c>
      <c r="L700" s="147"/>
      <c r="M700" s="151"/>
      <c r="T700" s="152"/>
      <c r="AT700" s="149" t="s">
        <v>144</v>
      </c>
      <c r="AU700" s="149" t="s">
        <v>84</v>
      </c>
      <c r="AV700" s="12" t="s">
        <v>82</v>
      </c>
      <c r="AW700" s="12" t="s">
        <v>32</v>
      </c>
      <c r="AX700" s="12" t="s">
        <v>74</v>
      </c>
      <c r="AY700" s="149" t="s">
        <v>136</v>
      </c>
    </row>
    <row r="701" spans="2:65" s="12" customFormat="1">
      <c r="B701" s="147"/>
      <c r="D701" s="148" t="s">
        <v>144</v>
      </c>
      <c r="E701" s="149" t="s">
        <v>1</v>
      </c>
      <c r="F701" s="150" t="s">
        <v>547</v>
      </c>
      <c r="H701" s="149" t="s">
        <v>1</v>
      </c>
      <c r="L701" s="147"/>
      <c r="M701" s="151"/>
      <c r="T701" s="152"/>
      <c r="AT701" s="149" t="s">
        <v>144</v>
      </c>
      <c r="AU701" s="149" t="s">
        <v>84</v>
      </c>
      <c r="AV701" s="12" t="s">
        <v>82</v>
      </c>
      <c r="AW701" s="12" t="s">
        <v>32</v>
      </c>
      <c r="AX701" s="12" t="s">
        <v>74</v>
      </c>
      <c r="AY701" s="149" t="s">
        <v>136</v>
      </c>
    </row>
    <row r="702" spans="2:65" s="13" customFormat="1">
      <c r="B702" s="153"/>
      <c r="D702" s="148" t="s">
        <v>144</v>
      </c>
      <c r="E702" s="154" t="s">
        <v>1</v>
      </c>
      <c r="F702" s="155" t="s">
        <v>626</v>
      </c>
      <c r="H702" s="156">
        <v>363.4</v>
      </c>
      <c r="L702" s="153"/>
      <c r="M702" s="157"/>
      <c r="T702" s="158"/>
      <c r="AT702" s="154" t="s">
        <v>144</v>
      </c>
      <c r="AU702" s="154" t="s">
        <v>84</v>
      </c>
      <c r="AV702" s="13" t="s">
        <v>84</v>
      </c>
      <c r="AW702" s="13" t="s">
        <v>32</v>
      </c>
      <c r="AX702" s="13" t="s">
        <v>74</v>
      </c>
      <c r="AY702" s="154" t="s">
        <v>136</v>
      </c>
    </row>
    <row r="703" spans="2:65" s="12" customFormat="1">
      <c r="B703" s="147"/>
      <c r="D703" s="148" t="s">
        <v>144</v>
      </c>
      <c r="E703" s="149" t="s">
        <v>1</v>
      </c>
      <c r="F703" s="150" t="s">
        <v>549</v>
      </c>
      <c r="H703" s="149" t="s">
        <v>1</v>
      </c>
      <c r="L703" s="147"/>
      <c r="M703" s="151"/>
      <c r="T703" s="152"/>
      <c r="AT703" s="149" t="s">
        <v>144</v>
      </c>
      <c r="AU703" s="149" t="s">
        <v>84</v>
      </c>
      <c r="AV703" s="12" t="s">
        <v>82</v>
      </c>
      <c r="AW703" s="12" t="s">
        <v>32</v>
      </c>
      <c r="AX703" s="12" t="s">
        <v>74</v>
      </c>
      <c r="AY703" s="149" t="s">
        <v>136</v>
      </c>
    </row>
    <row r="704" spans="2:65" s="13" customFormat="1">
      <c r="B704" s="153"/>
      <c r="D704" s="148" t="s">
        <v>144</v>
      </c>
      <c r="E704" s="154" t="s">
        <v>1</v>
      </c>
      <c r="F704" s="155" t="s">
        <v>627</v>
      </c>
      <c r="H704" s="156">
        <v>17</v>
      </c>
      <c r="L704" s="153"/>
      <c r="M704" s="157"/>
      <c r="T704" s="158"/>
      <c r="AT704" s="154" t="s">
        <v>144</v>
      </c>
      <c r="AU704" s="154" t="s">
        <v>84</v>
      </c>
      <c r="AV704" s="13" t="s">
        <v>84</v>
      </c>
      <c r="AW704" s="13" t="s">
        <v>32</v>
      </c>
      <c r="AX704" s="13" t="s">
        <v>74</v>
      </c>
      <c r="AY704" s="154" t="s">
        <v>136</v>
      </c>
    </row>
    <row r="705" spans="2:65" s="14" customFormat="1">
      <c r="B705" s="159"/>
      <c r="D705" s="148" t="s">
        <v>144</v>
      </c>
      <c r="E705" s="160" t="s">
        <v>1</v>
      </c>
      <c r="F705" s="161" t="s">
        <v>146</v>
      </c>
      <c r="H705" s="162">
        <v>380.4</v>
      </c>
      <c r="L705" s="159"/>
      <c r="M705" s="163"/>
      <c r="T705" s="164"/>
      <c r="AT705" s="160" t="s">
        <v>144</v>
      </c>
      <c r="AU705" s="160" t="s">
        <v>84</v>
      </c>
      <c r="AV705" s="14" t="s">
        <v>142</v>
      </c>
      <c r="AW705" s="14" t="s">
        <v>32</v>
      </c>
      <c r="AX705" s="14" t="s">
        <v>82</v>
      </c>
      <c r="AY705" s="160" t="s">
        <v>136</v>
      </c>
    </row>
    <row r="706" spans="2:65" s="1" customFormat="1" ht="14.4" customHeight="1">
      <c r="B706" s="134"/>
      <c r="C706" s="135" t="s">
        <v>639</v>
      </c>
      <c r="D706" s="135" t="s">
        <v>138</v>
      </c>
      <c r="E706" s="136" t="s">
        <v>640</v>
      </c>
      <c r="F706" s="137" t="s">
        <v>641</v>
      </c>
      <c r="G706" s="138" t="s">
        <v>277</v>
      </c>
      <c r="H706" s="139">
        <v>1.05</v>
      </c>
      <c r="I706" s="140"/>
      <c r="J706" s="140">
        <f>ROUND(I706*H706,2)</f>
        <v>0</v>
      </c>
      <c r="K706" s="141"/>
      <c r="L706" s="28"/>
      <c r="M706" s="142" t="s">
        <v>1</v>
      </c>
      <c r="N706" s="111" t="s">
        <v>39</v>
      </c>
      <c r="O706" s="143">
        <v>0.73499999999999999</v>
      </c>
      <c r="P706" s="143">
        <f>O706*H706</f>
        <v>0.77175000000000005</v>
      </c>
      <c r="Q706" s="143">
        <v>2.5018699999999998</v>
      </c>
      <c r="R706" s="143">
        <f>Q706*H706</f>
        <v>2.6269635</v>
      </c>
      <c r="S706" s="143">
        <v>0</v>
      </c>
      <c r="T706" s="144">
        <f>S706*H706</f>
        <v>0</v>
      </c>
      <c r="AR706" s="145" t="s">
        <v>142</v>
      </c>
      <c r="AT706" s="145" t="s">
        <v>138</v>
      </c>
      <c r="AU706" s="145" t="s">
        <v>84</v>
      </c>
      <c r="AY706" s="16" t="s">
        <v>136</v>
      </c>
      <c r="BE706" s="146">
        <f>IF(N706="základní",J706,0)</f>
        <v>0</v>
      </c>
      <c r="BF706" s="146">
        <f>IF(N706="snížená",J706,0)</f>
        <v>0</v>
      </c>
      <c r="BG706" s="146">
        <f>IF(N706="zákl. přenesená",J706,0)</f>
        <v>0</v>
      </c>
      <c r="BH706" s="146">
        <f>IF(N706="sníž. přenesená",J706,0)</f>
        <v>0</v>
      </c>
      <c r="BI706" s="146">
        <f>IF(N706="nulová",J706,0)</f>
        <v>0</v>
      </c>
      <c r="BJ706" s="16" t="s">
        <v>82</v>
      </c>
      <c r="BK706" s="146">
        <f>ROUND(I706*H706,2)</f>
        <v>0</v>
      </c>
      <c r="BL706" s="16" t="s">
        <v>142</v>
      </c>
      <c r="BM706" s="145" t="s">
        <v>642</v>
      </c>
    </row>
    <row r="707" spans="2:65" s="12" customFormat="1">
      <c r="B707" s="147"/>
      <c r="D707" s="148" t="s">
        <v>144</v>
      </c>
      <c r="E707" s="149" t="s">
        <v>1</v>
      </c>
      <c r="F707" s="150" t="s">
        <v>145</v>
      </c>
      <c r="H707" s="149" t="s">
        <v>1</v>
      </c>
      <c r="L707" s="147"/>
      <c r="M707" s="151"/>
      <c r="T707" s="152"/>
      <c r="AT707" s="149" t="s">
        <v>144</v>
      </c>
      <c r="AU707" s="149" t="s">
        <v>84</v>
      </c>
      <c r="AV707" s="12" t="s">
        <v>82</v>
      </c>
      <c r="AW707" s="12" t="s">
        <v>32</v>
      </c>
      <c r="AX707" s="12" t="s">
        <v>74</v>
      </c>
      <c r="AY707" s="149" t="s">
        <v>136</v>
      </c>
    </row>
    <row r="708" spans="2:65" s="12" customFormat="1">
      <c r="B708" s="147"/>
      <c r="D708" s="148" t="s">
        <v>144</v>
      </c>
      <c r="E708" s="149" t="s">
        <v>1</v>
      </c>
      <c r="F708" s="150" t="s">
        <v>233</v>
      </c>
      <c r="H708" s="149" t="s">
        <v>1</v>
      </c>
      <c r="L708" s="147"/>
      <c r="M708" s="151"/>
      <c r="T708" s="152"/>
      <c r="AT708" s="149" t="s">
        <v>144</v>
      </c>
      <c r="AU708" s="149" t="s">
        <v>84</v>
      </c>
      <c r="AV708" s="12" t="s">
        <v>82</v>
      </c>
      <c r="AW708" s="12" t="s">
        <v>32</v>
      </c>
      <c r="AX708" s="12" t="s">
        <v>74</v>
      </c>
      <c r="AY708" s="149" t="s">
        <v>136</v>
      </c>
    </row>
    <row r="709" spans="2:65" s="13" customFormat="1">
      <c r="B709" s="153"/>
      <c r="D709" s="148" t="s">
        <v>144</v>
      </c>
      <c r="E709" s="154" t="s">
        <v>1</v>
      </c>
      <c r="F709" s="155" t="s">
        <v>643</v>
      </c>
      <c r="H709" s="156">
        <v>1.0499999999999998</v>
      </c>
      <c r="L709" s="153"/>
      <c r="M709" s="157"/>
      <c r="T709" s="158"/>
      <c r="AT709" s="154" t="s">
        <v>144</v>
      </c>
      <c r="AU709" s="154" t="s">
        <v>84</v>
      </c>
      <c r="AV709" s="13" t="s">
        <v>84</v>
      </c>
      <c r="AW709" s="13" t="s">
        <v>32</v>
      </c>
      <c r="AX709" s="13" t="s">
        <v>74</v>
      </c>
      <c r="AY709" s="154" t="s">
        <v>136</v>
      </c>
    </row>
    <row r="710" spans="2:65" s="14" customFormat="1">
      <c r="B710" s="159"/>
      <c r="D710" s="148" t="s">
        <v>144</v>
      </c>
      <c r="E710" s="160" t="s">
        <v>1</v>
      </c>
      <c r="F710" s="161" t="s">
        <v>146</v>
      </c>
      <c r="H710" s="162">
        <v>1.0499999999999998</v>
      </c>
      <c r="L710" s="159"/>
      <c r="M710" s="163"/>
      <c r="T710" s="164"/>
      <c r="AT710" s="160" t="s">
        <v>144</v>
      </c>
      <c r="AU710" s="160" t="s">
        <v>84</v>
      </c>
      <c r="AV710" s="14" t="s">
        <v>142</v>
      </c>
      <c r="AW710" s="14" t="s">
        <v>32</v>
      </c>
      <c r="AX710" s="14" t="s">
        <v>82</v>
      </c>
      <c r="AY710" s="160" t="s">
        <v>136</v>
      </c>
    </row>
    <row r="711" spans="2:65" s="1" customFormat="1" ht="14.4" customHeight="1">
      <c r="B711" s="134"/>
      <c r="C711" s="135" t="s">
        <v>644</v>
      </c>
      <c r="D711" s="135" t="s">
        <v>138</v>
      </c>
      <c r="E711" s="136" t="s">
        <v>645</v>
      </c>
      <c r="F711" s="137" t="s">
        <v>646</v>
      </c>
      <c r="G711" s="138" t="s">
        <v>185</v>
      </c>
      <c r="H711" s="139">
        <v>5.7</v>
      </c>
      <c r="I711" s="140"/>
      <c r="J711" s="140">
        <f>ROUND(I711*H711,2)</f>
        <v>0</v>
      </c>
      <c r="K711" s="141"/>
      <c r="L711" s="28"/>
      <c r="M711" s="142" t="s">
        <v>1</v>
      </c>
      <c r="N711" s="111" t="s">
        <v>39</v>
      </c>
      <c r="O711" s="143">
        <v>0.51800000000000002</v>
      </c>
      <c r="P711" s="143">
        <f>O711*H711</f>
        <v>2.9526000000000003</v>
      </c>
      <c r="Q711" s="143">
        <v>2.7499999999999998E-3</v>
      </c>
      <c r="R711" s="143">
        <f>Q711*H711</f>
        <v>1.5674999999999998E-2</v>
      </c>
      <c r="S711" s="143">
        <v>0</v>
      </c>
      <c r="T711" s="144">
        <f>S711*H711</f>
        <v>0</v>
      </c>
      <c r="AR711" s="145" t="s">
        <v>142</v>
      </c>
      <c r="AT711" s="145" t="s">
        <v>138</v>
      </c>
      <c r="AU711" s="145" t="s">
        <v>84</v>
      </c>
      <c r="AY711" s="16" t="s">
        <v>136</v>
      </c>
      <c r="BE711" s="146">
        <f>IF(N711="základní",J711,0)</f>
        <v>0</v>
      </c>
      <c r="BF711" s="146">
        <f>IF(N711="snížená",J711,0)</f>
        <v>0</v>
      </c>
      <c r="BG711" s="146">
        <f>IF(N711="zákl. přenesená",J711,0)</f>
        <v>0</v>
      </c>
      <c r="BH711" s="146">
        <f>IF(N711="sníž. přenesená",J711,0)</f>
        <v>0</v>
      </c>
      <c r="BI711" s="146">
        <f>IF(N711="nulová",J711,0)</f>
        <v>0</v>
      </c>
      <c r="BJ711" s="16" t="s">
        <v>82</v>
      </c>
      <c r="BK711" s="146">
        <f>ROUND(I711*H711,2)</f>
        <v>0</v>
      </c>
      <c r="BL711" s="16" t="s">
        <v>142</v>
      </c>
      <c r="BM711" s="145" t="s">
        <v>647</v>
      </c>
    </row>
    <row r="712" spans="2:65" s="12" customFormat="1">
      <c r="B712" s="147"/>
      <c r="D712" s="148" t="s">
        <v>144</v>
      </c>
      <c r="E712" s="149" t="s">
        <v>1</v>
      </c>
      <c r="F712" s="150" t="s">
        <v>145</v>
      </c>
      <c r="H712" s="149" t="s">
        <v>1</v>
      </c>
      <c r="L712" s="147"/>
      <c r="M712" s="151"/>
      <c r="T712" s="152"/>
      <c r="AT712" s="149" t="s">
        <v>144</v>
      </c>
      <c r="AU712" s="149" t="s">
        <v>84</v>
      </c>
      <c r="AV712" s="12" t="s">
        <v>82</v>
      </c>
      <c r="AW712" s="12" t="s">
        <v>32</v>
      </c>
      <c r="AX712" s="12" t="s">
        <v>74</v>
      </c>
      <c r="AY712" s="149" t="s">
        <v>136</v>
      </c>
    </row>
    <row r="713" spans="2:65" s="12" customFormat="1">
      <c r="B713" s="147"/>
      <c r="D713" s="148" t="s">
        <v>144</v>
      </c>
      <c r="E713" s="149" t="s">
        <v>1</v>
      </c>
      <c r="F713" s="150" t="s">
        <v>233</v>
      </c>
      <c r="H713" s="149" t="s">
        <v>1</v>
      </c>
      <c r="L713" s="147"/>
      <c r="M713" s="151"/>
      <c r="T713" s="152"/>
      <c r="AT713" s="149" t="s">
        <v>144</v>
      </c>
      <c r="AU713" s="149" t="s">
        <v>84</v>
      </c>
      <c r="AV713" s="12" t="s">
        <v>82</v>
      </c>
      <c r="AW713" s="12" t="s">
        <v>32</v>
      </c>
      <c r="AX713" s="12" t="s">
        <v>74</v>
      </c>
      <c r="AY713" s="149" t="s">
        <v>136</v>
      </c>
    </row>
    <row r="714" spans="2:65" s="13" customFormat="1">
      <c r="B714" s="153"/>
      <c r="D714" s="148" t="s">
        <v>144</v>
      </c>
      <c r="E714" s="154" t="s">
        <v>1</v>
      </c>
      <c r="F714" s="155" t="s">
        <v>648</v>
      </c>
      <c r="H714" s="156">
        <v>1.5</v>
      </c>
      <c r="L714" s="153"/>
      <c r="M714" s="157"/>
      <c r="T714" s="158"/>
      <c r="AT714" s="154" t="s">
        <v>144</v>
      </c>
      <c r="AU714" s="154" t="s">
        <v>84</v>
      </c>
      <c r="AV714" s="13" t="s">
        <v>84</v>
      </c>
      <c r="AW714" s="13" t="s">
        <v>32</v>
      </c>
      <c r="AX714" s="13" t="s">
        <v>74</v>
      </c>
      <c r="AY714" s="154" t="s">
        <v>136</v>
      </c>
    </row>
    <row r="715" spans="2:65" s="13" customFormat="1">
      <c r="B715" s="153"/>
      <c r="D715" s="148" t="s">
        <v>144</v>
      </c>
      <c r="E715" s="154" t="s">
        <v>1</v>
      </c>
      <c r="F715" s="155" t="s">
        <v>649</v>
      </c>
      <c r="H715" s="156">
        <v>4.1999999999999993</v>
      </c>
      <c r="L715" s="153"/>
      <c r="M715" s="157"/>
      <c r="T715" s="158"/>
      <c r="AT715" s="154" t="s">
        <v>144</v>
      </c>
      <c r="AU715" s="154" t="s">
        <v>84</v>
      </c>
      <c r="AV715" s="13" t="s">
        <v>84</v>
      </c>
      <c r="AW715" s="13" t="s">
        <v>32</v>
      </c>
      <c r="AX715" s="13" t="s">
        <v>74</v>
      </c>
      <c r="AY715" s="154" t="s">
        <v>136</v>
      </c>
    </row>
    <row r="716" spans="2:65" s="14" customFormat="1">
      <c r="B716" s="159"/>
      <c r="D716" s="148" t="s">
        <v>144</v>
      </c>
      <c r="E716" s="160" t="s">
        <v>1</v>
      </c>
      <c r="F716" s="161" t="s">
        <v>146</v>
      </c>
      <c r="H716" s="162">
        <v>5.6999999999999993</v>
      </c>
      <c r="L716" s="159"/>
      <c r="M716" s="163"/>
      <c r="T716" s="164"/>
      <c r="AT716" s="160" t="s">
        <v>144</v>
      </c>
      <c r="AU716" s="160" t="s">
        <v>84</v>
      </c>
      <c r="AV716" s="14" t="s">
        <v>142</v>
      </c>
      <c r="AW716" s="14" t="s">
        <v>32</v>
      </c>
      <c r="AX716" s="14" t="s">
        <v>82</v>
      </c>
      <c r="AY716" s="160" t="s">
        <v>136</v>
      </c>
    </row>
    <row r="717" spans="2:65" s="1" customFormat="1" ht="14.4" customHeight="1">
      <c r="B717" s="134"/>
      <c r="C717" s="135" t="s">
        <v>650</v>
      </c>
      <c r="D717" s="135" t="s">
        <v>138</v>
      </c>
      <c r="E717" s="136" t="s">
        <v>651</v>
      </c>
      <c r="F717" s="137" t="s">
        <v>652</v>
      </c>
      <c r="G717" s="138" t="s">
        <v>185</v>
      </c>
      <c r="H717" s="139">
        <v>5.7</v>
      </c>
      <c r="I717" s="140"/>
      <c r="J717" s="140">
        <f>ROUND(I717*H717,2)</f>
        <v>0</v>
      </c>
      <c r="K717" s="141"/>
      <c r="L717" s="28"/>
      <c r="M717" s="142" t="s">
        <v>1</v>
      </c>
      <c r="N717" s="111" t="s">
        <v>39</v>
      </c>
      <c r="O717" s="143">
        <v>0.17699999999999999</v>
      </c>
      <c r="P717" s="143">
        <f>O717*H717</f>
        <v>1.0088999999999999</v>
      </c>
      <c r="Q717" s="143">
        <v>0</v>
      </c>
      <c r="R717" s="143">
        <f>Q717*H717</f>
        <v>0</v>
      </c>
      <c r="S717" s="143">
        <v>0</v>
      </c>
      <c r="T717" s="144">
        <f>S717*H717</f>
        <v>0</v>
      </c>
      <c r="AR717" s="145" t="s">
        <v>142</v>
      </c>
      <c r="AT717" s="145" t="s">
        <v>138</v>
      </c>
      <c r="AU717" s="145" t="s">
        <v>84</v>
      </c>
      <c r="AY717" s="16" t="s">
        <v>136</v>
      </c>
      <c r="BE717" s="146">
        <f>IF(N717="základní",J717,0)</f>
        <v>0</v>
      </c>
      <c r="BF717" s="146">
        <f>IF(N717="snížená",J717,0)</f>
        <v>0</v>
      </c>
      <c r="BG717" s="146">
        <f>IF(N717="zákl. přenesená",J717,0)</f>
        <v>0</v>
      </c>
      <c r="BH717" s="146">
        <f>IF(N717="sníž. přenesená",J717,0)</f>
        <v>0</v>
      </c>
      <c r="BI717" s="146">
        <f>IF(N717="nulová",J717,0)</f>
        <v>0</v>
      </c>
      <c r="BJ717" s="16" t="s">
        <v>82</v>
      </c>
      <c r="BK717" s="146">
        <f>ROUND(I717*H717,2)</f>
        <v>0</v>
      </c>
      <c r="BL717" s="16" t="s">
        <v>142</v>
      </c>
      <c r="BM717" s="145" t="s">
        <v>653</v>
      </c>
    </row>
    <row r="718" spans="2:65" s="12" customFormat="1">
      <c r="B718" s="147"/>
      <c r="D718" s="148" t="s">
        <v>144</v>
      </c>
      <c r="E718" s="149" t="s">
        <v>1</v>
      </c>
      <c r="F718" s="150" t="s">
        <v>145</v>
      </c>
      <c r="H718" s="149" t="s">
        <v>1</v>
      </c>
      <c r="L718" s="147"/>
      <c r="M718" s="151"/>
      <c r="T718" s="152"/>
      <c r="AT718" s="149" t="s">
        <v>144</v>
      </c>
      <c r="AU718" s="149" t="s">
        <v>84</v>
      </c>
      <c r="AV718" s="12" t="s">
        <v>82</v>
      </c>
      <c r="AW718" s="12" t="s">
        <v>32</v>
      </c>
      <c r="AX718" s="12" t="s">
        <v>74</v>
      </c>
      <c r="AY718" s="149" t="s">
        <v>136</v>
      </c>
    </row>
    <row r="719" spans="2:65" s="12" customFormat="1">
      <c r="B719" s="147"/>
      <c r="D719" s="148" t="s">
        <v>144</v>
      </c>
      <c r="E719" s="149" t="s">
        <v>1</v>
      </c>
      <c r="F719" s="150" t="s">
        <v>233</v>
      </c>
      <c r="H719" s="149" t="s">
        <v>1</v>
      </c>
      <c r="L719" s="147"/>
      <c r="M719" s="151"/>
      <c r="T719" s="152"/>
      <c r="AT719" s="149" t="s">
        <v>144</v>
      </c>
      <c r="AU719" s="149" t="s">
        <v>84</v>
      </c>
      <c r="AV719" s="12" t="s">
        <v>82</v>
      </c>
      <c r="AW719" s="12" t="s">
        <v>32</v>
      </c>
      <c r="AX719" s="12" t="s">
        <v>74</v>
      </c>
      <c r="AY719" s="149" t="s">
        <v>136</v>
      </c>
    </row>
    <row r="720" spans="2:65" s="13" customFormat="1">
      <c r="B720" s="153"/>
      <c r="D720" s="148" t="s">
        <v>144</v>
      </c>
      <c r="E720" s="154" t="s">
        <v>1</v>
      </c>
      <c r="F720" s="155" t="s">
        <v>648</v>
      </c>
      <c r="H720" s="156">
        <v>1.5</v>
      </c>
      <c r="L720" s="153"/>
      <c r="M720" s="157"/>
      <c r="T720" s="158"/>
      <c r="AT720" s="154" t="s">
        <v>144</v>
      </c>
      <c r="AU720" s="154" t="s">
        <v>84</v>
      </c>
      <c r="AV720" s="13" t="s">
        <v>84</v>
      </c>
      <c r="AW720" s="13" t="s">
        <v>32</v>
      </c>
      <c r="AX720" s="13" t="s">
        <v>74</v>
      </c>
      <c r="AY720" s="154" t="s">
        <v>136</v>
      </c>
    </row>
    <row r="721" spans="2:65" s="13" customFormat="1">
      <c r="B721" s="153"/>
      <c r="D721" s="148" t="s">
        <v>144</v>
      </c>
      <c r="E721" s="154" t="s">
        <v>1</v>
      </c>
      <c r="F721" s="155" t="s">
        <v>649</v>
      </c>
      <c r="H721" s="156">
        <v>4.1999999999999993</v>
      </c>
      <c r="L721" s="153"/>
      <c r="M721" s="157"/>
      <c r="T721" s="158"/>
      <c r="AT721" s="154" t="s">
        <v>144</v>
      </c>
      <c r="AU721" s="154" t="s">
        <v>84</v>
      </c>
      <c r="AV721" s="13" t="s">
        <v>84</v>
      </c>
      <c r="AW721" s="13" t="s">
        <v>32</v>
      </c>
      <c r="AX721" s="13" t="s">
        <v>74</v>
      </c>
      <c r="AY721" s="154" t="s">
        <v>136</v>
      </c>
    </row>
    <row r="722" spans="2:65" s="14" customFormat="1">
      <c r="B722" s="159"/>
      <c r="D722" s="148" t="s">
        <v>144</v>
      </c>
      <c r="E722" s="160" t="s">
        <v>1</v>
      </c>
      <c r="F722" s="161" t="s">
        <v>146</v>
      </c>
      <c r="H722" s="162">
        <v>5.6999999999999993</v>
      </c>
      <c r="L722" s="159"/>
      <c r="M722" s="163"/>
      <c r="T722" s="164"/>
      <c r="AT722" s="160" t="s">
        <v>144</v>
      </c>
      <c r="AU722" s="160" t="s">
        <v>84</v>
      </c>
      <c r="AV722" s="14" t="s">
        <v>142</v>
      </c>
      <c r="AW722" s="14" t="s">
        <v>32</v>
      </c>
      <c r="AX722" s="14" t="s">
        <v>82</v>
      </c>
      <c r="AY722" s="160" t="s">
        <v>136</v>
      </c>
    </row>
    <row r="723" spans="2:65" s="1" customFormat="1" ht="14.4" customHeight="1">
      <c r="B723" s="134"/>
      <c r="C723" s="135" t="s">
        <v>654</v>
      </c>
      <c r="D723" s="135" t="s">
        <v>138</v>
      </c>
      <c r="E723" s="136" t="s">
        <v>655</v>
      </c>
      <c r="F723" s="137" t="s">
        <v>656</v>
      </c>
      <c r="G723" s="138" t="s">
        <v>356</v>
      </c>
      <c r="H723" s="139">
        <v>4.7E-2</v>
      </c>
      <c r="I723" s="140"/>
      <c r="J723" s="140">
        <f>ROUND(I723*H723,2)</f>
        <v>0</v>
      </c>
      <c r="K723" s="141"/>
      <c r="L723" s="28"/>
      <c r="M723" s="142" t="s">
        <v>1</v>
      </c>
      <c r="N723" s="111" t="s">
        <v>39</v>
      </c>
      <c r="O723" s="143">
        <v>22.491</v>
      </c>
      <c r="P723" s="143">
        <f>O723*H723</f>
        <v>1.057077</v>
      </c>
      <c r="Q723" s="143">
        <v>1.0584</v>
      </c>
      <c r="R723" s="143">
        <f>Q723*H723</f>
        <v>4.9744799999999999E-2</v>
      </c>
      <c r="S723" s="143">
        <v>0</v>
      </c>
      <c r="T723" s="144">
        <f>S723*H723</f>
        <v>0</v>
      </c>
      <c r="AR723" s="145" t="s">
        <v>142</v>
      </c>
      <c r="AT723" s="145" t="s">
        <v>138</v>
      </c>
      <c r="AU723" s="145" t="s">
        <v>84</v>
      </c>
      <c r="AY723" s="16" t="s">
        <v>136</v>
      </c>
      <c r="BE723" s="146">
        <f>IF(N723="základní",J723,0)</f>
        <v>0</v>
      </c>
      <c r="BF723" s="146">
        <f>IF(N723="snížená",J723,0)</f>
        <v>0</v>
      </c>
      <c r="BG723" s="146">
        <f>IF(N723="zákl. přenesená",J723,0)</f>
        <v>0</v>
      </c>
      <c r="BH723" s="146">
        <f>IF(N723="sníž. přenesená",J723,0)</f>
        <v>0</v>
      </c>
      <c r="BI723" s="146">
        <f>IF(N723="nulová",J723,0)</f>
        <v>0</v>
      </c>
      <c r="BJ723" s="16" t="s">
        <v>82</v>
      </c>
      <c r="BK723" s="146">
        <f>ROUND(I723*H723,2)</f>
        <v>0</v>
      </c>
      <c r="BL723" s="16" t="s">
        <v>142</v>
      </c>
      <c r="BM723" s="145" t="s">
        <v>657</v>
      </c>
    </row>
    <row r="724" spans="2:65" s="12" customFormat="1">
      <c r="B724" s="147"/>
      <c r="D724" s="148" t="s">
        <v>144</v>
      </c>
      <c r="E724" s="149" t="s">
        <v>1</v>
      </c>
      <c r="F724" s="150" t="s">
        <v>145</v>
      </c>
      <c r="H724" s="149" t="s">
        <v>1</v>
      </c>
      <c r="L724" s="147"/>
      <c r="M724" s="151"/>
      <c r="T724" s="152"/>
      <c r="AT724" s="149" t="s">
        <v>144</v>
      </c>
      <c r="AU724" s="149" t="s">
        <v>84</v>
      </c>
      <c r="AV724" s="12" t="s">
        <v>82</v>
      </c>
      <c r="AW724" s="12" t="s">
        <v>32</v>
      </c>
      <c r="AX724" s="12" t="s">
        <v>74</v>
      </c>
      <c r="AY724" s="149" t="s">
        <v>136</v>
      </c>
    </row>
    <row r="725" spans="2:65" s="12" customFormat="1">
      <c r="B725" s="147"/>
      <c r="D725" s="148" t="s">
        <v>144</v>
      </c>
      <c r="E725" s="149" t="s">
        <v>1</v>
      </c>
      <c r="F725" s="150" t="s">
        <v>233</v>
      </c>
      <c r="H725" s="149" t="s">
        <v>1</v>
      </c>
      <c r="L725" s="147"/>
      <c r="M725" s="151"/>
      <c r="T725" s="152"/>
      <c r="AT725" s="149" t="s">
        <v>144</v>
      </c>
      <c r="AU725" s="149" t="s">
        <v>84</v>
      </c>
      <c r="AV725" s="12" t="s">
        <v>82</v>
      </c>
      <c r="AW725" s="12" t="s">
        <v>32</v>
      </c>
      <c r="AX725" s="12" t="s">
        <v>74</v>
      </c>
      <c r="AY725" s="149" t="s">
        <v>136</v>
      </c>
    </row>
    <row r="726" spans="2:65" s="13" customFormat="1">
      <c r="B726" s="153"/>
      <c r="D726" s="148" t="s">
        <v>144</v>
      </c>
      <c r="E726" s="154" t="s">
        <v>1</v>
      </c>
      <c r="F726" s="155" t="s">
        <v>658</v>
      </c>
      <c r="H726" s="156">
        <v>4.6661999999999995E-2</v>
      </c>
      <c r="L726" s="153"/>
      <c r="M726" s="157"/>
      <c r="T726" s="158"/>
      <c r="AT726" s="154" t="s">
        <v>144</v>
      </c>
      <c r="AU726" s="154" t="s">
        <v>84</v>
      </c>
      <c r="AV726" s="13" t="s">
        <v>84</v>
      </c>
      <c r="AW726" s="13" t="s">
        <v>32</v>
      </c>
      <c r="AX726" s="13" t="s">
        <v>74</v>
      </c>
      <c r="AY726" s="154" t="s">
        <v>136</v>
      </c>
    </row>
    <row r="727" spans="2:65" s="14" customFormat="1">
      <c r="B727" s="159"/>
      <c r="D727" s="148" t="s">
        <v>144</v>
      </c>
      <c r="E727" s="160" t="s">
        <v>1</v>
      </c>
      <c r="F727" s="161" t="s">
        <v>146</v>
      </c>
      <c r="H727" s="162">
        <v>4.6661999999999995E-2</v>
      </c>
      <c r="L727" s="159"/>
      <c r="M727" s="163"/>
      <c r="T727" s="164"/>
      <c r="AT727" s="160" t="s">
        <v>144</v>
      </c>
      <c r="AU727" s="160" t="s">
        <v>84</v>
      </c>
      <c r="AV727" s="14" t="s">
        <v>142</v>
      </c>
      <c r="AW727" s="14" t="s">
        <v>32</v>
      </c>
      <c r="AX727" s="14" t="s">
        <v>82</v>
      </c>
      <c r="AY727" s="160" t="s">
        <v>136</v>
      </c>
    </row>
    <row r="728" spans="2:65" s="11" customFormat="1" ht="22.75" customHeight="1">
      <c r="B728" s="123"/>
      <c r="D728" s="124" t="s">
        <v>73</v>
      </c>
      <c r="E728" s="132" t="s">
        <v>150</v>
      </c>
      <c r="F728" s="132" t="s">
        <v>659</v>
      </c>
      <c r="J728" s="133">
        <f>BK728</f>
        <v>0</v>
      </c>
      <c r="L728" s="123"/>
      <c r="M728" s="127"/>
      <c r="P728" s="128">
        <f>SUM(P729:P735)</f>
        <v>32.334000000000003</v>
      </c>
      <c r="R728" s="128">
        <f>SUM(R729:R735)</f>
        <v>0</v>
      </c>
      <c r="T728" s="129">
        <f>SUM(T729:T735)</f>
        <v>0</v>
      </c>
      <c r="AR728" s="124" t="s">
        <v>82</v>
      </c>
      <c r="AT728" s="130" t="s">
        <v>73</v>
      </c>
      <c r="AU728" s="130" t="s">
        <v>82</v>
      </c>
      <c r="AY728" s="124" t="s">
        <v>136</v>
      </c>
      <c r="BK728" s="131">
        <f>SUM(BK729:BK735)</f>
        <v>0</v>
      </c>
    </row>
    <row r="729" spans="2:65" s="1" customFormat="1" ht="14.4" customHeight="1">
      <c r="B729" s="134"/>
      <c r="C729" s="135" t="s">
        <v>660</v>
      </c>
      <c r="D729" s="135" t="s">
        <v>138</v>
      </c>
      <c r="E729" s="136" t="s">
        <v>661</v>
      </c>
      <c r="F729" s="137" t="s">
        <v>662</v>
      </c>
      <c r="G729" s="138" t="s">
        <v>208</v>
      </c>
      <c r="H729" s="139">
        <v>380.4</v>
      </c>
      <c r="I729" s="140"/>
      <c r="J729" s="140">
        <f>ROUND(I729*H729,2)</f>
        <v>0</v>
      </c>
      <c r="K729" s="141"/>
      <c r="L729" s="28"/>
      <c r="M729" s="142" t="s">
        <v>1</v>
      </c>
      <c r="N729" s="111" t="s">
        <v>39</v>
      </c>
      <c r="O729" s="143">
        <v>8.5000000000000006E-2</v>
      </c>
      <c r="P729" s="143">
        <f>O729*H729</f>
        <v>32.334000000000003</v>
      </c>
      <c r="Q729" s="143">
        <v>0</v>
      </c>
      <c r="R729" s="143">
        <f>Q729*H729</f>
        <v>0</v>
      </c>
      <c r="S729" s="143">
        <v>0</v>
      </c>
      <c r="T729" s="144">
        <f>S729*H729</f>
        <v>0</v>
      </c>
      <c r="AR729" s="145" t="s">
        <v>142</v>
      </c>
      <c r="AT729" s="145" t="s">
        <v>138</v>
      </c>
      <c r="AU729" s="145" t="s">
        <v>84</v>
      </c>
      <c r="AY729" s="16" t="s">
        <v>136</v>
      </c>
      <c r="BE729" s="146">
        <f>IF(N729="základní",J729,0)</f>
        <v>0</v>
      </c>
      <c r="BF729" s="146">
        <f>IF(N729="snížená",J729,0)</f>
        <v>0</v>
      </c>
      <c r="BG729" s="146">
        <f>IF(N729="zákl. přenesená",J729,0)</f>
        <v>0</v>
      </c>
      <c r="BH729" s="146">
        <f>IF(N729="sníž. přenesená",J729,0)</f>
        <v>0</v>
      </c>
      <c r="BI729" s="146">
        <f>IF(N729="nulová",J729,0)</f>
        <v>0</v>
      </c>
      <c r="BJ729" s="16" t="s">
        <v>82</v>
      </c>
      <c r="BK729" s="146">
        <f>ROUND(I729*H729,2)</f>
        <v>0</v>
      </c>
      <c r="BL729" s="16" t="s">
        <v>142</v>
      </c>
      <c r="BM729" s="145" t="s">
        <v>663</v>
      </c>
    </row>
    <row r="730" spans="2:65" s="12" customFormat="1">
      <c r="B730" s="147"/>
      <c r="D730" s="148" t="s">
        <v>144</v>
      </c>
      <c r="E730" s="149" t="s">
        <v>1</v>
      </c>
      <c r="F730" s="150" t="s">
        <v>145</v>
      </c>
      <c r="H730" s="149" t="s">
        <v>1</v>
      </c>
      <c r="L730" s="147"/>
      <c r="M730" s="151"/>
      <c r="T730" s="152"/>
      <c r="AT730" s="149" t="s">
        <v>144</v>
      </c>
      <c r="AU730" s="149" t="s">
        <v>84</v>
      </c>
      <c r="AV730" s="12" t="s">
        <v>82</v>
      </c>
      <c r="AW730" s="12" t="s">
        <v>32</v>
      </c>
      <c r="AX730" s="12" t="s">
        <v>74</v>
      </c>
      <c r="AY730" s="149" t="s">
        <v>136</v>
      </c>
    </row>
    <row r="731" spans="2:65" s="12" customFormat="1">
      <c r="B731" s="147"/>
      <c r="D731" s="148" t="s">
        <v>144</v>
      </c>
      <c r="E731" s="149" t="s">
        <v>1</v>
      </c>
      <c r="F731" s="150" t="s">
        <v>547</v>
      </c>
      <c r="H731" s="149" t="s">
        <v>1</v>
      </c>
      <c r="L731" s="147"/>
      <c r="M731" s="151"/>
      <c r="T731" s="152"/>
      <c r="AT731" s="149" t="s">
        <v>144</v>
      </c>
      <c r="AU731" s="149" t="s">
        <v>84</v>
      </c>
      <c r="AV731" s="12" t="s">
        <v>82</v>
      </c>
      <c r="AW731" s="12" t="s">
        <v>32</v>
      </c>
      <c r="AX731" s="12" t="s">
        <v>74</v>
      </c>
      <c r="AY731" s="149" t="s">
        <v>136</v>
      </c>
    </row>
    <row r="732" spans="2:65" s="13" customFormat="1">
      <c r="B732" s="153"/>
      <c r="D732" s="148" t="s">
        <v>144</v>
      </c>
      <c r="E732" s="154" t="s">
        <v>1</v>
      </c>
      <c r="F732" s="155" t="s">
        <v>626</v>
      </c>
      <c r="H732" s="156">
        <v>363.4</v>
      </c>
      <c r="L732" s="153"/>
      <c r="M732" s="157"/>
      <c r="T732" s="158"/>
      <c r="AT732" s="154" t="s">
        <v>144</v>
      </c>
      <c r="AU732" s="154" t="s">
        <v>84</v>
      </c>
      <c r="AV732" s="13" t="s">
        <v>84</v>
      </c>
      <c r="AW732" s="13" t="s">
        <v>32</v>
      </c>
      <c r="AX732" s="13" t="s">
        <v>74</v>
      </c>
      <c r="AY732" s="154" t="s">
        <v>136</v>
      </c>
    </row>
    <row r="733" spans="2:65" s="12" customFormat="1">
      <c r="B733" s="147"/>
      <c r="D733" s="148" t="s">
        <v>144</v>
      </c>
      <c r="E733" s="149" t="s">
        <v>1</v>
      </c>
      <c r="F733" s="150" t="s">
        <v>549</v>
      </c>
      <c r="H733" s="149" t="s">
        <v>1</v>
      </c>
      <c r="L733" s="147"/>
      <c r="M733" s="151"/>
      <c r="T733" s="152"/>
      <c r="AT733" s="149" t="s">
        <v>144</v>
      </c>
      <c r="AU733" s="149" t="s">
        <v>84</v>
      </c>
      <c r="AV733" s="12" t="s">
        <v>82</v>
      </c>
      <c r="AW733" s="12" t="s">
        <v>32</v>
      </c>
      <c r="AX733" s="12" t="s">
        <v>74</v>
      </c>
      <c r="AY733" s="149" t="s">
        <v>136</v>
      </c>
    </row>
    <row r="734" spans="2:65" s="13" customFormat="1">
      <c r="B734" s="153"/>
      <c r="D734" s="148" t="s">
        <v>144</v>
      </c>
      <c r="E734" s="154" t="s">
        <v>1</v>
      </c>
      <c r="F734" s="155" t="s">
        <v>627</v>
      </c>
      <c r="H734" s="156">
        <v>17</v>
      </c>
      <c r="L734" s="153"/>
      <c r="M734" s="157"/>
      <c r="T734" s="158"/>
      <c r="AT734" s="154" t="s">
        <v>144</v>
      </c>
      <c r="AU734" s="154" t="s">
        <v>84</v>
      </c>
      <c r="AV734" s="13" t="s">
        <v>84</v>
      </c>
      <c r="AW734" s="13" t="s">
        <v>32</v>
      </c>
      <c r="AX734" s="13" t="s">
        <v>74</v>
      </c>
      <c r="AY734" s="154" t="s">
        <v>136</v>
      </c>
    </row>
    <row r="735" spans="2:65" s="14" customFormat="1">
      <c r="B735" s="159"/>
      <c r="D735" s="148" t="s">
        <v>144</v>
      </c>
      <c r="E735" s="160" t="s">
        <v>1</v>
      </c>
      <c r="F735" s="161" t="s">
        <v>146</v>
      </c>
      <c r="H735" s="162">
        <v>380.4</v>
      </c>
      <c r="L735" s="159"/>
      <c r="M735" s="163"/>
      <c r="T735" s="164"/>
      <c r="AT735" s="160" t="s">
        <v>144</v>
      </c>
      <c r="AU735" s="160" t="s">
        <v>84</v>
      </c>
      <c r="AV735" s="14" t="s">
        <v>142</v>
      </c>
      <c r="AW735" s="14" t="s">
        <v>32</v>
      </c>
      <c r="AX735" s="14" t="s">
        <v>82</v>
      </c>
      <c r="AY735" s="160" t="s">
        <v>136</v>
      </c>
    </row>
    <row r="736" spans="2:65" s="11" customFormat="1" ht="22.75" customHeight="1">
      <c r="B736" s="123"/>
      <c r="D736" s="124" t="s">
        <v>73</v>
      </c>
      <c r="E736" s="132" t="s">
        <v>142</v>
      </c>
      <c r="F736" s="132" t="s">
        <v>664</v>
      </c>
      <c r="J736" s="133">
        <f>BK736</f>
        <v>0</v>
      </c>
      <c r="L736" s="123"/>
      <c r="M736" s="127"/>
      <c r="P736" s="128">
        <f>SUM(P737:P823)</f>
        <v>171.699219</v>
      </c>
      <c r="R736" s="128">
        <f>SUM(R737:R823)</f>
        <v>13.524634600000002</v>
      </c>
      <c r="T736" s="129">
        <f>SUM(T737:T823)</f>
        <v>0</v>
      </c>
      <c r="AR736" s="124" t="s">
        <v>82</v>
      </c>
      <c r="AT736" s="130" t="s">
        <v>73</v>
      </c>
      <c r="AU736" s="130" t="s">
        <v>82</v>
      </c>
      <c r="AY736" s="124" t="s">
        <v>136</v>
      </c>
      <c r="BK736" s="131">
        <f>SUM(BK737:BK823)</f>
        <v>0</v>
      </c>
    </row>
    <row r="737" spans="2:65" s="1" customFormat="1" ht="14.4" customHeight="1">
      <c r="B737" s="134"/>
      <c r="C737" s="135" t="s">
        <v>665</v>
      </c>
      <c r="D737" s="135" t="s">
        <v>138</v>
      </c>
      <c r="E737" s="136" t="s">
        <v>666</v>
      </c>
      <c r="F737" s="137" t="s">
        <v>667</v>
      </c>
      <c r="G737" s="138" t="s">
        <v>185</v>
      </c>
      <c r="H737" s="139">
        <v>72</v>
      </c>
      <c r="I737" s="140"/>
      <c r="J737" s="140">
        <f>ROUND(I737*H737,2)</f>
        <v>0</v>
      </c>
      <c r="K737" s="141"/>
      <c r="L737" s="28"/>
      <c r="M737" s="142" t="s">
        <v>1</v>
      </c>
      <c r="N737" s="111" t="s">
        <v>39</v>
      </c>
      <c r="O737" s="143">
        <v>0.248</v>
      </c>
      <c r="P737" s="143">
        <f>O737*H737</f>
        <v>17.856000000000002</v>
      </c>
      <c r="Q737" s="143">
        <v>0</v>
      </c>
      <c r="R737" s="143">
        <f>Q737*H737</f>
        <v>0</v>
      </c>
      <c r="S737" s="143">
        <v>0</v>
      </c>
      <c r="T737" s="144">
        <f>S737*H737</f>
        <v>0</v>
      </c>
      <c r="AR737" s="145" t="s">
        <v>142</v>
      </c>
      <c r="AT737" s="145" t="s">
        <v>138</v>
      </c>
      <c r="AU737" s="145" t="s">
        <v>84</v>
      </c>
      <c r="AY737" s="16" t="s">
        <v>136</v>
      </c>
      <c r="BE737" s="146">
        <f>IF(N737="základní",J737,0)</f>
        <v>0</v>
      </c>
      <c r="BF737" s="146">
        <f>IF(N737="snížená",J737,0)</f>
        <v>0</v>
      </c>
      <c r="BG737" s="146">
        <f>IF(N737="zákl. přenesená",J737,0)</f>
        <v>0</v>
      </c>
      <c r="BH737" s="146">
        <f>IF(N737="sníž. přenesená",J737,0)</f>
        <v>0</v>
      </c>
      <c r="BI737" s="146">
        <f>IF(N737="nulová",J737,0)</f>
        <v>0</v>
      </c>
      <c r="BJ737" s="16" t="s">
        <v>82</v>
      </c>
      <c r="BK737" s="146">
        <f>ROUND(I737*H737,2)</f>
        <v>0</v>
      </c>
      <c r="BL737" s="16" t="s">
        <v>142</v>
      </c>
      <c r="BM737" s="145" t="s">
        <v>668</v>
      </c>
    </row>
    <row r="738" spans="2:65" s="12" customFormat="1">
      <c r="B738" s="147"/>
      <c r="D738" s="148" t="s">
        <v>144</v>
      </c>
      <c r="E738" s="149" t="s">
        <v>1</v>
      </c>
      <c r="F738" s="150" t="s">
        <v>145</v>
      </c>
      <c r="H738" s="149" t="s">
        <v>1</v>
      </c>
      <c r="L738" s="147"/>
      <c r="M738" s="151"/>
      <c r="T738" s="152"/>
      <c r="AT738" s="149" t="s">
        <v>144</v>
      </c>
      <c r="AU738" s="149" t="s">
        <v>84</v>
      </c>
      <c r="AV738" s="12" t="s">
        <v>82</v>
      </c>
      <c r="AW738" s="12" t="s">
        <v>32</v>
      </c>
      <c r="AX738" s="12" t="s">
        <v>74</v>
      </c>
      <c r="AY738" s="149" t="s">
        <v>136</v>
      </c>
    </row>
    <row r="739" spans="2:65" s="12" customFormat="1">
      <c r="B739" s="147"/>
      <c r="D739" s="148" t="s">
        <v>144</v>
      </c>
      <c r="E739" s="149" t="s">
        <v>1</v>
      </c>
      <c r="F739" s="150" t="s">
        <v>669</v>
      </c>
      <c r="H739" s="149" t="s">
        <v>1</v>
      </c>
      <c r="L739" s="147"/>
      <c r="M739" s="151"/>
      <c r="T739" s="152"/>
      <c r="AT739" s="149" t="s">
        <v>144</v>
      </c>
      <c r="AU739" s="149" t="s">
        <v>84</v>
      </c>
      <c r="AV739" s="12" t="s">
        <v>82</v>
      </c>
      <c r="AW739" s="12" t="s">
        <v>32</v>
      </c>
      <c r="AX739" s="12" t="s">
        <v>74</v>
      </c>
      <c r="AY739" s="149" t="s">
        <v>136</v>
      </c>
    </row>
    <row r="740" spans="2:65" s="13" customFormat="1">
      <c r="B740" s="153"/>
      <c r="D740" s="148" t="s">
        <v>144</v>
      </c>
      <c r="E740" s="154" t="s">
        <v>1</v>
      </c>
      <c r="F740" s="155" t="s">
        <v>670</v>
      </c>
      <c r="H740" s="156">
        <v>72</v>
      </c>
      <c r="L740" s="153"/>
      <c r="M740" s="157"/>
      <c r="T740" s="158"/>
      <c r="AT740" s="154" t="s">
        <v>144</v>
      </c>
      <c r="AU740" s="154" t="s">
        <v>84</v>
      </c>
      <c r="AV740" s="13" t="s">
        <v>84</v>
      </c>
      <c r="AW740" s="13" t="s">
        <v>32</v>
      </c>
      <c r="AX740" s="13" t="s">
        <v>74</v>
      </c>
      <c r="AY740" s="154" t="s">
        <v>136</v>
      </c>
    </row>
    <row r="741" spans="2:65" s="14" customFormat="1">
      <c r="B741" s="159"/>
      <c r="D741" s="148" t="s">
        <v>144</v>
      </c>
      <c r="E741" s="160" t="s">
        <v>1</v>
      </c>
      <c r="F741" s="161" t="s">
        <v>146</v>
      </c>
      <c r="H741" s="162">
        <v>72</v>
      </c>
      <c r="L741" s="159"/>
      <c r="M741" s="163"/>
      <c r="T741" s="164"/>
      <c r="AT741" s="160" t="s">
        <v>144</v>
      </c>
      <c r="AU741" s="160" t="s">
        <v>84</v>
      </c>
      <c r="AV741" s="14" t="s">
        <v>142</v>
      </c>
      <c r="AW741" s="14" t="s">
        <v>32</v>
      </c>
      <c r="AX741" s="14" t="s">
        <v>82</v>
      </c>
      <c r="AY741" s="160" t="s">
        <v>136</v>
      </c>
    </row>
    <row r="742" spans="2:65" s="1" customFormat="1" ht="14.4" customHeight="1">
      <c r="B742" s="134"/>
      <c r="C742" s="135" t="s">
        <v>671</v>
      </c>
      <c r="D742" s="135" t="s">
        <v>138</v>
      </c>
      <c r="E742" s="136" t="s">
        <v>672</v>
      </c>
      <c r="F742" s="137" t="s">
        <v>673</v>
      </c>
      <c r="G742" s="138" t="s">
        <v>277</v>
      </c>
      <c r="H742" s="139">
        <v>49.451999999999998</v>
      </c>
      <c r="I742" s="140"/>
      <c r="J742" s="140">
        <f>ROUND(I742*H742,2)</f>
        <v>0</v>
      </c>
      <c r="K742" s="141"/>
      <c r="L742" s="28"/>
      <c r="M742" s="142" t="s">
        <v>1</v>
      </c>
      <c r="N742" s="111" t="s">
        <v>39</v>
      </c>
      <c r="O742" s="143">
        <v>1.3169999999999999</v>
      </c>
      <c r="P742" s="143">
        <f>O742*H742</f>
        <v>65.128283999999994</v>
      </c>
      <c r="Q742" s="143">
        <v>0</v>
      </c>
      <c r="R742" s="143">
        <f>Q742*H742</f>
        <v>0</v>
      </c>
      <c r="S742" s="143">
        <v>0</v>
      </c>
      <c r="T742" s="144">
        <f>S742*H742</f>
        <v>0</v>
      </c>
      <c r="AR742" s="145" t="s">
        <v>142</v>
      </c>
      <c r="AT742" s="145" t="s">
        <v>138</v>
      </c>
      <c r="AU742" s="145" t="s">
        <v>84</v>
      </c>
      <c r="AY742" s="16" t="s">
        <v>136</v>
      </c>
      <c r="BE742" s="146">
        <f>IF(N742="základní",J742,0)</f>
        <v>0</v>
      </c>
      <c r="BF742" s="146">
        <f>IF(N742="snížená",J742,0)</f>
        <v>0</v>
      </c>
      <c r="BG742" s="146">
        <f>IF(N742="zákl. přenesená",J742,0)</f>
        <v>0</v>
      </c>
      <c r="BH742" s="146">
        <f>IF(N742="sníž. přenesená",J742,0)</f>
        <v>0</v>
      </c>
      <c r="BI742" s="146">
        <f>IF(N742="nulová",J742,0)</f>
        <v>0</v>
      </c>
      <c r="BJ742" s="16" t="s">
        <v>82</v>
      </c>
      <c r="BK742" s="146">
        <f>ROUND(I742*H742,2)</f>
        <v>0</v>
      </c>
      <c r="BL742" s="16" t="s">
        <v>142</v>
      </c>
      <c r="BM742" s="145" t="s">
        <v>674</v>
      </c>
    </row>
    <row r="743" spans="2:65" s="12" customFormat="1">
      <c r="B743" s="147"/>
      <c r="D743" s="148" t="s">
        <v>144</v>
      </c>
      <c r="E743" s="149" t="s">
        <v>1</v>
      </c>
      <c r="F743" s="150" t="s">
        <v>145</v>
      </c>
      <c r="H743" s="149" t="s">
        <v>1</v>
      </c>
      <c r="L743" s="147"/>
      <c r="M743" s="151"/>
      <c r="T743" s="152"/>
      <c r="AT743" s="149" t="s">
        <v>144</v>
      </c>
      <c r="AU743" s="149" t="s">
        <v>84</v>
      </c>
      <c r="AV743" s="12" t="s">
        <v>82</v>
      </c>
      <c r="AW743" s="12" t="s">
        <v>32</v>
      </c>
      <c r="AX743" s="12" t="s">
        <v>74</v>
      </c>
      <c r="AY743" s="149" t="s">
        <v>136</v>
      </c>
    </row>
    <row r="744" spans="2:65" s="12" customFormat="1">
      <c r="B744" s="147"/>
      <c r="D744" s="148" t="s">
        <v>144</v>
      </c>
      <c r="E744" s="149" t="s">
        <v>1</v>
      </c>
      <c r="F744" s="150" t="s">
        <v>547</v>
      </c>
      <c r="H744" s="149" t="s">
        <v>1</v>
      </c>
      <c r="L744" s="147"/>
      <c r="M744" s="151"/>
      <c r="T744" s="152"/>
      <c r="AT744" s="149" t="s">
        <v>144</v>
      </c>
      <c r="AU744" s="149" t="s">
        <v>84</v>
      </c>
      <c r="AV744" s="12" t="s">
        <v>82</v>
      </c>
      <c r="AW744" s="12" t="s">
        <v>32</v>
      </c>
      <c r="AX744" s="12" t="s">
        <v>74</v>
      </c>
      <c r="AY744" s="149" t="s">
        <v>136</v>
      </c>
    </row>
    <row r="745" spans="2:65" s="13" customFormat="1">
      <c r="B745" s="153"/>
      <c r="D745" s="148" t="s">
        <v>144</v>
      </c>
      <c r="E745" s="154" t="s">
        <v>1</v>
      </c>
      <c r="F745" s="155" t="s">
        <v>675</v>
      </c>
      <c r="H745" s="156">
        <v>47.241999999999997</v>
      </c>
      <c r="L745" s="153"/>
      <c r="M745" s="157"/>
      <c r="T745" s="158"/>
      <c r="AT745" s="154" t="s">
        <v>144</v>
      </c>
      <c r="AU745" s="154" t="s">
        <v>84</v>
      </c>
      <c r="AV745" s="13" t="s">
        <v>84</v>
      </c>
      <c r="AW745" s="13" t="s">
        <v>32</v>
      </c>
      <c r="AX745" s="13" t="s">
        <v>74</v>
      </c>
      <c r="AY745" s="154" t="s">
        <v>136</v>
      </c>
    </row>
    <row r="746" spans="2:65" s="12" customFormat="1">
      <c r="B746" s="147"/>
      <c r="D746" s="148" t="s">
        <v>144</v>
      </c>
      <c r="E746" s="149" t="s">
        <v>1</v>
      </c>
      <c r="F746" s="150" t="s">
        <v>549</v>
      </c>
      <c r="H746" s="149" t="s">
        <v>1</v>
      </c>
      <c r="L746" s="147"/>
      <c r="M746" s="151"/>
      <c r="T746" s="152"/>
      <c r="AT746" s="149" t="s">
        <v>144</v>
      </c>
      <c r="AU746" s="149" t="s">
        <v>84</v>
      </c>
      <c r="AV746" s="12" t="s">
        <v>82</v>
      </c>
      <c r="AW746" s="12" t="s">
        <v>32</v>
      </c>
      <c r="AX746" s="12" t="s">
        <v>74</v>
      </c>
      <c r="AY746" s="149" t="s">
        <v>136</v>
      </c>
    </row>
    <row r="747" spans="2:65" s="13" customFormat="1">
      <c r="B747" s="153"/>
      <c r="D747" s="148" t="s">
        <v>144</v>
      </c>
      <c r="E747" s="154" t="s">
        <v>1</v>
      </c>
      <c r="F747" s="155" t="s">
        <v>676</v>
      </c>
      <c r="H747" s="156">
        <v>2.2100000000000004</v>
      </c>
      <c r="L747" s="153"/>
      <c r="M747" s="157"/>
      <c r="T747" s="158"/>
      <c r="AT747" s="154" t="s">
        <v>144</v>
      </c>
      <c r="AU747" s="154" t="s">
        <v>84</v>
      </c>
      <c r="AV747" s="13" t="s">
        <v>84</v>
      </c>
      <c r="AW747" s="13" t="s">
        <v>32</v>
      </c>
      <c r="AX747" s="13" t="s">
        <v>74</v>
      </c>
      <c r="AY747" s="154" t="s">
        <v>136</v>
      </c>
    </row>
    <row r="748" spans="2:65" s="14" customFormat="1">
      <c r="B748" s="159"/>
      <c r="D748" s="148" t="s">
        <v>144</v>
      </c>
      <c r="E748" s="160" t="s">
        <v>1</v>
      </c>
      <c r="F748" s="161" t="s">
        <v>146</v>
      </c>
      <c r="H748" s="162">
        <v>49.451999999999998</v>
      </c>
      <c r="L748" s="159"/>
      <c r="M748" s="163"/>
      <c r="T748" s="164"/>
      <c r="AT748" s="160" t="s">
        <v>144</v>
      </c>
      <c r="AU748" s="160" t="s">
        <v>84</v>
      </c>
      <c r="AV748" s="14" t="s">
        <v>142</v>
      </c>
      <c r="AW748" s="14" t="s">
        <v>32</v>
      </c>
      <c r="AX748" s="14" t="s">
        <v>82</v>
      </c>
      <c r="AY748" s="160" t="s">
        <v>136</v>
      </c>
    </row>
    <row r="749" spans="2:65" s="1" customFormat="1" ht="14.4" customHeight="1">
      <c r="B749" s="134"/>
      <c r="C749" s="135" t="s">
        <v>677</v>
      </c>
      <c r="D749" s="135" t="s">
        <v>138</v>
      </c>
      <c r="E749" s="136" t="s">
        <v>678</v>
      </c>
      <c r="F749" s="137" t="s">
        <v>679</v>
      </c>
      <c r="G749" s="138" t="s">
        <v>185</v>
      </c>
      <c r="H749" s="139">
        <v>18.21</v>
      </c>
      <c r="I749" s="140"/>
      <c r="J749" s="140">
        <f>ROUND(I749*H749,2)</f>
        <v>0</v>
      </c>
      <c r="K749" s="141"/>
      <c r="L749" s="28"/>
      <c r="M749" s="142" t="s">
        <v>1</v>
      </c>
      <c r="N749" s="111" t="s">
        <v>39</v>
      </c>
      <c r="O749" s="143">
        <v>0.108</v>
      </c>
      <c r="P749" s="143">
        <f>O749*H749</f>
        <v>1.96668</v>
      </c>
      <c r="Q749" s="143">
        <v>0.4</v>
      </c>
      <c r="R749" s="143">
        <f>Q749*H749</f>
        <v>7.2840000000000007</v>
      </c>
      <c r="S749" s="143">
        <v>0</v>
      </c>
      <c r="T749" s="144">
        <f>S749*H749</f>
        <v>0</v>
      </c>
      <c r="AR749" s="145" t="s">
        <v>142</v>
      </c>
      <c r="AT749" s="145" t="s">
        <v>138</v>
      </c>
      <c r="AU749" s="145" t="s">
        <v>84</v>
      </c>
      <c r="AY749" s="16" t="s">
        <v>136</v>
      </c>
      <c r="BE749" s="146">
        <f>IF(N749="základní",J749,0)</f>
        <v>0</v>
      </c>
      <c r="BF749" s="146">
        <f>IF(N749="snížená",J749,0)</f>
        <v>0</v>
      </c>
      <c r="BG749" s="146">
        <f>IF(N749="zákl. přenesená",J749,0)</f>
        <v>0</v>
      </c>
      <c r="BH749" s="146">
        <f>IF(N749="sníž. přenesená",J749,0)</f>
        <v>0</v>
      </c>
      <c r="BI749" s="146">
        <f>IF(N749="nulová",J749,0)</f>
        <v>0</v>
      </c>
      <c r="BJ749" s="16" t="s">
        <v>82</v>
      </c>
      <c r="BK749" s="146">
        <f>ROUND(I749*H749,2)</f>
        <v>0</v>
      </c>
      <c r="BL749" s="16" t="s">
        <v>142</v>
      </c>
      <c r="BM749" s="145" t="s">
        <v>680</v>
      </c>
    </row>
    <row r="750" spans="2:65" s="12" customFormat="1">
      <c r="B750" s="147"/>
      <c r="D750" s="148" t="s">
        <v>144</v>
      </c>
      <c r="E750" s="149" t="s">
        <v>1</v>
      </c>
      <c r="F750" s="150" t="s">
        <v>145</v>
      </c>
      <c r="H750" s="149" t="s">
        <v>1</v>
      </c>
      <c r="L750" s="147"/>
      <c r="M750" s="151"/>
      <c r="T750" s="152"/>
      <c r="AT750" s="149" t="s">
        <v>144</v>
      </c>
      <c r="AU750" s="149" t="s">
        <v>84</v>
      </c>
      <c r="AV750" s="12" t="s">
        <v>82</v>
      </c>
      <c r="AW750" s="12" t="s">
        <v>32</v>
      </c>
      <c r="AX750" s="12" t="s">
        <v>74</v>
      </c>
      <c r="AY750" s="149" t="s">
        <v>136</v>
      </c>
    </row>
    <row r="751" spans="2:65" s="12" customFormat="1">
      <c r="B751" s="147"/>
      <c r="D751" s="148" t="s">
        <v>144</v>
      </c>
      <c r="E751" s="149" t="s">
        <v>1</v>
      </c>
      <c r="F751" s="150" t="s">
        <v>233</v>
      </c>
      <c r="H751" s="149" t="s">
        <v>1</v>
      </c>
      <c r="L751" s="147"/>
      <c r="M751" s="151"/>
      <c r="T751" s="152"/>
      <c r="AT751" s="149" t="s">
        <v>144</v>
      </c>
      <c r="AU751" s="149" t="s">
        <v>84</v>
      </c>
      <c r="AV751" s="12" t="s">
        <v>82</v>
      </c>
      <c r="AW751" s="12" t="s">
        <v>32</v>
      </c>
      <c r="AX751" s="12" t="s">
        <v>74</v>
      </c>
      <c r="AY751" s="149" t="s">
        <v>136</v>
      </c>
    </row>
    <row r="752" spans="2:65" s="12" customFormat="1">
      <c r="B752" s="147"/>
      <c r="D752" s="148" t="s">
        <v>144</v>
      </c>
      <c r="E752" s="149" t="s">
        <v>1</v>
      </c>
      <c r="F752" s="150" t="s">
        <v>681</v>
      </c>
      <c r="H752" s="149" t="s">
        <v>1</v>
      </c>
      <c r="L752" s="147"/>
      <c r="M752" s="151"/>
      <c r="T752" s="152"/>
      <c r="AT752" s="149" t="s">
        <v>144</v>
      </c>
      <c r="AU752" s="149" t="s">
        <v>84</v>
      </c>
      <c r="AV752" s="12" t="s">
        <v>82</v>
      </c>
      <c r="AW752" s="12" t="s">
        <v>32</v>
      </c>
      <c r="AX752" s="12" t="s">
        <v>74</v>
      </c>
      <c r="AY752" s="149" t="s">
        <v>136</v>
      </c>
    </row>
    <row r="753" spans="2:65" s="13" customFormat="1">
      <c r="B753" s="153"/>
      <c r="D753" s="148" t="s">
        <v>144</v>
      </c>
      <c r="E753" s="154" t="s">
        <v>1</v>
      </c>
      <c r="F753" s="155" t="s">
        <v>682</v>
      </c>
      <c r="H753" s="156">
        <v>12.96</v>
      </c>
      <c r="L753" s="153"/>
      <c r="M753" s="157"/>
      <c r="T753" s="158"/>
      <c r="AT753" s="154" t="s">
        <v>144</v>
      </c>
      <c r="AU753" s="154" t="s">
        <v>84</v>
      </c>
      <c r="AV753" s="13" t="s">
        <v>84</v>
      </c>
      <c r="AW753" s="13" t="s">
        <v>32</v>
      </c>
      <c r="AX753" s="13" t="s">
        <v>74</v>
      </c>
      <c r="AY753" s="154" t="s">
        <v>136</v>
      </c>
    </row>
    <row r="754" spans="2:65" s="13" customFormat="1">
      <c r="B754" s="153"/>
      <c r="D754" s="148" t="s">
        <v>144</v>
      </c>
      <c r="E754" s="154" t="s">
        <v>1</v>
      </c>
      <c r="F754" s="155" t="s">
        <v>683</v>
      </c>
      <c r="H754" s="156">
        <v>5.25</v>
      </c>
      <c r="L754" s="153"/>
      <c r="M754" s="157"/>
      <c r="T754" s="158"/>
      <c r="AT754" s="154" t="s">
        <v>144</v>
      </c>
      <c r="AU754" s="154" t="s">
        <v>84</v>
      </c>
      <c r="AV754" s="13" t="s">
        <v>84</v>
      </c>
      <c r="AW754" s="13" t="s">
        <v>32</v>
      </c>
      <c r="AX754" s="13" t="s">
        <v>74</v>
      </c>
      <c r="AY754" s="154" t="s">
        <v>136</v>
      </c>
    </row>
    <row r="755" spans="2:65" s="14" customFormat="1">
      <c r="B755" s="159"/>
      <c r="D755" s="148" t="s">
        <v>144</v>
      </c>
      <c r="E755" s="160" t="s">
        <v>1</v>
      </c>
      <c r="F755" s="161" t="s">
        <v>146</v>
      </c>
      <c r="H755" s="162">
        <v>18.21</v>
      </c>
      <c r="L755" s="159"/>
      <c r="M755" s="163"/>
      <c r="T755" s="164"/>
      <c r="AT755" s="160" t="s">
        <v>144</v>
      </c>
      <c r="AU755" s="160" t="s">
        <v>84</v>
      </c>
      <c r="AV755" s="14" t="s">
        <v>142</v>
      </c>
      <c r="AW755" s="14" t="s">
        <v>32</v>
      </c>
      <c r="AX755" s="14" t="s">
        <v>82</v>
      </c>
      <c r="AY755" s="160" t="s">
        <v>136</v>
      </c>
    </row>
    <row r="756" spans="2:65" s="1" customFormat="1" ht="14.4" customHeight="1">
      <c r="B756" s="134"/>
      <c r="C756" s="135" t="s">
        <v>684</v>
      </c>
      <c r="D756" s="135" t="s">
        <v>138</v>
      </c>
      <c r="E756" s="136" t="s">
        <v>685</v>
      </c>
      <c r="F756" s="137" t="s">
        <v>686</v>
      </c>
      <c r="G756" s="138" t="s">
        <v>277</v>
      </c>
      <c r="H756" s="139">
        <v>1.296</v>
      </c>
      <c r="I756" s="140"/>
      <c r="J756" s="140">
        <f>ROUND(I756*H756,2)</f>
        <v>0</v>
      </c>
      <c r="K756" s="141"/>
      <c r="L756" s="28"/>
      <c r="M756" s="142" t="s">
        <v>1</v>
      </c>
      <c r="N756" s="111" t="s">
        <v>39</v>
      </c>
      <c r="O756" s="143">
        <v>1.4650000000000001</v>
      </c>
      <c r="P756" s="143">
        <f>O756*H756</f>
        <v>1.8986400000000001</v>
      </c>
      <c r="Q756" s="143">
        <v>0</v>
      </c>
      <c r="R756" s="143">
        <f>Q756*H756</f>
        <v>0</v>
      </c>
      <c r="S756" s="143">
        <v>0</v>
      </c>
      <c r="T756" s="144">
        <f>S756*H756</f>
        <v>0</v>
      </c>
      <c r="AR756" s="145" t="s">
        <v>142</v>
      </c>
      <c r="AT756" s="145" t="s">
        <v>138</v>
      </c>
      <c r="AU756" s="145" t="s">
        <v>84</v>
      </c>
      <c r="AY756" s="16" t="s">
        <v>136</v>
      </c>
      <c r="BE756" s="146">
        <f>IF(N756="základní",J756,0)</f>
        <v>0</v>
      </c>
      <c r="BF756" s="146">
        <f>IF(N756="snížená",J756,0)</f>
        <v>0</v>
      </c>
      <c r="BG756" s="146">
        <f>IF(N756="zákl. přenesená",J756,0)</f>
        <v>0</v>
      </c>
      <c r="BH756" s="146">
        <f>IF(N756="sníž. přenesená",J756,0)</f>
        <v>0</v>
      </c>
      <c r="BI756" s="146">
        <f>IF(N756="nulová",J756,0)</f>
        <v>0</v>
      </c>
      <c r="BJ756" s="16" t="s">
        <v>82</v>
      </c>
      <c r="BK756" s="146">
        <f>ROUND(I756*H756,2)</f>
        <v>0</v>
      </c>
      <c r="BL756" s="16" t="s">
        <v>142</v>
      </c>
      <c r="BM756" s="145" t="s">
        <v>687</v>
      </c>
    </row>
    <row r="757" spans="2:65" s="12" customFormat="1">
      <c r="B757" s="147"/>
      <c r="D757" s="148" t="s">
        <v>144</v>
      </c>
      <c r="E757" s="149" t="s">
        <v>1</v>
      </c>
      <c r="F757" s="150" t="s">
        <v>145</v>
      </c>
      <c r="H757" s="149" t="s">
        <v>1</v>
      </c>
      <c r="L757" s="147"/>
      <c r="M757" s="151"/>
      <c r="T757" s="152"/>
      <c r="AT757" s="149" t="s">
        <v>144</v>
      </c>
      <c r="AU757" s="149" t="s">
        <v>84</v>
      </c>
      <c r="AV757" s="12" t="s">
        <v>82</v>
      </c>
      <c r="AW757" s="12" t="s">
        <v>32</v>
      </c>
      <c r="AX757" s="12" t="s">
        <v>74</v>
      </c>
      <c r="AY757" s="149" t="s">
        <v>136</v>
      </c>
    </row>
    <row r="758" spans="2:65" s="12" customFormat="1">
      <c r="B758" s="147"/>
      <c r="D758" s="148" t="s">
        <v>144</v>
      </c>
      <c r="E758" s="149" t="s">
        <v>1</v>
      </c>
      <c r="F758" s="150" t="s">
        <v>233</v>
      </c>
      <c r="H758" s="149" t="s">
        <v>1</v>
      </c>
      <c r="L758" s="147"/>
      <c r="M758" s="151"/>
      <c r="T758" s="152"/>
      <c r="AT758" s="149" t="s">
        <v>144</v>
      </c>
      <c r="AU758" s="149" t="s">
        <v>84</v>
      </c>
      <c r="AV758" s="12" t="s">
        <v>82</v>
      </c>
      <c r="AW758" s="12" t="s">
        <v>32</v>
      </c>
      <c r="AX758" s="12" t="s">
        <v>74</v>
      </c>
      <c r="AY758" s="149" t="s">
        <v>136</v>
      </c>
    </row>
    <row r="759" spans="2:65" s="13" customFormat="1">
      <c r="B759" s="153"/>
      <c r="D759" s="148" t="s">
        <v>144</v>
      </c>
      <c r="E759" s="154" t="s">
        <v>1</v>
      </c>
      <c r="F759" s="155" t="s">
        <v>688</v>
      </c>
      <c r="H759" s="156">
        <v>1.2960000000000003</v>
      </c>
      <c r="L759" s="153"/>
      <c r="M759" s="157"/>
      <c r="T759" s="158"/>
      <c r="AT759" s="154" t="s">
        <v>144</v>
      </c>
      <c r="AU759" s="154" t="s">
        <v>84</v>
      </c>
      <c r="AV759" s="13" t="s">
        <v>84</v>
      </c>
      <c r="AW759" s="13" t="s">
        <v>32</v>
      </c>
      <c r="AX759" s="13" t="s">
        <v>74</v>
      </c>
      <c r="AY759" s="154" t="s">
        <v>136</v>
      </c>
    </row>
    <row r="760" spans="2:65" s="14" customFormat="1">
      <c r="B760" s="159"/>
      <c r="D760" s="148" t="s">
        <v>144</v>
      </c>
      <c r="E760" s="160" t="s">
        <v>1</v>
      </c>
      <c r="F760" s="161" t="s">
        <v>146</v>
      </c>
      <c r="H760" s="162">
        <v>1.2960000000000003</v>
      </c>
      <c r="L760" s="159"/>
      <c r="M760" s="163"/>
      <c r="T760" s="164"/>
      <c r="AT760" s="160" t="s">
        <v>144</v>
      </c>
      <c r="AU760" s="160" t="s">
        <v>84</v>
      </c>
      <c r="AV760" s="14" t="s">
        <v>142</v>
      </c>
      <c r="AW760" s="14" t="s">
        <v>32</v>
      </c>
      <c r="AX760" s="14" t="s">
        <v>82</v>
      </c>
      <c r="AY760" s="160" t="s">
        <v>136</v>
      </c>
    </row>
    <row r="761" spans="2:65" s="1" customFormat="1" ht="14.4" customHeight="1">
      <c r="B761" s="134"/>
      <c r="C761" s="135" t="s">
        <v>689</v>
      </c>
      <c r="D761" s="135" t="s">
        <v>138</v>
      </c>
      <c r="E761" s="136" t="s">
        <v>690</v>
      </c>
      <c r="F761" s="137" t="s">
        <v>691</v>
      </c>
      <c r="G761" s="138" t="s">
        <v>277</v>
      </c>
      <c r="H761" s="139">
        <v>0.88</v>
      </c>
      <c r="I761" s="140"/>
      <c r="J761" s="140">
        <f>ROUND(I761*H761,2)</f>
        <v>0</v>
      </c>
      <c r="K761" s="141"/>
      <c r="L761" s="28"/>
      <c r="M761" s="142" t="s">
        <v>1</v>
      </c>
      <c r="N761" s="111" t="s">
        <v>39</v>
      </c>
      <c r="O761" s="143">
        <v>1.208</v>
      </c>
      <c r="P761" s="143">
        <f>O761*H761</f>
        <v>1.06304</v>
      </c>
      <c r="Q761" s="143">
        <v>0</v>
      </c>
      <c r="R761" s="143">
        <f>Q761*H761</f>
        <v>0</v>
      </c>
      <c r="S761" s="143">
        <v>0</v>
      </c>
      <c r="T761" s="144">
        <f>S761*H761</f>
        <v>0</v>
      </c>
      <c r="AR761" s="145" t="s">
        <v>142</v>
      </c>
      <c r="AT761" s="145" t="s">
        <v>138</v>
      </c>
      <c r="AU761" s="145" t="s">
        <v>84</v>
      </c>
      <c r="AY761" s="16" t="s">
        <v>136</v>
      </c>
      <c r="BE761" s="146">
        <f>IF(N761="základní",J761,0)</f>
        <v>0</v>
      </c>
      <c r="BF761" s="146">
        <f>IF(N761="snížená",J761,0)</f>
        <v>0</v>
      </c>
      <c r="BG761" s="146">
        <f>IF(N761="zákl. přenesená",J761,0)</f>
        <v>0</v>
      </c>
      <c r="BH761" s="146">
        <f>IF(N761="sníž. přenesená",J761,0)</f>
        <v>0</v>
      </c>
      <c r="BI761" s="146">
        <f>IF(N761="nulová",J761,0)</f>
        <v>0</v>
      </c>
      <c r="BJ761" s="16" t="s">
        <v>82</v>
      </c>
      <c r="BK761" s="146">
        <f>ROUND(I761*H761,2)</f>
        <v>0</v>
      </c>
      <c r="BL761" s="16" t="s">
        <v>142</v>
      </c>
      <c r="BM761" s="145" t="s">
        <v>692</v>
      </c>
    </row>
    <row r="762" spans="2:65" s="12" customFormat="1">
      <c r="B762" s="147"/>
      <c r="D762" s="148" t="s">
        <v>144</v>
      </c>
      <c r="E762" s="149" t="s">
        <v>1</v>
      </c>
      <c r="F762" s="150" t="s">
        <v>145</v>
      </c>
      <c r="H762" s="149" t="s">
        <v>1</v>
      </c>
      <c r="L762" s="147"/>
      <c r="M762" s="151"/>
      <c r="T762" s="152"/>
      <c r="AT762" s="149" t="s">
        <v>144</v>
      </c>
      <c r="AU762" s="149" t="s">
        <v>84</v>
      </c>
      <c r="AV762" s="12" t="s">
        <v>82</v>
      </c>
      <c r="AW762" s="12" t="s">
        <v>32</v>
      </c>
      <c r="AX762" s="12" t="s">
        <v>74</v>
      </c>
      <c r="AY762" s="149" t="s">
        <v>136</v>
      </c>
    </row>
    <row r="763" spans="2:65" s="12" customFormat="1">
      <c r="B763" s="147"/>
      <c r="D763" s="148" t="s">
        <v>144</v>
      </c>
      <c r="E763" s="149" t="s">
        <v>1</v>
      </c>
      <c r="F763" s="150" t="s">
        <v>233</v>
      </c>
      <c r="H763" s="149" t="s">
        <v>1</v>
      </c>
      <c r="L763" s="147"/>
      <c r="M763" s="151"/>
      <c r="T763" s="152"/>
      <c r="AT763" s="149" t="s">
        <v>144</v>
      </c>
      <c r="AU763" s="149" t="s">
        <v>84</v>
      </c>
      <c r="AV763" s="12" t="s">
        <v>82</v>
      </c>
      <c r="AW763" s="12" t="s">
        <v>32</v>
      </c>
      <c r="AX763" s="12" t="s">
        <v>74</v>
      </c>
      <c r="AY763" s="149" t="s">
        <v>136</v>
      </c>
    </row>
    <row r="764" spans="2:65" s="13" customFormat="1">
      <c r="B764" s="153"/>
      <c r="D764" s="148" t="s">
        <v>144</v>
      </c>
      <c r="E764" s="154" t="s">
        <v>1</v>
      </c>
      <c r="F764" s="155" t="s">
        <v>693</v>
      </c>
      <c r="H764" s="156">
        <v>0.44799999999999995</v>
      </c>
      <c r="L764" s="153"/>
      <c r="M764" s="157"/>
      <c r="T764" s="158"/>
      <c r="AT764" s="154" t="s">
        <v>144</v>
      </c>
      <c r="AU764" s="154" t="s">
        <v>84</v>
      </c>
      <c r="AV764" s="13" t="s">
        <v>84</v>
      </c>
      <c r="AW764" s="13" t="s">
        <v>32</v>
      </c>
      <c r="AX764" s="13" t="s">
        <v>74</v>
      </c>
      <c r="AY764" s="154" t="s">
        <v>136</v>
      </c>
    </row>
    <row r="765" spans="2:65" s="13" customFormat="1">
      <c r="B765" s="153"/>
      <c r="D765" s="148" t="s">
        <v>144</v>
      </c>
      <c r="E765" s="154" t="s">
        <v>1</v>
      </c>
      <c r="F765" s="155" t="s">
        <v>694</v>
      </c>
      <c r="H765" s="156">
        <v>0.43200000000000005</v>
      </c>
      <c r="L765" s="153"/>
      <c r="M765" s="157"/>
      <c r="T765" s="158"/>
      <c r="AT765" s="154" t="s">
        <v>144</v>
      </c>
      <c r="AU765" s="154" t="s">
        <v>84</v>
      </c>
      <c r="AV765" s="13" t="s">
        <v>84</v>
      </c>
      <c r="AW765" s="13" t="s">
        <v>32</v>
      </c>
      <c r="AX765" s="13" t="s">
        <v>74</v>
      </c>
      <c r="AY765" s="154" t="s">
        <v>136</v>
      </c>
    </row>
    <row r="766" spans="2:65" s="14" customFormat="1">
      <c r="B766" s="159"/>
      <c r="D766" s="148" t="s">
        <v>144</v>
      </c>
      <c r="E766" s="160" t="s">
        <v>1</v>
      </c>
      <c r="F766" s="161" t="s">
        <v>146</v>
      </c>
      <c r="H766" s="162">
        <v>0.88</v>
      </c>
      <c r="L766" s="159"/>
      <c r="M766" s="163"/>
      <c r="T766" s="164"/>
      <c r="AT766" s="160" t="s">
        <v>144</v>
      </c>
      <c r="AU766" s="160" t="s">
        <v>84</v>
      </c>
      <c r="AV766" s="14" t="s">
        <v>142</v>
      </c>
      <c r="AW766" s="14" t="s">
        <v>32</v>
      </c>
      <c r="AX766" s="14" t="s">
        <v>82</v>
      </c>
      <c r="AY766" s="160" t="s">
        <v>136</v>
      </c>
    </row>
    <row r="767" spans="2:65" s="1" customFormat="1" ht="19.75" customHeight="1">
      <c r="B767" s="134"/>
      <c r="C767" s="135" t="s">
        <v>695</v>
      </c>
      <c r="D767" s="135" t="s">
        <v>138</v>
      </c>
      <c r="E767" s="136" t="s">
        <v>696</v>
      </c>
      <c r="F767" s="137" t="s">
        <v>697</v>
      </c>
      <c r="G767" s="138" t="s">
        <v>185</v>
      </c>
      <c r="H767" s="139">
        <v>33.74</v>
      </c>
      <c r="I767" s="140"/>
      <c r="J767" s="140">
        <f>ROUND(I767*H767,2)</f>
        <v>0</v>
      </c>
      <c r="K767" s="141"/>
      <c r="L767" s="28"/>
      <c r="M767" s="142" t="s">
        <v>1</v>
      </c>
      <c r="N767" s="111" t="s">
        <v>39</v>
      </c>
      <c r="O767" s="143">
        <v>0.89800000000000002</v>
      </c>
      <c r="P767" s="143">
        <f>O767*H767</f>
        <v>30.298520000000003</v>
      </c>
      <c r="Q767" s="143">
        <v>7.8799999999999999E-3</v>
      </c>
      <c r="R767" s="143">
        <f>Q767*H767</f>
        <v>0.26587120000000003</v>
      </c>
      <c r="S767" s="143">
        <v>0</v>
      </c>
      <c r="T767" s="144">
        <f>S767*H767</f>
        <v>0</v>
      </c>
      <c r="AR767" s="145" t="s">
        <v>142</v>
      </c>
      <c r="AT767" s="145" t="s">
        <v>138</v>
      </c>
      <c r="AU767" s="145" t="s">
        <v>84</v>
      </c>
      <c r="AY767" s="16" t="s">
        <v>136</v>
      </c>
      <c r="BE767" s="146">
        <f>IF(N767="základní",J767,0)</f>
        <v>0</v>
      </c>
      <c r="BF767" s="146">
        <f>IF(N767="snížená",J767,0)</f>
        <v>0</v>
      </c>
      <c r="BG767" s="146">
        <f>IF(N767="zákl. přenesená",J767,0)</f>
        <v>0</v>
      </c>
      <c r="BH767" s="146">
        <f>IF(N767="sníž. přenesená",J767,0)</f>
        <v>0</v>
      </c>
      <c r="BI767" s="146">
        <f>IF(N767="nulová",J767,0)</f>
        <v>0</v>
      </c>
      <c r="BJ767" s="16" t="s">
        <v>82</v>
      </c>
      <c r="BK767" s="146">
        <f>ROUND(I767*H767,2)</f>
        <v>0</v>
      </c>
      <c r="BL767" s="16" t="s">
        <v>142</v>
      </c>
      <c r="BM767" s="145" t="s">
        <v>698</v>
      </c>
    </row>
    <row r="768" spans="2:65" s="12" customFormat="1">
      <c r="B768" s="147"/>
      <c r="D768" s="148" t="s">
        <v>144</v>
      </c>
      <c r="E768" s="149" t="s">
        <v>1</v>
      </c>
      <c r="F768" s="150" t="s">
        <v>145</v>
      </c>
      <c r="H768" s="149" t="s">
        <v>1</v>
      </c>
      <c r="L768" s="147"/>
      <c r="M768" s="151"/>
      <c r="T768" s="152"/>
      <c r="AT768" s="149" t="s">
        <v>144</v>
      </c>
      <c r="AU768" s="149" t="s">
        <v>84</v>
      </c>
      <c r="AV768" s="12" t="s">
        <v>82</v>
      </c>
      <c r="AW768" s="12" t="s">
        <v>32</v>
      </c>
      <c r="AX768" s="12" t="s">
        <v>74</v>
      </c>
      <c r="AY768" s="149" t="s">
        <v>136</v>
      </c>
    </row>
    <row r="769" spans="2:65" s="12" customFormat="1">
      <c r="B769" s="147"/>
      <c r="D769" s="148" t="s">
        <v>144</v>
      </c>
      <c r="E769" s="149" t="s">
        <v>1</v>
      </c>
      <c r="F769" s="150" t="s">
        <v>233</v>
      </c>
      <c r="H769" s="149" t="s">
        <v>1</v>
      </c>
      <c r="L769" s="147"/>
      <c r="M769" s="151"/>
      <c r="T769" s="152"/>
      <c r="AT769" s="149" t="s">
        <v>144</v>
      </c>
      <c r="AU769" s="149" t="s">
        <v>84</v>
      </c>
      <c r="AV769" s="12" t="s">
        <v>82</v>
      </c>
      <c r="AW769" s="12" t="s">
        <v>32</v>
      </c>
      <c r="AX769" s="12" t="s">
        <v>74</v>
      </c>
      <c r="AY769" s="149" t="s">
        <v>136</v>
      </c>
    </row>
    <row r="770" spans="2:65" s="13" customFormat="1">
      <c r="B770" s="153"/>
      <c r="D770" s="148" t="s">
        <v>144</v>
      </c>
      <c r="E770" s="154" t="s">
        <v>1</v>
      </c>
      <c r="F770" s="155" t="s">
        <v>699</v>
      </c>
      <c r="H770" s="156">
        <v>1.4400000000000002</v>
      </c>
      <c r="L770" s="153"/>
      <c r="M770" s="157"/>
      <c r="T770" s="158"/>
      <c r="AT770" s="154" t="s">
        <v>144</v>
      </c>
      <c r="AU770" s="154" t="s">
        <v>84</v>
      </c>
      <c r="AV770" s="13" t="s">
        <v>84</v>
      </c>
      <c r="AW770" s="13" t="s">
        <v>32</v>
      </c>
      <c r="AX770" s="13" t="s">
        <v>74</v>
      </c>
      <c r="AY770" s="154" t="s">
        <v>136</v>
      </c>
    </row>
    <row r="771" spans="2:65" s="13" customFormat="1">
      <c r="B771" s="153"/>
      <c r="D771" s="148" t="s">
        <v>144</v>
      </c>
      <c r="E771" s="154" t="s">
        <v>1</v>
      </c>
      <c r="F771" s="155" t="s">
        <v>700</v>
      </c>
      <c r="H771" s="156">
        <v>2.1</v>
      </c>
      <c r="L771" s="153"/>
      <c r="M771" s="157"/>
      <c r="T771" s="158"/>
      <c r="AT771" s="154" t="s">
        <v>144</v>
      </c>
      <c r="AU771" s="154" t="s">
        <v>84</v>
      </c>
      <c r="AV771" s="13" t="s">
        <v>84</v>
      </c>
      <c r="AW771" s="13" t="s">
        <v>32</v>
      </c>
      <c r="AX771" s="13" t="s">
        <v>74</v>
      </c>
      <c r="AY771" s="154" t="s">
        <v>136</v>
      </c>
    </row>
    <row r="772" spans="2:65" s="13" customFormat="1">
      <c r="B772" s="153"/>
      <c r="D772" s="148" t="s">
        <v>144</v>
      </c>
      <c r="E772" s="154" t="s">
        <v>1</v>
      </c>
      <c r="F772" s="155" t="s">
        <v>701</v>
      </c>
      <c r="H772" s="156">
        <v>1.4</v>
      </c>
      <c r="L772" s="153"/>
      <c r="M772" s="157"/>
      <c r="T772" s="158"/>
      <c r="AT772" s="154" t="s">
        <v>144</v>
      </c>
      <c r="AU772" s="154" t="s">
        <v>84</v>
      </c>
      <c r="AV772" s="13" t="s">
        <v>84</v>
      </c>
      <c r="AW772" s="13" t="s">
        <v>32</v>
      </c>
      <c r="AX772" s="13" t="s">
        <v>74</v>
      </c>
      <c r="AY772" s="154" t="s">
        <v>136</v>
      </c>
    </row>
    <row r="773" spans="2:65" s="12" customFormat="1">
      <c r="B773" s="147"/>
      <c r="D773" s="148" t="s">
        <v>144</v>
      </c>
      <c r="E773" s="149" t="s">
        <v>1</v>
      </c>
      <c r="F773" s="150" t="s">
        <v>669</v>
      </c>
      <c r="H773" s="149" t="s">
        <v>1</v>
      </c>
      <c r="L773" s="147"/>
      <c r="M773" s="151"/>
      <c r="T773" s="152"/>
      <c r="AT773" s="149" t="s">
        <v>144</v>
      </c>
      <c r="AU773" s="149" t="s">
        <v>84</v>
      </c>
      <c r="AV773" s="12" t="s">
        <v>82</v>
      </c>
      <c r="AW773" s="12" t="s">
        <v>32</v>
      </c>
      <c r="AX773" s="12" t="s">
        <v>74</v>
      </c>
      <c r="AY773" s="149" t="s">
        <v>136</v>
      </c>
    </row>
    <row r="774" spans="2:65" s="13" customFormat="1">
      <c r="B774" s="153"/>
      <c r="D774" s="148" t="s">
        <v>144</v>
      </c>
      <c r="E774" s="154" t="s">
        <v>1</v>
      </c>
      <c r="F774" s="155" t="s">
        <v>702</v>
      </c>
      <c r="H774" s="156">
        <v>28.8</v>
      </c>
      <c r="L774" s="153"/>
      <c r="M774" s="157"/>
      <c r="T774" s="158"/>
      <c r="AT774" s="154" t="s">
        <v>144</v>
      </c>
      <c r="AU774" s="154" t="s">
        <v>84</v>
      </c>
      <c r="AV774" s="13" t="s">
        <v>84</v>
      </c>
      <c r="AW774" s="13" t="s">
        <v>32</v>
      </c>
      <c r="AX774" s="13" t="s">
        <v>74</v>
      </c>
      <c r="AY774" s="154" t="s">
        <v>136</v>
      </c>
    </row>
    <row r="775" spans="2:65" s="14" customFormat="1">
      <c r="B775" s="159"/>
      <c r="D775" s="148" t="s">
        <v>144</v>
      </c>
      <c r="E775" s="160" t="s">
        <v>1</v>
      </c>
      <c r="F775" s="161" t="s">
        <v>146</v>
      </c>
      <c r="H775" s="162">
        <v>33.74</v>
      </c>
      <c r="L775" s="159"/>
      <c r="M775" s="163"/>
      <c r="T775" s="164"/>
      <c r="AT775" s="160" t="s">
        <v>144</v>
      </c>
      <c r="AU775" s="160" t="s">
        <v>84</v>
      </c>
      <c r="AV775" s="14" t="s">
        <v>142</v>
      </c>
      <c r="AW775" s="14" t="s">
        <v>32</v>
      </c>
      <c r="AX775" s="14" t="s">
        <v>82</v>
      </c>
      <c r="AY775" s="160" t="s">
        <v>136</v>
      </c>
    </row>
    <row r="776" spans="2:65" s="1" customFormat="1" ht="19.75" customHeight="1">
      <c r="B776" s="134"/>
      <c r="C776" s="135" t="s">
        <v>703</v>
      </c>
      <c r="D776" s="135" t="s">
        <v>138</v>
      </c>
      <c r="E776" s="136" t="s">
        <v>704</v>
      </c>
      <c r="F776" s="137" t="s">
        <v>705</v>
      </c>
      <c r="G776" s="138" t="s">
        <v>185</v>
      </c>
      <c r="H776" s="139">
        <v>33.74</v>
      </c>
      <c r="I776" s="140"/>
      <c r="J776" s="140">
        <f>ROUND(I776*H776,2)</f>
        <v>0</v>
      </c>
      <c r="K776" s="141"/>
      <c r="L776" s="28"/>
      <c r="M776" s="142" t="s">
        <v>1</v>
      </c>
      <c r="N776" s="111" t="s">
        <v>39</v>
      </c>
      <c r="O776" s="143">
        <v>0.32200000000000001</v>
      </c>
      <c r="P776" s="143">
        <f>O776*H776</f>
        <v>10.864280000000001</v>
      </c>
      <c r="Q776" s="143">
        <v>0</v>
      </c>
      <c r="R776" s="143">
        <f>Q776*H776</f>
        <v>0</v>
      </c>
      <c r="S776" s="143">
        <v>0</v>
      </c>
      <c r="T776" s="144">
        <f>S776*H776</f>
        <v>0</v>
      </c>
      <c r="AR776" s="145" t="s">
        <v>142</v>
      </c>
      <c r="AT776" s="145" t="s">
        <v>138</v>
      </c>
      <c r="AU776" s="145" t="s">
        <v>84</v>
      </c>
      <c r="AY776" s="16" t="s">
        <v>136</v>
      </c>
      <c r="BE776" s="146">
        <f>IF(N776="základní",J776,0)</f>
        <v>0</v>
      </c>
      <c r="BF776" s="146">
        <f>IF(N776="snížená",J776,0)</f>
        <v>0</v>
      </c>
      <c r="BG776" s="146">
        <f>IF(N776="zákl. přenesená",J776,0)</f>
        <v>0</v>
      </c>
      <c r="BH776" s="146">
        <f>IF(N776="sníž. přenesená",J776,0)</f>
        <v>0</v>
      </c>
      <c r="BI776" s="146">
        <f>IF(N776="nulová",J776,0)</f>
        <v>0</v>
      </c>
      <c r="BJ776" s="16" t="s">
        <v>82</v>
      </c>
      <c r="BK776" s="146">
        <f>ROUND(I776*H776,2)</f>
        <v>0</v>
      </c>
      <c r="BL776" s="16" t="s">
        <v>142</v>
      </c>
      <c r="BM776" s="145" t="s">
        <v>706</v>
      </c>
    </row>
    <row r="777" spans="2:65" s="12" customFormat="1">
      <c r="B777" s="147"/>
      <c r="D777" s="148" t="s">
        <v>144</v>
      </c>
      <c r="E777" s="149" t="s">
        <v>1</v>
      </c>
      <c r="F777" s="150" t="s">
        <v>145</v>
      </c>
      <c r="H777" s="149" t="s">
        <v>1</v>
      </c>
      <c r="L777" s="147"/>
      <c r="M777" s="151"/>
      <c r="T777" s="152"/>
      <c r="AT777" s="149" t="s">
        <v>144</v>
      </c>
      <c r="AU777" s="149" t="s">
        <v>84</v>
      </c>
      <c r="AV777" s="12" t="s">
        <v>82</v>
      </c>
      <c r="AW777" s="12" t="s">
        <v>32</v>
      </c>
      <c r="AX777" s="12" t="s">
        <v>74</v>
      </c>
      <c r="AY777" s="149" t="s">
        <v>136</v>
      </c>
    </row>
    <row r="778" spans="2:65" s="12" customFormat="1">
      <c r="B778" s="147"/>
      <c r="D778" s="148" t="s">
        <v>144</v>
      </c>
      <c r="E778" s="149" t="s">
        <v>1</v>
      </c>
      <c r="F778" s="150" t="s">
        <v>233</v>
      </c>
      <c r="H778" s="149" t="s">
        <v>1</v>
      </c>
      <c r="L778" s="147"/>
      <c r="M778" s="151"/>
      <c r="T778" s="152"/>
      <c r="AT778" s="149" t="s">
        <v>144</v>
      </c>
      <c r="AU778" s="149" t="s">
        <v>84</v>
      </c>
      <c r="AV778" s="12" t="s">
        <v>82</v>
      </c>
      <c r="AW778" s="12" t="s">
        <v>32</v>
      </c>
      <c r="AX778" s="12" t="s">
        <v>74</v>
      </c>
      <c r="AY778" s="149" t="s">
        <v>136</v>
      </c>
    </row>
    <row r="779" spans="2:65" s="13" customFormat="1">
      <c r="B779" s="153"/>
      <c r="D779" s="148" t="s">
        <v>144</v>
      </c>
      <c r="E779" s="154" t="s">
        <v>1</v>
      </c>
      <c r="F779" s="155" t="s">
        <v>699</v>
      </c>
      <c r="H779" s="156">
        <v>1.4400000000000002</v>
      </c>
      <c r="L779" s="153"/>
      <c r="M779" s="157"/>
      <c r="T779" s="158"/>
      <c r="AT779" s="154" t="s">
        <v>144</v>
      </c>
      <c r="AU779" s="154" t="s">
        <v>84</v>
      </c>
      <c r="AV779" s="13" t="s">
        <v>84</v>
      </c>
      <c r="AW779" s="13" t="s">
        <v>32</v>
      </c>
      <c r="AX779" s="13" t="s">
        <v>74</v>
      </c>
      <c r="AY779" s="154" t="s">
        <v>136</v>
      </c>
    </row>
    <row r="780" spans="2:65" s="13" customFormat="1">
      <c r="B780" s="153"/>
      <c r="D780" s="148" t="s">
        <v>144</v>
      </c>
      <c r="E780" s="154" t="s">
        <v>1</v>
      </c>
      <c r="F780" s="155" t="s">
        <v>700</v>
      </c>
      <c r="H780" s="156">
        <v>2.1</v>
      </c>
      <c r="L780" s="153"/>
      <c r="M780" s="157"/>
      <c r="T780" s="158"/>
      <c r="AT780" s="154" t="s">
        <v>144</v>
      </c>
      <c r="AU780" s="154" t="s">
        <v>84</v>
      </c>
      <c r="AV780" s="13" t="s">
        <v>84</v>
      </c>
      <c r="AW780" s="13" t="s">
        <v>32</v>
      </c>
      <c r="AX780" s="13" t="s">
        <v>74</v>
      </c>
      <c r="AY780" s="154" t="s">
        <v>136</v>
      </c>
    </row>
    <row r="781" spans="2:65" s="13" customFormat="1">
      <c r="B781" s="153"/>
      <c r="D781" s="148" t="s">
        <v>144</v>
      </c>
      <c r="E781" s="154" t="s">
        <v>1</v>
      </c>
      <c r="F781" s="155" t="s">
        <v>701</v>
      </c>
      <c r="H781" s="156">
        <v>1.4</v>
      </c>
      <c r="L781" s="153"/>
      <c r="M781" s="157"/>
      <c r="T781" s="158"/>
      <c r="AT781" s="154" t="s">
        <v>144</v>
      </c>
      <c r="AU781" s="154" t="s">
        <v>84</v>
      </c>
      <c r="AV781" s="13" t="s">
        <v>84</v>
      </c>
      <c r="AW781" s="13" t="s">
        <v>32</v>
      </c>
      <c r="AX781" s="13" t="s">
        <v>74</v>
      </c>
      <c r="AY781" s="154" t="s">
        <v>136</v>
      </c>
    </row>
    <row r="782" spans="2:65" s="12" customFormat="1">
      <c r="B782" s="147"/>
      <c r="D782" s="148" t="s">
        <v>144</v>
      </c>
      <c r="E782" s="149" t="s">
        <v>1</v>
      </c>
      <c r="F782" s="150" t="s">
        <v>669</v>
      </c>
      <c r="H782" s="149" t="s">
        <v>1</v>
      </c>
      <c r="L782" s="147"/>
      <c r="M782" s="151"/>
      <c r="T782" s="152"/>
      <c r="AT782" s="149" t="s">
        <v>144</v>
      </c>
      <c r="AU782" s="149" t="s">
        <v>84</v>
      </c>
      <c r="AV782" s="12" t="s">
        <v>82</v>
      </c>
      <c r="AW782" s="12" t="s">
        <v>32</v>
      </c>
      <c r="AX782" s="12" t="s">
        <v>74</v>
      </c>
      <c r="AY782" s="149" t="s">
        <v>136</v>
      </c>
    </row>
    <row r="783" spans="2:65" s="13" customFormat="1">
      <c r="B783" s="153"/>
      <c r="D783" s="148" t="s">
        <v>144</v>
      </c>
      <c r="E783" s="154" t="s">
        <v>1</v>
      </c>
      <c r="F783" s="155" t="s">
        <v>702</v>
      </c>
      <c r="H783" s="156">
        <v>28.8</v>
      </c>
      <c r="L783" s="153"/>
      <c r="M783" s="157"/>
      <c r="T783" s="158"/>
      <c r="AT783" s="154" t="s">
        <v>144</v>
      </c>
      <c r="AU783" s="154" t="s">
        <v>84</v>
      </c>
      <c r="AV783" s="13" t="s">
        <v>84</v>
      </c>
      <c r="AW783" s="13" t="s">
        <v>32</v>
      </c>
      <c r="AX783" s="13" t="s">
        <v>74</v>
      </c>
      <c r="AY783" s="154" t="s">
        <v>136</v>
      </c>
    </row>
    <row r="784" spans="2:65" s="14" customFormat="1">
      <c r="B784" s="159"/>
      <c r="D784" s="148" t="s">
        <v>144</v>
      </c>
      <c r="E784" s="160" t="s">
        <v>1</v>
      </c>
      <c r="F784" s="161" t="s">
        <v>146</v>
      </c>
      <c r="H784" s="162">
        <v>33.74</v>
      </c>
      <c r="L784" s="159"/>
      <c r="M784" s="163"/>
      <c r="T784" s="164"/>
      <c r="AT784" s="160" t="s">
        <v>144</v>
      </c>
      <c r="AU784" s="160" t="s">
        <v>84</v>
      </c>
      <c r="AV784" s="14" t="s">
        <v>142</v>
      </c>
      <c r="AW784" s="14" t="s">
        <v>32</v>
      </c>
      <c r="AX784" s="14" t="s">
        <v>82</v>
      </c>
      <c r="AY784" s="160" t="s">
        <v>136</v>
      </c>
    </row>
    <row r="785" spans="2:65" s="1" customFormat="1" ht="14.4" customHeight="1">
      <c r="B785" s="134"/>
      <c r="C785" s="135" t="s">
        <v>707</v>
      </c>
      <c r="D785" s="135" t="s">
        <v>138</v>
      </c>
      <c r="E785" s="136" t="s">
        <v>708</v>
      </c>
      <c r="F785" s="137" t="s">
        <v>709</v>
      </c>
      <c r="G785" s="138" t="s">
        <v>185</v>
      </c>
      <c r="H785" s="139">
        <v>9.1199999999999992</v>
      </c>
      <c r="I785" s="140"/>
      <c r="J785" s="140">
        <f>ROUND(I785*H785,2)</f>
        <v>0</v>
      </c>
      <c r="K785" s="141"/>
      <c r="L785" s="28"/>
      <c r="M785" s="142" t="s">
        <v>1</v>
      </c>
      <c r="N785" s="111" t="s">
        <v>39</v>
      </c>
      <c r="O785" s="143">
        <v>1.077</v>
      </c>
      <c r="P785" s="143">
        <f>O785*H785</f>
        <v>9.822239999999999</v>
      </c>
      <c r="Q785" s="143">
        <v>1.328E-2</v>
      </c>
      <c r="R785" s="143">
        <f>Q785*H785</f>
        <v>0.12111359999999999</v>
      </c>
      <c r="S785" s="143">
        <v>0</v>
      </c>
      <c r="T785" s="144">
        <f>S785*H785</f>
        <v>0</v>
      </c>
      <c r="AR785" s="145" t="s">
        <v>142</v>
      </c>
      <c r="AT785" s="145" t="s">
        <v>138</v>
      </c>
      <c r="AU785" s="145" t="s">
        <v>84</v>
      </c>
      <c r="AY785" s="16" t="s">
        <v>136</v>
      </c>
      <c r="BE785" s="146">
        <f>IF(N785="základní",J785,0)</f>
        <v>0</v>
      </c>
      <c r="BF785" s="146">
        <f>IF(N785="snížená",J785,0)</f>
        <v>0</v>
      </c>
      <c r="BG785" s="146">
        <f>IF(N785="zákl. přenesená",J785,0)</f>
        <v>0</v>
      </c>
      <c r="BH785" s="146">
        <f>IF(N785="sníž. přenesená",J785,0)</f>
        <v>0</v>
      </c>
      <c r="BI785" s="146">
        <f>IF(N785="nulová",J785,0)</f>
        <v>0</v>
      </c>
      <c r="BJ785" s="16" t="s">
        <v>82</v>
      </c>
      <c r="BK785" s="146">
        <f>ROUND(I785*H785,2)</f>
        <v>0</v>
      </c>
      <c r="BL785" s="16" t="s">
        <v>142</v>
      </c>
      <c r="BM785" s="145" t="s">
        <v>710</v>
      </c>
    </row>
    <row r="786" spans="2:65" s="12" customFormat="1">
      <c r="B786" s="147"/>
      <c r="D786" s="148" t="s">
        <v>144</v>
      </c>
      <c r="E786" s="149" t="s">
        <v>1</v>
      </c>
      <c r="F786" s="150" t="s">
        <v>145</v>
      </c>
      <c r="H786" s="149" t="s">
        <v>1</v>
      </c>
      <c r="L786" s="147"/>
      <c r="M786" s="151"/>
      <c r="T786" s="152"/>
      <c r="AT786" s="149" t="s">
        <v>144</v>
      </c>
      <c r="AU786" s="149" t="s">
        <v>84</v>
      </c>
      <c r="AV786" s="12" t="s">
        <v>82</v>
      </c>
      <c r="AW786" s="12" t="s">
        <v>32</v>
      </c>
      <c r="AX786" s="12" t="s">
        <v>74</v>
      </c>
      <c r="AY786" s="149" t="s">
        <v>136</v>
      </c>
    </row>
    <row r="787" spans="2:65" s="12" customFormat="1">
      <c r="B787" s="147"/>
      <c r="D787" s="148" t="s">
        <v>144</v>
      </c>
      <c r="E787" s="149" t="s">
        <v>1</v>
      </c>
      <c r="F787" s="150" t="s">
        <v>233</v>
      </c>
      <c r="H787" s="149" t="s">
        <v>1</v>
      </c>
      <c r="L787" s="147"/>
      <c r="M787" s="151"/>
      <c r="T787" s="152"/>
      <c r="AT787" s="149" t="s">
        <v>144</v>
      </c>
      <c r="AU787" s="149" t="s">
        <v>84</v>
      </c>
      <c r="AV787" s="12" t="s">
        <v>82</v>
      </c>
      <c r="AW787" s="12" t="s">
        <v>32</v>
      </c>
      <c r="AX787" s="12" t="s">
        <v>74</v>
      </c>
      <c r="AY787" s="149" t="s">
        <v>136</v>
      </c>
    </row>
    <row r="788" spans="2:65" s="13" customFormat="1">
      <c r="B788" s="153"/>
      <c r="D788" s="148" t="s">
        <v>144</v>
      </c>
      <c r="E788" s="154" t="s">
        <v>1</v>
      </c>
      <c r="F788" s="155" t="s">
        <v>711</v>
      </c>
      <c r="H788" s="156">
        <v>2.2399999999999998</v>
      </c>
      <c r="L788" s="153"/>
      <c r="M788" s="157"/>
      <c r="T788" s="158"/>
      <c r="AT788" s="154" t="s">
        <v>144</v>
      </c>
      <c r="AU788" s="154" t="s">
        <v>84</v>
      </c>
      <c r="AV788" s="13" t="s">
        <v>84</v>
      </c>
      <c r="AW788" s="13" t="s">
        <v>32</v>
      </c>
      <c r="AX788" s="13" t="s">
        <v>74</v>
      </c>
      <c r="AY788" s="154" t="s">
        <v>136</v>
      </c>
    </row>
    <row r="789" spans="2:65" s="13" customFormat="1">
      <c r="B789" s="153"/>
      <c r="D789" s="148" t="s">
        <v>144</v>
      </c>
      <c r="E789" s="154" t="s">
        <v>1</v>
      </c>
      <c r="F789" s="155" t="s">
        <v>712</v>
      </c>
      <c r="H789" s="156">
        <v>0.64000000000000012</v>
      </c>
      <c r="L789" s="153"/>
      <c r="M789" s="157"/>
      <c r="T789" s="158"/>
      <c r="AT789" s="154" t="s">
        <v>144</v>
      </c>
      <c r="AU789" s="154" t="s">
        <v>84</v>
      </c>
      <c r="AV789" s="13" t="s">
        <v>84</v>
      </c>
      <c r="AW789" s="13" t="s">
        <v>32</v>
      </c>
      <c r="AX789" s="13" t="s">
        <v>74</v>
      </c>
      <c r="AY789" s="154" t="s">
        <v>136</v>
      </c>
    </row>
    <row r="790" spans="2:65" s="13" customFormat="1">
      <c r="B790" s="153"/>
      <c r="D790" s="148" t="s">
        <v>144</v>
      </c>
      <c r="E790" s="154" t="s">
        <v>1</v>
      </c>
      <c r="F790" s="155" t="s">
        <v>713</v>
      </c>
      <c r="H790" s="156">
        <v>5.7600000000000007</v>
      </c>
      <c r="L790" s="153"/>
      <c r="M790" s="157"/>
      <c r="T790" s="158"/>
      <c r="AT790" s="154" t="s">
        <v>144</v>
      </c>
      <c r="AU790" s="154" t="s">
        <v>84</v>
      </c>
      <c r="AV790" s="13" t="s">
        <v>84</v>
      </c>
      <c r="AW790" s="13" t="s">
        <v>32</v>
      </c>
      <c r="AX790" s="13" t="s">
        <v>74</v>
      </c>
      <c r="AY790" s="154" t="s">
        <v>136</v>
      </c>
    </row>
    <row r="791" spans="2:65" s="13" customFormat="1">
      <c r="B791" s="153"/>
      <c r="D791" s="148" t="s">
        <v>144</v>
      </c>
      <c r="E791" s="154" t="s">
        <v>1</v>
      </c>
      <c r="F791" s="155" t="s">
        <v>714</v>
      </c>
      <c r="H791" s="156">
        <v>0.48</v>
      </c>
      <c r="L791" s="153"/>
      <c r="M791" s="157"/>
      <c r="T791" s="158"/>
      <c r="AT791" s="154" t="s">
        <v>144</v>
      </c>
      <c r="AU791" s="154" t="s">
        <v>84</v>
      </c>
      <c r="AV791" s="13" t="s">
        <v>84</v>
      </c>
      <c r="AW791" s="13" t="s">
        <v>32</v>
      </c>
      <c r="AX791" s="13" t="s">
        <v>74</v>
      </c>
      <c r="AY791" s="154" t="s">
        <v>136</v>
      </c>
    </row>
    <row r="792" spans="2:65" s="14" customFormat="1">
      <c r="B792" s="159"/>
      <c r="D792" s="148" t="s">
        <v>144</v>
      </c>
      <c r="E792" s="160" t="s">
        <v>1</v>
      </c>
      <c r="F792" s="161" t="s">
        <v>146</v>
      </c>
      <c r="H792" s="162">
        <v>9.120000000000001</v>
      </c>
      <c r="L792" s="159"/>
      <c r="M792" s="163"/>
      <c r="T792" s="164"/>
      <c r="AT792" s="160" t="s">
        <v>144</v>
      </c>
      <c r="AU792" s="160" t="s">
        <v>84</v>
      </c>
      <c r="AV792" s="14" t="s">
        <v>142</v>
      </c>
      <c r="AW792" s="14" t="s">
        <v>32</v>
      </c>
      <c r="AX792" s="14" t="s">
        <v>82</v>
      </c>
      <c r="AY792" s="160" t="s">
        <v>136</v>
      </c>
    </row>
    <row r="793" spans="2:65" s="1" customFormat="1" ht="14.4" customHeight="1">
      <c r="B793" s="134"/>
      <c r="C793" s="135" t="s">
        <v>715</v>
      </c>
      <c r="D793" s="135" t="s">
        <v>138</v>
      </c>
      <c r="E793" s="136" t="s">
        <v>716</v>
      </c>
      <c r="F793" s="137" t="s">
        <v>717</v>
      </c>
      <c r="G793" s="138" t="s">
        <v>185</v>
      </c>
      <c r="H793" s="139">
        <v>9.1199999999999992</v>
      </c>
      <c r="I793" s="140"/>
      <c r="J793" s="140">
        <f>ROUND(I793*H793,2)</f>
        <v>0</v>
      </c>
      <c r="K793" s="141"/>
      <c r="L793" s="28"/>
      <c r="M793" s="142" t="s">
        <v>1</v>
      </c>
      <c r="N793" s="111" t="s">
        <v>39</v>
      </c>
      <c r="O793" s="143">
        <v>0.38600000000000001</v>
      </c>
      <c r="P793" s="143">
        <f>O793*H793</f>
        <v>3.5203199999999999</v>
      </c>
      <c r="Q793" s="143">
        <v>0</v>
      </c>
      <c r="R793" s="143">
        <f>Q793*H793</f>
        <v>0</v>
      </c>
      <c r="S793" s="143">
        <v>0</v>
      </c>
      <c r="T793" s="144">
        <f>S793*H793</f>
        <v>0</v>
      </c>
      <c r="AR793" s="145" t="s">
        <v>142</v>
      </c>
      <c r="AT793" s="145" t="s">
        <v>138</v>
      </c>
      <c r="AU793" s="145" t="s">
        <v>84</v>
      </c>
      <c r="AY793" s="16" t="s">
        <v>136</v>
      </c>
      <c r="BE793" s="146">
        <f>IF(N793="základní",J793,0)</f>
        <v>0</v>
      </c>
      <c r="BF793" s="146">
        <f>IF(N793="snížená",J793,0)</f>
        <v>0</v>
      </c>
      <c r="BG793" s="146">
        <f>IF(N793="zákl. přenesená",J793,0)</f>
        <v>0</v>
      </c>
      <c r="BH793" s="146">
        <f>IF(N793="sníž. přenesená",J793,0)</f>
        <v>0</v>
      </c>
      <c r="BI793" s="146">
        <f>IF(N793="nulová",J793,0)</f>
        <v>0</v>
      </c>
      <c r="BJ793" s="16" t="s">
        <v>82</v>
      </c>
      <c r="BK793" s="146">
        <f>ROUND(I793*H793,2)</f>
        <v>0</v>
      </c>
      <c r="BL793" s="16" t="s">
        <v>142</v>
      </c>
      <c r="BM793" s="145" t="s">
        <v>718</v>
      </c>
    </row>
    <row r="794" spans="2:65" s="12" customFormat="1">
      <c r="B794" s="147"/>
      <c r="D794" s="148" t="s">
        <v>144</v>
      </c>
      <c r="E794" s="149" t="s">
        <v>1</v>
      </c>
      <c r="F794" s="150" t="s">
        <v>145</v>
      </c>
      <c r="H794" s="149" t="s">
        <v>1</v>
      </c>
      <c r="L794" s="147"/>
      <c r="M794" s="151"/>
      <c r="T794" s="152"/>
      <c r="AT794" s="149" t="s">
        <v>144</v>
      </c>
      <c r="AU794" s="149" t="s">
        <v>84</v>
      </c>
      <c r="AV794" s="12" t="s">
        <v>82</v>
      </c>
      <c r="AW794" s="12" t="s">
        <v>32</v>
      </c>
      <c r="AX794" s="12" t="s">
        <v>74</v>
      </c>
      <c r="AY794" s="149" t="s">
        <v>136</v>
      </c>
    </row>
    <row r="795" spans="2:65" s="12" customFormat="1">
      <c r="B795" s="147"/>
      <c r="D795" s="148" t="s">
        <v>144</v>
      </c>
      <c r="E795" s="149" t="s">
        <v>1</v>
      </c>
      <c r="F795" s="150" t="s">
        <v>233</v>
      </c>
      <c r="H795" s="149" t="s">
        <v>1</v>
      </c>
      <c r="L795" s="147"/>
      <c r="M795" s="151"/>
      <c r="T795" s="152"/>
      <c r="AT795" s="149" t="s">
        <v>144</v>
      </c>
      <c r="AU795" s="149" t="s">
        <v>84</v>
      </c>
      <c r="AV795" s="12" t="s">
        <v>82</v>
      </c>
      <c r="AW795" s="12" t="s">
        <v>32</v>
      </c>
      <c r="AX795" s="12" t="s">
        <v>74</v>
      </c>
      <c r="AY795" s="149" t="s">
        <v>136</v>
      </c>
    </row>
    <row r="796" spans="2:65" s="13" customFormat="1">
      <c r="B796" s="153"/>
      <c r="D796" s="148" t="s">
        <v>144</v>
      </c>
      <c r="E796" s="154" t="s">
        <v>1</v>
      </c>
      <c r="F796" s="155" t="s">
        <v>711</v>
      </c>
      <c r="H796" s="156">
        <v>2.2399999999999998</v>
      </c>
      <c r="L796" s="153"/>
      <c r="M796" s="157"/>
      <c r="T796" s="158"/>
      <c r="AT796" s="154" t="s">
        <v>144</v>
      </c>
      <c r="AU796" s="154" t="s">
        <v>84</v>
      </c>
      <c r="AV796" s="13" t="s">
        <v>84</v>
      </c>
      <c r="AW796" s="13" t="s">
        <v>32</v>
      </c>
      <c r="AX796" s="13" t="s">
        <v>74</v>
      </c>
      <c r="AY796" s="154" t="s">
        <v>136</v>
      </c>
    </row>
    <row r="797" spans="2:65" s="13" customFormat="1">
      <c r="B797" s="153"/>
      <c r="D797" s="148" t="s">
        <v>144</v>
      </c>
      <c r="E797" s="154" t="s">
        <v>1</v>
      </c>
      <c r="F797" s="155" t="s">
        <v>712</v>
      </c>
      <c r="H797" s="156">
        <v>0.64000000000000012</v>
      </c>
      <c r="L797" s="153"/>
      <c r="M797" s="157"/>
      <c r="T797" s="158"/>
      <c r="AT797" s="154" t="s">
        <v>144</v>
      </c>
      <c r="AU797" s="154" t="s">
        <v>84</v>
      </c>
      <c r="AV797" s="13" t="s">
        <v>84</v>
      </c>
      <c r="AW797" s="13" t="s">
        <v>32</v>
      </c>
      <c r="AX797" s="13" t="s">
        <v>74</v>
      </c>
      <c r="AY797" s="154" t="s">
        <v>136</v>
      </c>
    </row>
    <row r="798" spans="2:65" s="13" customFormat="1">
      <c r="B798" s="153"/>
      <c r="D798" s="148" t="s">
        <v>144</v>
      </c>
      <c r="E798" s="154" t="s">
        <v>1</v>
      </c>
      <c r="F798" s="155" t="s">
        <v>713</v>
      </c>
      <c r="H798" s="156">
        <v>5.7600000000000007</v>
      </c>
      <c r="L798" s="153"/>
      <c r="M798" s="157"/>
      <c r="T798" s="158"/>
      <c r="AT798" s="154" t="s">
        <v>144</v>
      </c>
      <c r="AU798" s="154" t="s">
        <v>84</v>
      </c>
      <c r="AV798" s="13" t="s">
        <v>84</v>
      </c>
      <c r="AW798" s="13" t="s">
        <v>32</v>
      </c>
      <c r="AX798" s="13" t="s">
        <v>74</v>
      </c>
      <c r="AY798" s="154" t="s">
        <v>136</v>
      </c>
    </row>
    <row r="799" spans="2:65" s="13" customFormat="1">
      <c r="B799" s="153"/>
      <c r="D799" s="148" t="s">
        <v>144</v>
      </c>
      <c r="E799" s="154" t="s">
        <v>1</v>
      </c>
      <c r="F799" s="155" t="s">
        <v>714</v>
      </c>
      <c r="H799" s="156">
        <v>0.48</v>
      </c>
      <c r="L799" s="153"/>
      <c r="M799" s="157"/>
      <c r="T799" s="158"/>
      <c r="AT799" s="154" t="s">
        <v>144</v>
      </c>
      <c r="AU799" s="154" t="s">
        <v>84</v>
      </c>
      <c r="AV799" s="13" t="s">
        <v>84</v>
      </c>
      <c r="AW799" s="13" t="s">
        <v>32</v>
      </c>
      <c r="AX799" s="13" t="s">
        <v>74</v>
      </c>
      <c r="AY799" s="154" t="s">
        <v>136</v>
      </c>
    </row>
    <row r="800" spans="2:65" s="14" customFormat="1">
      <c r="B800" s="159"/>
      <c r="D800" s="148" t="s">
        <v>144</v>
      </c>
      <c r="E800" s="160" t="s">
        <v>1</v>
      </c>
      <c r="F800" s="161" t="s">
        <v>146</v>
      </c>
      <c r="H800" s="162">
        <v>9.120000000000001</v>
      </c>
      <c r="L800" s="159"/>
      <c r="M800" s="163"/>
      <c r="T800" s="164"/>
      <c r="AT800" s="160" t="s">
        <v>144</v>
      </c>
      <c r="AU800" s="160" t="s">
        <v>84</v>
      </c>
      <c r="AV800" s="14" t="s">
        <v>142</v>
      </c>
      <c r="AW800" s="14" t="s">
        <v>32</v>
      </c>
      <c r="AX800" s="14" t="s">
        <v>82</v>
      </c>
      <c r="AY800" s="160" t="s">
        <v>136</v>
      </c>
    </row>
    <row r="801" spans="2:65" s="1" customFormat="1" ht="14.4" customHeight="1">
      <c r="B801" s="134"/>
      <c r="C801" s="135" t="s">
        <v>719</v>
      </c>
      <c r="D801" s="135" t="s">
        <v>138</v>
      </c>
      <c r="E801" s="136" t="s">
        <v>720</v>
      </c>
      <c r="F801" s="137" t="s">
        <v>721</v>
      </c>
      <c r="G801" s="138" t="s">
        <v>356</v>
      </c>
      <c r="H801" s="139">
        <v>8.5000000000000006E-2</v>
      </c>
      <c r="I801" s="140"/>
      <c r="J801" s="140">
        <f>ROUND(I801*H801,2)</f>
        <v>0</v>
      </c>
      <c r="K801" s="141"/>
      <c r="L801" s="28"/>
      <c r="M801" s="142" t="s">
        <v>1</v>
      </c>
      <c r="N801" s="111" t="s">
        <v>39</v>
      </c>
      <c r="O801" s="143">
        <v>8.109</v>
      </c>
      <c r="P801" s="143">
        <f>O801*H801</f>
        <v>0.68926500000000002</v>
      </c>
      <c r="Q801" s="143">
        <v>1.0506</v>
      </c>
      <c r="R801" s="143">
        <f>Q801*H801</f>
        <v>8.9301000000000005E-2</v>
      </c>
      <c r="S801" s="143">
        <v>0</v>
      </c>
      <c r="T801" s="144">
        <f>S801*H801</f>
        <v>0</v>
      </c>
      <c r="AR801" s="145" t="s">
        <v>142</v>
      </c>
      <c r="AT801" s="145" t="s">
        <v>138</v>
      </c>
      <c r="AU801" s="145" t="s">
        <v>84</v>
      </c>
      <c r="AY801" s="16" t="s">
        <v>136</v>
      </c>
      <c r="BE801" s="146">
        <f>IF(N801="základní",J801,0)</f>
        <v>0</v>
      </c>
      <c r="BF801" s="146">
        <f>IF(N801="snížená",J801,0)</f>
        <v>0</v>
      </c>
      <c r="BG801" s="146">
        <f>IF(N801="zákl. přenesená",J801,0)</f>
        <v>0</v>
      </c>
      <c r="BH801" s="146">
        <f>IF(N801="sníž. přenesená",J801,0)</f>
        <v>0</v>
      </c>
      <c r="BI801" s="146">
        <f>IF(N801="nulová",J801,0)</f>
        <v>0</v>
      </c>
      <c r="BJ801" s="16" t="s">
        <v>82</v>
      </c>
      <c r="BK801" s="146">
        <f>ROUND(I801*H801,2)</f>
        <v>0</v>
      </c>
      <c r="BL801" s="16" t="s">
        <v>142</v>
      </c>
      <c r="BM801" s="145" t="s">
        <v>722</v>
      </c>
    </row>
    <row r="802" spans="2:65" s="12" customFormat="1">
      <c r="B802" s="147"/>
      <c r="D802" s="148" t="s">
        <v>144</v>
      </c>
      <c r="E802" s="149" t="s">
        <v>1</v>
      </c>
      <c r="F802" s="150" t="s">
        <v>145</v>
      </c>
      <c r="H802" s="149" t="s">
        <v>1</v>
      </c>
      <c r="L802" s="147"/>
      <c r="M802" s="151"/>
      <c r="T802" s="152"/>
      <c r="AT802" s="149" t="s">
        <v>144</v>
      </c>
      <c r="AU802" s="149" t="s">
        <v>84</v>
      </c>
      <c r="AV802" s="12" t="s">
        <v>82</v>
      </c>
      <c r="AW802" s="12" t="s">
        <v>32</v>
      </c>
      <c r="AX802" s="12" t="s">
        <v>74</v>
      </c>
      <c r="AY802" s="149" t="s">
        <v>136</v>
      </c>
    </row>
    <row r="803" spans="2:65" s="12" customFormat="1">
      <c r="B803" s="147"/>
      <c r="D803" s="148" t="s">
        <v>144</v>
      </c>
      <c r="E803" s="149" t="s">
        <v>1</v>
      </c>
      <c r="F803" s="150" t="s">
        <v>233</v>
      </c>
      <c r="H803" s="149" t="s">
        <v>1</v>
      </c>
      <c r="L803" s="147"/>
      <c r="M803" s="151"/>
      <c r="T803" s="152"/>
      <c r="AT803" s="149" t="s">
        <v>144</v>
      </c>
      <c r="AU803" s="149" t="s">
        <v>84</v>
      </c>
      <c r="AV803" s="12" t="s">
        <v>82</v>
      </c>
      <c r="AW803" s="12" t="s">
        <v>32</v>
      </c>
      <c r="AX803" s="12" t="s">
        <v>74</v>
      </c>
      <c r="AY803" s="149" t="s">
        <v>136</v>
      </c>
    </row>
    <row r="804" spans="2:65" s="13" customFormat="1">
      <c r="B804" s="153"/>
      <c r="D804" s="148" t="s">
        <v>144</v>
      </c>
      <c r="E804" s="154" t="s">
        <v>1</v>
      </c>
      <c r="F804" s="155" t="s">
        <v>723</v>
      </c>
      <c r="H804" s="156">
        <v>1.9909119999999999E-2</v>
      </c>
      <c r="L804" s="153"/>
      <c r="M804" s="157"/>
      <c r="T804" s="158"/>
      <c r="AT804" s="154" t="s">
        <v>144</v>
      </c>
      <c r="AU804" s="154" t="s">
        <v>84</v>
      </c>
      <c r="AV804" s="13" t="s">
        <v>84</v>
      </c>
      <c r="AW804" s="13" t="s">
        <v>32</v>
      </c>
      <c r="AX804" s="13" t="s">
        <v>74</v>
      </c>
      <c r="AY804" s="154" t="s">
        <v>136</v>
      </c>
    </row>
    <row r="805" spans="2:65" s="13" customFormat="1">
      <c r="B805" s="153"/>
      <c r="D805" s="148" t="s">
        <v>144</v>
      </c>
      <c r="E805" s="154" t="s">
        <v>1</v>
      </c>
      <c r="F805" s="155" t="s">
        <v>724</v>
      </c>
      <c r="H805" s="156">
        <v>6.5326800000000004E-2</v>
      </c>
      <c r="L805" s="153"/>
      <c r="M805" s="157"/>
      <c r="T805" s="158"/>
      <c r="AT805" s="154" t="s">
        <v>144</v>
      </c>
      <c r="AU805" s="154" t="s">
        <v>84</v>
      </c>
      <c r="AV805" s="13" t="s">
        <v>84</v>
      </c>
      <c r="AW805" s="13" t="s">
        <v>32</v>
      </c>
      <c r="AX805" s="13" t="s">
        <v>74</v>
      </c>
      <c r="AY805" s="154" t="s">
        <v>136</v>
      </c>
    </row>
    <row r="806" spans="2:65" s="14" customFormat="1">
      <c r="B806" s="159"/>
      <c r="D806" s="148" t="s">
        <v>144</v>
      </c>
      <c r="E806" s="160" t="s">
        <v>1</v>
      </c>
      <c r="F806" s="161" t="s">
        <v>146</v>
      </c>
      <c r="H806" s="162">
        <v>8.5235920000000007E-2</v>
      </c>
      <c r="L806" s="159"/>
      <c r="M806" s="163"/>
      <c r="T806" s="164"/>
      <c r="AT806" s="160" t="s">
        <v>144</v>
      </c>
      <c r="AU806" s="160" t="s">
        <v>84</v>
      </c>
      <c r="AV806" s="14" t="s">
        <v>142</v>
      </c>
      <c r="AW806" s="14" t="s">
        <v>32</v>
      </c>
      <c r="AX806" s="14" t="s">
        <v>82</v>
      </c>
      <c r="AY806" s="160" t="s">
        <v>136</v>
      </c>
    </row>
    <row r="807" spans="2:65" s="1" customFormat="1" ht="14.4" customHeight="1">
      <c r="B807" s="134"/>
      <c r="C807" s="135" t="s">
        <v>725</v>
      </c>
      <c r="D807" s="135" t="s">
        <v>138</v>
      </c>
      <c r="E807" s="136" t="s">
        <v>726</v>
      </c>
      <c r="F807" s="137" t="s">
        <v>727</v>
      </c>
      <c r="G807" s="138" t="s">
        <v>277</v>
      </c>
      <c r="H807" s="139">
        <v>1.47</v>
      </c>
      <c r="I807" s="140"/>
      <c r="J807" s="140">
        <f>ROUND(I807*H807,2)</f>
        <v>0</v>
      </c>
      <c r="K807" s="141"/>
      <c r="L807" s="28"/>
      <c r="M807" s="142" t="s">
        <v>1</v>
      </c>
      <c r="N807" s="111" t="s">
        <v>39</v>
      </c>
      <c r="O807" s="143">
        <v>1.4650000000000001</v>
      </c>
      <c r="P807" s="143">
        <f>O807*H807</f>
        <v>2.1535500000000001</v>
      </c>
      <c r="Q807" s="143">
        <v>0</v>
      </c>
      <c r="R807" s="143">
        <f>Q807*H807</f>
        <v>0</v>
      </c>
      <c r="S807" s="143">
        <v>0</v>
      </c>
      <c r="T807" s="144">
        <f>S807*H807</f>
        <v>0</v>
      </c>
      <c r="AR807" s="145" t="s">
        <v>142</v>
      </c>
      <c r="AT807" s="145" t="s">
        <v>138</v>
      </c>
      <c r="AU807" s="145" t="s">
        <v>84</v>
      </c>
      <c r="AY807" s="16" t="s">
        <v>136</v>
      </c>
      <c r="BE807" s="146">
        <f>IF(N807="základní",J807,0)</f>
        <v>0</v>
      </c>
      <c r="BF807" s="146">
        <f>IF(N807="snížená",J807,0)</f>
        <v>0</v>
      </c>
      <c r="BG807" s="146">
        <f>IF(N807="zákl. přenesená",J807,0)</f>
        <v>0</v>
      </c>
      <c r="BH807" s="146">
        <f>IF(N807="sníž. přenesená",J807,0)</f>
        <v>0</v>
      </c>
      <c r="BI807" s="146">
        <f>IF(N807="nulová",J807,0)</f>
        <v>0</v>
      </c>
      <c r="BJ807" s="16" t="s">
        <v>82</v>
      </c>
      <c r="BK807" s="146">
        <f>ROUND(I807*H807,2)</f>
        <v>0</v>
      </c>
      <c r="BL807" s="16" t="s">
        <v>142</v>
      </c>
      <c r="BM807" s="145" t="s">
        <v>728</v>
      </c>
    </row>
    <row r="808" spans="2:65" s="12" customFormat="1">
      <c r="B808" s="147"/>
      <c r="D808" s="148" t="s">
        <v>144</v>
      </c>
      <c r="E808" s="149" t="s">
        <v>1</v>
      </c>
      <c r="F808" s="150" t="s">
        <v>145</v>
      </c>
      <c r="H808" s="149" t="s">
        <v>1</v>
      </c>
      <c r="L808" s="147"/>
      <c r="M808" s="151"/>
      <c r="T808" s="152"/>
      <c r="AT808" s="149" t="s">
        <v>144</v>
      </c>
      <c r="AU808" s="149" t="s">
        <v>84</v>
      </c>
      <c r="AV808" s="12" t="s">
        <v>82</v>
      </c>
      <c r="AW808" s="12" t="s">
        <v>32</v>
      </c>
      <c r="AX808" s="12" t="s">
        <v>74</v>
      </c>
      <c r="AY808" s="149" t="s">
        <v>136</v>
      </c>
    </row>
    <row r="809" spans="2:65" s="12" customFormat="1">
      <c r="B809" s="147"/>
      <c r="D809" s="148" t="s">
        <v>144</v>
      </c>
      <c r="E809" s="149" t="s">
        <v>1</v>
      </c>
      <c r="F809" s="150" t="s">
        <v>233</v>
      </c>
      <c r="H809" s="149" t="s">
        <v>1</v>
      </c>
      <c r="L809" s="147"/>
      <c r="M809" s="151"/>
      <c r="T809" s="152"/>
      <c r="AT809" s="149" t="s">
        <v>144</v>
      </c>
      <c r="AU809" s="149" t="s">
        <v>84</v>
      </c>
      <c r="AV809" s="12" t="s">
        <v>82</v>
      </c>
      <c r="AW809" s="12" t="s">
        <v>32</v>
      </c>
      <c r="AX809" s="12" t="s">
        <v>74</v>
      </c>
      <c r="AY809" s="149" t="s">
        <v>136</v>
      </c>
    </row>
    <row r="810" spans="2:65" s="13" customFormat="1">
      <c r="B810" s="153"/>
      <c r="D810" s="148" t="s">
        <v>144</v>
      </c>
      <c r="E810" s="154" t="s">
        <v>1</v>
      </c>
      <c r="F810" s="155" t="s">
        <v>729</v>
      </c>
      <c r="H810" s="156">
        <v>1.47</v>
      </c>
      <c r="L810" s="153"/>
      <c r="M810" s="157"/>
      <c r="T810" s="158"/>
      <c r="AT810" s="154" t="s">
        <v>144</v>
      </c>
      <c r="AU810" s="154" t="s">
        <v>84</v>
      </c>
      <c r="AV810" s="13" t="s">
        <v>84</v>
      </c>
      <c r="AW810" s="13" t="s">
        <v>32</v>
      </c>
      <c r="AX810" s="13" t="s">
        <v>74</v>
      </c>
      <c r="AY810" s="154" t="s">
        <v>136</v>
      </c>
    </row>
    <row r="811" spans="2:65" s="14" customFormat="1">
      <c r="B811" s="159"/>
      <c r="D811" s="148" t="s">
        <v>144</v>
      </c>
      <c r="E811" s="160" t="s">
        <v>1</v>
      </c>
      <c r="F811" s="161" t="s">
        <v>146</v>
      </c>
      <c r="H811" s="162">
        <v>1.47</v>
      </c>
      <c r="L811" s="159"/>
      <c r="M811" s="163"/>
      <c r="T811" s="164"/>
      <c r="AT811" s="160" t="s">
        <v>144</v>
      </c>
      <c r="AU811" s="160" t="s">
        <v>84</v>
      </c>
      <c r="AV811" s="14" t="s">
        <v>142</v>
      </c>
      <c r="AW811" s="14" t="s">
        <v>32</v>
      </c>
      <c r="AX811" s="14" t="s">
        <v>82</v>
      </c>
      <c r="AY811" s="160" t="s">
        <v>136</v>
      </c>
    </row>
    <row r="812" spans="2:65" s="1" customFormat="1" ht="14.4" customHeight="1">
      <c r="B812" s="134"/>
      <c r="C812" s="135" t="s">
        <v>730</v>
      </c>
      <c r="D812" s="135" t="s">
        <v>138</v>
      </c>
      <c r="E812" s="136" t="s">
        <v>731</v>
      </c>
      <c r="F812" s="137" t="s">
        <v>732</v>
      </c>
      <c r="G812" s="138" t="s">
        <v>208</v>
      </c>
      <c r="H812" s="139">
        <v>380.4</v>
      </c>
      <c r="I812" s="140"/>
      <c r="J812" s="140">
        <f>ROUND(I812*H812,2)</f>
        <v>0</v>
      </c>
      <c r="K812" s="141"/>
      <c r="L812" s="28"/>
      <c r="M812" s="142" t="s">
        <v>1</v>
      </c>
      <c r="N812" s="111" t="s">
        <v>39</v>
      </c>
      <c r="O812" s="143">
        <v>0</v>
      </c>
      <c r="P812" s="143">
        <f>O812*H812</f>
        <v>0</v>
      </c>
      <c r="Q812" s="143">
        <v>0</v>
      </c>
      <c r="R812" s="143">
        <f>Q812*H812</f>
        <v>0</v>
      </c>
      <c r="S812" s="143">
        <v>0</v>
      </c>
      <c r="T812" s="144">
        <f>S812*H812</f>
        <v>0</v>
      </c>
      <c r="AR812" s="145" t="s">
        <v>142</v>
      </c>
      <c r="AT812" s="145" t="s">
        <v>138</v>
      </c>
      <c r="AU812" s="145" t="s">
        <v>84</v>
      </c>
      <c r="AY812" s="16" t="s">
        <v>136</v>
      </c>
      <c r="BE812" s="146">
        <f>IF(N812="základní",J812,0)</f>
        <v>0</v>
      </c>
      <c r="BF812" s="146">
        <f>IF(N812="snížená",J812,0)</f>
        <v>0</v>
      </c>
      <c r="BG812" s="146">
        <f>IF(N812="zákl. přenesená",J812,0)</f>
        <v>0</v>
      </c>
      <c r="BH812" s="146">
        <f>IF(N812="sníž. přenesená",J812,0)</f>
        <v>0</v>
      </c>
      <c r="BI812" s="146">
        <f>IF(N812="nulová",J812,0)</f>
        <v>0</v>
      </c>
      <c r="BJ812" s="16" t="s">
        <v>82</v>
      </c>
      <c r="BK812" s="146">
        <f>ROUND(I812*H812,2)</f>
        <v>0</v>
      </c>
      <c r="BL812" s="16" t="s">
        <v>142</v>
      </c>
      <c r="BM812" s="145" t="s">
        <v>733</v>
      </c>
    </row>
    <row r="813" spans="2:65" s="12" customFormat="1">
      <c r="B813" s="147"/>
      <c r="D813" s="148" t="s">
        <v>144</v>
      </c>
      <c r="E813" s="149" t="s">
        <v>1</v>
      </c>
      <c r="F813" s="150" t="s">
        <v>145</v>
      </c>
      <c r="H813" s="149" t="s">
        <v>1</v>
      </c>
      <c r="L813" s="147"/>
      <c r="M813" s="151"/>
      <c r="T813" s="152"/>
      <c r="AT813" s="149" t="s">
        <v>144</v>
      </c>
      <c r="AU813" s="149" t="s">
        <v>84</v>
      </c>
      <c r="AV813" s="12" t="s">
        <v>82</v>
      </c>
      <c r="AW813" s="12" t="s">
        <v>32</v>
      </c>
      <c r="AX813" s="12" t="s">
        <v>74</v>
      </c>
      <c r="AY813" s="149" t="s">
        <v>136</v>
      </c>
    </row>
    <row r="814" spans="2:65" s="12" customFormat="1">
      <c r="B814" s="147"/>
      <c r="D814" s="148" t="s">
        <v>144</v>
      </c>
      <c r="E814" s="149" t="s">
        <v>1</v>
      </c>
      <c r="F814" s="150" t="s">
        <v>547</v>
      </c>
      <c r="H814" s="149" t="s">
        <v>1</v>
      </c>
      <c r="L814" s="147"/>
      <c r="M814" s="151"/>
      <c r="T814" s="152"/>
      <c r="AT814" s="149" t="s">
        <v>144</v>
      </c>
      <c r="AU814" s="149" t="s">
        <v>84</v>
      </c>
      <c r="AV814" s="12" t="s">
        <v>82</v>
      </c>
      <c r="AW814" s="12" t="s">
        <v>32</v>
      </c>
      <c r="AX814" s="12" t="s">
        <v>74</v>
      </c>
      <c r="AY814" s="149" t="s">
        <v>136</v>
      </c>
    </row>
    <row r="815" spans="2:65" s="13" customFormat="1">
      <c r="B815" s="153"/>
      <c r="D815" s="148" t="s">
        <v>144</v>
      </c>
      <c r="E815" s="154" t="s">
        <v>1</v>
      </c>
      <c r="F815" s="155" t="s">
        <v>626</v>
      </c>
      <c r="H815" s="156">
        <v>363.4</v>
      </c>
      <c r="L815" s="153"/>
      <c r="M815" s="157"/>
      <c r="T815" s="158"/>
      <c r="AT815" s="154" t="s">
        <v>144</v>
      </c>
      <c r="AU815" s="154" t="s">
        <v>84</v>
      </c>
      <c r="AV815" s="13" t="s">
        <v>84</v>
      </c>
      <c r="AW815" s="13" t="s">
        <v>32</v>
      </c>
      <c r="AX815" s="13" t="s">
        <v>74</v>
      </c>
      <c r="AY815" s="154" t="s">
        <v>136</v>
      </c>
    </row>
    <row r="816" spans="2:65" s="12" customFormat="1">
      <c r="B816" s="147"/>
      <c r="D816" s="148" t="s">
        <v>144</v>
      </c>
      <c r="E816" s="149" t="s">
        <v>1</v>
      </c>
      <c r="F816" s="150" t="s">
        <v>549</v>
      </c>
      <c r="H816" s="149" t="s">
        <v>1</v>
      </c>
      <c r="L816" s="147"/>
      <c r="M816" s="151"/>
      <c r="T816" s="152"/>
      <c r="AT816" s="149" t="s">
        <v>144</v>
      </c>
      <c r="AU816" s="149" t="s">
        <v>84</v>
      </c>
      <c r="AV816" s="12" t="s">
        <v>82</v>
      </c>
      <c r="AW816" s="12" t="s">
        <v>32</v>
      </c>
      <c r="AX816" s="12" t="s">
        <v>74</v>
      </c>
      <c r="AY816" s="149" t="s">
        <v>136</v>
      </c>
    </row>
    <row r="817" spans="2:65" s="13" customFormat="1">
      <c r="B817" s="153"/>
      <c r="D817" s="148" t="s">
        <v>144</v>
      </c>
      <c r="E817" s="154" t="s">
        <v>1</v>
      </c>
      <c r="F817" s="155" t="s">
        <v>627</v>
      </c>
      <c r="H817" s="156">
        <v>17</v>
      </c>
      <c r="L817" s="153"/>
      <c r="M817" s="157"/>
      <c r="T817" s="158"/>
      <c r="AT817" s="154" t="s">
        <v>144</v>
      </c>
      <c r="AU817" s="154" t="s">
        <v>84</v>
      </c>
      <c r="AV817" s="13" t="s">
        <v>84</v>
      </c>
      <c r="AW817" s="13" t="s">
        <v>32</v>
      </c>
      <c r="AX817" s="13" t="s">
        <v>74</v>
      </c>
      <c r="AY817" s="154" t="s">
        <v>136</v>
      </c>
    </row>
    <row r="818" spans="2:65" s="14" customFormat="1">
      <c r="B818" s="159"/>
      <c r="D818" s="148" t="s">
        <v>144</v>
      </c>
      <c r="E818" s="160" t="s">
        <v>1</v>
      </c>
      <c r="F818" s="161" t="s">
        <v>146</v>
      </c>
      <c r="H818" s="162">
        <v>380.4</v>
      </c>
      <c r="L818" s="159"/>
      <c r="M818" s="163"/>
      <c r="T818" s="164"/>
      <c r="AT818" s="160" t="s">
        <v>144</v>
      </c>
      <c r="AU818" s="160" t="s">
        <v>84</v>
      </c>
      <c r="AV818" s="14" t="s">
        <v>142</v>
      </c>
      <c r="AW818" s="14" t="s">
        <v>32</v>
      </c>
      <c r="AX818" s="14" t="s">
        <v>82</v>
      </c>
      <c r="AY818" s="160" t="s">
        <v>136</v>
      </c>
    </row>
    <row r="819" spans="2:65" s="1" customFormat="1" ht="19.75" customHeight="1">
      <c r="B819" s="134"/>
      <c r="C819" s="135" t="s">
        <v>734</v>
      </c>
      <c r="D819" s="135" t="s">
        <v>138</v>
      </c>
      <c r="E819" s="136" t="s">
        <v>735</v>
      </c>
      <c r="F819" s="137" t="s">
        <v>736</v>
      </c>
      <c r="G819" s="138" t="s">
        <v>185</v>
      </c>
      <c r="H819" s="139">
        <v>12.96</v>
      </c>
      <c r="I819" s="140"/>
      <c r="J819" s="140">
        <f>ROUND(I819*H819,2)</f>
        <v>0</v>
      </c>
      <c r="K819" s="141"/>
      <c r="L819" s="28"/>
      <c r="M819" s="142" t="s">
        <v>1</v>
      </c>
      <c r="N819" s="111" t="s">
        <v>39</v>
      </c>
      <c r="O819" s="143">
        <v>2.04</v>
      </c>
      <c r="P819" s="143">
        <f>O819*H819</f>
        <v>26.438400000000001</v>
      </c>
      <c r="Q819" s="143">
        <v>0.44478000000000001</v>
      </c>
      <c r="R819" s="143">
        <f>Q819*H819</f>
        <v>5.7643488000000005</v>
      </c>
      <c r="S819" s="143">
        <v>0</v>
      </c>
      <c r="T819" s="144">
        <f>S819*H819</f>
        <v>0</v>
      </c>
      <c r="AR819" s="145" t="s">
        <v>142</v>
      </c>
      <c r="AT819" s="145" t="s">
        <v>138</v>
      </c>
      <c r="AU819" s="145" t="s">
        <v>84</v>
      </c>
      <c r="AY819" s="16" t="s">
        <v>136</v>
      </c>
      <c r="BE819" s="146">
        <f>IF(N819="základní",J819,0)</f>
        <v>0</v>
      </c>
      <c r="BF819" s="146">
        <f>IF(N819="snížená",J819,0)</f>
        <v>0</v>
      </c>
      <c r="BG819" s="146">
        <f>IF(N819="zákl. přenesená",J819,0)</f>
        <v>0</v>
      </c>
      <c r="BH819" s="146">
        <f>IF(N819="sníž. přenesená",J819,0)</f>
        <v>0</v>
      </c>
      <c r="BI819" s="146">
        <f>IF(N819="nulová",J819,0)</f>
        <v>0</v>
      </c>
      <c r="BJ819" s="16" t="s">
        <v>82</v>
      </c>
      <c r="BK819" s="146">
        <f>ROUND(I819*H819,2)</f>
        <v>0</v>
      </c>
      <c r="BL819" s="16" t="s">
        <v>142</v>
      </c>
      <c r="BM819" s="145" t="s">
        <v>737</v>
      </c>
    </row>
    <row r="820" spans="2:65" s="12" customFormat="1">
      <c r="B820" s="147"/>
      <c r="D820" s="148" t="s">
        <v>144</v>
      </c>
      <c r="E820" s="149" t="s">
        <v>1</v>
      </c>
      <c r="F820" s="150" t="s">
        <v>145</v>
      </c>
      <c r="H820" s="149" t="s">
        <v>1</v>
      </c>
      <c r="L820" s="147"/>
      <c r="M820" s="151"/>
      <c r="T820" s="152"/>
      <c r="AT820" s="149" t="s">
        <v>144</v>
      </c>
      <c r="AU820" s="149" t="s">
        <v>84</v>
      </c>
      <c r="AV820" s="12" t="s">
        <v>82</v>
      </c>
      <c r="AW820" s="12" t="s">
        <v>32</v>
      </c>
      <c r="AX820" s="12" t="s">
        <v>74</v>
      </c>
      <c r="AY820" s="149" t="s">
        <v>136</v>
      </c>
    </row>
    <row r="821" spans="2:65" s="12" customFormat="1">
      <c r="B821" s="147"/>
      <c r="D821" s="148" t="s">
        <v>144</v>
      </c>
      <c r="E821" s="149" t="s">
        <v>1</v>
      </c>
      <c r="F821" s="150" t="s">
        <v>233</v>
      </c>
      <c r="H821" s="149" t="s">
        <v>1</v>
      </c>
      <c r="L821" s="147"/>
      <c r="M821" s="151"/>
      <c r="T821" s="152"/>
      <c r="AT821" s="149" t="s">
        <v>144</v>
      </c>
      <c r="AU821" s="149" t="s">
        <v>84</v>
      </c>
      <c r="AV821" s="12" t="s">
        <v>82</v>
      </c>
      <c r="AW821" s="12" t="s">
        <v>32</v>
      </c>
      <c r="AX821" s="12" t="s">
        <v>74</v>
      </c>
      <c r="AY821" s="149" t="s">
        <v>136</v>
      </c>
    </row>
    <row r="822" spans="2:65" s="13" customFormat="1">
      <c r="B822" s="153"/>
      <c r="D822" s="148" t="s">
        <v>144</v>
      </c>
      <c r="E822" s="154" t="s">
        <v>1</v>
      </c>
      <c r="F822" s="155" t="s">
        <v>682</v>
      </c>
      <c r="H822" s="156">
        <v>12.96</v>
      </c>
      <c r="L822" s="153"/>
      <c r="M822" s="157"/>
      <c r="T822" s="158"/>
      <c r="AT822" s="154" t="s">
        <v>144</v>
      </c>
      <c r="AU822" s="154" t="s">
        <v>84</v>
      </c>
      <c r="AV822" s="13" t="s">
        <v>84</v>
      </c>
      <c r="AW822" s="13" t="s">
        <v>32</v>
      </c>
      <c r="AX822" s="13" t="s">
        <v>74</v>
      </c>
      <c r="AY822" s="154" t="s">
        <v>136</v>
      </c>
    </row>
    <row r="823" spans="2:65" s="14" customFormat="1">
      <c r="B823" s="159"/>
      <c r="D823" s="148" t="s">
        <v>144</v>
      </c>
      <c r="E823" s="160" t="s">
        <v>1</v>
      </c>
      <c r="F823" s="161" t="s">
        <v>146</v>
      </c>
      <c r="H823" s="162">
        <v>12.96</v>
      </c>
      <c r="L823" s="159"/>
      <c r="M823" s="163"/>
      <c r="T823" s="164"/>
      <c r="AT823" s="160" t="s">
        <v>144</v>
      </c>
      <c r="AU823" s="160" t="s">
        <v>84</v>
      </c>
      <c r="AV823" s="14" t="s">
        <v>142</v>
      </c>
      <c r="AW823" s="14" t="s">
        <v>32</v>
      </c>
      <c r="AX823" s="14" t="s">
        <v>82</v>
      </c>
      <c r="AY823" s="160" t="s">
        <v>136</v>
      </c>
    </row>
    <row r="824" spans="2:65" s="11" customFormat="1" ht="22.75" customHeight="1">
      <c r="B824" s="123"/>
      <c r="D824" s="124" t="s">
        <v>73</v>
      </c>
      <c r="E824" s="132" t="s">
        <v>158</v>
      </c>
      <c r="F824" s="132" t="s">
        <v>738</v>
      </c>
      <c r="J824" s="133">
        <f>BK824</f>
        <v>0</v>
      </c>
      <c r="L824" s="123"/>
      <c r="M824" s="127"/>
      <c r="P824" s="128">
        <f>SUM(P825:P888)</f>
        <v>137.23579999999998</v>
      </c>
      <c r="R824" s="128">
        <f>SUM(R825:R888)</f>
        <v>20.812204799999996</v>
      </c>
      <c r="T824" s="129">
        <f>SUM(T825:T888)</f>
        <v>0</v>
      </c>
      <c r="AR824" s="124" t="s">
        <v>82</v>
      </c>
      <c r="AT824" s="130" t="s">
        <v>73</v>
      </c>
      <c r="AU824" s="130" t="s">
        <v>82</v>
      </c>
      <c r="AY824" s="124" t="s">
        <v>136</v>
      </c>
      <c r="BK824" s="131">
        <f>SUM(BK825:BK888)</f>
        <v>0</v>
      </c>
    </row>
    <row r="825" spans="2:65" s="1" customFormat="1" ht="14.4" customHeight="1">
      <c r="B825" s="134"/>
      <c r="C825" s="135" t="s">
        <v>739</v>
      </c>
      <c r="D825" s="135" t="s">
        <v>138</v>
      </c>
      <c r="E825" s="136" t="s">
        <v>740</v>
      </c>
      <c r="F825" s="137" t="s">
        <v>741</v>
      </c>
      <c r="G825" s="138" t="s">
        <v>185</v>
      </c>
      <c r="H825" s="139">
        <v>116.42</v>
      </c>
      <c r="I825" s="140"/>
      <c r="J825" s="140">
        <f>ROUND(I825*H825,2)</f>
        <v>0</v>
      </c>
      <c r="K825" s="141"/>
      <c r="L825" s="28"/>
      <c r="M825" s="142" t="s">
        <v>1</v>
      </c>
      <c r="N825" s="111" t="s">
        <v>39</v>
      </c>
      <c r="O825" s="143">
        <v>2.5000000000000001E-2</v>
      </c>
      <c r="P825" s="143">
        <f>O825*H825</f>
        <v>2.9105000000000003</v>
      </c>
      <c r="Q825" s="143">
        <v>0</v>
      </c>
      <c r="R825" s="143">
        <f>Q825*H825</f>
        <v>0</v>
      </c>
      <c r="S825" s="143">
        <v>0</v>
      </c>
      <c r="T825" s="144">
        <f>S825*H825</f>
        <v>0</v>
      </c>
      <c r="AR825" s="145" t="s">
        <v>142</v>
      </c>
      <c r="AT825" s="145" t="s">
        <v>138</v>
      </c>
      <c r="AU825" s="145" t="s">
        <v>84</v>
      </c>
      <c r="AY825" s="16" t="s">
        <v>136</v>
      </c>
      <c r="BE825" s="146">
        <f>IF(N825="základní",J825,0)</f>
        <v>0</v>
      </c>
      <c r="BF825" s="146">
        <f>IF(N825="snížená",J825,0)</f>
        <v>0</v>
      </c>
      <c r="BG825" s="146">
        <f>IF(N825="zákl. přenesená",J825,0)</f>
        <v>0</v>
      </c>
      <c r="BH825" s="146">
        <f>IF(N825="sníž. přenesená",J825,0)</f>
        <v>0</v>
      </c>
      <c r="BI825" s="146">
        <f>IF(N825="nulová",J825,0)</f>
        <v>0</v>
      </c>
      <c r="BJ825" s="16" t="s">
        <v>82</v>
      </c>
      <c r="BK825" s="146">
        <f>ROUND(I825*H825,2)</f>
        <v>0</v>
      </c>
      <c r="BL825" s="16" t="s">
        <v>142</v>
      </c>
      <c r="BM825" s="145" t="s">
        <v>742</v>
      </c>
    </row>
    <row r="826" spans="2:65" s="12" customFormat="1">
      <c r="B826" s="147"/>
      <c r="D826" s="148" t="s">
        <v>144</v>
      </c>
      <c r="E826" s="149" t="s">
        <v>1</v>
      </c>
      <c r="F826" s="150" t="s">
        <v>145</v>
      </c>
      <c r="H826" s="149" t="s">
        <v>1</v>
      </c>
      <c r="L826" s="147"/>
      <c r="M826" s="151"/>
      <c r="T826" s="152"/>
      <c r="AT826" s="149" t="s">
        <v>144</v>
      </c>
      <c r="AU826" s="149" t="s">
        <v>84</v>
      </c>
      <c r="AV826" s="12" t="s">
        <v>82</v>
      </c>
      <c r="AW826" s="12" t="s">
        <v>32</v>
      </c>
      <c r="AX826" s="12" t="s">
        <v>74</v>
      </c>
      <c r="AY826" s="149" t="s">
        <v>136</v>
      </c>
    </row>
    <row r="827" spans="2:65" s="12" customFormat="1">
      <c r="B827" s="147"/>
      <c r="D827" s="148" t="s">
        <v>144</v>
      </c>
      <c r="E827" s="149" t="s">
        <v>1</v>
      </c>
      <c r="F827" s="150" t="s">
        <v>743</v>
      </c>
      <c r="H827" s="149" t="s">
        <v>1</v>
      </c>
      <c r="L827" s="147"/>
      <c r="M827" s="151"/>
      <c r="T827" s="152"/>
      <c r="AT827" s="149" t="s">
        <v>144</v>
      </c>
      <c r="AU827" s="149" t="s">
        <v>84</v>
      </c>
      <c r="AV827" s="12" t="s">
        <v>82</v>
      </c>
      <c r="AW827" s="12" t="s">
        <v>32</v>
      </c>
      <c r="AX827" s="12" t="s">
        <v>74</v>
      </c>
      <c r="AY827" s="149" t="s">
        <v>136</v>
      </c>
    </row>
    <row r="828" spans="2:65" s="12" customFormat="1">
      <c r="B828" s="147"/>
      <c r="D828" s="148" t="s">
        <v>144</v>
      </c>
      <c r="E828" s="149" t="s">
        <v>1</v>
      </c>
      <c r="F828" s="150" t="s">
        <v>188</v>
      </c>
      <c r="H828" s="149" t="s">
        <v>1</v>
      </c>
      <c r="L828" s="147"/>
      <c r="M828" s="151"/>
      <c r="T828" s="152"/>
      <c r="AT828" s="149" t="s">
        <v>144</v>
      </c>
      <c r="AU828" s="149" t="s">
        <v>84</v>
      </c>
      <c r="AV828" s="12" t="s">
        <v>82</v>
      </c>
      <c r="AW828" s="12" t="s">
        <v>32</v>
      </c>
      <c r="AX828" s="12" t="s">
        <v>74</v>
      </c>
      <c r="AY828" s="149" t="s">
        <v>136</v>
      </c>
    </row>
    <row r="829" spans="2:65" s="13" customFormat="1">
      <c r="B829" s="153"/>
      <c r="D829" s="148" t="s">
        <v>144</v>
      </c>
      <c r="E829" s="154" t="s">
        <v>1</v>
      </c>
      <c r="F829" s="155" t="s">
        <v>196</v>
      </c>
      <c r="H829" s="156">
        <v>8</v>
      </c>
      <c r="L829" s="153"/>
      <c r="M829" s="157"/>
      <c r="T829" s="158"/>
      <c r="AT829" s="154" t="s">
        <v>144</v>
      </c>
      <c r="AU829" s="154" t="s">
        <v>84</v>
      </c>
      <c r="AV829" s="13" t="s">
        <v>84</v>
      </c>
      <c r="AW829" s="13" t="s">
        <v>32</v>
      </c>
      <c r="AX829" s="13" t="s">
        <v>74</v>
      </c>
      <c r="AY829" s="154" t="s">
        <v>136</v>
      </c>
    </row>
    <row r="830" spans="2:65" s="12" customFormat="1">
      <c r="B830" s="147"/>
      <c r="D830" s="148" t="s">
        <v>144</v>
      </c>
      <c r="E830" s="149" t="s">
        <v>1</v>
      </c>
      <c r="F830" s="150" t="s">
        <v>190</v>
      </c>
      <c r="H830" s="149" t="s">
        <v>1</v>
      </c>
      <c r="L830" s="147"/>
      <c r="M830" s="151"/>
      <c r="T830" s="152"/>
      <c r="AT830" s="149" t="s">
        <v>144</v>
      </c>
      <c r="AU830" s="149" t="s">
        <v>84</v>
      </c>
      <c r="AV830" s="12" t="s">
        <v>82</v>
      </c>
      <c r="AW830" s="12" t="s">
        <v>32</v>
      </c>
      <c r="AX830" s="12" t="s">
        <v>74</v>
      </c>
      <c r="AY830" s="149" t="s">
        <v>136</v>
      </c>
    </row>
    <row r="831" spans="2:65" s="13" customFormat="1">
      <c r="B831" s="153"/>
      <c r="D831" s="148" t="s">
        <v>144</v>
      </c>
      <c r="E831" s="154" t="s">
        <v>1</v>
      </c>
      <c r="F831" s="155" t="s">
        <v>197</v>
      </c>
      <c r="H831" s="156">
        <v>108.42000000000002</v>
      </c>
      <c r="L831" s="153"/>
      <c r="M831" s="157"/>
      <c r="T831" s="158"/>
      <c r="AT831" s="154" t="s">
        <v>144</v>
      </c>
      <c r="AU831" s="154" t="s">
        <v>84</v>
      </c>
      <c r="AV831" s="13" t="s">
        <v>84</v>
      </c>
      <c r="AW831" s="13" t="s">
        <v>32</v>
      </c>
      <c r="AX831" s="13" t="s">
        <v>74</v>
      </c>
      <c r="AY831" s="154" t="s">
        <v>136</v>
      </c>
    </row>
    <row r="832" spans="2:65" s="14" customFormat="1">
      <c r="B832" s="159"/>
      <c r="D832" s="148" t="s">
        <v>144</v>
      </c>
      <c r="E832" s="160" t="s">
        <v>1</v>
      </c>
      <c r="F832" s="161" t="s">
        <v>146</v>
      </c>
      <c r="H832" s="162">
        <v>116.42000000000002</v>
      </c>
      <c r="L832" s="159"/>
      <c r="M832" s="163"/>
      <c r="T832" s="164"/>
      <c r="AT832" s="160" t="s">
        <v>144</v>
      </c>
      <c r="AU832" s="160" t="s">
        <v>84</v>
      </c>
      <c r="AV832" s="14" t="s">
        <v>142</v>
      </c>
      <c r="AW832" s="14" t="s">
        <v>32</v>
      </c>
      <c r="AX832" s="14" t="s">
        <v>82</v>
      </c>
      <c r="AY832" s="160" t="s">
        <v>136</v>
      </c>
    </row>
    <row r="833" spans="2:65" s="1" customFormat="1" ht="14.4" customHeight="1">
      <c r="B833" s="134"/>
      <c r="C833" s="135" t="s">
        <v>744</v>
      </c>
      <c r="D833" s="135" t="s">
        <v>138</v>
      </c>
      <c r="E833" s="136" t="s">
        <v>745</v>
      </c>
      <c r="F833" s="137" t="s">
        <v>746</v>
      </c>
      <c r="G833" s="138" t="s">
        <v>185</v>
      </c>
      <c r="H833" s="139">
        <v>187.8</v>
      </c>
      <c r="I833" s="140"/>
      <c r="J833" s="140">
        <f>ROUND(I833*H833,2)</f>
        <v>0</v>
      </c>
      <c r="K833" s="141"/>
      <c r="L833" s="28"/>
      <c r="M833" s="142" t="s">
        <v>1</v>
      </c>
      <c r="N833" s="111" t="s">
        <v>39</v>
      </c>
      <c r="O833" s="143">
        <v>4.1000000000000002E-2</v>
      </c>
      <c r="P833" s="143">
        <f>O833*H833</f>
        <v>7.6998000000000006</v>
      </c>
      <c r="Q833" s="143">
        <v>0</v>
      </c>
      <c r="R833" s="143">
        <f>Q833*H833</f>
        <v>0</v>
      </c>
      <c r="S833" s="143">
        <v>0</v>
      </c>
      <c r="T833" s="144">
        <f>S833*H833</f>
        <v>0</v>
      </c>
      <c r="AR833" s="145" t="s">
        <v>142</v>
      </c>
      <c r="AT833" s="145" t="s">
        <v>138</v>
      </c>
      <c r="AU833" s="145" t="s">
        <v>84</v>
      </c>
      <c r="AY833" s="16" t="s">
        <v>136</v>
      </c>
      <c r="BE833" s="146">
        <f>IF(N833="základní",J833,0)</f>
        <v>0</v>
      </c>
      <c r="BF833" s="146">
        <f>IF(N833="snížená",J833,0)</f>
        <v>0</v>
      </c>
      <c r="BG833" s="146">
        <f>IF(N833="zákl. přenesená",J833,0)</f>
        <v>0</v>
      </c>
      <c r="BH833" s="146">
        <f>IF(N833="sníž. přenesená",J833,0)</f>
        <v>0</v>
      </c>
      <c r="BI833" s="146">
        <f>IF(N833="nulová",J833,0)</f>
        <v>0</v>
      </c>
      <c r="BJ833" s="16" t="s">
        <v>82</v>
      </c>
      <c r="BK833" s="146">
        <f>ROUND(I833*H833,2)</f>
        <v>0</v>
      </c>
      <c r="BL833" s="16" t="s">
        <v>142</v>
      </c>
      <c r="BM833" s="145" t="s">
        <v>747</v>
      </c>
    </row>
    <row r="834" spans="2:65" s="12" customFormat="1">
      <c r="B834" s="147"/>
      <c r="D834" s="148" t="s">
        <v>144</v>
      </c>
      <c r="E834" s="149" t="s">
        <v>1</v>
      </c>
      <c r="F834" s="150" t="s">
        <v>145</v>
      </c>
      <c r="H834" s="149" t="s">
        <v>1</v>
      </c>
      <c r="L834" s="147"/>
      <c r="M834" s="151"/>
      <c r="T834" s="152"/>
      <c r="AT834" s="149" t="s">
        <v>144</v>
      </c>
      <c r="AU834" s="149" t="s">
        <v>84</v>
      </c>
      <c r="AV834" s="12" t="s">
        <v>82</v>
      </c>
      <c r="AW834" s="12" t="s">
        <v>32</v>
      </c>
      <c r="AX834" s="12" t="s">
        <v>74</v>
      </c>
      <c r="AY834" s="149" t="s">
        <v>136</v>
      </c>
    </row>
    <row r="835" spans="2:65" s="12" customFormat="1">
      <c r="B835" s="147"/>
      <c r="D835" s="148" t="s">
        <v>144</v>
      </c>
      <c r="E835" s="149" t="s">
        <v>1</v>
      </c>
      <c r="F835" s="150" t="s">
        <v>748</v>
      </c>
      <c r="H835" s="149" t="s">
        <v>1</v>
      </c>
      <c r="L835" s="147"/>
      <c r="M835" s="151"/>
      <c r="T835" s="152"/>
      <c r="AT835" s="149" t="s">
        <v>144</v>
      </c>
      <c r="AU835" s="149" t="s">
        <v>84</v>
      </c>
      <c r="AV835" s="12" t="s">
        <v>82</v>
      </c>
      <c r="AW835" s="12" t="s">
        <v>32</v>
      </c>
      <c r="AX835" s="12" t="s">
        <v>74</v>
      </c>
      <c r="AY835" s="149" t="s">
        <v>136</v>
      </c>
    </row>
    <row r="836" spans="2:65" s="12" customFormat="1">
      <c r="B836" s="147"/>
      <c r="D836" s="148" t="s">
        <v>144</v>
      </c>
      <c r="E836" s="149" t="s">
        <v>1</v>
      </c>
      <c r="F836" s="150" t="s">
        <v>188</v>
      </c>
      <c r="H836" s="149" t="s">
        <v>1</v>
      </c>
      <c r="L836" s="147"/>
      <c r="M836" s="151"/>
      <c r="T836" s="152"/>
      <c r="AT836" s="149" t="s">
        <v>144</v>
      </c>
      <c r="AU836" s="149" t="s">
        <v>84</v>
      </c>
      <c r="AV836" s="12" t="s">
        <v>82</v>
      </c>
      <c r="AW836" s="12" t="s">
        <v>32</v>
      </c>
      <c r="AX836" s="12" t="s">
        <v>74</v>
      </c>
      <c r="AY836" s="149" t="s">
        <v>136</v>
      </c>
    </row>
    <row r="837" spans="2:65" s="13" customFormat="1">
      <c r="B837" s="153"/>
      <c r="D837" s="148" t="s">
        <v>144</v>
      </c>
      <c r="E837" s="154" t="s">
        <v>1</v>
      </c>
      <c r="F837" s="155" t="s">
        <v>199</v>
      </c>
      <c r="H837" s="156">
        <v>24</v>
      </c>
      <c r="L837" s="153"/>
      <c r="M837" s="157"/>
      <c r="T837" s="158"/>
      <c r="AT837" s="154" t="s">
        <v>144</v>
      </c>
      <c r="AU837" s="154" t="s">
        <v>84</v>
      </c>
      <c r="AV837" s="13" t="s">
        <v>84</v>
      </c>
      <c r="AW837" s="13" t="s">
        <v>32</v>
      </c>
      <c r="AX837" s="13" t="s">
        <v>74</v>
      </c>
      <c r="AY837" s="154" t="s">
        <v>136</v>
      </c>
    </row>
    <row r="838" spans="2:65" s="12" customFormat="1">
      <c r="B838" s="147"/>
      <c r="D838" s="148" t="s">
        <v>144</v>
      </c>
      <c r="E838" s="149" t="s">
        <v>1</v>
      </c>
      <c r="F838" s="150" t="s">
        <v>190</v>
      </c>
      <c r="H838" s="149" t="s">
        <v>1</v>
      </c>
      <c r="L838" s="147"/>
      <c r="M838" s="151"/>
      <c r="T838" s="152"/>
      <c r="AT838" s="149" t="s">
        <v>144</v>
      </c>
      <c r="AU838" s="149" t="s">
        <v>84</v>
      </c>
      <c r="AV838" s="12" t="s">
        <v>82</v>
      </c>
      <c r="AW838" s="12" t="s">
        <v>32</v>
      </c>
      <c r="AX838" s="12" t="s">
        <v>74</v>
      </c>
      <c r="AY838" s="149" t="s">
        <v>136</v>
      </c>
    </row>
    <row r="839" spans="2:65" s="13" customFormat="1">
      <c r="B839" s="153"/>
      <c r="D839" s="148" t="s">
        <v>144</v>
      </c>
      <c r="E839" s="154" t="s">
        <v>1</v>
      </c>
      <c r="F839" s="155" t="s">
        <v>200</v>
      </c>
      <c r="H839" s="156">
        <v>163.80000000000001</v>
      </c>
      <c r="L839" s="153"/>
      <c r="M839" s="157"/>
      <c r="T839" s="158"/>
      <c r="AT839" s="154" t="s">
        <v>144</v>
      </c>
      <c r="AU839" s="154" t="s">
        <v>84</v>
      </c>
      <c r="AV839" s="13" t="s">
        <v>84</v>
      </c>
      <c r="AW839" s="13" t="s">
        <v>32</v>
      </c>
      <c r="AX839" s="13" t="s">
        <v>74</v>
      </c>
      <c r="AY839" s="154" t="s">
        <v>136</v>
      </c>
    </row>
    <row r="840" spans="2:65" s="14" customFormat="1">
      <c r="B840" s="159"/>
      <c r="D840" s="148" t="s">
        <v>144</v>
      </c>
      <c r="E840" s="160" t="s">
        <v>1</v>
      </c>
      <c r="F840" s="161" t="s">
        <v>146</v>
      </c>
      <c r="H840" s="162">
        <v>187.8</v>
      </c>
      <c r="L840" s="159"/>
      <c r="M840" s="163"/>
      <c r="T840" s="164"/>
      <c r="AT840" s="160" t="s">
        <v>144</v>
      </c>
      <c r="AU840" s="160" t="s">
        <v>84</v>
      </c>
      <c r="AV840" s="14" t="s">
        <v>142</v>
      </c>
      <c r="AW840" s="14" t="s">
        <v>32</v>
      </c>
      <c r="AX840" s="14" t="s">
        <v>82</v>
      </c>
      <c r="AY840" s="160" t="s">
        <v>136</v>
      </c>
    </row>
    <row r="841" spans="2:65" s="1" customFormat="1" ht="14.4" customHeight="1">
      <c r="B841" s="134"/>
      <c r="C841" s="135" t="s">
        <v>749</v>
      </c>
      <c r="D841" s="135" t="s">
        <v>138</v>
      </c>
      <c r="E841" s="136" t="s">
        <v>750</v>
      </c>
      <c r="F841" s="137" t="s">
        <v>751</v>
      </c>
      <c r="G841" s="138" t="s">
        <v>185</v>
      </c>
      <c r="H841" s="139">
        <v>187.8</v>
      </c>
      <c r="I841" s="140"/>
      <c r="J841" s="140">
        <f>ROUND(I841*H841,2)</f>
        <v>0</v>
      </c>
      <c r="K841" s="141"/>
      <c r="L841" s="28"/>
      <c r="M841" s="142" t="s">
        <v>1</v>
      </c>
      <c r="N841" s="111" t="s">
        <v>39</v>
      </c>
      <c r="O841" s="143">
        <v>2.7E-2</v>
      </c>
      <c r="P841" s="143">
        <f>O841*H841</f>
        <v>5.0706000000000007</v>
      </c>
      <c r="Q841" s="143">
        <v>0</v>
      </c>
      <c r="R841" s="143">
        <f>Q841*H841</f>
        <v>0</v>
      </c>
      <c r="S841" s="143">
        <v>0</v>
      </c>
      <c r="T841" s="144">
        <f>S841*H841</f>
        <v>0</v>
      </c>
      <c r="AR841" s="145" t="s">
        <v>142</v>
      </c>
      <c r="AT841" s="145" t="s">
        <v>138</v>
      </c>
      <c r="AU841" s="145" t="s">
        <v>84</v>
      </c>
      <c r="AY841" s="16" t="s">
        <v>136</v>
      </c>
      <c r="BE841" s="146">
        <f>IF(N841="základní",J841,0)</f>
        <v>0</v>
      </c>
      <c r="BF841" s="146">
        <f>IF(N841="snížená",J841,0)</f>
        <v>0</v>
      </c>
      <c r="BG841" s="146">
        <f>IF(N841="zákl. přenesená",J841,0)</f>
        <v>0</v>
      </c>
      <c r="BH841" s="146">
        <f>IF(N841="sníž. přenesená",J841,0)</f>
        <v>0</v>
      </c>
      <c r="BI841" s="146">
        <f>IF(N841="nulová",J841,0)</f>
        <v>0</v>
      </c>
      <c r="BJ841" s="16" t="s">
        <v>82</v>
      </c>
      <c r="BK841" s="146">
        <f>ROUND(I841*H841,2)</f>
        <v>0</v>
      </c>
      <c r="BL841" s="16" t="s">
        <v>142</v>
      </c>
      <c r="BM841" s="145" t="s">
        <v>752</v>
      </c>
    </row>
    <row r="842" spans="2:65" s="12" customFormat="1">
      <c r="B842" s="147"/>
      <c r="D842" s="148" t="s">
        <v>144</v>
      </c>
      <c r="E842" s="149" t="s">
        <v>1</v>
      </c>
      <c r="F842" s="150" t="s">
        <v>145</v>
      </c>
      <c r="H842" s="149" t="s">
        <v>1</v>
      </c>
      <c r="L842" s="147"/>
      <c r="M842" s="151"/>
      <c r="T842" s="152"/>
      <c r="AT842" s="149" t="s">
        <v>144</v>
      </c>
      <c r="AU842" s="149" t="s">
        <v>84</v>
      </c>
      <c r="AV842" s="12" t="s">
        <v>82</v>
      </c>
      <c r="AW842" s="12" t="s">
        <v>32</v>
      </c>
      <c r="AX842" s="12" t="s">
        <v>74</v>
      </c>
      <c r="AY842" s="149" t="s">
        <v>136</v>
      </c>
    </row>
    <row r="843" spans="2:65" s="12" customFormat="1">
      <c r="B843" s="147"/>
      <c r="D843" s="148" t="s">
        <v>144</v>
      </c>
      <c r="E843" s="149" t="s">
        <v>1</v>
      </c>
      <c r="F843" s="150" t="s">
        <v>748</v>
      </c>
      <c r="H843" s="149" t="s">
        <v>1</v>
      </c>
      <c r="L843" s="147"/>
      <c r="M843" s="151"/>
      <c r="T843" s="152"/>
      <c r="AT843" s="149" t="s">
        <v>144</v>
      </c>
      <c r="AU843" s="149" t="s">
        <v>84</v>
      </c>
      <c r="AV843" s="12" t="s">
        <v>82</v>
      </c>
      <c r="AW843" s="12" t="s">
        <v>32</v>
      </c>
      <c r="AX843" s="12" t="s">
        <v>74</v>
      </c>
      <c r="AY843" s="149" t="s">
        <v>136</v>
      </c>
    </row>
    <row r="844" spans="2:65" s="12" customFormat="1">
      <c r="B844" s="147"/>
      <c r="D844" s="148" t="s">
        <v>144</v>
      </c>
      <c r="E844" s="149" t="s">
        <v>1</v>
      </c>
      <c r="F844" s="150" t="s">
        <v>188</v>
      </c>
      <c r="H844" s="149" t="s">
        <v>1</v>
      </c>
      <c r="L844" s="147"/>
      <c r="M844" s="151"/>
      <c r="T844" s="152"/>
      <c r="AT844" s="149" t="s">
        <v>144</v>
      </c>
      <c r="AU844" s="149" t="s">
        <v>84</v>
      </c>
      <c r="AV844" s="12" t="s">
        <v>82</v>
      </c>
      <c r="AW844" s="12" t="s">
        <v>32</v>
      </c>
      <c r="AX844" s="12" t="s">
        <v>74</v>
      </c>
      <c r="AY844" s="149" t="s">
        <v>136</v>
      </c>
    </row>
    <row r="845" spans="2:65" s="13" customFormat="1">
      <c r="B845" s="153"/>
      <c r="D845" s="148" t="s">
        <v>144</v>
      </c>
      <c r="E845" s="154" t="s">
        <v>1</v>
      </c>
      <c r="F845" s="155" t="s">
        <v>199</v>
      </c>
      <c r="H845" s="156">
        <v>24</v>
      </c>
      <c r="L845" s="153"/>
      <c r="M845" s="157"/>
      <c r="T845" s="158"/>
      <c r="AT845" s="154" t="s">
        <v>144</v>
      </c>
      <c r="AU845" s="154" t="s">
        <v>84</v>
      </c>
      <c r="AV845" s="13" t="s">
        <v>84</v>
      </c>
      <c r="AW845" s="13" t="s">
        <v>32</v>
      </c>
      <c r="AX845" s="13" t="s">
        <v>74</v>
      </c>
      <c r="AY845" s="154" t="s">
        <v>136</v>
      </c>
    </row>
    <row r="846" spans="2:65" s="12" customFormat="1">
      <c r="B846" s="147"/>
      <c r="D846" s="148" t="s">
        <v>144</v>
      </c>
      <c r="E846" s="149" t="s">
        <v>1</v>
      </c>
      <c r="F846" s="150" t="s">
        <v>190</v>
      </c>
      <c r="H846" s="149" t="s">
        <v>1</v>
      </c>
      <c r="L846" s="147"/>
      <c r="M846" s="151"/>
      <c r="T846" s="152"/>
      <c r="AT846" s="149" t="s">
        <v>144</v>
      </c>
      <c r="AU846" s="149" t="s">
        <v>84</v>
      </c>
      <c r="AV846" s="12" t="s">
        <v>82</v>
      </c>
      <c r="AW846" s="12" t="s">
        <v>32</v>
      </c>
      <c r="AX846" s="12" t="s">
        <v>74</v>
      </c>
      <c r="AY846" s="149" t="s">
        <v>136</v>
      </c>
    </row>
    <row r="847" spans="2:65" s="13" customFormat="1">
      <c r="B847" s="153"/>
      <c r="D847" s="148" t="s">
        <v>144</v>
      </c>
      <c r="E847" s="154" t="s">
        <v>1</v>
      </c>
      <c r="F847" s="155" t="s">
        <v>200</v>
      </c>
      <c r="H847" s="156">
        <v>163.80000000000001</v>
      </c>
      <c r="L847" s="153"/>
      <c r="M847" s="157"/>
      <c r="T847" s="158"/>
      <c r="AT847" s="154" t="s">
        <v>144</v>
      </c>
      <c r="AU847" s="154" t="s">
        <v>84</v>
      </c>
      <c r="AV847" s="13" t="s">
        <v>84</v>
      </c>
      <c r="AW847" s="13" t="s">
        <v>32</v>
      </c>
      <c r="AX847" s="13" t="s">
        <v>74</v>
      </c>
      <c r="AY847" s="154" t="s">
        <v>136</v>
      </c>
    </row>
    <row r="848" spans="2:65" s="14" customFormat="1">
      <c r="B848" s="159"/>
      <c r="D848" s="148" t="s">
        <v>144</v>
      </c>
      <c r="E848" s="160" t="s">
        <v>1</v>
      </c>
      <c r="F848" s="161" t="s">
        <v>146</v>
      </c>
      <c r="H848" s="162">
        <v>187.8</v>
      </c>
      <c r="L848" s="159"/>
      <c r="M848" s="163"/>
      <c r="T848" s="164"/>
      <c r="AT848" s="160" t="s">
        <v>144</v>
      </c>
      <c r="AU848" s="160" t="s">
        <v>84</v>
      </c>
      <c r="AV848" s="14" t="s">
        <v>142</v>
      </c>
      <c r="AW848" s="14" t="s">
        <v>32</v>
      </c>
      <c r="AX848" s="14" t="s">
        <v>82</v>
      </c>
      <c r="AY848" s="160" t="s">
        <v>136</v>
      </c>
    </row>
    <row r="849" spans="2:65" s="1" customFormat="1" ht="14.4" customHeight="1">
      <c r="B849" s="134"/>
      <c r="C849" s="135" t="s">
        <v>753</v>
      </c>
      <c r="D849" s="135" t="s">
        <v>138</v>
      </c>
      <c r="E849" s="136" t="s">
        <v>754</v>
      </c>
      <c r="F849" s="137" t="s">
        <v>755</v>
      </c>
      <c r="G849" s="138" t="s">
        <v>185</v>
      </c>
      <c r="H849" s="139">
        <v>327.3</v>
      </c>
      <c r="I849" s="140"/>
      <c r="J849" s="140">
        <f>ROUND(I849*H849,2)</f>
        <v>0</v>
      </c>
      <c r="K849" s="141"/>
      <c r="L849" s="28"/>
      <c r="M849" s="142" t="s">
        <v>1</v>
      </c>
      <c r="N849" s="111" t="s">
        <v>39</v>
      </c>
      <c r="O849" s="143">
        <v>4.0000000000000001E-3</v>
      </c>
      <c r="P849" s="143">
        <f>O849*H849</f>
        <v>1.3092000000000001</v>
      </c>
      <c r="Q849" s="143">
        <v>0</v>
      </c>
      <c r="R849" s="143">
        <f>Q849*H849</f>
        <v>0</v>
      </c>
      <c r="S849" s="143">
        <v>0</v>
      </c>
      <c r="T849" s="144">
        <f>S849*H849</f>
        <v>0</v>
      </c>
      <c r="AR849" s="145" t="s">
        <v>142</v>
      </c>
      <c r="AT849" s="145" t="s">
        <v>138</v>
      </c>
      <c r="AU849" s="145" t="s">
        <v>84</v>
      </c>
      <c r="AY849" s="16" t="s">
        <v>136</v>
      </c>
      <c r="BE849" s="146">
        <f>IF(N849="základní",J849,0)</f>
        <v>0</v>
      </c>
      <c r="BF849" s="146">
        <f>IF(N849="snížená",J849,0)</f>
        <v>0</v>
      </c>
      <c r="BG849" s="146">
        <f>IF(N849="zákl. přenesená",J849,0)</f>
        <v>0</v>
      </c>
      <c r="BH849" s="146">
        <f>IF(N849="sníž. přenesená",J849,0)</f>
        <v>0</v>
      </c>
      <c r="BI849" s="146">
        <f>IF(N849="nulová",J849,0)</f>
        <v>0</v>
      </c>
      <c r="BJ849" s="16" t="s">
        <v>82</v>
      </c>
      <c r="BK849" s="146">
        <f>ROUND(I849*H849,2)</f>
        <v>0</v>
      </c>
      <c r="BL849" s="16" t="s">
        <v>142</v>
      </c>
      <c r="BM849" s="145" t="s">
        <v>756</v>
      </c>
    </row>
    <row r="850" spans="2:65" s="12" customFormat="1">
      <c r="B850" s="147"/>
      <c r="D850" s="148" t="s">
        <v>144</v>
      </c>
      <c r="E850" s="149" t="s">
        <v>1</v>
      </c>
      <c r="F850" s="150" t="s">
        <v>145</v>
      </c>
      <c r="H850" s="149" t="s">
        <v>1</v>
      </c>
      <c r="L850" s="147"/>
      <c r="M850" s="151"/>
      <c r="T850" s="152"/>
      <c r="AT850" s="149" t="s">
        <v>144</v>
      </c>
      <c r="AU850" s="149" t="s">
        <v>84</v>
      </c>
      <c r="AV850" s="12" t="s">
        <v>82</v>
      </c>
      <c r="AW850" s="12" t="s">
        <v>32</v>
      </c>
      <c r="AX850" s="12" t="s">
        <v>74</v>
      </c>
      <c r="AY850" s="149" t="s">
        <v>136</v>
      </c>
    </row>
    <row r="851" spans="2:65" s="12" customFormat="1">
      <c r="B851" s="147"/>
      <c r="D851" s="148" t="s">
        <v>144</v>
      </c>
      <c r="E851" s="149" t="s">
        <v>1</v>
      </c>
      <c r="F851" s="150" t="s">
        <v>757</v>
      </c>
      <c r="H851" s="149" t="s">
        <v>1</v>
      </c>
      <c r="L851" s="147"/>
      <c r="M851" s="151"/>
      <c r="T851" s="152"/>
      <c r="AT851" s="149" t="s">
        <v>144</v>
      </c>
      <c r="AU851" s="149" t="s">
        <v>84</v>
      </c>
      <c r="AV851" s="12" t="s">
        <v>82</v>
      </c>
      <c r="AW851" s="12" t="s">
        <v>32</v>
      </c>
      <c r="AX851" s="12" t="s">
        <v>74</v>
      </c>
      <c r="AY851" s="149" t="s">
        <v>136</v>
      </c>
    </row>
    <row r="852" spans="2:65" s="12" customFormat="1">
      <c r="B852" s="147"/>
      <c r="D852" s="148" t="s">
        <v>144</v>
      </c>
      <c r="E852" s="149" t="s">
        <v>1</v>
      </c>
      <c r="F852" s="150" t="s">
        <v>188</v>
      </c>
      <c r="H852" s="149" t="s">
        <v>1</v>
      </c>
      <c r="L852" s="147"/>
      <c r="M852" s="151"/>
      <c r="T852" s="152"/>
      <c r="AT852" s="149" t="s">
        <v>144</v>
      </c>
      <c r="AU852" s="149" t="s">
        <v>84</v>
      </c>
      <c r="AV852" s="12" t="s">
        <v>82</v>
      </c>
      <c r="AW852" s="12" t="s">
        <v>32</v>
      </c>
      <c r="AX852" s="12" t="s">
        <v>74</v>
      </c>
      <c r="AY852" s="149" t="s">
        <v>136</v>
      </c>
    </row>
    <row r="853" spans="2:65" s="13" customFormat="1">
      <c r="B853" s="153"/>
      <c r="D853" s="148" t="s">
        <v>144</v>
      </c>
      <c r="E853" s="154" t="s">
        <v>1</v>
      </c>
      <c r="F853" s="155" t="s">
        <v>227</v>
      </c>
      <c r="H853" s="156">
        <v>37.5</v>
      </c>
      <c r="L853" s="153"/>
      <c r="M853" s="157"/>
      <c r="T853" s="158"/>
      <c r="AT853" s="154" t="s">
        <v>144</v>
      </c>
      <c r="AU853" s="154" t="s">
        <v>84</v>
      </c>
      <c r="AV853" s="13" t="s">
        <v>84</v>
      </c>
      <c r="AW853" s="13" t="s">
        <v>32</v>
      </c>
      <c r="AX853" s="13" t="s">
        <v>74</v>
      </c>
      <c r="AY853" s="154" t="s">
        <v>136</v>
      </c>
    </row>
    <row r="854" spans="2:65" s="12" customFormat="1">
      <c r="B854" s="147"/>
      <c r="D854" s="148" t="s">
        <v>144</v>
      </c>
      <c r="E854" s="149" t="s">
        <v>1</v>
      </c>
      <c r="F854" s="150" t="s">
        <v>190</v>
      </c>
      <c r="H854" s="149" t="s">
        <v>1</v>
      </c>
      <c r="L854" s="147"/>
      <c r="M854" s="151"/>
      <c r="T854" s="152"/>
      <c r="AT854" s="149" t="s">
        <v>144</v>
      </c>
      <c r="AU854" s="149" t="s">
        <v>84</v>
      </c>
      <c r="AV854" s="12" t="s">
        <v>82</v>
      </c>
      <c r="AW854" s="12" t="s">
        <v>32</v>
      </c>
      <c r="AX854" s="12" t="s">
        <v>74</v>
      </c>
      <c r="AY854" s="149" t="s">
        <v>136</v>
      </c>
    </row>
    <row r="855" spans="2:65" s="13" customFormat="1">
      <c r="B855" s="153"/>
      <c r="D855" s="148" t="s">
        <v>144</v>
      </c>
      <c r="E855" s="154" t="s">
        <v>1</v>
      </c>
      <c r="F855" s="155" t="s">
        <v>228</v>
      </c>
      <c r="H855" s="156">
        <v>289.79999999999995</v>
      </c>
      <c r="L855" s="153"/>
      <c r="M855" s="157"/>
      <c r="T855" s="158"/>
      <c r="AT855" s="154" t="s">
        <v>144</v>
      </c>
      <c r="AU855" s="154" t="s">
        <v>84</v>
      </c>
      <c r="AV855" s="13" t="s">
        <v>84</v>
      </c>
      <c r="AW855" s="13" t="s">
        <v>32</v>
      </c>
      <c r="AX855" s="13" t="s">
        <v>74</v>
      </c>
      <c r="AY855" s="154" t="s">
        <v>136</v>
      </c>
    </row>
    <row r="856" spans="2:65" s="14" customFormat="1">
      <c r="B856" s="159"/>
      <c r="D856" s="148" t="s">
        <v>144</v>
      </c>
      <c r="E856" s="160" t="s">
        <v>1</v>
      </c>
      <c r="F856" s="161" t="s">
        <v>146</v>
      </c>
      <c r="H856" s="162">
        <v>327.29999999999995</v>
      </c>
      <c r="L856" s="159"/>
      <c r="M856" s="163"/>
      <c r="T856" s="164"/>
      <c r="AT856" s="160" t="s">
        <v>144</v>
      </c>
      <c r="AU856" s="160" t="s">
        <v>84</v>
      </c>
      <c r="AV856" s="14" t="s">
        <v>142</v>
      </c>
      <c r="AW856" s="14" t="s">
        <v>32</v>
      </c>
      <c r="AX856" s="14" t="s">
        <v>82</v>
      </c>
      <c r="AY856" s="160" t="s">
        <v>136</v>
      </c>
    </row>
    <row r="857" spans="2:65" s="1" customFormat="1" ht="14.4" customHeight="1">
      <c r="B857" s="134"/>
      <c r="C857" s="135" t="s">
        <v>758</v>
      </c>
      <c r="D857" s="135" t="s">
        <v>138</v>
      </c>
      <c r="E857" s="136" t="s">
        <v>759</v>
      </c>
      <c r="F857" s="137" t="s">
        <v>760</v>
      </c>
      <c r="G857" s="138" t="s">
        <v>185</v>
      </c>
      <c r="H857" s="139">
        <v>327.3</v>
      </c>
      <c r="I857" s="140"/>
      <c r="J857" s="140">
        <f>ROUND(I857*H857,2)</f>
        <v>0</v>
      </c>
      <c r="K857" s="141"/>
      <c r="L857" s="28"/>
      <c r="M857" s="142" t="s">
        <v>1</v>
      </c>
      <c r="N857" s="111" t="s">
        <v>39</v>
      </c>
      <c r="O857" s="143">
        <v>2E-3</v>
      </c>
      <c r="P857" s="143">
        <f>O857*H857</f>
        <v>0.65460000000000007</v>
      </c>
      <c r="Q857" s="143">
        <v>0</v>
      </c>
      <c r="R857" s="143">
        <f>Q857*H857</f>
        <v>0</v>
      </c>
      <c r="S857" s="143">
        <v>0</v>
      </c>
      <c r="T857" s="144">
        <f>S857*H857</f>
        <v>0</v>
      </c>
      <c r="AR857" s="145" t="s">
        <v>142</v>
      </c>
      <c r="AT857" s="145" t="s">
        <v>138</v>
      </c>
      <c r="AU857" s="145" t="s">
        <v>84</v>
      </c>
      <c r="AY857" s="16" t="s">
        <v>136</v>
      </c>
      <c r="BE857" s="146">
        <f>IF(N857="základní",J857,0)</f>
        <v>0</v>
      </c>
      <c r="BF857" s="146">
        <f>IF(N857="snížená",J857,0)</f>
        <v>0</v>
      </c>
      <c r="BG857" s="146">
        <f>IF(N857="zákl. přenesená",J857,0)</f>
        <v>0</v>
      </c>
      <c r="BH857" s="146">
        <f>IF(N857="sníž. přenesená",J857,0)</f>
        <v>0</v>
      </c>
      <c r="BI857" s="146">
        <f>IF(N857="nulová",J857,0)</f>
        <v>0</v>
      </c>
      <c r="BJ857" s="16" t="s">
        <v>82</v>
      </c>
      <c r="BK857" s="146">
        <f>ROUND(I857*H857,2)</f>
        <v>0</v>
      </c>
      <c r="BL857" s="16" t="s">
        <v>142</v>
      </c>
      <c r="BM857" s="145" t="s">
        <v>761</v>
      </c>
    </row>
    <row r="858" spans="2:65" s="12" customFormat="1">
      <c r="B858" s="147"/>
      <c r="D858" s="148" t="s">
        <v>144</v>
      </c>
      <c r="E858" s="149" t="s">
        <v>1</v>
      </c>
      <c r="F858" s="150" t="s">
        <v>145</v>
      </c>
      <c r="H858" s="149" t="s">
        <v>1</v>
      </c>
      <c r="L858" s="147"/>
      <c r="M858" s="151"/>
      <c r="T858" s="152"/>
      <c r="AT858" s="149" t="s">
        <v>144</v>
      </c>
      <c r="AU858" s="149" t="s">
        <v>84</v>
      </c>
      <c r="AV858" s="12" t="s">
        <v>82</v>
      </c>
      <c r="AW858" s="12" t="s">
        <v>32</v>
      </c>
      <c r="AX858" s="12" t="s">
        <v>74</v>
      </c>
      <c r="AY858" s="149" t="s">
        <v>136</v>
      </c>
    </row>
    <row r="859" spans="2:65" s="12" customFormat="1">
      <c r="B859" s="147"/>
      <c r="D859" s="148" t="s">
        <v>144</v>
      </c>
      <c r="E859" s="149" t="s">
        <v>1</v>
      </c>
      <c r="F859" s="150" t="s">
        <v>762</v>
      </c>
      <c r="H859" s="149" t="s">
        <v>1</v>
      </c>
      <c r="L859" s="147"/>
      <c r="M859" s="151"/>
      <c r="T859" s="152"/>
      <c r="AT859" s="149" t="s">
        <v>144</v>
      </c>
      <c r="AU859" s="149" t="s">
        <v>84</v>
      </c>
      <c r="AV859" s="12" t="s">
        <v>82</v>
      </c>
      <c r="AW859" s="12" t="s">
        <v>32</v>
      </c>
      <c r="AX859" s="12" t="s">
        <v>74</v>
      </c>
      <c r="AY859" s="149" t="s">
        <v>136</v>
      </c>
    </row>
    <row r="860" spans="2:65" s="12" customFormat="1">
      <c r="B860" s="147"/>
      <c r="D860" s="148" t="s">
        <v>144</v>
      </c>
      <c r="E860" s="149" t="s">
        <v>1</v>
      </c>
      <c r="F860" s="150" t="s">
        <v>188</v>
      </c>
      <c r="H860" s="149" t="s">
        <v>1</v>
      </c>
      <c r="L860" s="147"/>
      <c r="M860" s="151"/>
      <c r="T860" s="152"/>
      <c r="AT860" s="149" t="s">
        <v>144</v>
      </c>
      <c r="AU860" s="149" t="s">
        <v>84</v>
      </c>
      <c r="AV860" s="12" t="s">
        <v>82</v>
      </c>
      <c r="AW860" s="12" t="s">
        <v>32</v>
      </c>
      <c r="AX860" s="12" t="s">
        <v>74</v>
      </c>
      <c r="AY860" s="149" t="s">
        <v>136</v>
      </c>
    </row>
    <row r="861" spans="2:65" s="13" customFormat="1">
      <c r="B861" s="153"/>
      <c r="D861" s="148" t="s">
        <v>144</v>
      </c>
      <c r="E861" s="154" t="s">
        <v>1</v>
      </c>
      <c r="F861" s="155" t="s">
        <v>227</v>
      </c>
      <c r="H861" s="156">
        <v>37.5</v>
      </c>
      <c r="L861" s="153"/>
      <c r="M861" s="157"/>
      <c r="T861" s="158"/>
      <c r="AT861" s="154" t="s">
        <v>144</v>
      </c>
      <c r="AU861" s="154" t="s">
        <v>84</v>
      </c>
      <c r="AV861" s="13" t="s">
        <v>84</v>
      </c>
      <c r="AW861" s="13" t="s">
        <v>32</v>
      </c>
      <c r="AX861" s="13" t="s">
        <v>74</v>
      </c>
      <c r="AY861" s="154" t="s">
        <v>136</v>
      </c>
    </row>
    <row r="862" spans="2:65" s="12" customFormat="1">
      <c r="B862" s="147"/>
      <c r="D862" s="148" t="s">
        <v>144</v>
      </c>
      <c r="E862" s="149" t="s">
        <v>1</v>
      </c>
      <c r="F862" s="150" t="s">
        <v>190</v>
      </c>
      <c r="H862" s="149" t="s">
        <v>1</v>
      </c>
      <c r="L862" s="147"/>
      <c r="M862" s="151"/>
      <c r="T862" s="152"/>
      <c r="AT862" s="149" t="s">
        <v>144</v>
      </c>
      <c r="AU862" s="149" t="s">
        <v>84</v>
      </c>
      <c r="AV862" s="12" t="s">
        <v>82</v>
      </c>
      <c r="AW862" s="12" t="s">
        <v>32</v>
      </c>
      <c r="AX862" s="12" t="s">
        <v>74</v>
      </c>
      <c r="AY862" s="149" t="s">
        <v>136</v>
      </c>
    </row>
    <row r="863" spans="2:65" s="13" customFormat="1">
      <c r="B863" s="153"/>
      <c r="D863" s="148" t="s">
        <v>144</v>
      </c>
      <c r="E863" s="154" t="s">
        <v>1</v>
      </c>
      <c r="F863" s="155" t="s">
        <v>228</v>
      </c>
      <c r="H863" s="156">
        <v>289.79999999999995</v>
      </c>
      <c r="L863" s="153"/>
      <c r="M863" s="157"/>
      <c r="T863" s="158"/>
      <c r="AT863" s="154" t="s">
        <v>144</v>
      </c>
      <c r="AU863" s="154" t="s">
        <v>84</v>
      </c>
      <c r="AV863" s="13" t="s">
        <v>84</v>
      </c>
      <c r="AW863" s="13" t="s">
        <v>32</v>
      </c>
      <c r="AX863" s="13" t="s">
        <v>74</v>
      </c>
      <c r="AY863" s="154" t="s">
        <v>136</v>
      </c>
    </row>
    <row r="864" spans="2:65" s="14" customFormat="1">
      <c r="B864" s="159"/>
      <c r="D864" s="148" t="s">
        <v>144</v>
      </c>
      <c r="E864" s="160" t="s">
        <v>1</v>
      </c>
      <c r="F864" s="161" t="s">
        <v>146</v>
      </c>
      <c r="H864" s="162">
        <v>327.29999999999995</v>
      </c>
      <c r="L864" s="159"/>
      <c r="M864" s="163"/>
      <c r="T864" s="164"/>
      <c r="AT864" s="160" t="s">
        <v>144</v>
      </c>
      <c r="AU864" s="160" t="s">
        <v>84</v>
      </c>
      <c r="AV864" s="14" t="s">
        <v>142</v>
      </c>
      <c r="AW864" s="14" t="s">
        <v>32</v>
      </c>
      <c r="AX864" s="14" t="s">
        <v>82</v>
      </c>
      <c r="AY864" s="160" t="s">
        <v>136</v>
      </c>
    </row>
    <row r="865" spans="2:65" s="1" customFormat="1" ht="19.75" customHeight="1">
      <c r="B865" s="134"/>
      <c r="C865" s="135" t="s">
        <v>763</v>
      </c>
      <c r="D865" s="135" t="s">
        <v>138</v>
      </c>
      <c r="E865" s="136" t="s">
        <v>764</v>
      </c>
      <c r="F865" s="137" t="s">
        <v>765</v>
      </c>
      <c r="G865" s="138" t="s">
        <v>185</v>
      </c>
      <c r="H865" s="139">
        <v>327.3</v>
      </c>
      <c r="I865" s="140"/>
      <c r="J865" s="140">
        <f>ROUND(I865*H865,2)</f>
        <v>0</v>
      </c>
      <c r="K865" s="141"/>
      <c r="L865" s="28"/>
      <c r="M865" s="142" t="s">
        <v>1</v>
      </c>
      <c r="N865" s="111" t="s">
        <v>39</v>
      </c>
      <c r="O865" s="143">
        <v>7.0999999999999994E-2</v>
      </c>
      <c r="P865" s="143">
        <f>O865*H865</f>
        <v>23.238299999999999</v>
      </c>
      <c r="Q865" s="143">
        <v>0</v>
      </c>
      <c r="R865" s="143">
        <f>Q865*H865</f>
        <v>0</v>
      </c>
      <c r="S865" s="143">
        <v>0</v>
      </c>
      <c r="T865" s="144">
        <f>S865*H865</f>
        <v>0</v>
      </c>
      <c r="AR865" s="145" t="s">
        <v>142</v>
      </c>
      <c r="AT865" s="145" t="s">
        <v>138</v>
      </c>
      <c r="AU865" s="145" t="s">
        <v>84</v>
      </c>
      <c r="AY865" s="16" t="s">
        <v>136</v>
      </c>
      <c r="BE865" s="146">
        <f>IF(N865="základní",J865,0)</f>
        <v>0</v>
      </c>
      <c r="BF865" s="146">
        <f>IF(N865="snížená",J865,0)</f>
        <v>0</v>
      </c>
      <c r="BG865" s="146">
        <f>IF(N865="zákl. přenesená",J865,0)</f>
        <v>0</v>
      </c>
      <c r="BH865" s="146">
        <f>IF(N865="sníž. přenesená",J865,0)</f>
        <v>0</v>
      </c>
      <c r="BI865" s="146">
        <f>IF(N865="nulová",J865,0)</f>
        <v>0</v>
      </c>
      <c r="BJ865" s="16" t="s">
        <v>82</v>
      </c>
      <c r="BK865" s="146">
        <f>ROUND(I865*H865,2)</f>
        <v>0</v>
      </c>
      <c r="BL865" s="16" t="s">
        <v>142</v>
      </c>
      <c r="BM865" s="145" t="s">
        <v>766</v>
      </c>
    </row>
    <row r="866" spans="2:65" s="12" customFormat="1">
      <c r="B866" s="147"/>
      <c r="D866" s="148" t="s">
        <v>144</v>
      </c>
      <c r="E866" s="149" t="s">
        <v>1</v>
      </c>
      <c r="F866" s="150" t="s">
        <v>145</v>
      </c>
      <c r="H866" s="149" t="s">
        <v>1</v>
      </c>
      <c r="L866" s="147"/>
      <c r="M866" s="151"/>
      <c r="T866" s="152"/>
      <c r="AT866" s="149" t="s">
        <v>144</v>
      </c>
      <c r="AU866" s="149" t="s">
        <v>84</v>
      </c>
      <c r="AV866" s="12" t="s">
        <v>82</v>
      </c>
      <c r="AW866" s="12" t="s">
        <v>32</v>
      </c>
      <c r="AX866" s="12" t="s">
        <v>74</v>
      </c>
      <c r="AY866" s="149" t="s">
        <v>136</v>
      </c>
    </row>
    <row r="867" spans="2:65" s="12" customFormat="1">
      <c r="B867" s="147"/>
      <c r="D867" s="148" t="s">
        <v>144</v>
      </c>
      <c r="E867" s="149" t="s">
        <v>1</v>
      </c>
      <c r="F867" s="150" t="s">
        <v>767</v>
      </c>
      <c r="H867" s="149" t="s">
        <v>1</v>
      </c>
      <c r="L867" s="147"/>
      <c r="M867" s="151"/>
      <c r="T867" s="152"/>
      <c r="AT867" s="149" t="s">
        <v>144</v>
      </c>
      <c r="AU867" s="149" t="s">
        <v>84</v>
      </c>
      <c r="AV867" s="12" t="s">
        <v>82</v>
      </c>
      <c r="AW867" s="12" t="s">
        <v>32</v>
      </c>
      <c r="AX867" s="12" t="s">
        <v>74</v>
      </c>
      <c r="AY867" s="149" t="s">
        <v>136</v>
      </c>
    </row>
    <row r="868" spans="2:65" s="12" customFormat="1">
      <c r="B868" s="147"/>
      <c r="D868" s="148" t="s">
        <v>144</v>
      </c>
      <c r="E868" s="149" t="s">
        <v>1</v>
      </c>
      <c r="F868" s="150" t="s">
        <v>188</v>
      </c>
      <c r="H868" s="149" t="s">
        <v>1</v>
      </c>
      <c r="L868" s="147"/>
      <c r="M868" s="151"/>
      <c r="T868" s="152"/>
      <c r="AT868" s="149" t="s">
        <v>144</v>
      </c>
      <c r="AU868" s="149" t="s">
        <v>84</v>
      </c>
      <c r="AV868" s="12" t="s">
        <v>82</v>
      </c>
      <c r="AW868" s="12" t="s">
        <v>32</v>
      </c>
      <c r="AX868" s="12" t="s">
        <v>74</v>
      </c>
      <c r="AY868" s="149" t="s">
        <v>136</v>
      </c>
    </row>
    <row r="869" spans="2:65" s="13" customFormat="1">
      <c r="B869" s="153"/>
      <c r="D869" s="148" t="s">
        <v>144</v>
      </c>
      <c r="E869" s="154" t="s">
        <v>1</v>
      </c>
      <c r="F869" s="155" t="s">
        <v>227</v>
      </c>
      <c r="H869" s="156">
        <v>37.5</v>
      </c>
      <c r="L869" s="153"/>
      <c r="M869" s="157"/>
      <c r="T869" s="158"/>
      <c r="AT869" s="154" t="s">
        <v>144</v>
      </c>
      <c r="AU869" s="154" t="s">
        <v>84</v>
      </c>
      <c r="AV869" s="13" t="s">
        <v>84</v>
      </c>
      <c r="AW869" s="13" t="s">
        <v>32</v>
      </c>
      <c r="AX869" s="13" t="s">
        <v>74</v>
      </c>
      <c r="AY869" s="154" t="s">
        <v>136</v>
      </c>
    </row>
    <row r="870" spans="2:65" s="12" customFormat="1">
      <c r="B870" s="147"/>
      <c r="D870" s="148" t="s">
        <v>144</v>
      </c>
      <c r="E870" s="149" t="s">
        <v>1</v>
      </c>
      <c r="F870" s="150" t="s">
        <v>190</v>
      </c>
      <c r="H870" s="149" t="s">
        <v>1</v>
      </c>
      <c r="L870" s="147"/>
      <c r="M870" s="151"/>
      <c r="T870" s="152"/>
      <c r="AT870" s="149" t="s">
        <v>144</v>
      </c>
      <c r="AU870" s="149" t="s">
        <v>84</v>
      </c>
      <c r="AV870" s="12" t="s">
        <v>82</v>
      </c>
      <c r="AW870" s="12" t="s">
        <v>32</v>
      </c>
      <c r="AX870" s="12" t="s">
        <v>74</v>
      </c>
      <c r="AY870" s="149" t="s">
        <v>136</v>
      </c>
    </row>
    <row r="871" spans="2:65" s="13" customFormat="1">
      <c r="B871" s="153"/>
      <c r="D871" s="148" t="s">
        <v>144</v>
      </c>
      <c r="E871" s="154" t="s">
        <v>1</v>
      </c>
      <c r="F871" s="155" t="s">
        <v>228</v>
      </c>
      <c r="H871" s="156">
        <v>289.79999999999995</v>
      </c>
      <c r="L871" s="153"/>
      <c r="M871" s="157"/>
      <c r="T871" s="158"/>
      <c r="AT871" s="154" t="s">
        <v>144</v>
      </c>
      <c r="AU871" s="154" t="s">
        <v>84</v>
      </c>
      <c r="AV871" s="13" t="s">
        <v>84</v>
      </c>
      <c r="AW871" s="13" t="s">
        <v>32</v>
      </c>
      <c r="AX871" s="13" t="s">
        <v>74</v>
      </c>
      <c r="AY871" s="154" t="s">
        <v>136</v>
      </c>
    </row>
    <row r="872" spans="2:65" s="14" customFormat="1">
      <c r="B872" s="159"/>
      <c r="D872" s="148" t="s">
        <v>144</v>
      </c>
      <c r="E872" s="160" t="s">
        <v>1</v>
      </c>
      <c r="F872" s="161" t="s">
        <v>146</v>
      </c>
      <c r="H872" s="162">
        <v>327.29999999999995</v>
      </c>
      <c r="L872" s="159"/>
      <c r="M872" s="163"/>
      <c r="T872" s="164"/>
      <c r="AT872" s="160" t="s">
        <v>144</v>
      </c>
      <c r="AU872" s="160" t="s">
        <v>84</v>
      </c>
      <c r="AV872" s="14" t="s">
        <v>142</v>
      </c>
      <c r="AW872" s="14" t="s">
        <v>32</v>
      </c>
      <c r="AX872" s="14" t="s">
        <v>82</v>
      </c>
      <c r="AY872" s="160" t="s">
        <v>136</v>
      </c>
    </row>
    <row r="873" spans="2:65" s="1" customFormat="1" ht="14.4" customHeight="1">
      <c r="B873" s="134"/>
      <c r="C873" s="135" t="s">
        <v>768</v>
      </c>
      <c r="D873" s="135" t="s">
        <v>138</v>
      </c>
      <c r="E873" s="136" t="s">
        <v>769</v>
      </c>
      <c r="F873" s="137" t="s">
        <v>770</v>
      </c>
      <c r="G873" s="138" t="s">
        <v>185</v>
      </c>
      <c r="H873" s="139">
        <v>169.04</v>
      </c>
      <c r="I873" s="140"/>
      <c r="J873" s="140">
        <f>ROUND(I873*H873,2)</f>
        <v>0</v>
      </c>
      <c r="K873" s="141"/>
      <c r="L873" s="28"/>
      <c r="M873" s="142" t="s">
        <v>1</v>
      </c>
      <c r="N873" s="111" t="s">
        <v>39</v>
      </c>
      <c r="O873" s="143">
        <v>0.56999999999999995</v>
      </c>
      <c r="P873" s="143">
        <f>O873*H873</f>
        <v>96.352799999999988</v>
      </c>
      <c r="Q873" s="143">
        <v>8.9219999999999994E-2</v>
      </c>
      <c r="R873" s="143">
        <f>Q873*H873</f>
        <v>15.081748799999998</v>
      </c>
      <c r="S873" s="143">
        <v>0</v>
      </c>
      <c r="T873" s="144">
        <f>S873*H873</f>
        <v>0</v>
      </c>
      <c r="AR873" s="145" t="s">
        <v>142</v>
      </c>
      <c r="AT873" s="145" t="s">
        <v>138</v>
      </c>
      <c r="AU873" s="145" t="s">
        <v>84</v>
      </c>
      <c r="AY873" s="16" t="s">
        <v>136</v>
      </c>
      <c r="BE873" s="146">
        <f>IF(N873="základní",J873,0)</f>
        <v>0</v>
      </c>
      <c r="BF873" s="146">
        <f>IF(N873="snížená",J873,0)</f>
        <v>0</v>
      </c>
      <c r="BG873" s="146">
        <f>IF(N873="zákl. přenesená",J873,0)</f>
        <v>0</v>
      </c>
      <c r="BH873" s="146">
        <f>IF(N873="sníž. přenesená",J873,0)</f>
        <v>0</v>
      </c>
      <c r="BI873" s="146">
        <f>IF(N873="nulová",J873,0)</f>
        <v>0</v>
      </c>
      <c r="BJ873" s="16" t="s">
        <v>82</v>
      </c>
      <c r="BK873" s="146">
        <f>ROUND(I873*H873,2)</f>
        <v>0</v>
      </c>
      <c r="BL873" s="16" t="s">
        <v>142</v>
      </c>
      <c r="BM873" s="145" t="s">
        <v>771</v>
      </c>
    </row>
    <row r="874" spans="2:65" s="12" customFormat="1">
      <c r="B874" s="147"/>
      <c r="D874" s="148" t="s">
        <v>144</v>
      </c>
      <c r="E874" s="149" t="s">
        <v>1</v>
      </c>
      <c r="F874" s="150" t="s">
        <v>145</v>
      </c>
      <c r="H874" s="149" t="s">
        <v>1</v>
      </c>
      <c r="L874" s="147"/>
      <c r="M874" s="151"/>
      <c r="T874" s="152"/>
      <c r="AT874" s="149" t="s">
        <v>144</v>
      </c>
      <c r="AU874" s="149" t="s">
        <v>84</v>
      </c>
      <c r="AV874" s="12" t="s">
        <v>82</v>
      </c>
      <c r="AW874" s="12" t="s">
        <v>32</v>
      </c>
      <c r="AX874" s="12" t="s">
        <v>74</v>
      </c>
      <c r="AY874" s="149" t="s">
        <v>136</v>
      </c>
    </row>
    <row r="875" spans="2:65" s="12" customFormat="1">
      <c r="B875" s="147"/>
      <c r="D875" s="148" t="s">
        <v>144</v>
      </c>
      <c r="E875" s="149" t="s">
        <v>1</v>
      </c>
      <c r="F875" s="150" t="s">
        <v>772</v>
      </c>
      <c r="H875" s="149" t="s">
        <v>1</v>
      </c>
      <c r="L875" s="147"/>
      <c r="M875" s="151"/>
      <c r="T875" s="152"/>
      <c r="AT875" s="149" t="s">
        <v>144</v>
      </c>
      <c r="AU875" s="149" t="s">
        <v>84</v>
      </c>
      <c r="AV875" s="12" t="s">
        <v>82</v>
      </c>
      <c r="AW875" s="12" t="s">
        <v>32</v>
      </c>
      <c r="AX875" s="12" t="s">
        <v>74</v>
      </c>
      <c r="AY875" s="149" t="s">
        <v>136</v>
      </c>
    </row>
    <row r="876" spans="2:65" s="12" customFormat="1">
      <c r="B876" s="147"/>
      <c r="D876" s="148" t="s">
        <v>144</v>
      </c>
      <c r="E876" s="149" t="s">
        <v>1</v>
      </c>
      <c r="F876" s="150" t="s">
        <v>188</v>
      </c>
      <c r="H876" s="149" t="s">
        <v>1</v>
      </c>
      <c r="L876" s="147"/>
      <c r="M876" s="151"/>
      <c r="T876" s="152"/>
      <c r="AT876" s="149" t="s">
        <v>144</v>
      </c>
      <c r="AU876" s="149" t="s">
        <v>84</v>
      </c>
      <c r="AV876" s="12" t="s">
        <v>82</v>
      </c>
      <c r="AW876" s="12" t="s">
        <v>32</v>
      </c>
      <c r="AX876" s="12" t="s">
        <v>74</v>
      </c>
      <c r="AY876" s="149" t="s">
        <v>136</v>
      </c>
    </row>
    <row r="877" spans="2:65" s="13" customFormat="1">
      <c r="B877" s="153"/>
      <c r="D877" s="148" t="s">
        <v>144</v>
      </c>
      <c r="E877" s="154" t="s">
        <v>1</v>
      </c>
      <c r="F877" s="155" t="s">
        <v>189</v>
      </c>
      <c r="H877" s="156">
        <v>10.579999999999998</v>
      </c>
      <c r="L877" s="153"/>
      <c r="M877" s="157"/>
      <c r="T877" s="158"/>
      <c r="AT877" s="154" t="s">
        <v>144</v>
      </c>
      <c r="AU877" s="154" t="s">
        <v>84</v>
      </c>
      <c r="AV877" s="13" t="s">
        <v>84</v>
      </c>
      <c r="AW877" s="13" t="s">
        <v>32</v>
      </c>
      <c r="AX877" s="13" t="s">
        <v>74</v>
      </c>
      <c r="AY877" s="154" t="s">
        <v>136</v>
      </c>
    </row>
    <row r="878" spans="2:65" s="12" customFormat="1">
      <c r="B878" s="147"/>
      <c r="D878" s="148" t="s">
        <v>144</v>
      </c>
      <c r="E878" s="149" t="s">
        <v>1</v>
      </c>
      <c r="F878" s="150" t="s">
        <v>190</v>
      </c>
      <c r="H878" s="149" t="s">
        <v>1</v>
      </c>
      <c r="L878" s="147"/>
      <c r="M878" s="151"/>
      <c r="T878" s="152"/>
      <c r="AT878" s="149" t="s">
        <v>144</v>
      </c>
      <c r="AU878" s="149" t="s">
        <v>84</v>
      </c>
      <c r="AV878" s="12" t="s">
        <v>82</v>
      </c>
      <c r="AW878" s="12" t="s">
        <v>32</v>
      </c>
      <c r="AX878" s="12" t="s">
        <v>74</v>
      </c>
      <c r="AY878" s="149" t="s">
        <v>136</v>
      </c>
    </row>
    <row r="879" spans="2:65" s="13" customFormat="1">
      <c r="B879" s="153"/>
      <c r="D879" s="148" t="s">
        <v>144</v>
      </c>
      <c r="E879" s="154" t="s">
        <v>1</v>
      </c>
      <c r="F879" s="155" t="s">
        <v>191</v>
      </c>
      <c r="H879" s="156">
        <v>158.46</v>
      </c>
      <c r="L879" s="153"/>
      <c r="M879" s="157"/>
      <c r="T879" s="158"/>
      <c r="AT879" s="154" t="s">
        <v>144</v>
      </c>
      <c r="AU879" s="154" t="s">
        <v>84</v>
      </c>
      <c r="AV879" s="13" t="s">
        <v>84</v>
      </c>
      <c r="AW879" s="13" t="s">
        <v>32</v>
      </c>
      <c r="AX879" s="13" t="s">
        <v>74</v>
      </c>
      <c r="AY879" s="154" t="s">
        <v>136</v>
      </c>
    </row>
    <row r="880" spans="2:65" s="14" customFormat="1">
      <c r="B880" s="159"/>
      <c r="D880" s="148" t="s">
        <v>144</v>
      </c>
      <c r="E880" s="160" t="s">
        <v>1</v>
      </c>
      <c r="F880" s="161" t="s">
        <v>146</v>
      </c>
      <c r="H880" s="162">
        <v>169.04000000000002</v>
      </c>
      <c r="L880" s="159"/>
      <c r="M880" s="163"/>
      <c r="T880" s="164"/>
      <c r="AT880" s="160" t="s">
        <v>144</v>
      </c>
      <c r="AU880" s="160" t="s">
        <v>84</v>
      </c>
      <c r="AV880" s="14" t="s">
        <v>142</v>
      </c>
      <c r="AW880" s="14" t="s">
        <v>32</v>
      </c>
      <c r="AX880" s="14" t="s">
        <v>82</v>
      </c>
      <c r="AY880" s="160" t="s">
        <v>136</v>
      </c>
    </row>
    <row r="881" spans="2:65" s="1" customFormat="1" ht="14.4" customHeight="1">
      <c r="B881" s="134"/>
      <c r="C881" s="165" t="s">
        <v>773</v>
      </c>
      <c r="D881" s="165" t="s">
        <v>353</v>
      </c>
      <c r="E881" s="166" t="s">
        <v>774</v>
      </c>
      <c r="F881" s="167" t="s">
        <v>775</v>
      </c>
      <c r="G881" s="168" t="s">
        <v>185</v>
      </c>
      <c r="H881" s="169">
        <v>50.712000000000003</v>
      </c>
      <c r="I881" s="170"/>
      <c r="J881" s="170">
        <f>ROUND(I881*H881,2)</f>
        <v>0</v>
      </c>
      <c r="K881" s="171"/>
      <c r="L881" s="172"/>
      <c r="M881" s="173" t="s">
        <v>1</v>
      </c>
      <c r="N881" s="174" t="s">
        <v>39</v>
      </c>
      <c r="O881" s="143">
        <v>0</v>
      </c>
      <c r="P881" s="143">
        <f>O881*H881</f>
        <v>0</v>
      </c>
      <c r="Q881" s="143">
        <v>0.113</v>
      </c>
      <c r="R881" s="143">
        <f>Q881*H881</f>
        <v>5.7304560000000002</v>
      </c>
      <c r="S881" s="143">
        <v>0</v>
      </c>
      <c r="T881" s="144">
        <f>S881*H881</f>
        <v>0</v>
      </c>
      <c r="AR881" s="145" t="s">
        <v>170</v>
      </c>
      <c r="AT881" s="145" t="s">
        <v>353</v>
      </c>
      <c r="AU881" s="145" t="s">
        <v>84</v>
      </c>
      <c r="AY881" s="16" t="s">
        <v>136</v>
      </c>
      <c r="BE881" s="146">
        <f>IF(N881="základní",J881,0)</f>
        <v>0</v>
      </c>
      <c r="BF881" s="146">
        <f>IF(N881="snížená",J881,0)</f>
        <v>0</v>
      </c>
      <c r="BG881" s="146">
        <f>IF(N881="zákl. přenesená",J881,0)</f>
        <v>0</v>
      </c>
      <c r="BH881" s="146">
        <f>IF(N881="sníž. přenesená",J881,0)</f>
        <v>0</v>
      </c>
      <c r="BI881" s="146">
        <f>IF(N881="nulová",J881,0)</f>
        <v>0</v>
      </c>
      <c r="BJ881" s="16" t="s">
        <v>82</v>
      </c>
      <c r="BK881" s="146">
        <f>ROUND(I881*H881,2)</f>
        <v>0</v>
      </c>
      <c r="BL881" s="16" t="s">
        <v>142</v>
      </c>
      <c r="BM881" s="145" t="s">
        <v>776</v>
      </c>
    </row>
    <row r="882" spans="2:65" s="12" customFormat="1">
      <c r="B882" s="147"/>
      <c r="D882" s="148" t="s">
        <v>144</v>
      </c>
      <c r="E882" s="149" t="s">
        <v>1</v>
      </c>
      <c r="F882" s="150" t="s">
        <v>145</v>
      </c>
      <c r="H882" s="149" t="s">
        <v>1</v>
      </c>
      <c r="L882" s="147"/>
      <c r="M882" s="151"/>
      <c r="T882" s="152"/>
      <c r="AT882" s="149" t="s">
        <v>144</v>
      </c>
      <c r="AU882" s="149" t="s">
        <v>84</v>
      </c>
      <c r="AV882" s="12" t="s">
        <v>82</v>
      </c>
      <c r="AW882" s="12" t="s">
        <v>32</v>
      </c>
      <c r="AX882" s="12" t="s">
        <v>74</v>
      </c>
      <c r="AY882" s="149" t="s">
        <v>136</v>
      </c>
    </row>
    <row r="883" spans="2:65" s="12" customFormat="1">
      <c r="B883" s="147"/>
      <c r="D883" s="148" t="s">
        <v>144</v>
      </c>
      <c r="E883" s="149" t="s">
        <v>1</v>
      </c>
      <c r="F883" s="150" t="s">
        <v>772</v>
      </c>
      <c r="H883" s="149" t="s">
        <v>1</v>
      </c>
      <c r="L883" s="147"/>
      <c r="M883" s="151"/>
      <c r="T883" s="152"/>
      <c r="AT883" s="149" t="s">
        <v>144</v>
      </c>
      <c r="AU883" s="149" t="s">
        <v>84</v>
      </c>
      <c r="AV883" s="12" t="s">
        <v>82</v>
      </c>
      <c r="AW883" s="12" t="s">
        <v>32</v>
      </c>
      <c r="AX883" s="12" t="s">
        <v>74</v>
      </c>
      <c r="AY883" s="149" t="s">
        <v>136</v>
      </c>
    </row>
    <row r="884" spans="2:65" s="12" customFormat="1">
      <c r="B884" s="147"/>
      <c r="D884" s="148" t="s">
        <v>144</v>
      </c>
      <c r="E884" s="149" t="s">
        <v>1</v>
      </c>
      <c r="F884" s="150" t="s">
        <v>188</v>
      </c>
      <c r="H884" s="149" t="s">
        <v>1</v>
      </c>
      <c r="L884" s="147"/>
      <c r="M884" s="151"/>
      <c r="T884" s="152"/>
      <c r="AT884" s="149" t="s">
        <v>144</v>
      </c>
      <c r="AU884" s="149" t="s">
        <v>84</v>
      </c>
      <c r="AV884" s="12" t="s">
        <v>82</v>
      </c>
      <c r="AW884" s="12" t="s">
        <v>32</v>
      </c>
      <c r="AX884" s="12" t="s">
        <v>74</v>
      </c>
      <c r="AY884" s="149" t="s">
        <v>136</v>
      </c>
    </row>
    <row r="885" spans="2:65" s="13" customFormat="1">
      <c r="B885" s="153"/>
      <c r="D885" s="148" t="s">
        <v>144</v>
      </c>
      <c r="E885" s="154" t="s">
        <v>1</v>
      </c>
      <c r="F885" s="155" t="s">
        <v>777</v>
      </c>
      <c r="H885" s="156">
        <v>3.1739999999999995</v>
      </c>
      <c r="L885" s="153"/>
      <c r="M885" s="157"/>
      <c r="T885" s="158"/>
      <c r="AT885" s="154" t="s">
        <v>144</v>
      </c>
      <c r="AU885" s="154" t="s">
        <v>84</v>
      </c>
      <c r="AV885" s="13" t="s">
        <v>84</v>
      </c>
      <c r="AW885" s="13" t="s">
        <v>32</v>
      </c>
      <c r="AX885" s="13" t="s">
        <v>74</v>
      </c>
      <c r="AY885" s="154" t="s">
        <v>136</v>
      </c>
    </row>
    <row r="886" spans="2:65" s="12" customFormat="1">
      <c r="B886" s="147"/>
      <c r="D886" s="148" t="s">
        <v>144</v>
      </c>
      <c r="E886" s="149" t="s">
        <v>1</v>
      </c>
      <c r="F886" s="150" t="s">
        <v>190</v>
      </c>
      <c r="H886" s="149" t="s">
        <v>1</v>
      </c>
      <c r="L886" s="147"/>
      <c r="M886" s="151"/>
      <c r="T886" s="152"/>
      <c r="AT886" s="149" t="s">
        <v>144</v>
      </c>
      <c r="AU886" s="149" t="s">
        <v>84</v>
      </c>
      <c r="AV886" s="12" t="s">
        <v>82</v>
      </c>
      <c r="AW886" s="12" t="s">
        <v>32</v>
      </c>
      <c r="AX886" s="12" t="s">
        <v>74</v>
      </c>
      <c r="AY886" s="149" t="s">
        <v>136</v>
      </c>
    </row>
    <row r="887" spans="2:65" s="13" customFormat="1">
      <c r="B887" s="153"/>
      <c r="D887" s="148" t="s">
        <v>144</v>
      </c>
      <c r="E887" s="154" t="s">
        <v>1</v>
      </c>
      <c r="F887" s="155" t="s">
        <v>778</v>
      </c>
      <c r="H887" s="156">
        <v>47.538000000000004</v>
      </c>
      <c r="L887" s="153"/>
      <c r="M887" s="157"/>
      <c r="T887" s="158"/>
      <c r="AT887" s="154" t="s">
        <v>144</v>
      </c>
      <c r="AU887" s="154" t="s">
        <v>84</v>
      </c>
      <c r="AV887" s="13" t="s">
        <v>84</v>
      </c>
      <c r="AW887" s="13" t="s">
        <v>32</v>
      </c>
      <c r="AX887" s="13" t="s">
        <v>74</v>
      </c>
      <c r="AY887" s="154" t="s">
        <v>136</v>
      </c>
    </row>
    <row r="888" spans="2:65" s="14" customFormat="1">
      <c r="B888" s="159"/>
      <c r="D888" s="148" t="s">
        <v>144</v>
      </c>
      <c r="E888" s="160" t="s">
        <v>1</v>
      </c>
      <c r="F888" s="161" t="s">
        <v>146</v>
      </c>
      <c r="H888" s="162">
        <v>50.712000000000003</v>
      </c>
      <c r="L888" s="159"/>
      <c r="M888" s="163"/>
      <c r="T888" s="164"/>
      <c r="AT888" s="160" t="s">
        <v>144</v>
      </c>
      <c r="AU888" s="160" t="s">
        <v>84</v>
      </c>
      <c r="AV888" s="14" t="s">
        <v>142</v>
      </c>
      <c r="AW888" s="14" t="s">
        <v>32</v>
      </c>
      <c r="AX888" s="14" t="s">
        <v>82</v>
      </c>
      <c r="AY888" s="160" t="s">
        <v>136</v>
      </c>
    </row>
    <row r="889" spans="2:65" s="11" customFormat="1" ht="22.75" customHeight="1">
      <c r="B889" s="123"/>
      <c r="D889" s="124" t="s">
        <v>73</v>
      </c>
      <c r="E889" s="132" t="s">
        <v>170</v>
      </c>
      <c r="F889" s="132" t="s">
        <v>779</v>
      </c>
      <c r="J889" s="133">
        <f>BK889</f>
        <v>0</v>
      </c>
      <c r="L889" s="123"/>
      <c r="M889" s="127"/>
      <c r="P889" s="128">
        <f>SUM(P890:P1178)</f>
        <v>469.7906000000001</v>
      </c>
      <c r="R889" s="128">
        <f>SUM(R890:R1178)</f>
        <v>62.735759429999995</v>
      </c>
      <c r="T889" s="129">
        <f>SUM(T890:T1178)</f>
        <v>0</v>
      </c>
      <c r="AR889" s="124" t="s">
        <v>82</v>
      </c>
      <c r="AT889" s="130" t="s">
        <v>73</v>
      </c>
      <c r="AU889" s="130" t="s">
        <v>82</v>
      </c>
      <c r="AY889" s="124" t="s">
        <v>136</v>
      </c>
      <c r="BK889" s="131">
        <f>SUM(BK890:BK1178)</f>
        <v>0</v>
      </c>
    </row>
    <row r="890" spans="2:65" s="1" customFormat="1" ht="19.75" customHeight="1">
      <c r="B890" s="134"/>
      <c r="C890" s="135" t="s">
        <v>780</v>
      </c>
      <c r="D890" s="135" t="s">
        <v>138</v>
      </c>
      <c r="E890" s="136" t="s">
        <v>781</v>
      </c>
      <c r="F890" s="137" t="s">
        <v>782</v>
      </c>
      <c r="G890" s="138" t="s">
        <v>208</v>
      </c>
      <c r="H890" s="139">
        <v>5.8</v>
      </c>
      <c r="I890" s="140"/>
      <c r="J890" s="140">
        <f>ROUND(I890*H890,2)</f>
        <v>0</v>
      </c>
      <c r="K890" s="141"/>
      <c r="L890" s="28"/>
      <c r="M890" s="142" t="s">
        <v>1</v>
      </c>
      <c r="N890" s="111" t="s">
        <v>39</v>
      </c>
      <c r="O890" s="143">
        <v>0.76</v>
      </c>
      <c r="P890" s="143">
        <f>O890*H890</f>
        <v>4.4079999999999995</v>
      </c>
      <c r="Q890" s="143">
        <v>1.1E-4</v>
      </c>
      <c r="R890" s="143">
        <f>Q890*H890</f>
        <v>6.38E-4</v>
      </c>
      <c r="S890" s="143">
        <v>0</v>
      </c>
      <c r="T890" s="144">
        <f>S890*H890</f>
        <v>0</v>
      </c>
      <c r="AR890" s="145" t="s">
        <v>142</v>
      </c>
      <c r="AT890" s="145" t="s">
        <v>138</v>
      </c>
      <c r="AU890" s="145" t="s">
        <v>84</v>
      </c>
      <c r="AY890" s="16" t="s">
        <v>136</v>
      </c>
      <c r="BE890" s="146">
        <f>IF(N890="základní",J890,0)</f>
        <v>0</v>
      </c>
      <c r="BF890" s="146">
        <f>IF(N890="snížená",J890,0)</f>
        <v>0</v>
      </c>
      <c r="BG890" s="146">
        <f>IF(N890="zákl. přenesená",J890,0)</f>
        <v>0</v>
      </c>
      <c r="BH890" s="146">
        <f>IF(N890="sníž. přenesená",J890,0)</f>
        <v>0</v>
      </c>
      <c r="BI890" s="146">
        <f>IF(N890="nulová",J890,0)</f>
        <v>0</v>
      </c>
      <c r="BJ890" s="16" t="s">
        <v>82</v>
      </c>
      <c r="BK890" s="146">
        <f>ROUND(I890*H890,2)</f>
        <v>0</v>
      </c>
      <c r="BL890" s="16" t="s">
        <v>142</v>
      </c>
      <c r="BM890" s="145" t="s">
        <v>783</v>
      </c>
    </row>
    <row r="891" spans="2:65" s="12" customFormat="1">
      <c r="B891" s="147"/>
      <c r="D891" s="148" t="s">
        <v>144</v>
      </c>
      <c r="E891" s="149" t="s">
        <v>1</v>
      </c>
      <c r="F891" s="150" t="s">
        <v>145</v>
      </c>
      <c r="H891" s="149" t="s">
        <v>1</v>
      </c>
      <c r="L891" s="147"/>
      <c r="M891" s="151"/>
      <c r="T891" s="152"/>
      <c r="AT891" s="149" t="s">
        <v>144</v>
      </c>
      <c r="AU891" s="149" t="s">
        <v>84</v>
      </c>
      <c r="AV891" s="12" t="s">
        <v>82</v>
      </c>
      <c r="AW891" s="12" t="s">
        <v>32</v>
      </c>
      <c r="AX891" s="12" t="s">
        <v>74</v>
      </c>
      <c r="AY891" s="149" t="s">
        <v>136</v>
      </c>
    </row>
    <row r="892" spans="2:65" s="12" customFormat="1">
      <c r="B892" s="147"/>
      <c r="D892" s="148" t="s">
        <v>144</v>
      </c>
      <c r="E892" s="149" t="s">
        <v>1</v>
      </c>
      <c r="F892" s="150" t="s">
        <v>784</v>
      </c>
      <c r="H892" s="149" t="s">
        <v>1</v>
      </c>
      <c r="L892" s="147"/>
      <c r="M892" s="151"/>
      <c r="T892" s="152"/>
      <c r="AT892" s="149" t="s">
        <v>144</v>
      </c>
      <c r="AU892" s="149" t="s">
        <v>84</v>
      </c>
      <c r="AV892" s="12" t="s">
        <v>82</v>
      </c>
      <c r="AW892" s="12" t="s">
        <v>32</v>
      </c>
      <c r="AX892" s="12" t="s">
        <v>74</v>
      </c>
      <c r="AY892" s="149" t="s">
        <v>136</v>
      </c>
    </row>
    <row r="893" spans="2:65" s="12" customFormat="1">
      <c r="B893" s="147"/>
      <c r="D893" s="148" t="s">
        <v>144</v>
      </c>
      <c r="E893" s="149" t="s">
        <v>1</v>
      </c>
      <c r="F893" s="150" t="s">
        <v>785</v>
      </c>
      <c r="H893" s="149" t="s">
        <v>1</v>
      </c>
      <c r="L893" s="147"/>
      <c r="M893" s="151"/>
      <c r="T893" s="152"/>
      <c r="AT893" s="149" t="s">
        <v>144</v>
      </c>
      <c r="AU893" s="149" t="s">
        <v>84</v>
      </c>
      <c r="AV893" s="12" t="s">
        <v>82</v>
      </c>
      <c r="AW893" s="12" t="s">
        <v>32</v>
      </c>
      <c r="AX893" s="12" t="s">
        <v>74</v>
      </c>
      <c r="AY893" s="149" t="s">
        <v>136</v>
      </c>
    </row>
    <row r="894" spans="2:65" s="13" customFormat="1">
      <c r="B894" s="153"/>
      <c r="D894" s="148" t="s">
        <v>144</v>
      </c>
      <c r="E894" s="154" t="s">
        <v>1</v>
      </c>
      <c r="F894" s="155" t="s">
        <v>786</v>
      </c>
      <c r="H894" s="156">
        <v>5.8</v>
      </c>
      <c r="L894" s="153"/>
      <c r="M894" s="157"/>
      <c r="T894" s="158"/>
      <c r="AT894" s="154" t="s">
        <v>144</v>
      </c>
      <c r="AU894" s="154" t="s">
        <v>84</v>
      </c>
      <c r="AV894" s="13" t="s">
        <v>84</v>
      </c>
      <c r="AW894" s="13" t="s">
        <v>32</v>
      </c>
      <c r="AX894" s="13" t="s">
        <v>74</v>
      </c>
      <c r="AY894" s="154" t="s">
        <v>136</v>
      </c>
    </row>
    <row r="895" spans="2:65" s="14" customFormat="1">
      <c r="B895" s="159"/>
      <c r="D895" s="148" t="s">
        <v>144</v>
      </c>
      <c r="E895" s="160" t="s">
        <v>1</v>
      </c>
      <c r="F895" s="161" t="s">
        <v>146</v>
      </c>
      <c r="H895" s="162">
        <v>5.8</v>
      </c>
      <c r="L895" s="159"/>
      <c r="M895" s="163"/>
      <c r="T895" s="164"/>
      <c r="AT895" s="160" t="s">
        <v>144</v>
      </c>
      <c r="AU895" s="160" t="s">
        <v>84</v>
      </c>
      <c r="AV895" s="14" t="s">
        <v>142</v>
      </c>
      <c r="AW895" s="14" t="s">
        <v>32</v>
      </c>
      <c r="AX895" s="14" t="s">
        <v>82</v>
      </c>
      <c r="AY895" s="160" t="s">
        <v>136</v>
      </c>
    </row>
    <row r="896" spans="2:65" s="1" customFormat="1" ht="14.4" customHeight="1">
      <c r="B896" s="134"/>
      <c r="C896" s="165" t="s">
        <v>787</v>
      </c>
      <c r="D896" s="165" t="s">
        <v>353</v>
      </c>
      <c r="E896" s="166" t="s">
        <v>788</v>
      </c>
      <c r="F896" s="167" t="s">
        <v>789</v>
      </c>
      <c r="G896" s="168" t="s">
        <v>208</v>
      </c>
      <c r="H896" s="169">
        <v>5.8869999999999996</v>
      </c>
      <c r="I896" s="170"/>
      <c r="J896" s="170">
        <f>ROUND(I896*H896,2)</f>
        <v>0</v>
      </c>
      <c r="K896" s="171"/>
      <c r="L896" s="172"/>
      <c r="M896" s="173" t="s">
        <v>1</v>
      </c>
      <c r="N896" s="174" t="s">
        <v>39</v>
      </c>
      <c r="O896" s="143">
        <v>0</v>
      </c>
      <c r="P896" s="143">
        <f>O896*H896</f>
        <v>0</v>
      </c>
      <c r="Q896" s="143">
        <v>0.152</v>
      </c>
      <c r="R896" s="143">
        <f>Q896*H896</f>
        <v>0.89482399999999995</v>
      </c>
      <c r="S896" s="143">
        <v>0</v>
      </c>
      <c r="T896" s="144">
        <f>S896*H896</f>
        <v>0</v>
      </c>
      <c r="AR896" s="145" t="s">
        <v>170</v>
      </c>
      <c r="AT896" s="145" t="s">
        <v>353</v>
      </c>
      <c r="AU896" s="145" t="s">
        <v>84</v>
      </c>
      <c r="AY896" s="16" t="s">
        <v>136</v>
      </c>
      <c r="BE896" s="146">
        <f>IF(N896="základní",J896,0)</f>
        <v>0</v>
      </c>
      <c r="BF896" s="146">
        <f>IF(N896="snížená",J896,0)</f>
        <v>0</v>
      </c>
      <c r="BG896" s="146">
        <f>IF(N896="zákl. přenesená",J896,0)</f>
        <v>0</v>
      </c>
      <c r="BH896" s="146">
        <f>IF(N896="sníž. přenesená",J896,0)</f>
        <v>0</v>
      </c>
      <c r="BI896" s="146">
        <f>IF(N896="nulová",J896,0)</f>
        <v>0</v>
      </c>
      <c r="BJ896" s="16" t="s">
        <v>82</v>
      </c>
      <c r="BK896" s="146">
        <f>ROUND(I896*H896,2)</f>
        <v>0</v>
      </c>
      <c r="BL896" s="16" t="s">
        <v>142</v>
      </c>
      <c r="BM896" s="145" t="s">
        <v>790</v>
      </c>
    </row>
    <row r="897" spans="2:65" s="12" customFormat="1">
      <c r="B897" s="147"/>
      <c r="D897" s="148" t="s">
        <v>144</v>
      </c>
      <c r="E897" s="149" t="s">
        <v>1</v>
      </c>
      <c r="F897" s="150" t="s">
        <v>145</v>
      </c>
      <c r="H897" s="149" t="s">
        <v>1</v>
      </c>
      <c r="L897" s="147"/>
      <c r="M897" s="151"/>
      <c r="T897" s="152"/>
      <c r="AT897" s="149" t="s">
        <v>144</v>
      </c>
      <c r="AU897" s="149" t="s">
        <v>84</v>
      </c>
      <c r="AV897" s="12" t="s">
        <v>82</v>
      </c>
      <c r="AW897" s="12" t="s">
        <v>32</v>
      </c>
      <c r="AX897" s="12" t="s">
        <v>74</v>
      </c>
      <c r="AY897" s="149" t="s">
        <v>136</v>
      </c>
    </row>
    <row r="898" spans="2:65" s="12" customFormat="1">
      <c r="B898" s="147"/>
      <c r="D898" s="148" t="s">
        <v>144</v>
      </c>
      <c r="E898" s="149" t="s">
        <v>1</v>
      </c>
      <c r="F898" s="150" t="s">
        <v>784</v>
      </c>
      <c r="H898" s="149" t="s">
        <v>1</v>
      </c>
      <c r="L898" s="147"/>
      <c r="M898" s="151"/>
      <c r="T898" s="152"/>
      <c r="AT898" s="149" t="s">
        <v>144</v>
      </c>
      <c r="AU898" s="149" t="s">
        <v>84</v>
      </c>
      <c r="AV898" s="12" t="s">
        <v>82</v>
      </c>
      <c r="AW898" s="12" t="s">
        <v>32</v>
      </c>
      <c r="AX898" s="12" t="s">
        <v>74</v>
      </c>
      <c r="AY898" s="149" t="s">
        <v>136</v>
      </c>
    </row>
    <row r="899" spans="2:65" s="12" customFormat="1">
      <c r="B899" s="147"/>
      <c r="D899" s="148" t="s">
        <v>144</v>
      </c>
      <c r="E899" s="149" t="s">
        <v>1</v>
      </c>
      <c r="F899" s="150" t="s">
        <v>785</v>
      </c>
      <c r="H899" s="149" t="s">
        <v>1</v>
      </c>
      <c r="L899" s="147"/>
      <c r="M899" s="151"/>
      <c r="T899" s="152"/>
      <c r="AT899" s="149" t="s">
        <v>144</v>
      </c>
      <c r="AU899" s="149" t="s">
        <v>84</v>
      </c>
      <c r="AV899" s="12" t="s">
        <v>82</v>
      </c>
      <c r="AW899" s="12" t="s">
        <v>32</v>
      </c>
      <c r="AX899" s="12" t="s">
        <v>74</v>
      </c>
      <c r="AY899" s="149" t="s">
        <v>136</v>
      </c>
    </row>
    <row r="900" spans="2:65" s="13" customFormat="1">
      <c r="B900" s="153"/>
      <c r="D900" s="148" t="s">
        <v>144</v>
      </c>
      <c r="E900" s="154" t="s">
        <v>1</v>
      </c>
      <c r="F900" s="155" t="s">
        <v>786</v>
      </c>
      <c r="H900" s="156">
        <v>5.8</v>
      </c>
      <c r="L900" s="153"/>
      <c r="M900" s="157"/>
      <c r="T900" s="158"/>
      <c r="AT900" s="154" t="s">
        <v>144</v>
      </c>
      <c r="AU900" s="154" t="s">
        <v>84</v>
      </c>
      <c r="AV900" s="13" t="s">
        <v>84</v>
      </c>
      <c r="AW900" s="13" t="s">
        <v>32</v>
      </c>
      <c r="AX900" s="13" t="s">
        <v>74</v>
      </c>
      <c r="AY900" s="154" t="s">
        <v>136</v>
      </c>
    </row>
    <row r="901" spans="2:65" s="14" customFormat="1">
      <c r="B901" s="159"/>
      <c r="D901" s="148" t="s">
        <v>144</v>
      </c>
      <c r="E901" s="160" t="s">
        <v>1</v>
      </c>
      <c r="F901" s="161" t="s">
        <v>146</v>
      </c>
      <c r="H901" s="162">
        <v>5.8</v>
      </c>
      <c r="L901" s="159"/>
      <c r="M901" s="163"/>
      <c r="T901" s="164"/>
      <c r="AT901" s="160" t="s">
        <v>144</v>
      </c>
      <c r="AU901" s="160" t="s">
        <v>84</v>
      </c>
      <c r="AV901" s="14" t="s">
        <v>142</v>
      </c>
      <c r="AW901" s="14" t="s">
        <v>32</v>
      </c>
      <c r="AX901" s="14" t="s">
        <v>74</v>
      </c>
      <c r="AY901" s="160" t="s">
        <v>136</v>
      </c>
    </row>
    <row r="902" spans="2:65" s="13" customFormat="1">
      <c r="B902" s="153"/>
      <c r="D902" s="148" t="s">
        <v>144</v>
      </c>
      <c r="E902" s="154" t="s">
        <v>1</v>
      </c>
      <c r="F902" s="155" t="s">
        <v>791</v>
      </c>
      <c r="H902" s="156">
        <v>5.8869999999999996</v>
      </c>
      <c r="L902" s="153"/>
      <c r="M902" s="157"/>
      <c r="T902" s="158"/>
      <c r="AT902" s="154" t="s">
        <v>144</v>
      </c>
      <c r="AU902" s="154" t="s">
        <v>84</v>
      </c>
      <c r="AV902" s="13" t="s">
        <v>84</v>
      </c>
      <c r="AW902" s="13" t="s">
        <v>32</v>
      </c>
      <c r="AX902" s="13" t="s">
        <v>82</v>
      </c>
      <c r="AY902" s="154" t="s">
        <v>136</v>
      </c>
    </row>
    <row r="903" spans="2:65" s="1" customFormat="1" ht="14.4" customHeight="1">
      <c r="B903" s="134"/>
      <c r="C903" s="135" t="s">
        <v>792</v>
      </c>
      <c r="D903" s="135" t="s">
        <v>138</v>
      </c>
      <c r="E903" s="136" t="s">
        <v>793</v>
      </c>
      <c r="F903" s="137" t="s">
        <v>794</v>
      </c>
      <c r="G903" s="138" t="s">
        <v>208</v>
      </c>
      <c r="H903" s="139">
        <v>380.4</v>
      </c>
      <c r="I903" s="140"/>
      <c r="J903" s="140">
        <f>ROUND(I903*H903,2)</f>
        <v>0</v>
      </c>
      <c r="K903" s="141"/>
      <c r="L903" s="28"/>
      <c r="M903" s="142" t="s">
        <v>1</v>
      </c>
      <c r="N903" s="111" t="s">
        <v>39</v>
      </c>
      <c r="O903" s="143">
        <v>3.3000000000000002E-2</v>
      </c>
      <c r="P903" s="143">
        <f>O903*H903</f>
        <v>12.5532</v>
      </c>
      <c r="Q903" s="143">
        <v>0</v>
      </c>
      <c r="R903" s="143">
        <f>Q903*H903</f>
        <v>0</v>
      </c>
      <c r="S903" s="143">
        <v>0</v>
      </c>
      <c r="T903" s="144">
        <f>S903*H903</f>
        <v>0</v>
      </c>
      <c r="AR903" s="145" t="s">
        <v>142</v>
      </c>
      <c r="AT903" s="145" t="s">
        <v>138</v>
      </c>
      <c r="AU903" s="145" t="s">
        <v>84</v>
      </c>
      <c r="AY903" s="16" t="s">
        <v>136</v>
      </c>
      <c r="BE903" s="146">
        <f>IF(N903="základní",J903,0)</f>
        <v>0</v>
      </c>
      <c r="BF903" s="146">
        <f>IF(N903="snížená",J903,0)</f>
        <v>0</v>
      </c>
      <c r="BG903" s="146">
        <f>IF(N903="zákl. přenesená",J903,0)</f>
        <v>0</v>
      </c>
      <c r="BH903" s="146">
        <f>IF(N903="sníž. přenesená",J903,0)</f>
        <v>0</v>
      </c>
      <c r="BI903" s="146">
        <f>IF(N903="nulová",J903,0)</f>
        <v>0</v>
      </c>
      <c r="BJ903" s="16" t="s">
        <v>82</v>
      </c>
      <c r="BK903" s="146">
        <f>ROUND(I903*H903,2)</f>
        <v>0</v>
      </c>
      <c r="BL903" s="16" t="s">
        <v>142</v>
      </c>
      <c r="BM903" s="145" t="s">
        <v>795</v>
      </c>
    </row>
    <row r="904" spans="2:65" s="12" customFormat="1">
      <c r="B904" s="147"/>
      <c r="D904" s="148" t="s">
        <v>144</v>
      </c>
      <c r="E904" s="149" t="s">
        <v>1</v>
      </c>
      <c r="F904" s="150" t="s">
        <v>145</v>
      </c>
      <c r="H904" s="149" t="s">
        <v>1</v>
      </c>
      <c r="L904" s="147"/>
      <c r="M904" s="151"/>
      <c r="T904" s="152"/>
      <c r="AT904" s="149" t="s">
        <v>144</v>
      </c>
      <c r="AU904" s="149" t="s">
        <v>84</v>
      </c>
      <c r="AV904" s="12" t="s">
        <v>82</v>
      </c>
      <c r="AW904" s="12" t="s">
        <v>32</v>
      </c>
      <c r="AX904" s="12" t="s">
        <v>74</v>
      </c>
      <c r="AY904" s="149" t="s">
        <v>136</v>
      </c>
    </row>
    <row r="905" spans="2:65" s="12" customFormat="1">
      <c r="B905" s="147"/>
      <c r="D905" s="148" t="s">
        <v>144</v>
      </c>
      <c r="E905" s="149" t="s">
        <v>1</v>
      </c>
      <c r="F905" s="150" t="s">
        <v>547</v>
      </c>
      <c r="H905" s="149" t="s">
        <v>1</v>
      </c>
      <c r="L905" s="147"/>
      <c r="M905" s="151"/>
      <c r="T905" s="152"/>
      <c r="AT905" s="149" t="s">
        <v>144</v>
      </c>
      <c r="AU905" s="149" t="s">
        <v>84</v>
      </c>
      <c r="AV905" s="12" t="s">
        <v>82</v>
      </c>
      <c r="AW905" s="12" t="s">
        <v>32</v>
      </c>
      <c r="AX905" s="12" t="s">
        <v>74</v>
      </c>
      <c r="AY905" s="149" t="s">
        <v>136</v>
      </c>
    </row>
    <row r="906" spans="2:65" s="13" customFormat="1">
      <c r="B906" s="153"/>
      <c r="D906" s="148" t="s">
        <v>144</v>
      </c>
      <c r="E906" s="154" t="s">
        <v>1</v>
      </c>
      <c r="F906" s="155" t="s">
        <v>626</v>
      </c>
      <c r="H906" s="156">
        <v>363.4</v>
      </c>
      <c r="L906" s="153"/>
      <c r="M906" s="157"/>
      <c r="T906" s="158"/>
      <c r="AT906" s="154" t="s">
        <v>144</v>
      </c>
      <c r="AU906" s="154" t="s">
        <v>84</v>
      </c>
      <c r="AV906" s="13" t="s">
        <v>84</v>
      </c>
      <c r="AW906" s="13" t="s">
        <v>32</v>
      </c>
      <c r="AX906" s="13" t="s">
        <v>74</v>
      </c>
      <c r="AY906" s="154" t="s">
        <v>136</v>
      </c>
    </row>
    <row r="907" spans="2:65" s="12" customFormat="1">
      <c r="B907" s="147"/>
      <c r="D907" s="148" t="s">
        <v>144</v>
      </c>
      <c r="E907" s="149" t="s">
        <v>1</v>
      </c>
      <c r="F907" s="150" t="s">
        <v>549</v>
      </c>
      <c r="H907" s="149" t="s">
        <v>1</v>
      </c>
      <c r="L907" s="147"/>
      <c r="M907" s="151"/>
      <c r="T907" s="152"/>
      <c r="AT907" s="149" t="s">
        <v>144</v>
      </c>
      <c r="AU907" s="149" t="s">
        <v>84</v>
      </c>
      <c r="AV907" s="12" t="s">
        <v>82</v>
      </c>
      <c r="AW907" s="12" t="s">
        <v>32</v>
      </c>
      <c r="AX907" s="12" t="s">
        <v>74</v>
      </c>
      <c r="AY907" s="149" t="s">
        <v>136</v>
      </c>
    </row>
    <row r="908" spans="2:65" s="13" customFormat="1">
      <c r="B908" s="153"/>
      <c r="D908" s="148" t="s">
        <v>144</v>
      </c>
      <c r="E908" s="154" t="s">
        <v>1</v>
      </c>
      <c r="F908" s="155" t="s">
        <v>627</v>
      </c>
      <c r="H908" s="156">
        <v>17</v>
      </c>
      <c r="L908" s="153"/>
      <c r="M908" s="157"/>
      <c r="T908" s="158"/>
      <c r="AT908" s="154" t="s">
        <v>144</v>
      </c>
      <c r="AU908" s="154" t="s">
        <v>84</v>
      </c>
      <c r="AV908" s="13" t="s">
        <v>84</v>
      </c>
      <c r="AW908" s="13" t="s">
        <v>32</v>
      </c>
      <c r="AX908" s="13" t="s">
        <v>74</v>
      </c>
      <c r="AY908" s="154" t="s">
        <v>136</v>
      </c>
    </row>
    <row r="909" spans="2:65" s="14" customFormat="1">
      <c r="B909" s="159"/>
      <c r="D909" s="148" t="s">
        <v>144</v>
      </c>
      <c r="E909" s="160" t="s">
        <v>1</v>
      </c>
      <c r="F909" s="161" t="s">
        <v>146</v>
      </c>
      <c r="H909" s="162">
        <v>380.4</v>
      </c>
      <c r="L909" s="159"/>
      <c r="M909" s="163"/>
      <c r="T909" s="164"/>
      <c r="AT909" s="160" t="s">
        <v>144</v>
      </c>
      <c r="AU909" s="160" t="s">
        <v>84</v>
      </c>
      <c r="AV909" s="14" t="s">
        <v>142</v>
      </c>
      <c r="AW909" s="14" t="s">
        <v>32</v>
      </c>
      <c r="AX909" s="14" t="s">
        <v>82</v>
      </c>
      <c r="AY909" s="160" t="s">
        <v>136</v>
      </c>
    </row>
    <row r="910" spans="2:65" s="1" customFormat="1" ht="19.75" customHeight="1">
      <c r="B910" s="134"/>
      <c r="C910" s="165" t="s">
        <v>796</v>
      </c>
      <c r="D910" s="165" t="s">
        <v>353</v>
      </c>
      <c r="E910" s="166" t="s">
        <v>797</v>
      </c>
      <c r="F910" s="167" t="s">
        <v>798</v>
      </c>
      <c r="G910" s="168" t="s">
        <v>208</v>
      </c>
      <c r="H910" s="169">
        <v>384.20400000000001</v>
      </c>
      <c r="I910" s="170"/>
      <c r="J910" s="170">
        <f>ROUND(I910*H910,2)</f>
        <v>0</v>
      </c>
      <c r="K910" s="171"/>
      <c r="L910" s="172"/>
      <c r="M910" s="173" t="s">
        <v>1</v>
      </c>
      <c r="N910" s="174" t="s">
        <v>39</v>
      </c>
      <c r="O910" s="143">
        <v>0</v>
      </c>
      <c r="P910" s="143">
        <f>O910*H910</f>
        <v>0</v>
      </c>
      <c r="Q910" s="143">
        <v>4.8000000000000001E-4</v>
      </c>
      <c r="R910" s="143">
        <f>Q910*H910</f>
        <v>0.18441792000000001</v>
      </c>
      <c r="S910" s="143">
        <v>0</v>
      </c>
      <c r="T910" s="144">
        <f>S910*H910</f>
        <v>0</v>
      </c>
      <c r="AR910" s="145" t="s">
        <v>170</v>
      </c>
      <c r="AT910" s="145" t="s">
        <v>353</v>
      </c>
      <c r="AU910" s="145" t="s">
        <v>84</v>
      </c>
      <c r="AY910" s="16" t="s">
        <v>136</v>
      </c>
      <c r="BE910" s="146">
        <f>IF(N910="základní",J910,0)</f>
        <v>0</v>
      </c>
      <c r="BF910" s="146">
        <f>IF(N910="snížená",J910,0)</f>
        <v>0</v>
      </c>
      <c r="BG910" s="146">
        <f>IF(N910="zákl. přenesená",J910,0)</f>
        <v>0</v>
      </c>
      <c r="BH910" s="146">
        <f>IF(N910="sníž. přenesená",J910,0)</f>
        <v>0</v>
      </c>
      <c r="BI910" s="146">
        <f>IF(N910="nulová",J910,0)</f>
        <v>0</v>
      </c>
      <c r="BJ910" s="16" t="s">
        <v>82</v>
      </c>
      <c r="BK910" s="146">
        <f>ROUND(I910*H910,2)</f>
        <v>0</v>
      </c>
      <c r="BL910" s="16" t="s">
        <v>142</v>
      </c>
      <c r="BM910" s="145" t="s">
        <v>799</v>
      </c>
    </row>
    <row r="911" spans="2:65" s="12" customFormat="1">
      <c r="B911" s="147"/>
      <c r="D911" s="148" t="s">
        <v>144</v>
      </c>
      <c r="E911" s="149" t="s">
        <v>1</v>
      </c>
      <c r="F911" s="150" t="s">
        <v>145</v>
      </c>
      <c r="H911" s="149" t="s">
        <v>1</v>
      </c>
      <c r="L911" s="147"/>
      <c r="M911" s="151"/>
      <c r="T911" s="152"/>
      <c r="AT911" s="149" t="s">
        <v>144</v>
      </c>
      <c r="AU911" s="149" t="s">
        <v>84</v>
      </c>
      <c r="AV911" s="12" t="s">
        <v>82</v>
      </c>
      <c r="AW911" s="12" t="s">
        <v>32</v>
      </c>
      <c r="AX911" s="12" t="s">
        <v>74</v>
      </c>
      <c r="AY911" s="149" t="s">
        <v>136</v>
      </c>
    </row>
    <row r="912" spans="2:65" s="12" customFormat="1">
      <c r="B912" s="147"/>
      <c r="D912" s="148" t="s">
        <v>144</v>
      </c>
      <c r="E912" s="149" t="s">
        <v>1</v>
      </c>
      <c r="F912" s="150" t="s">
        <v>547</v>
      </c>
      <c r="H912" s="149" t="s">
        <v>1</v>
      </c>
      <c r="L912" s="147"/>
      <c r="M912" s="151"/>
      <c r="T912" s="152"/>
      <c r="AT912" s="149" t="s">
        <v>144</v>
      </c>
      <c r="AU912" s="149" t="s">
        <v>84</v>
      </c>
      <c r="AV912" s="12" t="s">
        <v>82</v>
      </c>
      <c r="AW912" s="12" t="s">
        <v>32</v>
      </c>
      <c r="AX912" s="12" t="s">
        <v>74</v>
      </c>
      <c r="AY912" s="149" t="s">
        <v>136</v>
      </c>
    </row>
    <row r="913" spans="2:65" s="13" customFormat="1">
      <c r="B913" s="153"/>
      <c r="D913" s="148" t="s">
        <v>144</v>
      </c>
      <c r="E913" s="154" t="s">
        <v>1</v>
      </c>
      <c r="F913" s="155" t="s">
        <v>626</v>
      </c>
      <c r="H913" s="156">
        <v>363.4</v>
      </c>
      <c r="L913" s="153"/>
      <c r="M913" s="157"/>
      <c r="T913" s="158"/>
      <c r="AT913" s="154" t="s">
        <v>144</v>
      </c>
      <c r="AU913" s="154" t="s">
        <v>84</v>
      </c>
      <c r="AV913" s="13" t="s">
        <v>84</v>
      </c>
      <c r="AW913" s="13" t="s">
        <v>32</v>
      </c>
      <c r="AX913" s="13" t="s">
        <v>74</v>
      </c>
      <c r="AY913" s="154" t="s">
        <v>136</v>
      </c>
    </row>
    <row r="914" spans="2:65" s="12" customFormat="1">
      <c r="B914" s="147"/>
      <c r="D914" s="148" t="s">
        <v>144</v>
      </c>
      <c r="E914" s="149" t="s">
        <v>1</v>
      </c>
      <c r="F914" s="150" t="s">
        <v>549</v>
      </c>
      <c r="H914" s="149" t="s">
        <v>1</v>
      </c>
      <c r="L914" s="147"/>
      <c r="M914" s="151"/>
      <c r="T914" s="152"/>
      <c r="AT914" s="149" t="s">
        <v>144</v>
      </c>
      <c r="AU914" s="149" t="s">
        <v>84</v>
      </c>
      <c r="AV914" s="12" t="s">
        <v>82</v>
      </c>
      <c r="AW914" s="12" t="s">
        <v>32</v>
      </c>
      <c r="AX914" s="12" t="s">
        <v>74</v>
      </c>
      <c r="AY914" s="149" t="s">
        <v>136</v>
      </c>
    </row>
    <row r="915" spans="2:65" s="13" customFormat="1">
      <c r="B915" s="153"/>
      <c r="D915" s="148" t="s">
        <v>144</v>
      </c>
      <c r="E915" s="154" t="s">
        <v>1</v>
      </c>
      <c r="F915" s="155" t="s">
        <v>627</v>
      </c>
      <c r="H915" s="156">
        <v>17</v>
      </c>
      <c r="L915" s="153"/>
      <c r="M915" s="157"/>
      <c r="T915" s="158"/>
      <c r="AT915" s="154" t="s">
        <v>144</v>
      </c>
      <c r="AU915" s="154" t="s">
        <v>84</v>
      </c>
      <c r="AV915" s="13" t="s">
        <v>84</v>
      </c>
      <c r="AW915" s="13" t="s">
        <v>32</v>
      </c>
      <c r="AX915" s="13" t="s">
        <v>74</v>
      </c>
      <c r="AY915" s="154" t="s">
        <v>136</v>
      </c>
    </row>
    <row r="916" spans="2:65" s="14" customFormat="1">
      <c r="B916" s="159"/>
      <c r="D916" s="148" t="s">
        <v>144</v>
      </c>
      <c r="E916" s="160" t="s">
        <v>1</v>
      </c>
      <c r="F916" s="161" t="s">
        <v>146</v>
      </c>
      <c r="H916" s="162">
        <v>380.4</v>
      </c>
      <c r="L916" s="159"/>
      <c r="M916" s="163"/>
      <c r="T916" s="164"/>
      <c r="AT916" s="160" t="s">
        <v>144</v>
      </c>
      <c r="AU916" s="160" t="s">
        <v>84</v>
      </c>
      <c r="AV916" s="14" t="s">
        <v>142</v>
      </c>
      <c r="AW916" s="14" t="s">
        <v>32</v>
      </c>
      <c r="AX916" s="14" t="s">
        <v>74</v>
      </c>
      <c r="AY916" s="160" t="s">
        <v>136</v>
      </c>
    </row>
    <row r="917" spans="2:65" s="13" customFormat="1">
      <c r="B917" s="153"/>
      <c r="D917" s="148" t="s">
        <v>144</v>
      </c>
      <c r="E917" s="154" t="s">
        <v>1</v>
      </c>
      <c r="F917" s="155" t="s">
        <v>800</v>
      </c>
      <c r="H917" s="156">
        <v>384.20400000000001</v>
      </c>
      <c r="L917" s="153"/>
      <c r="M917" s="157"/>
      <c r="T917" s="158"/>
      <c r="AT917" s="154" t="s">
        <v>144</v>
      </c>
      <c r="AU917" s="154" t="s">
        <v>84</v>
      </c>
      <c r="AV917" s="13" t="s">
        <v>84</v>
      </c>
      <c r="AW917" s="13" t="s">
        <v>32</v>
      </c>
      <c r="AX917" s="13" t="s">
        <v>82</v>
      </c>
      <c r="AY917" s="154" t="s">
        <v>136</v>
      </c>
    </row>
    <row r="918" spans="2:65" s="1" customFormat="1" ht="14.4" customHeight="1">
      <c r="B918" s="134"/>
      <c r="C918" s="135" t="s">
        <v>801</v>
      </c>
      <c r="D918" s="135" t="s">
        <v>138</v>
      </c>
      <c r="E918" s="136" t="s">
        <v>802</v>
      </c>
      <c r="F918" s="137" t="s">
        <v>803</v>
      </c>
      <c r="G918" s="138" t="s">
        <v>208</v>
      </c>
      <c r="H918" s="139">
        <v>2.6</v>
      </c>
      <c r="I918" s="140"/>
      <c r="J918" s="140">
        <f>ROUND(I918*H918,2)</f>
        <v>0</v>
      </c>
      <c r="K918" s="141"/>
      <c r="L918" s="28"/>
      <c r="M918" s="142" t="s">
        <v>1</v>
      </c>
      <c r="N918" s="111" t="s">
        <v>39</v>
      </c>
      <c r="O918" s="143">
        <v>0.3</v>
      </c>
      <c r="P918" s="143">
        <f>O918*H918</f>
        <v>0.78</v>
      </c>
      <c r="Q918" s="143">
        <v>1.0000000000000001E-5</v>
      </c>
      <c r="R918" s="143">
        <f>Q918*H918</f>
        <v>2.6000000000000002E-5</v>
      </c>
      <c r="S918" s="143">
        <v>0</v>
      </c>
      <c r="T918" s="144">
        <f>S918*H918</f>
        <v>0</v>
      </c>
      <c r="AR918" s="145" t="s">
        <v>142</v>
      </c>
      <c r="AT918" s="145" t="s">
        <v>138</v>
      </c>
      <c r="AU918" s="145" t="s">
        <v>84</v>
      </c>
      <c r="AY918" s="16" t="s">
        <v>136</v>
      </c>
      <c r="BE918" s="146">
        <f>IF(N918="základní",J918,0)</f>
        <v>0</v>
      </c>
      <c r="BF918" s="146">
        <f>IF(N918="snížená",J918,0)</f>
        <v>0</v>
      </c>
      <c r="BG918" s="146">
        <f>IF(N918="zákl. přenesená",J918,0)</f>
        <v>0</v>
      </c>
      <c r="BH918" s="146">
        <f>IF(N918="sníž. přenesená",J918,0)</f>
        <v>0</v>
      </c>
      <c r="BI918" s="146">
        <f>IF(N918="nulová",J918,0)</f>
        <v>0</v>
      </c>
      <c r="BJ918" s="16" t="s">
        <v>82</v>
      </c>
      <c r="BK918" s="146">
        <f>ROUND(I918*H918,2)</f>
        <v>0</v>
      </c>
      <c r="BL918" s="16" t="s">
        <v>142</v>
      </c>
      <c r="BM918" s="145" t="s">
        <v>804</v>
      </c>
    </row>
    <row r="919" spans="2:65" s="12" customFormat="1">
      <c r="B919" s="147"/>
      <c r="D919" s="148" t="s">
        <v>144</v>
      </c>
      <c r="E919" s="149" t="s">
        <v>1</v>
      </c>
      <c r="F919" s="150" t="s">
        <v>145</v>
      </c>
      <c r="H919" s="149" t="s">
        <v>1</v>
      </c>
      <c r="L919" s="147"/>
      <c r="M919" s="151"/>
      <c r="T919" s="152"/>
      <c r="AT919" s="149" t="s">
        <v>144</v>
      </c>
      <c r="AU919" s="149" t="s">
        <v>84</v>
      </c>
      <c r="AV919" s="12" t="s">
        <v>82</v>
      </c>
      <c r="AW919" s="12" t="s">
        <v>32</v>
      </c>
      <c r="AX919" s="12" t="s">
        <v>74</v>
      </c>
      <c r="AY919" s="149" t="s">
        <v>136</v>
      </c>
    </row>
    <row r="920" spans="2:65" s="12" customFormat="1">
      <c r="B920" s="147"/>
      <c r="D920" s="148" t="s">
        <v>144</v>
      </c>
      <c r="E920" s="149" t="s">
        <v>1</v>
      </c>
      <c r="F920" s="150" t="s">
        <v>549</v>
      </c>
      <c r="H920" s="149" t="s">
        <v>1</v>
      </c>
      <c r="L920" s="147"/>
      <c r="M920" s="151"/>
      <c r="T920" s="152"/>
      <c r="AT920" s="149" t="s">
        <v>144</v>
      </c>
      <c r="AU920" s="149" t="s">
        <v>84</v>
      </c>
      <c r="AV920" s="12" t="s">
        <v>82</v>
      </c>
      <c r="AW920" s="12" t="s">
        <v>32</v>
      </c>
      <c r="AX920" s="12" t="s">
        <v>74</v>
      </c>
      <c r="AY920" s="149" t="s">
        <v>136</v>
      </c>
    </row>
    <row r="921" spans="2:65" s="13" customFormat="1">
      <c r="B921" s="153"/>
      <c r="D921" s="148" t="s">
        <v>144</v>
      </c>
      <c r="E921" s="154" t="s">
        <v>1</v>
      </c>
      <c r="F921" s="155" t="s">
        <v>805</v>
      </c>
      <c r="H921" s="156">
        <v>2.6</v>
      </c>
      <c r="L921" s="153"/>
      <c r="M921" s="157"/>
      <c r="T921" s="158"/>
      <c r="AT921" s="154" t="s">
        <v>144</v>
      </c>
      <c r="AU921" s="154" t="s">
        <v>84</v>
      </c>
      <c r="AV921" s="13" t="s">
        <v>84</v>
      </c>
      <c r="AW921" s="13" t="s">
        <v>32</v>
      </c>
      <c r="AX921" s="13" t="s">
        <v>74</v>
      </c>
      <c r="AY921" s="154" t="s">
        <v>136</v>
      </c>
    </row>
    <row r="922" spans="2:65" s="14" customFormat="1">
      <c r="B922" s="159"/>
      <c r="D922" s="148" t="s">
        <v>144</v>
      </c>
      <c r="E922" s="160" t="s">
        <v>1</v>
      </c>
      <c r="F922" s="161" t="s">
        <v>146</v>
      </c>
      <c r="H922" s="162">
        <v>2.6</v>
      </c>
      <c r="L922" s="159"/>
      <c r="M922" s="163"/>
      <c r="T922" s="164"/>
      <c r="AT922" s="160" t="s">
        <v>144</v>
      </c>
      <c r="AU922" s="160" t="s">
        <v>84</v>
      </c>
      <c r="AV922" s="14" t="s">
        <v>142</v>
      </c>
      <c r="AW922" s="14" t="s">
        <v>32</v>
      </c>
      <c r="AX922" s="14" t="s">
        <v>82</v>
      </c>
      <c r="AY922" s="160" t="s">
        <v>136</v>
      </c>
    </row>
    <row r="923" spans="2:65" s="1" customFormat="1" ht="14.4" customHeight="1">
      <c r="B923" s="134"/>
      <c r="C923" s="165" t="s">
        <v>806</v>
      </c>
      <c r="D923" s="165" t="s">
        <v>353</v>
      </c>
      <c r="E923" s="166" t="s">
        <v>807</v>
      </c>
      <c r="F923" s="167" t="s">
        <v>808</v>
      </c>
      <c r="G923" s="168" t="s">
        <v>208</v>
      </c>
      <c r="H923" s="169">
        <v>2.6389999999999998</v>
      </c>
      <c r="I923" s="170"/>
      <c r="J923" s="170">
        <f>ROUND(I923*H923,2)</f>
        <v>0</v>
      </c>
      <c r="K923" s="171"/>
      <c r="L923" s="172"/>
      <c r="M923" s="173" t="s">
        <v>1</v>
      </c>
      <c r="N923" s="174" t="s">
        <v>39</v>
      </c>
      <c r="O923" s="143">
        <v>0</v>
      </c>
      <c r="P923" s="143">
        <f>O923*H923</f>
        <v>0</v>
      </c>
      <c r="Q923" s="143">
        <v>3.5999999999999999E-3</v>
      </c>
      <c r="R923" s="143">
        <f>Q923*H923</f>
        <v>9.5003999999999991E-3</v>
      </c>
      <c r="S923" s="143">
        <v>0</v>
      </c>
      <c r="T923" s="144">
        <f>S923*H923</f>
        <v>0</v>
      </c>
      <c r="AR923" s="145" t="s">
        <v>170</v>
      </c>
      <c r="AT923" s="145" t="s">
        <v>353</v>
      </c>
      <c r="AU923" s="145" t="s">
        <v>84</v>
      </c>
      <c r="AY923" s="16" t="s">
        <v>136</v>
      </c>
      <c r="BE923" s="146">
        <f>IF(N923="základní",J923,0)</f>
        <v>0</v>
      </c>
      <c r="BF923" s="146">
        <f>IF(N923="snížená",J923,0)</f>
        <v>0</v>
      </c>
      <c r="BG923" s="146">
        <f>IF(N923="zákl. přenesená",J923,0)</f>
        <v>0</v>
      </c>
      <c r="BH923" s="146">
        <f>IF(N923="sníž. přenesená",J923,0)</f>
        <v>0</v>
      </c>
      <c r="BI923" s="146">
        <f>IF(N923="nulová",J923,0)</f>
        <v>0</v>
      </c>
      <c r="BJ923" s="16" t="s">
        <v>82</v>
      </c>
      <c r="BK923" s="146">
        <f>ROUND(I923*H923,2)</f>
        <v>0</v>
      </c>
      <c r="BL923" s="16" t="s">
        <v>142</v>
      </c>
      <c r="BM923" s="145" t="s">
        <v>809</v>
      </c>
    </row>
    <row r="924" spans="2:65" s="12" customFormat="1">
      <c r="B924" s="147"/>
      <c r="D924" s="148" t="s">
        <v>144</v>
      </c>
      <c r="E924" s="149" t="s">
        <v>1</v>
      </c>
      <c r="F924" s="150" t="s">
        <v>145</v>
      </c>
      <c r="H924" s="149" t="s">
        <v>1</v>
      </c>
      <c r="L924" s="147"/>
      <c r="M924" s="151"/>
      <c r="T924" s="152"/>
      <c r="AT924" s="149" t="s">
        <v>144</v>
      </c>
      <c r="AU924" s="149" t="s">
        <v>84</v>
      </c>
      <c r="AV924" s="12" t="s">
        <v>82</v>
      </c>
      <c r="AW924" s="12" t="s">
        <v>32</v>
      </c>
      <c r="AX924" s="12" t="s">
        <v>74</v>
      </c>
      <c r="AY924" s="149" t="s">
        <v>136</v>
      </c>
    </row>
    <row r="925" spans="2:65" s="12" customFormat="1">
      <c r="B925" s="147"/>
      <c r="D925" s="148" t="s">
        <v>144</v>
      </c>
      <c r="E925" s="149" t="s">
        <v>1</v>
      </c>
      <c r="F925" s="150" t="s">
        <v>549</v>
      </c>
      <c r="H925" s="149" t="s">
        <v>1</v>
      </c>
      <c r="L925" s="147"/>
      <c r="M925" s="151"/>
      <c r="T925" s="152"/>
      <c r="AT925" s="149" t="s">
        <v>144</v>
      </c>
      <c r="AU925" s="149" t="s">
        <v>84</v>
      </c>
      <c r="AV925" s="12" t="s">
        <v>82</v>
      </c>
      <c r="AW925" s="12" t="s">
        <v>32</v>
      </c>
      <c r="AX925" s="12" t="s">
        <v>74</v>
      </c>
      <c r="AY925" s="149" t="s">
        <v>136</v>
      </c>
    </row>
    <row r="926" spans="2:65" s="13" customFormat="1">
      <c r="B926" s="153"/>
      <c r="D926" s="148" t="s">
        <v>144</v>
      </c>
      <c r="E926" s="154" t="s">
        <v>1</v>
      </c>
      <c r="F926" s="155" t="s">
        <v>805</v>
      </c>
      <c r="H926" s="156">
        <v>2.6</v>
      </c>
      <c r="L926" s="153"/>
      <c r="M926" s="157"/>
      <c r="T926" s="158"/>
      <c r="AT926" s="154" t="s">
        <v>144</v>
      </c>
      <c r="AU926" s="154" t="s">
        <v>84</v>
      </c>
      <c r="AV926" s="13" t="s">
        <v>84</v>
      </c>
      <c r="AW926" s="13" t="s">
        <v>32</v>
      </c>
      <c r="AX926" s="13" t="s">
        <v>74</v>
      </c>
      <c r="AY926" s="154" t="s">
        <v>136</v>
      </c>
    </row>
    <row r="927" spans="2:65" s="14" customFormat="1">
      <c r="B927" s="159"/>
      <c r="D927" s="148" t="s">
        <v>144</v>
      </c>
      <c r="E927" s="160" t="s">
        <v>1</v>
      </c>
      <c r="F927" s="161" t="s">
        <v>146</v>
      </c>
      <c r="H927" s="162">
        <v>2.6</v>
      </c>
      <c r="L927" s="159"/>
      <c r="M927" s="163"/>
      <c r="T927" s="164"/>
      <c r="AT927" s="160" t="s">
        <v>144</v>
      </c>
      <c r="AU927" s="160" t="s">
        <v>84</v>
      </c>
      <c r="AV927" s="14" t="s">
        <v>142</v>
      </c>
      <c r="AW927" s="14" t="s">
        <v>32</v>
      </c>
      <c r="AX927" s="14" t="s">
        <v>74</v>
      </c>
      <c r="AY927" s="160" t="s">
        <v>136</v>
      </c>
    </row>
    <row r="928" spans="2:65" s="13" customFormat="1">
      <c r="B928" s="153"/>
      <c r="D928" s="148" t="s">
        <v>144</v>
      </c>
      <c r="E928" s="154" t="s">
        <v>1</v>
      </c>
      <c r="F928" s="155" t="s">
        <v>810</v>
      </c>
      <c r="H928" s="156">
        <v>2.6389999999999998</v>
      </c>
      <c r="L928" s="153"/>
      <c r="M928" s="157"/>
      <c r="T928" s="158"/>
      <c r="AT928" s="154" t="s">
        <v>144</v>
      </c>
      <c r="AU928" s="154" t="s">
        <v>84</v>
      </c>
      <c r="AV928" s="13" t="s">
        <v>84</v>
      </c>
      <c r="AW928" s="13" t="s">
        <v>32</v>
      </c>
      <c r="AX928" s="13" t="s">
        <v>82</v>
      </c>
      <c r="AY928" s="154" t="s">
        <v>136</v>
      </c>
    </row>
    <row r="929" spans="2:65" s="1" customFormat="1" ht="14.4" customHeight="1">
      <c r="B929" s="134"/>
      <c r="C929" s="135" t="s">
        <v>811</v>
      </c>
      <c r="D929" s="135" t="s">
        <v>138</v>
      </c>
      <c r="E929" s="136" t="s">
        <v>812</v>
      </c>
      <c r="F929" s="137" t="s">
        <v>813</v>
      </c>
      <c r="G929" s="138" t="s">
        <v>208</v>
      </c>
      <c r="H929" s="139">
        <v>18.8</v>
      </c>
      <c r="I929" s="140"/>
      <c r="J929" s="140">
        <f>ROUND(I929*H929,2)</f>
        <v>0</v>
      </c>
      <c r="K929" s="141"/>
      <c r="L929" s="28"/>
      <c r="M929" s="142" t="s">
        <v>1</v>
      </c>
      <c r="N929" s="111" t="s">
        <v>39</v>
      </c>
      <c r="O929" s="143">
        <v>0.32900000000000001</v>
      </c>
      <c r="P929" s="143">
        <f>O929*H929</f>
        <v>6.1852000000000009</v>
      </c>
      <c r="Q929" s="143">
        <v>2.0000000000000002E-5</v>
      </c>
      <c r="R929" s="143">
        <f>Q929*H929</f>
        <v>3.7600000000000003E-4</v>
      </c>
      <c r="S929" s="143">
        <v>0</v>
      </c>
      <c r="T929" s="144">
        <f>S929*H929</f>
        <v>0</v>
      </c>
      <c r="AR929" s="145" t="s">
        <v>142</v>
      </c>
      <c r="AT929" s="145" t="s">
        <v>138</v>
      </c>
      <c r="AU929" s="145" t="s">
        <v>84</v>
      </c>
      <c r="AY929" s="16" t="s">
        <v>136</v>
      </c>
      <c r="BE929" s="146">
        <f>IF(N929="základní",J929,0)</f>
        <v>0</v>
      </c>
      <c r="BF929" s="146">
        <f>IF(N929="snížená",J929,0)</f>
        <v>0</v>
      </c>
      <c r="BG929" s="146">
        <f>IF(N929="zákl. přenesená",J929,0)</f>
        <v>0</v>
      </c>
      <c r="BH929" s="146">
        <f>IF(N929="sníž. přenesená",J929,0)</f>
        <v>0</v>
      </c>
      <c r="BI929" s="146">
        <f>IF(N929="nulová",J929,0)</f>
        <v>0</v>
      </c>
      <c r="BJ929" s="16" t="s">
        <v>82</v>
      </c>
      <c r="BK929" s="146">
        <f>ROUND(I929*H929,2)</f>
        <v>0</v>
      </c>
      <c r="BL929" s="16" t="s">
        <v>142</v>
      </c>
      <c r="BM929" s="145" t="s">
        <v>814</v>
      </c>
    </row>
    <row r="930" spans="2:65" s="12" customFormat="1">
      <c r="B930" s="147"/>
      <c r="D930" s="148" t="s">
        <v>144</v>
      </c>
      <c r="E930" s="149" t="s">
        <v>1</v>
      </c>
      <c r="F930" s="150" t="s">
        <v>145</v>
      </c>
      <c r="H930" s="149" t="s">
        <v>1</v>
      </c>
      <c r="L930" s="147"/>
      <c r="M930" s="151"/>
      <c r="T930" s="152"/>
      <c r="AT930" s="149" t="s">
        <v>144</v>
      </c>
      <c r="AU930" s="149" t="s">
        <v>84</v>
      </c>
      <c r="AV930" s="12" t="s">
        <v>82</v>
      </c>
      <c r="AW930" s="12" t="s">
        <v>32</v>
      </c>
      <c r="AX930" s="12" t="s">
        <v>74</v>
      </c>
      <c r="AY930" s="149" t="s">
        <v>136</v>
      </c>
    </row>
    <row r="931" spans="2:65" s="12" customFormat="1">
      <c r="B931" s="147"/>
      <c r="D931" s="148" t="s">
        <v>144</v>
      </c>
      <c r="E931" s="149" t="s">
        <v>1</v>
      </c>
      <c r="F931" s="150" t="s">
        <v>547</v>
      </c>
      <c r="H931" s="149" t="s">
        <v>1</v>
      </c>
      <c r="L931" s="147"/>
      <c r="M931" s="151"/>
      <c r="T931" s="152"/>
      <c r="AT931" s="149" t="s">
        <v>144</v>
      </c>
      <c r="AU931" s="149" t="s">
        <v>84</v>
      </c>
      <c r="AV931" s="12" t="s">
        <v>82</v>
      </c>
      <c r="AW931" s="12" t="s">
        <v>32</v>
      </c>
      <c r="AX931" s="12" t="s">
        <v>74</v>
      </c>
      <c r="AY931" s="149" t="s">
        <v>136</v>
      </c>
    </row>
    <row r="932" spans="2:65" s="12" customFormat="1">
      <c r="B932" s="147"/>
      <c r="D932" s="148" t="s">
        <v>144</v>
      </c>
      <c r="E932" s="149" t="s">
        <v>1</v>
      </c>
      <c r="F932" s="150" t="s">
        <v>815</v>
      </c>
      <c r="H932" s="149" t="s">
        <v>1</v>
      </c>
      <c r="L932" s="147"/>
      <c r="M932" s="151"/>
      <c r="T932" s="152"/>
      <c r="AT932" s="149" t="s">
        <v>144</v>
      </c>
      <c r="AU932" s="149" t="s">
        <v>84</v>
      </c>
      <c r="AV932" s="12" t="s">
        <v>82</v>
      </c>
      <c r="AW932" s="12" t="s">
        <v>32</v>
      </c>
      <c r="AX932" s="12" t="s">
        <v>74</v>
      </c>
      <c r="AY932" s="149" t="s">
        <v>136</v>
      </c>
    </row>
    <row r="933" spans="2:65" s="13" customFormat="1">
      <c r="B933" s="153"/>
      <c r="D933" s="148" t="s">
        <v>144</v>
      </c>
      <c r="E933" s="154" t="s">
        <v>1</v>
      </c>
      <c r="F933" s="155" t="s">
        <v>816</v>
      </c>
      <c r="H933" s="156">
        <v>12.6</v>
      </c>
      <c r="L933" s="153"/>
      <c r="M933" s="157"/>
      <c r="T933" s="158"/>
      <c r="AT933" s="154" t="s">
        <v>144</v>
      </c>
      <c r="AU933" s="154" t="s">
        <v>84</v>
      </c>
      <c r="AV933" s="13" t="s">
        <v>84</v>
      </c>
      <c r="AW933" s="13" t="s">
        <v>32</v>
      </c>
      <c r="AX933" s="13" t="s">
        <v>74</v>
      </c>
      <c r="AY933" s="154" t="s">
        <v>136</v>
      </c>
    </row>
    <row r="934" spans="2:65" s="12" customFormat="1">
      <c r="B934" s="147"/>
      <c r="D934" s="148" t="s">
        <v>144</v>
      </c>
      <c r="E934" s="149" t="s">
        <v>1</v>
      </c>
      <c r="F934" s="150" t="s">
        <v>817</v>
      </c>
      <c r="H934" s="149" t="s">
        <v>1</v>
      </c>
      <c r="L934" s="147"/>
      <c r="M934" s="151"/>
      <c r="T934" s="152"/>
      <c r="AT934" s="149" t="s">
        <v>144</v>
      </c>
      <c r="AU934" s="149" t="s">
        <v>84</v>
      </c>
      <c r="AV934" s="12" t="s">
        <v>82</v>
      </c>
      <c r="AW934" s="12" t="s">
        <v>32</v>
      </c>
      <c r="AX934" s="12" t="s">
        <v>74</v>
      </c>
      <c r="AY934" s="149" t="s">
        <v>136</v>
      </c>
    </row>
    <row r="935" spans="2:65" s="13" customFormat="1">
      <c r="B935" s="153"/>
      <c r="D935" s="148" t="s">
        <v>144</v>
      </c>
      <c r="E935" s="154" t="s">
        <v>1</v>
      </c>
      <c r="F935" s="155" t="s">
        <v>818</v>
      </c>
      <c r="H935" s="156">
        <v>6.2</v>
      </c>
      <c r="L935" s="153"/>
      <c r="M935" s="157"/>
      <c r="T935" s="158"/>
      <c r="AT935" s="154" t="s">
        <v>144</v>
      </c>
      <c r="AU935" s="154" t="s">
        <v>84</v>
      </c>
      <c r="AV935" s="13" t="s">
        <v>84</v>
      </c>
      <c r="AW935" s="13" t="s">
        <v>32</v>
      </c>
      <c r="AX935" s="13" t="s">
        <v>74</v>
      </c>
      <c r="AY935" s="154" t="s">
        <v>136</v>
      </c>
    </row>
    <row r="936" spans="2:65" s="14" customFormat="1">
      <c r="B936" s="159"/>
      <c r="D936" s="148" t="s">
        <v>144</v>
      </c>
      <c r="E936" s="160" t="s">
        <v>1</v>
      </c>
      <c r="F936" s="161" t="s">
        <v>146</v>
      </c>
      <c r="H936" s="162">
        <v>18.8</v>
      </c>
      <c r="L936" s="159"/>
      <c r="M936" s="163"/>
      <c r="T936" s="164"/>
      <c r="AT936" s="160" t="s">
        <v>144</v>
      </c>
      <c r="AU936" s="160" t="s">
        <v>84</v>
      </c>
      <c r="AV936" s="14" t="s">
        <v>142</v>
      </c>
      <c r="AW936" s="14" t="s">
        <v>32</v>
      </c>
      <c r="AX936" s="14" t="s">
        <v>82</v>
      </c>
      <c r="AY936" s="160" t="s">
        <v>136</v>
      </c>
    </row>
    <row r="937" spans="2:65" s="1" customFormat="1" ht="14.4" customHeight="1">
      <c r="B937" s="134"/>
      <c r="C937" s="165" t="s">
        <v>819</v>
      </c>
      <c r="D937" s="165" t="s">
        <v>353</v>
      </c>
      <c r="E937" s="166" t="s">
        <v>820</v>
      </c>
      <c r="F937" s="167" t="s">
        <v>821</v>
      </c>
      <c r="G937" s="168" t="s">
        <v>208</v>
      </c>
      <c r="H937" s="169">
        <v>19.082000000000001</v>
      </c>
      <c r="I937" s="170"/>
      <c r="J937" s="170">
        <f>ROUND(I937*H937,2)</f>
        <v>0</v>
      </c>
      <c r="K937" s="171"/>
      <c r="L937" s="172"/>
      <c r="M937" s="173" t="s">
        <v>1</v>
      </c>
      <c r="N937" s="174" t="s">
        <v>39</v>
      </c>
      <c r="O937" s="143">
        <v>0</v>
      </c>
      <c r="P937" s="143">
        <f>O937*H937</f>
        <v>0</v>
      </c>
      <c r="Q937" s="143">
        <v>7.9900000000000006E-3</v>
      </c>
      <c r="R937" s="143">
        <f>Q937*H937</f>
        <v>0.15246518000000001</v>
      </c>
      <c r="S937" s="143">
        <v>0</v>
      </c>
      <c r="T937" s="144">
        <f>S937*H937</f>
        <v>0</v>
      </c>
      <c r="AR937" s="145" t="s">
        <v>170</v>
      </c>
      <c r="AT937" s="145" t="s">
        <v>353</v>
      </c>
      <c r="AU937" s="145" t="s">
        <v>84</v>
      </c>
      <c r="AY937" s="16" t="s">
        <v>136</v>
      </c>
      <c r="BE937" s="146">
        <f>IF(N937="základní",J937,0)</f>
        <v>0</v>
      </c>
      <c r="BF937" s="146">
        <f>IF(N937="snížená",J937,0)</f>
        <v>0</v>
      </c>
      <c r="BG937" s="146">
        <f>IF(N937="zákl. přenesená",J937,0)</f>
        <v>0</v>
      </c>
      <c r="BH937" s="146">
        <f>IF(N937="sníž. přenesená",J937,0)</f>
        <v>0</v>
      </c>
      <c r="BI937" s="146">
        <f>IF(N937="nulová",J937,0)</f>
        <v>0</v>
      </c>
      <c r="BJ937" s="16" t="s">
        <v>82</v>
      </c>
      <c r="BK937" s="146">
        <f>ROUND(I937*H937,2)</f>
        <v>0</v>
      </c>
      <c r="BL937" s="16" t="s">
        <v>142</v>
      </c>
      <c r="BM937" s="145" t="s">
        <v>822</v>
      </c>
    </row>
    <row r="938" spans="2:65" s="12" customFormat="1">
      <c r="B938" s="147"/>
      <c r="D938" s="148" t="s">
        <v>144</v>
      </c>
      <c r="E938" s="149" t="s">
        <v>1</v>
      </c>
      <c r="F938" s="150" t="s">
        <v>145</v>
      </c>
      <c r="H938" s="149" t="s">
        <v>1</v>
      </c>
      <c r="L938" s="147"/>
      <c r="M938" s="151"/>
      <c r="T938" s="152"/>
      <c r="AT938" s="149" t="s">
        <v>144</v>
      </c>
      <c r="AU938" s="149" t="s">
        <v>84</v>
      </c>
      <c r="AV938" s="12" t="s">
        <v>82</v>
      </c>
      <c r="AW938" s="12" t="s">
        <v>32</v>
      </c>
      <c r="AX938" s="12" t="s">
        <v>74</v>
      </c>
      <c r="AY938" s="149" t="s">
        <v>136</v>
      </c>
    </row>
    <row r="939" spans="2:65" s="12" customFormat="1">
      <c r="B939" s="147"/>
      <c r="D939" s="148" t="s">
        <v>144</v>
      </c>
      <c r="E939" s="149" t="s">
        <v>1</v>
      </c>
      <c r="F939" s="150" t="s">
        <v>547</v>
      </c>
      <c r="H939" s="149" t="s">
        <v>1</v>
      </c>
      <c r="L939" s="147"/>
      <c r="M939" s="151"/>
      <c r="T939" s="152"/>
      <c r="AT939" s="149" t="s">
        <v>144</v>
      </c>
      <c r="AU939" s="149" t="s">
        <v>84</v>
      </c>
      <c r="AV939" s="12" t="s">
        <v>82</v>
      </c>
      <c r="AW939" s="12" t="s">
        <v>32</v>
      </c>
      <c r="AX939" s="12" t="s">
        <v>74</v>
      </c>
      <c r="AY939" s="149" t="s">
        <v>136</v>
      </c>
    </row>
    <row r="940" spans="2:65" s="12" customFormat="1">
      <c r="B940" s="147"/>
      <c r="D940" s="148" t="s">
        <v>144</v>
      </c>
      <c r="E940" s="149" t="s">
        <v>1</v>
      </c>
      <c r="F940" s="150" t="s">
        <v>815</v>
      </c>
      <c r="H940" s="149" t="s">
        <v>1</v>
      </c>
      <c r="L940" s="147"/>
      <c r="M940" s="151"/>
      <c r="T940" s="152"/>
      <c r="AT940" s="149" t="s">
        <v>144</v>
      </c>
      <c r="AU940" s="149" t="s">
        <v>84</v>
      </c>
      <c r="AV940" s="12" t="s">
        <v>82</v>
      </c>
      <c r="AW940" s="12" t="s">
        <v>32</v>
      </c>
      <c r="AX940" s="12" t="s">
        <v>74</v>
      </c>
      <c r="AY940" s="149" t="s">
        <v>136</v>
      </c>
    </row>
    <row r="941" spans="2:65" s="13" customFormat="1">
      <c r="B941" s="153"/>
      <c r="D941" s="148" t="s">
        <v>144</v>
      </c>
      <c r="E941" s="154" t="s">
        <v>1</v>
      </c>
      <c r="F941" s="155" t="s">
        <v>816</v>
      </c>
      <c r="H941" s="156">
        <v>12.6</v>
      </c>
      <c r="L941" s="153"/>
      <c r="M941" s="157"/>
      <c r="T941" s="158"/>
      <c r="AT941" s="154" t="s">
        <v>144</v>
      </c>
      <c r="AU941" s="154" t="s">
        <v>84</v>
      </c>
      <c r="AV941" s="13" t="s">
        <v>84</v>
      </c>
      <c r="AW941" s="13" t="s">
        <v>32</v>
      </c>
      <c r="AX941" s="13" t="s">
        <v>74</v>
      </c>
      <c r="AY941" s="154" t="s">
        <v>136</v>
      </c>
    </row>
    <row r="942" spans="2:65" s="12" customFormat="1">
      <c r="B942" s="147"/>
      <c r="D942" s="148" t="s">
        <v>144</v>
      </c>
      <c r="E942" s="149" t="s">
        <v>1</v>
      </c>
      <c r="F942" s="150" t="s">
        <v>817</v>
      </c>
      <c r="H942" s="149" t="s">
        <v>1</v>
      </c>
      <c r="L942" s="147"/>
      <c r="M942" s="151"/>
      <c r="T942" s="152"/>
      <c r="AT942" s="149" t="s">
        <v>144</v>
      </c>
      <c r="AU942" s="149" t="s">
        <v>84</v>
      </c>
      <c r="AV942" s="12" t="s">
        <v>82</v>
      </c>
      <c r="AW942" s="12" t="s">
        <v>32</v>
      </c>
      <c r="AX942" s="12" t="s">
        <v>74</v>
      </c>
      <c r="AY942" s="149" t="s">
        <v>136</v>
      </c>
    </row>
    <row r="943" spans="2:65" s="13" customFormat="1">
      <c r="B943" s="153"/>
      <c r="D943" s="148" t="s">
        <v>144</v>
      </c>
      <c r="E943" s="154" t="s">
        <v>1</v>
      </c>
      <c r="F943" s="155" t="s">
        <v>818</v>
      </c>
      <c r="H943" s="156">
        <v>6.2</v>
      </c>
      <c r="L943" s="153"/>
      <c r="M943" s="157"/>
      <c r="T943" s="158"/>
      <c r="AT943" s="154" t="s">
        <v>144</v>
      </c>
      <c r="AU943" s="154" t="s">
        <v>84</v>
      </c>
      <c r="AV943" s="13" t="s">
        <v>84</v>
      </c>
      <c r="AW943" s="13" t="s">
        <v>32</v>
      </c>
      <c r="AX943" s="13" t="s">
        <v>74</v>
      </c>
      <c r="AY943" s="154" t="s">
        <v>136</v>
      </c>
    </row>
    <row r="944" spans="2:65" s="14" customFormat="1">
      <c r="B944" s="159"/>
      <c r="D944" s="148" t="s">
        <v>144</v>
      </c>
      <c r="E944" s="160" t="s">
        <v>1</v>
      </c>
      <c r="F944" s="161" t="s">
        <v>146</v>
      </c>
      <c r="H944" s="162">
        <v>18.8</v>
      </c>
      <c r="L944" s="159"/>
      <c r="M944" s="163"/>
      <c r="T944" s="164"/>
      <c r="AT944" s="160" t="s">
        <v>144</v>
      </c>
      <c r="AU944" s="160" t="s">
        <v>84</v>
      </c>
      <c r="AV944" s="14" t="s">
        <v>142</v>
      </c>
      <c r="AW944" s="14" t="s">
        <v>32</v>
      </c>
      <c r="AX944" s="14" t="s">
        <v>74</v>
      </c>
      <c r="AY944" s="160" t="s">
        <v>136</v>
      </c>
    </row>
    <row r="945" spans="2:65" s="13" customFormat="1">
      <c r="B945" s="153"/>
      <c r="D945" s="148" t="s">
        <v>144</v>
      </c>
      <c r="E945" s="154" t="s">
        <v>1</v>
      </c>
      <c r="F945" s="155" t="s">
        <v>823</v>
      </c>
      <c r="H945" s="156">
        <v>19.081999999999997</v>
      </c>
      <c r="L945" s="153"/>
      <c r="M945" s="157"/>
      <c r="T945" s="158"/>
      <c r="AT945" s="154" t="s">
        <v>144</v>
      </c>
      <c r="AU945" s="154" t="s">
        <v>84</v>
      </c>
      <c r="AV945" s="13" t="s">
        <v>84</v>
      </c>
      <c r="AW945" s="13" t="s">
        <v>32</v>
      </c>
      <c r="AX945" s="13" t="s">
        <v>82</v>
      </c>
      <c r="AY945" s="154" t="s">
        <v>136</v>
      </c>
    </row>
    <row r="946" spans="2:65" s="1" customFormat="1" ht="14.4" customHeight="1">
      <c r="B946" s="134"/>
      <c r="C946" s="135" t="s">
        <v>824</v>
      </c>
      <c r="D946" s="135" t="s">
        <v>138</v>
      </c>
      <c r="E946" s="136" t="s">
        <v>825</v>
      </c>
      <c r="F946" s="137" t="s">
        <v>826</v>
      </c>
      <c r="G946" s="138" t="s">
        <v>208</v>
      </c>
      <c r="H946" s="139">
        <v>353.1</v>
      </c>
      <c r="I946" s="140"/>
      <c r="J946" s="140">
        <f>ROUND(I946*H946,2)</f>
        <v>0</v>
      </c>
      <c r="K946" s="141"/>
      <c r="L946" s="28"/>
      <c r="M946" s="142" t="s">
        <v>1</v>
      </c>
      <c r="N946" s="111" t="s">
        <v>39</v>
      </c>
      <c r="O946" s="143">
        <v>0.36799999999999999</v>
      </c>
      <c r="P946" s="143">
        <f>O946*H946</f>
        <v>129.9408</v>
      </c>
      <c r="Q946" s="143">
        <v>2.0000000000000002E-5</v>
      </c>
      <c r="R946" s="143">
        <f>Q946*H946</f>
        <v>7.0620000000000014E-3</v>
      </c>
      <c r="S946" s="143">
        <v>0</v>
      </c>
      <c r="T946" s="144">
        <f>S946*H946</f>
        <v>0</v>
      </c>
      <c r="AR946" s="145" t="s">
        <v>142</v>
      </c>
      <c r="AT946" s="145" t="s">
        <v>138</v>
      </c>
      <c r="AU946" s="145" t="s">
        <v>84</v>
      </c>
      <c r="AY946" s="16" t="s">
        <v>136</v>
      </c>
      <c r="BE946" s="146">
        <f>IF(N946="základní",J946,0)</f>
        <v>0</v>
      </c>
      <c r="BF946" s="146">
        <f>IF(N946="snížená",J946,0)</f>
        <v>0</v>
      </c>
      <c r="BG946" s="146">
        <f>IF(N946="zákl. přenesená",J946,0)</f>
        <v>0</v>
      </c>
      <c r="BH946" s="146">
        <f>IF(N946="sníž. přenesená",J946,0)</f>
        <v>0</v>
      </c>
      <c r="BI946" s="146">
        <f>IF(N946="nulová",J946,0)</f>
        <v>0</v>
      </c>
      <c r="BJ946" s="16" t="s">
        <v>82</v>
      </c>
      <c r="BK946" s="146">
        <f>ROUND(I946*H946,2)</f>
        <v>0</v>
      </c>
      <c r="BL946" s="16" t="s">
        <v>142</v>
      </c>
      <c r="BM946" s="145" t="s">
        <v>827</v>
      </c>
    </row>
    <row r="947" spans="2:65" s="12" customFormat="1">
      <c r="B947" s="147"/>
      <c r="D947" s="148" t="s">
        <v>144</v>
      </c>
      <c r="E947" s="149" t="s">
        <v>1</v>
      </c>
      <c r="F947" s="150" t="s">
        <v>145</v>
      </c>
      <c r="H947" s="149" t="s">
        <v>1</v>
      </c>
      <c r="L947" s="147"/>
      <c r="M947" s="151"/>
      <c r="T947" s="152"/>
      <c r="AT947" s="149" t="s">
        <v>144</v>
      </c>
      <c r="AU947" s="149" t="s">
        <v>84</v>
      </c>
      <c r="AV947" s="12" t="s">
        <v>82</v>
      </c>
      <c r="AW947" s="12" t="s">
        <v>32</v>
      </c>
      <c r="AX947" s="12" t="s">
        <v>74</v>
      </c>
      <c r="AY947" s="149" t="s">
        <v>136</v>
      </c>
    </row>
    <row r="948" spans="2:65" s="12" customFormat="1">
      <c r="B948" s="147"/>
      <c r="D948" s="148" t="s">
        <v>144</v>
      </c>
      <c r="E948" s="149" t="s">
        <v>1</v>
      </c>
      <c r="F948" s="150" t="s">
        <v>547</v>
      </c>
      <c r="H948" s="149" t="s">
        <v>1</v>
      </c>
      <c r="L948" s="147"/>
      <c r="M948" s="151"/>
      <c r="T948" s="152"/>
      <c r="AT948" s="149" t="s">
        <v>144</v>
      </c>
      <c r="AU948" s="149" t="s">
        <v>84</v>
      </c>
      <c r="AV948" s="12" t="s">
        <v>82</v>
      </c>
      <c r="AW948" s="12" t="s">
        <v>32</v>
      </c>
      <c r="AX948" s="12" t="s">
        <v>74</v>
      </c>
      <c r="AY948" s="149" t="s">
        <v>136</v>
      </c>
    </row>
    <row r="949" spans="2:65" s="12" customFormat="1">
      <c r="B949" s="147"/>
      <c r="D949" s="148" t="s">
        <v>144</v>
      </c>
      <c r="E949" s="149" t="s">
        <v>1</v>
      </c>
      <c r="F949" s="150" t="s">
        <v>828</v>
      </c>
      <c r="H949" s="149" t="s">
        <v>1</v>
      </c>
      <c r="L949" s="147"/>
      <c r="M949" s="151"/>
      <c r="T949" s="152"/>
      <c r="AT949" s="149" t="s">
        <v>144</v>
      </c>
      <c r="AU949" s="149" t="s">
        <v>84</v>
      </c>
      <c r="AV949" s="12" t="s">
        <v>82</v>
      </c>
      <c r="AW949" s="12" t="s">
        <v>32</v>
      </c>
      <c r="AX949" s="12" t="s">
        <v>74</v>
      </c>
      <c r="AY949" s="149" t="s">
        <v>136</v>
      </c>
    </row>
    <row r="950" spans="2:65" s="13" customFormat="1">
      <c r="B950" s="153"/>
      <c r="D950" s="148" t="s">
        <v>144</v>
      </c>
      <c r="E950" s="154" t="s">
        <v>1</v>
      </c>
      <c r="F950" s="155" t="s">
        <v>829</v>
      </c>
      <c r="H950" s="156">
        <v>108.4</v>
      </c>
      <c r="L950" s="153"/>
      <c r="M950" s="157"/>
      <c r="T950" s="158"/>
      <c r="AT950" s="154" t="s">
        <v>144</v>
      </c>
      <c r="AU950" s="154" t="s">
        <v>84</v>
      </c>
      <c r="AV950" s="13" t="s">
        <v>84</v>
      </c>
      <c r="AW950" s="13" t="s">
        <v>32</v>
      </c>
      <c r="AX950" s="13" t="s">
        <v>74</v>
      </c>
      <c r="AY950" s="154" t="s">
        <v>136</v>
      </c>
    </row>
    <row r="951" spans="2:65" s="12" customFormat="1">
      <c r="B951" s="147"/>
      <c r="D951" s="148" t="s">
        <v>144</v>
      </c>
      <c r="E951" s="149" t="s">
        <v>1</v>
      </c>
      <c r="F951" s="150" t="s">
        <v>830</v>
      </c>
      <c r="H951" s="149" t="s">
        <v>1</v>
      </c>
      <c r="L951" s="147"/>
      <c r="M951" s="151"/>
      <c r="T951" s="152"/>
      <c r="AT951" s="149" t="s">
        <v>144</v>
      </c>
      <c r="AU951" s="149" t="s">
        <v>84</v>
      </c>
      <c r="AV951" s="12" t="s">
        <v>82</v>
      </c>
      <c r="AW951" s="12" t="s">
        <v>32</v>
      </c>
      <c r="AX951" s="12" t="s">
        <v>74</v>
      </c>
      <c r="AY951" s="149" t="s">
        <v>136</v>
      </c>
    </row>
    <row r="952" spans="2:65" s="13" customFormat="1">
      <c r="B952" s="153"/>
      <c r="D952" s="148" t="s">
        <v>144</v>
      </c>
      <c r="E952" s="154" t="s">
        <v>1</v>
      </c>
      <c r="F952" s="155" t="s">
        <v>831</v>
      </c>
      <c r="H952" s="156">
        <v>33.299999999999997</v>
      </c>
      <c r="L952" s="153"/>
      <c r="M952" s="157"/>
      <c r="T952" s="158"/>
      <c r="AT952" s="154" t="s">
        <v>144</v>
      </c>
      <c r="AU952" s="154" t="s">
        <v>84</v>
      </c>
      <c r="AV952" s="13" t="s">
        <v>84</v>
      </c>
      <c r="AW952" s="13" t="s">
        <v>32</v>
      </c>
      <c r="AX952" s="13" t="s">
        <v>74</v>
      </c>
      <c r="AY952" s="154" t="s">
        <v>136</v>
      </c>
    </row>
    <row r="953" spans="2:65" s="12" customFormat="1">
      <c r="B953" s="147"/>
      <c r="D953" s="148" t="s">
        <v>144</v>
      </c>
      <c r="E953" s="149" t="s">
        <v>1</v>
      </c>
      <c r="F953" s="150" t="s">
        <v>832</v>
      </c>
      <c r="H953" s="149" t="s">
        <v>1</v>
      </c>
      <c r="L953" s="147"/>
      <c r="M953" s="151"/>
      <c r="T953" s="152"/>
      <c r="AT953" s="149" t="s">
        <v>144</v>
      </c>
      <c r="AU953" s="149" t="s">
        <v>84</v>
      </c>
      <c r="AV953" s="12" t="s">
        <v>82</v>
      </c>
      <c r="AW953" s="12" t="s">
        <v>32</v>
      </c>
      <c r="AX953" s="12" t="s">
        <v>74</v>
      </c>
      <c r="AY953" s="149" t="s">
        <v>136</v>
      </c>
    </row>
    <row r="954" spans="2:65" s="13" customFormat="1">
      <c r="B954" s="153"/>
      <c r="D954" s="148" t="s">
        <v>144</v>
      </c>
      <c r="E954" s="154" t="s">
        <v>1</v>
      </c>
      <c r="F954" s="155" t="s">
        <v>833</v>
      </c>
      <c r="H954" s="156">
        <v>133.69999999999999</v>
      </c>
      <c r="L954" s="153"/>
      <c r="M954" s="157"/>
      <c r="T954" s="158"/>
      <c r="AT954" s="154" t="s">
        <v>144</v>
      </c>
      <c r="AU954" s="154" t="s">
        <v>84</v>
      </c>
      <c r="AV954" s="13" t="s">
        <v>84</v>
      </c>
      <c r="AW954" s="13" t="s">
        <v>32</v>
      </c>
      <c r="AX954" s="13" t="s">
        <v>74</v>
      </c>
      <c r="AY954" s="154" t="s">
        <v>136</v>
      </c>
    </row>
    <row r="955" spans="2:65" s="12" customFormat="1">
      <c r="B955" s="147"/>
      <c r="D955" s="148" t="s">
        <v>144</v>
      </c>
      <c r="E955" s="149" t="s">
        <v>1</v>
      </c>
      <c r="F955" s="150" t="s">
        <v>834</v>
      </c>
      <c r="H955" s="149" t="s">
        <v>1</v>
      </c>
      <c r="L955" s="147"/>
      <c r="M955" s="151"/>
      <c r="T955" s="152"/>
      <c r="AT955" s="149" t="s">
        <v>144</v>
      </c>
      <c r="AU955" s="149" t="s">
        <v>84</v>
      </c>
      <c r="AV955" s="12" t="s">
        <v>82</v>
      </c>
      <c r="AW955" s="12" t="s">
        <v>32</v>
      </c>
      <c r="AX955" s="12" t="s">
        <v>74</v>
      </c>
      <c r="AY955" s="149" t="s">
        <v>136</v>
      </c>
    </row>
    <row r="956" spans="2:65" s="13" customFormat="1">
      <c r="B956" s="153"/>
      <c r="D956" s="148" t="s">
        <v>144</v>
      </c>
      <c r="E956" s="154" t="s">
        <v>1</v>
      </c>
      <c r="F956" s="155" t="s">
        <v>835</v>
      </c>
      <c r="H956" s="156">
        <v>9.9</v>
      </c>
      <c r="L956" s="153"/>
      <c r="M956" s="157"/>
      <c r="T956" s="158"/>
      <c r="AT956" s="154" t="s">
        <v>144</v>
      </c>
      <c r="AU956" s="154" t="s">
        <v>84</v>
      </c>
      <c r="AV956" s="13" t="s">
        <v>84</v>
      </c>
      <c r="AW956" s="13" t="s">
        <v>32</v>
      </c>
      <c r="AX956" s="13" t="s">
        <v>74</v>
      </c>
      <c r="AY956" s="154" t="s">
        <v>136</v>
      </c>
    </row>
    <row r="957" spans="2:65" s="12" customFormat="1">
      <c r="B957" s="147"/>
      <c r="D957" s="148" t="s">
        <v>144</v>
      </c>
      <c r="E957" s="149" t="s">
        <v>1</v>
      </c>
      <c r="F957" s="150" t="s">
        <v>836</v>
      </c>
      <c r="H957" s="149" t="s">
        <v>1</v>
      </c>
      <c r="L957" s="147"/>
      <c r="M957" s="151"/>
      <c r="T957" s="152"/>
      <c r="AT957" s="149" t="s">
        <v>144</v>
      </c>
      <c r="AU957" s="149" t="s">
        <v>84</v>
      </c>
      <c r="AV957" s="12" t="s">
        <v>82</v>
      </c>
      <c r="AW957" s="12" t="s">
        <v>32</v>
      </c>
      <c r="AX957" s="12" t="s">
        <v>74</v>
      </c>
      <c r="AY957" s="149" t="s">
        <v>136</v>
      </c>
    </row>
    <row r="958" spans="2:65" s="13" customFormat="1">
      <c r="B958" s="153"/>
      <c r="D958" s="148" t="s">
        <v>144</v>
      </c>
      <c r="E958" s="154" t="s">
        <v>1</v>
      </c>
      <c r="F958" s="155" t="s">
        <v>837</v>
      </c>
      <c r="H958" s="156">
        <v>51.7</v>
      </c>
      <c r="L958" s="153"/>
      <c r="M958" s="157"/>
      <c r="T958" s="158"/>
      <c r="AT958" s="154" t="s">
        <v>144</v>
      </c>
      <c r="AU958" s="154" t="s">
        <v>84</v>
      </c>
      <c r="AV958" s="13" t="s">
        <v>84</v>
      </c>
      <c r="AW958" s="13" t="s">
        <v>32</v>
      </c>
      <c r="AX958" s="13" t="s">
        <v>74</v>
      </c>
      <c r="AY958" s="154" t="s">
        <v>136</v>
      </c>
    </row>
    <row r="959" spans="2:65" s="12" customFormat="1">
      <c r="B959" s="147"/>
      <c r="D959" s="148" t="s">
        <v>144</v>
      </c>
      <c r="E959" s="149" t="s">
        <v>1</v>
      </c>
      <c r="F959" s="150" t="s">
        <v>838</v>
      </c>
      <c r="H959" s="149" t="s">
        <v>1</v>
      </c>
      <c r="L959" s="147"/>
      <c r="M959" s="151"/>
      <c r="T959" s="152"/>
      <c r="AT959" s="149" t="s">
        <v>144</v>
      </c>
      <c r="AU959" s="149" t="s">
        <v>84</v>
      </c>
      <c r="AV959" s="12" t="s">
        <v>82</v>
      </c>
      <c r="AW959" s="12" t="s">
        <v>32</v>
      </c>
      <c r="AX959" s="12" t="s">
        <v>74</v>
      </c>
      <c r="AY959" s="149" t="s">
        <v>136</v>
      </c>
    </row>
    <row r="960" spans="2:65" s="13" customFormat="1">
      <c r="B960" s="153"/>
      <c r="D960" s="148" t="s">
        <v>144</v>
      </c>
      <c r="E960" s="154" t="s">
        <v>1</v>
      </c>
      <c r="F960" s="155" t="s">
        <v>839</v>
      </c>
      <c r="H960" s="156">
        <v>1.8</v>
      </c>
      <c r="L960" s="153"/>
      <c r="M960" s="157"/>
      <c r="T960" s="158"/>
      <c r="AT960" s="154" t="s">
        <v>144</v>
      </c>
      <c r="AU960" s="154" t="s">
        <v>84</v>
      </c>
      <c r="AV960" s="13" t="s">
        <v>84</v>
      </c>
      <c r="AW960" s="13" t="s">
        <v>32</v>
      </c>
      <c r="AX960" s="13" t="s">
        <v>74</v>
      </c>
      <c r="AY960" s="154" t="s">
        <v>136</v>
      </c>
    </row>
    <row r="961" spans="2:65" s="12" customFormat="1">
      <c r="B961" s="147"/>
      <c r="D961" s="148" t="s">
        <v>144</v>
      </c>
      <c r="E961" s="149" t="s">
        <v>1</v>
      </c>
      <c r="F961" s="150" t="s">
        <v>549</v>
      </c>
      <c r="H961" s="149" t="s">
        <v>1</v>
      </c>
      <c r="L961" s="147"/>
      <c r="M961" s="151"/>
      <c r="T961" s="152"/>
      <c r="AT961" s="149" t="s">
        <v>144</v>
      </c>
      <c r="AU961" s="149" t="s">
        <v>84</v>
      </c>
      <c r="AV961" s="12" t="s">
        <v>82</v>
      </c>
      <c r="AW961" s="12" t="s">
        <v>32</v>
      </c>
      <c r="AX961" s="12" t="s">
        <v>74</v>
      </c>
      <c r="AY961" s="149" t="s">
        <v>136</v>
      </c>
    </row>
    <row r="962" spans="2:65" s="13" customFormat="1">
      <c r="B962" s="153"/>
      <c r="D962" s="148" t="s">
        <v>144</v>
      </c>
      <c r="E962" s="154" t="s">
        <v>1</v>
      </c>
      <c r="F962" s="155" t="s">
        <v>840</v>
      </c>
      <c r="H962" s="156">
        <v>14.3</v>
      </c>
      <c r="L962" s="153"/>
      <c r="M962" s="157"/>
      <c r="T962" s="158"/>
      <c r="AT962" s="154" t="s">
        <v>144</v>
      </c>
      <c r="AU962" s="154" t="s">
        <v>84</v>
      </c>
      <c r="AV962" s="13" t="s">
        <v>84</v>
      </c>
      <c r="AW962" s="13" t="s">
        <v>32</v>
      </c>
      <c r="AX962" s="13" t="s">
        <v>74</v>
      </c>
      <c r="AY962" s="154" t="s">
        <v>136</v>
      </c>
    </row>
    <row r="963" spans="2:65" s="14" customFormat="1">
      <c r="B963" s="159"/>
      <c r="D963" s="148" t="s">
        <v>144</v>
      </c>
      <c r="E963" s="160" t="s">
        <v>1</v>
      </c>
      <c r="F963" s="161" t="s">
        <v>146</v>
      </c>
      <c r="H963" s="162">
        <v>353.09999999999997</v>
      </c>
      <c r="L963" s="159"/>
      <c r="M963" s="163"/>
      <c r="T963" s="164"/>
      <c r="AT963" s="160" t="s">
        <v>144</v>
      </c>
      <c r="AU963" s="160" t="s">
        <v>84</v>
      </c>
      <c r="AV963" s="14" t="s">
        <v>142</v>
      </c>
      <c r="AW963" s="14" t="s">
        <v>32</v>
      </c>
      <c r="AX963" s="14" t="s">
        <v>82</v>
      </c>
      <c r="AY963" s="160" t="s">
        <v>136</v>
      </c>
    </row>
    <row r="964" spans="2:65" s="1" customFormat="1" ht="14.4" customHeight="1">
      <c r="B964" s="134"/>
      <c r="C964" s="165" t="s">
        <v>841</v>
      </c>
      <c r="D964" s="165" t="s">
        <v>353</v>
      </c>
      <c r="E964" s="166" t="s">
        <v>842</v>
      </c>
      <c r="F964" s="167" t="s">
        <v>843</v>
      </c>
      <c r="G964" s="168" t="s">
        <v>208</v>
      </c>
      <c r="H964" s="169">
        <v>358.39699999999999</v>
      </c>
      <c r="I964" s="170"/>
      <c r="J964" s="170">
        <f>ROUND(I964*H964,2)</f>
        <v>0</v>
      </c>
      <c r="K964" s="171"/>
      <c r="L964" s="172"/>
      <c r="M964" s="173" t="s">
        <v>1</v>
      </c>
      <c r="N964" s="174" t="s">
        <v>39</v>
      </c>
      <c r="O964" s="143">
        <v>0</v>
      </c>
      <c r="P964" s="143">
        <f>O964*H964</f>
        <v>0</v>
      </c>
      <c r="Q964" s="143">
        <v>1.269E-2</v>
      </c>
      <c r="R964" s="143">
        <f>Q964*H964</f>
        <v>4.5480579299999997</v>
      </c>
      <c r="S964" s="143">
        <v>0</v>
      </c>
      <c r="T964" s="144">
        <f>S964*H964</f>
        <v>0</v>
      </c>
      <c r="AR964" s="145" t="s">
        <v>170</v>
      </c>
      <c r="AT964" s="145" t="s">
        <v>353</v>
      </c>
      <c r="AU964" s="145" t="s">
        <v>84</v>
      </c>
      <c r="AY964" s="16" t="s">
        <v>136</v>
      </c>
      <c r="BE964" s="146">
        <f>IF(N964="základní",J964,0)</f>
        <v>0</v>
      </c>
      <c r="BF964" s="146">
        <f>IF(N964="snížená",J964,0)</f>
        <v>0</v>
      </c>
      <c r="BG964" s="146">
        <f>IF(N964="zákl. přenesená",J964,0)</f>
        <v>0</v>
      </c>
      <c r="BH964" s="146">
        <f>IF(N964="sníž. přenesená",J964,0)</f>
        <v>0</v>
      </c>
      <c r="BI964" s="146">
        <f>IF(N964="nulová",J964,0)</f>
        <v>0</v>
      </c>
      <c r="BJ964" s="16" t="s">
        <v>82</v>
      </c>
      <c r="BK964" s="146">
        <f>ROUND(I964*H964,2)</f>
        <v>0</v>
      </c>
      <c r="BL964" s="16" t="s">
        <v>142</v>
      </c>
      <c r="BM964" s="145" t="s">
        <v>844</v>
      </c>
    </row>
    <row r="965" spans="2:65" s="12" customFormat="1">
      <c r="B965" s="147"/>
      <c r="D965" s="148" t="s">
        <v>144</v>
      </c>
      <c r="E965" s="149" t="s">
        <v>1</v>
      </c>
      <c r="F965" s="150" t="s">
        <v>145</v>
      </c>
      <c r="H965" s="149" t="s">
        <v>1</v>
      </c>
      <c r="L965" s="147"/>
      <c r="M965" s="151"/>
      <c r="T965" s="152"/>
      <c r="AT965" s="149" t="s">
        <v>144</v>
      </c>
      <c r="AU965" s="149" t="s">
        <v>84</v>
      </c>
      <c r="AV965" s="12" t="s">
        <v>82</v>
      </c>
      <c r="AW965" s="12" t="s">
        <v>32</v>
      </c>
      <c r="AX965" s="12" t="s">
        <v>74</v>
      </c>
      <c r="AY965" s="149" t="s">
        <v>136</v>
      </c>
    </row>
    <row r="966" spans="2:65" s="12" customFormat="1">
      <c r="B966" s="147"/>
      <c r="D966" s="148" t="s">
        <v>144</v>
      </c>
      <c r="E966" s="149" t="s">
        <v>1</v>
      </c>
      <c r="F966" s="150" t="s">
        <v>547</v>
      </c>
      <c r="H966" s="149" t="s">
        <v>1</v>
      </c>
      <c r="L966" s="147"/>
      <c r="M966" s="151"/>
      <c r="T966" s="152"/>
      <c r="AT966" s="149" t="s">
        <v>144</v>
      </c>
      <c r="AU966" s="149" t="s">
        <v>84</v>
      </c>
      <c r="AV966" s="12" t="s">
        <v>82</v>
      </c>
      <c r="AW966" s="12" t="s">
        <v>32</v>
      </c>
      <c r="AX966" s="12" t="s">
        <v>74</v>
      </c>
      <c r="AY966" s="149" t="s">
        <v>136</v>
      </c>
    </row>
    <row r="967" spans="2:65" s="12" customFormat="1">
      <c r="B967" s="147"/>
      <c r="D967" s="148" t="s">
        <v>144</v>
      </c>
      <c r="E967" s="149" t="s">
        <v>1</v>
      </c>
      <c r="F967" s="150" t="s">
        <v>828</v>
      </c>
      <c r="H967" s="149" t="s">
        <v>1</v>
      </c>
      <c r="L967" s="147"/>
      <c r="M967" s="151"/>
      <c r="T967" s="152"/>
      <c r="AT967" s="149" t="s">
        <v>144</v>
      </c>
      <c r="AU967" s="149" t="s">
        <v>84</v>
      </c>
      <c r="AV967" s="12" t="s">
        <v>82</v>
      </c>
      <c r="AW967" s="12" t="s">
        <v>32</v>
      </c>
      <c r="AX967" s="12" t="s">
        <v>74</v>
      </c>
      <c r="AY967" s="149" t="s">
        <v>136</v>
      </c>
    </row>
    <row r="968" spans="2:65" s="13" customFormat="1">
      <c r="B968" s="153"/>
      <c r="D968" s="148" t="s">
        <v>144</v>
      </c>
      <c r="E968" s="154" t="s">
        <v>1</v>
      </c>
      <c r="F968" s="155" t="s">
        <v>829</v>
      </c>
      <c r="H968" s="156">
        <v>108.4</v>
      </c>
      <c r="L968" s="153"/>
      <c r="M968" s="157"/>
      <c r="T968" s="158"/>
      <c r="AT968" s="154" t="s">
        <v>144</v>
      </c>
      <c r="AU968" s="154" t="s">
        <v>84</v>
      </c>
      <c r="AV968" s="13" t="s">
        <v>84</v>
      </c>
      <c r="AW968" s="13" t="s">
        <v>32</v>
      </c>
      <c r="AX968" s="13" t="s">
        <v>74</v>
      </c>
      <c r="AY968" s="154" t="s">
        <v>136</v>
      </c>
    </row>
    <row r="969" spans="2:65" s="12" customFormat="1">
      <c r="B969" s="147"/>
      <c r="D969" s="148" t="s">
        <v>144</v>
      </c>
      <c r="E969" s="149" t="s">
        <v>1</v>
      </c>
      <c r="F969" s="150" t="s">
        <v>830</v>
      </c>
      <c r="H969" s="149" t="s">
        <v>1</v>
      </c>
      <c r="L969" s="147"/>
      <c r="M969" s="151"/>
      <c r="T969" s="152"/>
      <c r="AT969" s="149" t="s">
        <v>144</v>
      </c>
      <c r="AU969" s="149" t="s">
        <v>84</v>
      </c>
      <c r="AV969" s="12" t="s">
        <v>82</v>
      </c>
      <c r="AW969" s="12" t="s">
        <v>32</v>
      </c>
      <c r="AX969" s="12" t="s">
        <v>74</v>
      </c>
      <c r="AY969" s="149" t="s">
        <v>136</v>
      </c>
    </row>
    <row r="970" spans="2:65" s="13" customFormat="1">
      <c r="B970" s="153"/>
      <c r="D970" s="148" t="s">
        <v>144</v>
      </c>
      <c r="E970" s="154" t="s">
        <v>1</v>
      </c>
      <c r="F970" s="155" t="s">
        <v>831</v>
      </c>
      <c r="H970" s="156">
        <v>33.299999999999997</v>
      </c>
      <c r="L970" s="153"/>
      <c r="M970" s="157"/>
      <c r="T970" s="158"/>
      <c r="AT970" s="154" t="s">
        <v>144</v>
      </c>
      <c r="AU970" s="154" t="s">
        <v>84</v>
      </c>
      <c r="AV970" s="13" t="s">
        <v>84</v>
      </c>
      <c r="AW970" s="13" t="s">
        <v>32</v>
      </c>
      <c r="AX970" s="13" t="s">
        <v>74</v>
      </c>
      <c r="AY970" s="154" t="s">
        <v>136</v>
      </c>
    </row>
    <row r="971" spans="2:65" s="12" customFormat="1">
      <c r="B971" s="147"/>
      <c r="D971" s="148" t="s">
        <v>144</v>
      </c>
      <c r="E971" s="149" t="s">
        <v>1</v>
      </c>
      <c r="F971" s="150" t="s">
        <v>832</v>
      </c>
      <c r="H971" s="149" t="s">
        <v>1</v>
      </c>
      <c r="L971" s="147"/>
      <c r="M971" s="151"/>
      <c r="T971" s="152"/>
      <c r="AT971" s="149" t="s">
        <v>144</v>
      </c>
      <c r="AU971" s="149" t="s">
        <v>84</v>
      </c>
      <c r="AV971" s="12" t="s">
        <v>82</v>
      </c>
      <c r="AW971" s="12" t="s">
        <v>32</v>
      </c>
      <c r="AX971" s="12" t="s">
        <v>74</v>
      </c>
      <c r="AY971" s="149" t="s">
        <v>136</v>
      </c>
    </row>
    <row r="972" spans="2:65" s="13" customFormat="1">
      <c r="B972" s="153"/>
      <c r="D972" s="148" t="s">
        <v>144</v>
      </c>
      <c r="E972" s="154" t="s">
        <v>1</v>
      </c>
      <c r="F972" s="155" t="s">
        <v>833</v>
      </c>
      <c r="H972" s="156">
        <v>133.69999999999999</v>
      </c>
      <c r="L972" s="153"/>
      <c r="M972" s="157"/>
      <c r="T972" s="158"/>
      <c r="AT972" s="154" t="s">
        <v>144</v>
      </c>
      <c r="AU972" s="154" t="s">
        <v>84</v>
      </c>
      <c r="AV972" s="13" t="s">
        <v>84</v>
      </c>
      <c r="AW972" s="13" t="s">
        <v>32</v>
      </c>
      <c r="AX972" s="13" t="s">
        <v>74</v>
      </c>
      <c r="AY972" s="154" t="s">
        <v>136</v>
      </c>
    </row>
    <row r="973" spans="2:65" s="12" customFormat="1">
      <c r="B973" s="147"/>
      <c r="D973" s="148" t="s">
        <v>144</v>
      </c>
      <c r="E973" s="149" t="s">
        <v>1</v>
      </c>
      <c r="F973" s="150" t="s">
        <v>834</v>
      </c>
      <c r="H973" s="149" t="s">
        <v>1</v>
      </c>
      <c r="L973" s="147"/>
      <c r="M973" s="151"/>
      <c r="T973" s="152"/>
      <c r="AT973" s="149" t="s">
        <v>144</v>
      </c>
      <c r="AU973" s="149" t="s">
        <v>84</v>
      </c>
      <c r="AV973" s="12" t="s">
        <v>82</v>
      </c>
      <c r="AW973" s="12" t="s">
        <v>32</v>
      </c>
      <c r="AX973" s="12" t="s">
        <v>74</v>
      </c>
      <c r="AY973" s="149" t="s">
        <v>136</v>
      </c>
    </row>
    <row r="974" spans="2:65" s="13" customFormat="1">
      <c r="B974" s="153"/>
      <c r="D974" s="148" t="s">
        <v>144</v>
      </c>
      <c r="E974" s="154" t="s">
        <v>1</v>
      </c>
      <c r="F974" s="155" t="s">
        <v>835</v>
      </c>
      <c r="H974" s="156">
        <v>9.9</v>
      </c>
      <c r="L974" s="153"/>
      <c r="M974" s="157"/>
      <c r="T974" s="158"/>
      <c r="AT974" s="154" t="s">
        <v>144</v>
      </c>
      <c r="AU974" s="154" t="s">
        <v>84</v>
      </c>
      <c r="AV974" s="13" t="s">
        <v>84</v>
      </c>
      <c r="AW974" s="13" t="s">
        <v>32</v>
      </c>
      <c r="AX974" s="13" t="s">
        <v>74</v>
      </c>
      <c r="AY974" s="154" t="s">
        <v>136</v>
      </c>
    </row>
    <row r="975" spans="2:65" s="12" customFormat="1">
      <c r="B975" s="147"/>
      <c r="D975" s="148" t="s">
        <v>144</v>
      </c>
      <c r="E975" s="149" t="s">
        <v>1</v>
      </c>
      <c r="F975" s="150" t="s">
        <v>836</v>
      </c>
      <c r="H975" s="149" t="s">
        <v>1</v>
      </c>
      <c r="L975" s="147"/>
      <c r="M975" s="151"/>
      <c r="T975" s="152"/>
      <c r="AT975" s="149" t="s">
        <v>144</v>
      </c>
      <c r="AU975" s="149" t="s">
        <v>84</v>
      </c>
      <c r="AV975" s="12" t="s">
        <v>82</v>
      </c>
      <c r="AW975" s="12" t="s">
        <v>32</v>
      </c>
      <c r="AX975" s="12" t="s">
        <v>74</v>
      </c>
      <c r="AY975" s="149" t="s">
        <v>136</v>
      </c>
    </row>
    <row r="976" spans="2:65" s="13" customFormat="1">
      <c r="B976" s="153"/>
      <c r="D976" s="148" t="s">
        <v>144</v>
      </c>
      <c r="E976" s="154" t="s">
        <v>1</v>
      </c>
      <c r="F976" s="155" t="s">
        <v>837</v>
      </c>
      <c r="H976" s="156">
        <v>51.7</v>
      </c>
      <c r="L976" s="153"/>
      <c r="M976" s="157"/>
      <c r="T976" s="158"/>
      <c r="AT976" s="154" t="s">
        <v>144</v>
      </c>
      <c r="AU976" s="154" t="s">
        <v>84</v>
      </c>
      <c r="AV976" s="13" t="s">
        <v>84</v>
      </c>
      <c r="AW976" s="13" t="s">
        <v>32</v>
      </c>
      <c r="AX976" s="13" t="s">
        <v>74</v>
      </c>
      <c r="AY976" s="154" t="s">
        <v>136</v>
      </c>
    </row>
    <row r="977" spans="2:65" s="12" customFormat="1">
      <c r="B977" s="147"/>
      <c r="D977" s="148" t="s">
        <v>144</v>
      </c>
      <c r="E977" s="149" t="s">
        <v>1</v>
      </c>
      <c r="F977" s="150" t="s">
        <v>838</v>
      </c>
      <c r="H977" s="149" t="s">
        <v>1</v>
      </c>
      <c r="L977" s="147"/>
      <c r="M977" s="151"/>
      <c r="T977" s="152"/>
      <c r="AT977" s="149" t="s">
        <v>144</v>
      </c>
      <c r="AU977" s="149" t="s">
        <v>84</v>
      </c>
      <c r="AV977" s="12" t="s">
        <v>82</v>
      </c>
      <c r="AW977" s="12" t="s">
        <v>32</v>
      </c>
      <c r="AX977" s="12" t="s">
        <v>74</v>
      </c>
      <c r="AY977" s="149" t="s">
        <v>136</v>
      </c>
    </row>
    <row r="978" spans="2:65" s="13" customFormat="1">
      <c r="B978" s="153"/>
      <c r="D978" s="148" t="s">
        <v>144</v>
      </c>
      <c r="E978" s="154" t="s">
        <v>1</v>
      </c>
      <c r="F978" s="155" t="s">
        <v>839</v>
      </c>
      <c r="H978" s="156">
        <v>1.8</v>
      </c>
      <c r="L978" s="153"/>
      <c r="M978" s="157"/>
      <c r="T978" s="158"/>
      <c r="AT978" s="154" t="s">
        <v>144</v>
      </c>
      <c r="AU978" s="154" t="s">
        <v>84</v>
      </c>
      <c r="AV978" s="13" t="s">
        <v>84</v>
      </c>
      <c r="AW978" s="13" t="s">
        <v>32</v>
      </c>
      <c r="AX978" s="13" t="s">
        <v>74</v>
      </c>
      <c r="AY978" s="154" t="s">
        <v>136</v>
      </c>
    </row>
    <row r="979" spans="2:65" s="12" customFormat="1">
      <c r="B979" s="147"/>
      <c r="D979" s="148" t="s">
        <v>144</v>
      </c>
      <c r="E979" s="149" t="s">
        <v>1</v>
      </c>
      <c r="F979" s="150" t="s">
        <v>549</v>
      </c>
      <c r="H979" s="149" t="s">
        <v>1</v>
      </c>
      <c r="L979" s="147"/>
      <c r="M979" s="151"/>
      <c r="T979" s="152"/>
      <c r="AT979" s="149" t="s">
        <v>144</v>
      </c>
      <c r="AU979" s="149" t="s">
        <v>84</v>
      </c>
      <c r="AV979" s="12" t="s">
        <v>82</v>
      </c>
      <c r="AW979" s="12" t="s">
        <v>32</v>
      </c>
      <c r="AX979" s="12" t="s">
        <v>74</v>
      </c>
      <c r="AY979" s="149" t="s">
        <v>136</v>
      </c>
    </row>
    <row r="980" spans="2:65" s="13" customFormat="1">
      <c r="B980" s="153"/>
      <c r="D980" s="148" t="s">
        <v>144</v>
      </c>
      <c r="E980" s="154" t="s">
        <v>1</v>
      </c>
      <c r="F980" s="155" t="s">
        <v>840</v>
      </c>
      <c r="H980" s="156">
        <v>14.3</v>
      </c>
      <c r="L980" s="153"/>
      <c r="M980" s="157"/>
      <c r="T980" s="158"/>
      <c r="AT980" s="154" t="s">
        <v>144</v>
      </c>
      <c r="AU980" s="154" t="s">
        <v>84</v>
      </c>
      <c r="AV980" s="13" t="s">
        <v>84</v>
      </c>
      <c r="AW980" s="13" t="s">
        <v>32</v>
      </c>
      <c r="AX980" s="13" t="s">
        <v>74</v>
      </c>
      <c r="AY980" s="154" t="s">
        <v>136</v>
      </c>
    </row>
    <row r="981" spans="2:65" s="14" customFormat="1">
      <c r="B981" s="159"/>
      <c r="D981" s="148" t="s">
        <v>144</v>
      </c>
      <c r="E981" s="160" t="s">
        <v>1</v>
      </c>
      <c r="F981" s="161" t="s">
        <v>146</v>
      </c>
      <c r="H981" s="162">
        <v>353.09999999999997</v>
      </c>
      <c r="L981" s="159"/>
      <c r="M981" s="163"/>
      <c r="T981" s="164"/>
      <c r="AT981" s="160" t="s">
        <v>144</v>
      </c>
      <c r="AU981" s="160" t="s">
        <v>84</v>
      </c>
      <c r="AV981" s="14" t="s">
        <v>142</v>
      </c>
      <c r="AW981" s="14" t="s">
        <v>32</v>
      </c>
      <c r="AX981" s="14" t="s">
        <v>74</v>
      </c>
      <c r="AY981" s="160" t="s">
        <v>136</v>
      </c>
    </row>
    <row r="982" spans="2:65" s="13" customFormat="1">
      <c r="B982" s="153"/>
      <c r="D982" s="148" t="s">
        <v>144</v>
      </c>
      <c r="E982" s="154" t="s">
        <v>1</v>
      </c>
      <c r="F982" s="155" t="s">
        <v>845</v>
      </c>
      <c r="H982" s="156">
        <v>358.3965</v>
      </c>
      <c r="L982" s="153"/>
      <c r="M982" s="157"/>
      <c r="T982" s="158"/>
      <c r="AT982" s="154" t="s">
        <v>144</v>
      </c>
      <c r="AU982" s="154" t="s">
        <v>84</v>
      </c>
      <c r="AV982" s="13" t="s">
        <v>84</v>
      </c>
      <c r="AW982" s="13" t="s">
        <v>32</v>
      </c>
      <c r="AX982" s="13" t="s">
        <v>82</v>
      </c>
      <c r="AY982" s="154" t="s">
        <v>136</v>
      </c>
    </row>
    <row r="983" spans="2:65" s="1" customFormat="1" ht="14.4" customHeight="1">
      <c r="B983" s="134"/>
      <c r="C983" s="135" t="s">
        <v>846</v>
      </c>
      <c r="D983" s="135" t="s">
        <v>138</v>
      </c>
      <c r="E983" s="136" t="s">
        <v>847</v>
      </c>
      <c r="F983" s="137" t="s">
        <v>848</v>
      </c>
      <c r="G983" s="138" t="s">
        <v>141</v>
      </c>
      <c r="H983" s="139">
        <v>2</v>
      </c>
      <c r="I983" s="140"/>
      <c r="J983" s="140">
        <f>ROUND(I983*H983,2)</f>
        <v>0</v>
      </c>
      <c r="K983" s="141"/>
      <c r="L983" s="28"/>
      <c r="M983" s="142" t="s">
        <v>1</v>
      </c>
      <c r="N983" s="111" t="s">
        <v>39</v>
      </c>
      <c r="O983" s="143">
        <v>0.76200000000000001</v>
      </c>
      <c r="P983" s="143">
        <f>O983*H983</f>
        <v>1.524</v>
      </c>
      <c r="Q983" s="143">
        <v>1E-4</v>
      </c>
      <c r="R983" s="143">
        <f>Q983*H983</f>
        <v>2.0000000000000001E-4</v>
      </c>
      <c r="S983" s="143">
        <v>0</v>
      </c>
      <c r="T983" s="144">
        <f>S983*H983</f>
        <v>0</v>
      </c>
      <c r="AR983" s="145" t="s">
        <v>142</v>
      </c>
      <c r="AT983" s="145" t="s">
        <v>138</v>
      </c>
      <c r="AU983" s="145" t="s">
        <v>84</v>
      </c>
      <c r="AY983" s="16" t="s">
        <v>136</v>
      </c>
      <c r="BE983" s="146">
        <f>IF(N983="základní",J983,0)</f>
        <v>0</v>
      </c>
      <c r="BF983" s="146">
        <f>IF(N983="snížená",J983,0)</f>
        <v>0</v>
      </c>
      <c r="BG983" s="146">
        <f>IF(N983="zákl. přenesená",J983,0)</f>
        <v>0</v>
      </c>
      <c r="BH983" s="146">
        <f>IF(N983="sníž. přenesená",J983,0)</f>
        <v>0</v>
      </c>
      <c r="BI983" s="146">
        <f>IF(N983="nulová",J983,0)</f>
        <v>0</v>
      </c>
      <c r="BJ983" s="16" t="s">
        <v>82</v>
      </c>
      <c r="BK983" s="146">
        <f>ROUND(I983*H983,2)</f>
        <v>0</v>
      </c>
      <c r="BL983" s="16" t="s">
        <v>142</v>
      </c>
      <c r="BM983" s="145" t="s">
        <v>849</v>
      </c>
    </row>
    <row r="984" spans="2:65" s="12" customFormat="1">
      <c r="B984" s="147"/>
      <c r="D984" s="148" t="s">
        <v>144</v>
      </c>
      <c r="E984" s="149" t="s">
        <v>1</v>
      </c>
      <c r="F984" s="150" t="s">
        <v>145</v>
      </c>
      <c r="H984" s="149" t="s">
        <v>1</v>
      </c>
      <c r="L984" s="147"/>
      <c r="M984" s="151"/>
      <c r="T984" s="152"/>
      <c r="AT984" s="149" t="s">
        <v>144</v>
      </c>
      <c r="AU984" s="149" t="s">
        <v>84</v>
      </c>
      <c r="AV984" s="12" t="s">
        <v>82</v>
      </c>
      <c r="AW984" s="12" t="s">
        <v>32</v>
      </c>
      <c r="AX984" s="12" t="s">
        <v>74</v>
      </c>
      <c r="AY984" s="149" t="s">
        <v>136</v>
      </c>
    </row>
    <row r="985" spans="2:65" s="13" customFormat="1">
      <c r="B985" s="153"/>
      <c r="D985" s="148" t="s">
        <v>144</v>
      </c>
      <c r="E985" s="154" t="s">
        <v>1</v>
      </c>
      <c r="F985" s="155" t="s">
        <v>157</v>
      </c>
      <c r="H985" s="156">
        <v>2</v>
      </c>
      <c r="L985" s="153"/>
      <c r="M985" s="157"/>
      <c r="T985" s="158"/>
      <c r="AT985" s="154" t="s">
        <v>144</v>
      </c>
      <c r="AU985" s="154" t="s">
        <v>84</v>
      </c>
      <c r="AV985" s="13" t="s">
        <v>84</v>
      </c>
      <c r="AW985" s="13" t="s">
        <v>32</v>
      </c>
      <c r="AX985" s="13" t="s">
        <v>74</v>
      </c>
      <c r="AY985" s="154" t="s">
        <v>136</v>
      </c>
    </row>
    <row r="986" spans="2:65" s="14" customFormat="1">
      <c r="B986" s="159"/>
      <c r="D986" s="148" t="s">
        <v>144</v>
      </c>
      <c r="E986" s="160" t="s">
        <v>1</v>
      </c>
      <c r="F986" s="161" t="s">
        <v>146</v>
      </c>
      <c r="H986" s="162">
        <v>2</v>
      </c>
      <c r="L986" s="159"/>
      <c r="M986" s="163"/>
      <c r="T986" s="164"/>
      <c r="AT986" s="160" t="s">
        <v>144</v>
      </c>
      <c r="AU986" s="160" t="s">
        <v>84</v>
      </c>
      <c r="AV986" s="14" t="s">
        <v>142</v>
      </c>
      <c r="AW986" s="14" t="s">
        <v>32</v>
      </c>
      <c r="AX986" s="14" t="s">
        <v>82</v>
      </c>
      <c r="AY986" s="160" t="s">
        <v>136</v>
      </c>
    </row>
    <row r="987" spans="2:65" s="1" customFormat="1" ht="14.4" customHeight="1">
      <c r="B987" s="134"/>
      <c r="C987" s="165" t="s">
        <v>850</v>
      </c>
      <c r="D987" s="165" t="s">
        <v>353</v>
      </c>
      <c r="E987" s="166" t="s">
        <v>851</v>
      </c>
      <c r="F987" s="167" t="s">
        <v>852</v>
      </c>
      <c r="G987" s="168" t="s">
        <v>141</v>
      </c>
      <c r="H987" s="169">
        <v>2</v>
      </c>
      <c r="I987" s="170"/>
      <c r="J987" s="170">
        <f>ROUND(I987*H987,2)</f>
        <v>0</v>
      </c>
      <c r="K987" s="171"/>
      <c r="L987" s="172"/>
      <c r="M987" s="173" t="s">
        <v>1</v>
      </c>
      <c r="N987" s="174" t="s">
        <v>39</v>
      </c>
      <c r="O987" s="143">
        <v>0</v>
      </c>
      <c r="P987" s="143">
        <f>O987*H987</f>
        <v>0</v>
      </c>
      <c r="Q987" s="143">
        <v>6.9999999999999999E-4</v>
      </c>
      <c r="R987" s="143">
        <f>Q987*H987</f>
        <v>1.4E-3</v>
      </c>
      <c r="S987" s="143">
        <v>0</v>
      </c>
      <c r="T987" s="144">
        <f>S987*H987</f>
        <v>0</v>
      </c>
      <c r="AR987" s="145" t="s">
        <v>170</v>
      </c>
      <c r="AT987" s="145" t="s">
        <v>353</v>
      </c>
      <c r="AU987" s="145" t="s">
        <v>84</v>
      </c>
      <c r="AY987" s="16" t="s">
        <v>136</v>
      </c>
      <c r="BE987" s="146">
        <f>IF(N987="základní",J987,0)</f>
        <v>0</v>
      </c>
      <c r="BF987" s="146">
        <f>IF(N987="snížená",J987,0)</f>
        <v>0</v>
      </c>
      <c r="BG987" s="146">
        <f>IF(N987="zákl. přenesená",J987,0)</f>
        <v>0</v>
      </c>
      <c r="BH987" s="146">
        <f>IF(N987="sníž. přenesená",J987,0)</f>
        <v>0</v>
      </c>
      <c r="BI987" s="146">
        <f>IF(N987="nulová",J987,0)</f>
        <v>0</v>
      </c>
      <c r="BJ987" s="16" t="s">
        <v>82</v>
      </c>
      <c r="BK987" s="146">
        <f>ROUND(I987*H987,2)</f>
        <v>0</v>
      </c>
      <c r="BL987" s="16" t="s">
        <v>142</v>
      </c>
      <c r="BM987" s="145" t="s">
        <v>853</v>
      </c>
    </row>
    <row r="988" spans="2:65" s="12" customFormat="1">
      <c r="B988" s="147"/>
      <c r="D988" s="148" t="s">
        <v>144</v>
      </c>
      <c r="E988" s="149" t="s">
        <v>1</v>
      </c>
      <c r="F988" s="150" t="s">
        <v>145</v>
      </c>
      <c r="H988" s="149" t="s">
        <v>1</v>
      </c>
      <c r="L988" s="147"/>
      <c r="M988" s="151"/>
      <c r="T988" s="152"/>
      <c r="AT988" s="149" t="s">
        <v>144</v>
      </c>
      <c r="AU988" s="149" t="s">
        <v>84</v>
      </c>
      <c r="AV988" s="12" t="s">
        <v>82</v>
      </c>
      <c r="AW988" s="12" t="s">
        <v>32</v>
      </c>
      <c r="AX988" s="12" t="s">
        <v>74</v>
      </c>
      <c r="AY988" s="149" t="s">
        <v>136</v>
      </c>
    </row>
    <row r="989" spans="2:65" s="13" customFormat="1">
      <c r="B989" s="153"/>
      <c r="D989" s="148" t="s">
        <v>144</v>
      </c>
      <c r="E989" s="154" t="s">
        <v>1</v>
      </c>
      <c r="F989" s="155" t="s">
        <v>157</v>
      </c>
      <c r="H989" s="156">
        <v>2</v>
      </c>
      <c r="L989" s="153"/>
      <c r="M989" s="157"/>
      <c r="T989" s="158"/>
      <c r="AT989" s="154" t="s">
        <v>144</v>
      </c>
      <c r="AU989" s="154" t="s">
        <v>84</v>
      </c>
      <c r="AV989" s="13" t="s">
        <v>84</v>
      </c>
      <c r="AW989" s="13" t="s">
        <v>32</v>
      </c>
      <c r="AX989" s="13" t="s">
        <v>74</v>
      </c>
      <c r="AY989" s="154" t="s">
        <v>136</v>
      </c>
    </row>
    <row r="990" spans="2:65" s="14" customFormat="1">
      <c r="B990" s="159"/>
      <c r="D990" s="148" t="s">
        <v>144</v>
      </c>
      <c r="E990" s="160" t="s">
        <v>1</v>
      </c>
      <c r="F990" s="161" t="s">
        <v>146</v>
      </c>
      <c r="H990" s="162">
        <v>2</v>
      </c>
      <c r="L990" s="159"/>
      <c r="M990" s="163"/>
      <c r="T990" s="164"/>
      <c r="AT990" s="160" t="s">
        <v>144</v>
      </c>
      <c r="AU990" s="160" t="s">
        <v>84</v>
      </c>
      <c r="AV990" s="14" t="s">
        <v>142</v>
      </c>
      <c r="AW990" s="14" t="s">
        <v>32</v>
      </c>
      <c r="AX990" s="14" t="s">
        <v>82</v>
      </c>
      <c r="AY990" s="160" t="s">
        <v>136</v>
      </c>
    </row>
    <row r="991" spans="2:65" s="1" customFormat="1" ht="14.4" customHeight="1">
      <c r="B991" s="134"/>
      <c r="C991" s="135" t="s">
        <v>854</v>
      </c>
      <c r="D991" s="135" t="s">
        <v>138</v>
      </c>
      <c r="E991" s="136" t="s">
        <v>855</v>
      </c>
      <c r="F991" s="137" t="s">
        <v>856</v>
      </c>
      <c r="G991" s="138" t="s">
        <v>141</v>
      </c>
      <c r="H991" s="139">
        <v>27</v>
      </c>
      <c r="I991" s="140"/>
      <c r="J991" s="140">
        <f>ROUND(I991*H991,2)</f>
        <v>0</v>
      </c>
      <c r="K991" s="141"/>
      <c r="L991" s="28"/>
      <c r="M991" s="142" t="s">
        <v>1</v>
      </c>
      <c r="N991" s="111" t="s">
        <v>39</v>
      </c>
      <c r="O991" s="143">
        <v>1.163</v>
      </c>
      <c r="P991" s="143">
        <f>O991*H991</f>
        <v>31.401</v>
      </c>
      <c r="Q991" s="143">
        <v>1E-4</v>
      </c>
      <c r="R991" s="143">
        <f>Q991*H991</f>
        <v>2.7000000000000001E-3</v>
      </c>
      <c r="S991" s="143">
        <v>0</v>
      </c>
      <c r="T991" s="144">
        <f>S991*H991</f>
        <v>0</v>
      </c>
      <c r="AR991" s="145" t="s">
        <v>142</v>
      </c>
      <c r="AT991" s="145" t="s">
        <v>138</v>
      </c>
      <c r="AU991" s="145" t="s">
        <v>84</v>
      </c>
      <c r="AY991" s="16" t="s">
        <v>136</v>
      </c>
      <c r="BE991" s="146">
        <f>IF(N991="základní",J991,0)</f>
        <v>0</v>
      </c>
      <c r="BF991" s="146">
        <f>IF(N991="snížená",J991,0)</f>
        <v>0</v>
      </c>
      <c r="BG991" s="146">
        <f>IF(N991="zákl. přenesená",J991,0)</f>
        <v>0</v>
      </c>
      <c r="BH991" s="146">
        <f>IF(N991="sníž. přenesená",J991,0)</f>
        <v>0</v>
      </c>
      <c r="BI991" s="146">
        <f>IF(N991="nulová",J991,0)</f>
        <v>0</v>
      </c>
      <c r="BJ991" s="16" t="s">
        <v>82</v>
      </c>
      <c r="BK991" s="146">
        <f>ROUND(I991*H991,2)</f>
        <v>0</v>
      </c>
      <c r="BL991" s="16" t="s">
        <v>142</v>
      </c>
      <c r="BM991" s="145" t="s">
        <v>857</v>
      </c>
    </row>
    <row r="992" spans="2:65" s="12" customFormat="1">
      <c r="B992" s="147"/>
      <c r="D992" s="148" t="s">
        <v>144</v>
      </c>
      <c r="E992" s="149" t="s">
        <v>1</v>
      </c>
      <c r="F992" s="150" t="s">
        <v>145</v>
      </c>
      <c r="H992" s="149" t="s">
        <v>1</v>
      </c>
      <c r="L992" s="147"/>
      <c r="M992" s="151"/>
      <c r="T992" s="152"/>
      <c r="AT992" s="149" t="s">
        <v>144</v>
      </c>
      <c r="AU992" s="149" t="s">
        <v>84</v>
      </c>
      <c r="AV992" s="12" t="s">
        <v>82</v>
      </c>
      <c r="AW992" s="12" t="s">
        <v>32</v>
      </c>
      <c r="AX992" s="12" t="s">
        <v>74</v>
      </c>
      <c r="AY992" s="149" t="s">
        <v>136</v>
      </c>
    </row>
    <row r="993" spans="2:65" s="13" customFormat="1">
      <c r="B993" s="153"/>
      <c r="D993" s="148" t="s">
        <v>144</v>
      </c>
      <c r="E993" s="154" t="s">
        <v>1</v>
      </c>
      <c r="F993" s="155" t="s">
        <v>302</v>
      </c>
      <c r="H993" s="156">
        <v>27</v>
      </c>
      <c r="L993" s="153"/>
      <c r="M993" s="157"/>
      <c r="T993" s="158"/>
      <c r="AT993" s="154" t="s">
        <v>144</v>
      </c>
      <c r="AU993" s="154" t="s">
        <v>84</v>
      </c>
      <c r="AV993" s="13" t="s">
        <v>84</v>
      </c>
      <c r="AW993" s="13" t="s">
        <v>32</v>
      </c>
      <c r="AX993" s="13" t="s">
        <v>74</v>
      </c>
      <c r="AY993" s="154" t="s">
        <v>136</v>
      </c>
    </row>
    <row r="994" spans="2:65" s="14" customFormat="1">
      <c r="B994" s="159"/>
      <c r="D994" s="148" t="s">
        <v>144</v>
      </c>
      <c r="E994" s="160" t="s">
        <v>1</v>
      </c>
      <c r="F994" s="161" t="s">
        <v>146</v>
      </c>
      <c r="H994" s="162">
        <v>27</v>
      </c>
      <c r="L994" s="159"/>
      <c r="M994" s="163"/>
      <c r="T994" s="164"/>
      <c r="AT994" s="160" t="s">
        <v>144</v>
      </c>
      <c r="AU994" s="160" t="s">
        <v>84</v>
      </c>
      <c r="AV994" s="14" t="s">
        <v>142</v>
      </c>
      <c r="AW994" s="14" t="s">
        <v>32</v>
      </c>
      <c r="AX994" s="14" t="s">
        <v>82</v>
      </c>
      <c r="AY994" s="160" t="s">
        <v>136</v>
      </c>
    </row>
    <row r="995" spans="2:65" s="1" customFormat="1" ht="14.4" customHeight="1">
      <c r="B995" s="134"/>
      <c r="C995" s="165" t="s">
        <v>858</v>
      </c>
      <c r="D995" s="165" t="s">
        <v>353</v>
      </c>
      <c r="E995" s="166" t="s">
        <v>859</v>
      </c>
      <c r="F995" s="167" t="s">
        <v>860</v>
      </c>
      <c r="G995" s="168" t="s">
        <v>141</v>
      </c>
      <c r="H995" s="169">
        <v>27</v>
      </c>
      <c r="I995" s="170"/>
      <c r="J995" s="170">
        <f>ROUND(I995*H995,2)</f>
        <v>0</v>
      </c>
      <c r="K995" s="171"/>
      <c r="L995" s="172"/>
      <c r="M995" s="173" t="s">
        <v>1</v>
      </c>
      <c r="N995" s="174" t="s">
        <v>39</v>
      </c>
      <c r="O995" s="143">
        <v>0</v>
      </c>
      <c r="P995" s="143">
        <f>O995*H995</f>
        <v>0</v>
      </c>
      <c r="Q995" s="143">
        <v>8.9999999999999998E-4</v>
      </c>
      <c r="R995" s="143">
        <f>Q995*H995</f>
        <v>2.4299999999999999E-2</v>
      </c>
      <c r="S995" s="143">
        <v>0</v>
      </c>
      <c r="T995" s="144">
        <f>S995*H995</f>
        <v>0</v>
      </c>
      <c r="AR995" s="145" t="s">
        <v>170</v>
      </c>
      <c r="AT995" s="145" t="s">
        <v>353</v>
      </c>
      <c r="AU995" s="145" t="s">
        <v>84</v>
      </c>
      <c r="AY995" s="16" t="s">
        <v>136</v>
      </c>
      <c r="BE995" s="146">
        <f>IF(N995="základní",J995,0)</f>
        <v>0</v>
      </c>
      <c r="BF995" s="146">
        <f>IF(N995="snížená",J995,0)</f>
        <v>0</v>
      </c>
      <c r="BG995" s="146">
        <f>IF(N995="zákl. přenesená",J995,0)</f>
        <v>0</v>
      </c>
      <c r="BH995" s="146">
        <f>IF(N995="sníž. přenesená",J995,0)</f>
        <v>0</v>
      </c>
      <c r="BI995" s="146">
        <f>IF(N995="nulová",J995,0)</f>
        <v>0</v>
      </c>
      <c r="BJ995" s="16" t="s">
        <v>82</v>
      </c>
      <c r="BK995" s="146">
        <f>ROUND(I995*H995,2)</f>
        <v>0</v>
      </c>
      <c r="BL995" s="16" t="s">
        <v>142</v>
      </c>
      <c r="BM995" s="145" t="s">
        <v>861</v>
      </c>
    </row>
    <row r="996" spans="2:65" s="12" customFormat="1">
      <c r="B996" s="147"/>
      <c r="D996" s="148" t="s">
        <v>144</v>
      </c>
      <c r="E996" s="149" t="s">
        <v>1</v>
      </c>
      <c r="F996" s="150" t="s">
        <v>145</v>
      </c>
      <c r="H996" s="149" t="s">
        <v>1</v>
      </c>
      <c r="L996" s="147"/>
      <c r="M996" s="151"/>
      <c r="T996" s="152"/>
      <c r="AT996" s="149" t="s">
        <v>144</v>
      </c>
      <c r="AU996" s="149" t="s">
        <v>84</v>
      </c>
      <c r="AV996" s="12" t="s">
        <v>82</v>
      </c>
      <c r="AW996" s="12" t="s">
        <v>32</v>
      </c>
      <c r="AX996" s="12" t="s">
        <v>74</v>
      </c>
      <c r="AY996" s="149" t="s">
        <v>136</v>
      </c>
    </row>
    <row r="997" spans="2:65" s="13" customFormat="1">
      <c r="B997" s="153"/>
      <c r="D997" s="148" t="s">
        <v>144</v>
      </c>
      <c r="E997" s="154" t="s">
        <v>1</v>
      </c>
      <c r="F997" s="155" t="s">
        <v>302</v>
      </c>
      <c r="H997" s="156">
        <v>27</v>
      </c>
      <c r="L997" s="153"/>
      <c r="M997" s="157"/>
      <c r="T997" s="158"/>
      <c r="AT997" s="154" t="s">
        <v>144</v>
      </c>
      <c r="AU997" s="154" t="s">
        <v>84</v>
      </c>
      <c r="AV997" s="13" t="s">
        <v>84</v>
      </c>
      <c r="AW997" s="13" t="s">
        <v>32</v>
      </c>
      <c r="AX997" s="13" t="s">
        <v>74</v>
      </c>
      <c r="AY997" s="154" t="s">
        <v>136</v>
      </c>
    </row>
    <row r="998" spans="2:65" s="14" customFormat="1">
      <c r="B998" s="159"/>
      <c r="D998" s="148" t="s">
        <v>144</v>
      </c>
      <c r="E998" s="160" t="s">
        <v>1</v>
      </c>
      <c r="F998" s="161" t="s">
        <v>146</v>
      </c>
      <c r="H998" s="162">
        <v>27</v>
      </c>
      <c r="L998" s="159"/>
      <c r="M998" s="163"/>
      <c r="T998" s="164"/>
      <c r="AT998" s="160" t="s">
        <v>144</v>
      </c>
      <c r="AU998" s="160" t="s">
        <v>84</v>
      </c>
      <c r="AV998" s="14" t="s">
        <v>142</v>
      </c>
      <c r="AW998" s="14" t="s">
        <v>32</v>
      </c>
      <c r="AX998" s="14" t="s">
        <v>82</v>
      </c>
      <c r="AY998" s="160" t="s">
        <v>136</v>
      </c>
    </row>
    <row r="999" spans="2:65" s="1" customFormat="1" ht="14.4" customHeight="1">
      <c r="B999" s="134"/>
      <c r="C999" s="135" t="s">
        <v>862</v>
      </c>
      <c r="D999" s="135" t="s">
        <v>138</v>
      </c>
      <c r="E999" s="136" t="s">
        <v>863</v>
      </c>
      <c r="F999" s="137" t="s">
        <v>864</v>
      </c>
      <c r="G999" s="138" t="s">
        <v>141</v>
      </c>
      <c r="H999" s="139">
        <v>1</v>
      </c>
      <c r="I999" s="140"/>
      <c r="J999" s="140">
        <f>ROUND(I999*H999,2)</f>
        <v>0</v>
      </c>
      <c r="K999" s="141"/>
      <c r="L999" s="28"/>
      <c r="M999" s="142" t="s">
        <v>1</v>
      </c>
      <c r="N999" s="111" t="s">
        <v>39</v>
      </c>
      <c r="O999" s="143">
        <v>2.1059999999999999</v>
      </c>
      <c r="P999" s="143">
        <f>O999*H999</f>
        <v>2.1059999999999999</v>
      </c>
      <c r="Q999" s="143">
        <v>1.5100000000000001E-3</v>
      </c>
      <c r="R999" s="143">
        <f>Q999*H999</f>
        <v>1.5100000000000001E-3</v>
      </c>
      <c r="S999" s="143">
        <v>0</v>
      </c>
      <c r="T999" s="144">
        <f>S999*H999</f>
        <v>0</v>
      </c>
      <c r="AR999" s="145" t="s">
        <v>142</v>
      </c>
      <c r="AT999" s="145" t="s">
        <v>138</v>
      </c>
      <c r="AU999" s="145" t="s">
        <v>84</v>
      </c>
      <c r="AY999" s="16" t="s">
        <v>136</v>
      </c>
      <c r="BE999" s="146">
        <f>IF(N999="základní",J999,0)</f>
        <v>0</v>
      </c>
      <c r="BF999" s="146">
        <f>IF(N999="snížená",J999,0)</f>
        <v>0</v>
      </c>
      <c r="BG999" s="146">
        <f>IF(N999="zákl. přenesená",J999,0)</f>
        <v>0</v>
      </c>
      <c r="BH999" s="146">
        <f>IF(N999="sníž. přenesená",J999,0)</f>
        <v>0</v>
      </c>
      <c r="BI999" s="146">
        <f>IF(N999="nulová",J999,0)</f>
        <v>0</v>
      </c>
      <c r="BJ999" s="16" t="s">
        <v>82</v>
      </c>
      <c r="BK999" s="146">
        <f>ROUND(I999*H999,2)</f>
        <v>0</v>
      </c>
      <c r="BL999" s="16" t="s">
        <v>142</v>
      </c>
      <c r="BM999" s="145" t="s">
        <v>865</v>
      </c>
    </row>
    <row r="1000" spans="2:65" s="12" customFormat="1">
      <c r="B1000" s="147"/>
      <c r="D1000" s="148" t="s">
        <v>144</v>
      </c>
      <c r="E1000" s="149" t="s">
        <v>1</v>
      </c>
      <c r="F1000" s="150" t="s">
        <v>145</v>
      </c>
      <c r="H1000" s="149" t="s">
        <v>1</v>
      </c>
      <c r="L1000" s="147"/>
      <c r="M1000" s="151"/>
      <c r="T1000" s="152"/>
      <c r="AT1000" s="149" t="s">
        <v>144</v>
      </c>
      <c r="AU1000" s="149" t="s">
        <v>84</v>
      </c>
      <c r="AV1000" s="12" t="s">
        <v>82</v>
      </c>
      <c r="AW1000" s="12" t="s">
        <v>32</v>
      </c>
      <c r="AX1000" s="12" t="s">
        <v>74</v>
      </c>
      <c r="AY1000" s="149" t="s">
        <v>136</v>
      </c>
    </row>
    <row r="1001" spans="2:65" s="12" customFormat="1">
      <c r="B1001" s="147"/>
      <c r="D1001" s="148" t="s">
        <v>144</v>
      </c>
      <c r="E1001" s="149" t="s">
        <v>1</v>
      </c>
      <c r="F1001" s="150" t="s">
        <v>233</v>
      </c>
      <c r="H1001" s="149" t="s">
        <v>1</v>
      </c>
      <c r="L1001" s="147"/>
      <c r="M1001" s="151"/>
      <c r="T1001" s="152"/>
      <c r="AT1001" s="149" t="s">
        <v>144</v>
      </c>
      <c r="AU1001" s="149" t="s">
        <v>84</v>
      </c>
      <c r="AV1001" s="12" t="s">
        <v>82</v>
      </c>
      <c r="AW1001" s="12" t="s">
        <v>32</v>
      </c>
      <c r="AX1001" s="12" t="s">
        <v>74</v>
      </c>
      <c r="AY1001" s="149" t="s">
        <v>136</v>
      </c>
    </row>
    <row r="1002" spans="2:65" s="13" customFormat="1">
      <c r="B1002" s="153"/>
      <c r="D1002" s="148" t="s">
        <v>144</v>
      </c>
      <c r="E1002" s="154" t="s">
        <v>1</v>
      </c>
      <c r="F1002" s="155" t="s">
        <v>82</v>
      </c>
      <c r="H1002" s="156">
        <v>1</v>
      </c>
      <c r="L1002" s="153"/>
      <c r="M1002" s="157"/>
      <c r="T1002" s="158"/>
      <c r="AT1002" s="154" t="s">
        <v>144</v>
      </c>
      <c r="AU1002" s="154" t="s">
        <v>84</v>
      </c>
      <c r="AV1002" s="13" t="s">
        <v>84</v>
      </c>
      <c r="AW1002" s="13" t="s">
        <v>32</v>
      </c>
      <c r="AX1002" s="13" t="s">
        <v>74</v>
      </c>
      <c r="AY1002" s="154" t="s">
        <v>136</v>
      </c>
    </row>
    <row r="1003" spans="2:65" s="14" customFormat="1">
      <c r="B1003" s="159"/>
      <c r="D1003" s="148" t="s">
        <v>144</v>
      </c>
      <c r="E1003" s="160" t="s">
        <v>1</v>
      </c>
      <c r="F1003" s="161" t="s">
        <v>146</v>
      </c>
      <c r="H1003" s="162">
        <v>1</v>
      </c>
      <c r="L1003" s="159"/>
      <c r="M1003" s="163"/>
      <c r="T1003" s="164"/>
      <c r="AT1003" s="160" t="s">
        <v>144</v>
      </c>
      <c r="AU1003" s="160" t="s">
        <v>84</v>
      </c>
      <c r="AV1003" s="14" t="s">
        <v>142</v>
      </c>
      <c r="AW1003" s="14" t="s">
        <v>32</v>
      </c>
      <c r="AX1003" s="14" t="s">
        <v>82</v>
      </c>
      <c r="AY1003" s="160" t="s">
        <v>136</v>
      </c>
    </row>
    <row r="1004" spans="2:65" s="1" customFormat="1" ht="14.4" customHeight="1">
      <c r="B1004" s="134"/>
      <c r="C1004" s="165" t="s">
        <v>866</v>
      </c>
      <c r="D1004" s="165" t="s">
        <v>353</v>
      </c>
      <c r="E1004" s="166" t="s">
        <v>867</v>
      </c>
      <c r="F1004" s="167" t="s">
        <v>868</v>
      </c>
      <c r="G1004" s="168" t="s">
        <v>141</v>
      </c>
      <c r="H1004" s="169">
        <v>1</v>
      </c>
      <c r="I1004" s="170"/>
      <c r="J1004" s="170">
        <f>ROUND(I1004*H1004,2)</f>
        <v>0</v>
      </c>
      <c r="K1004" s="171"/>
      <c r="L1004" s="172"/>
      <c r="M1004" s="173" t="s">
        <v>1</v>
      </c>
      <c r="N1004" s="174" t="s">
        <v>39</v>
      </c>
      <c r="O1004" s="143">
        <v>0</v>
      </c>
      <c r="P1004" s="143">
        <f>O1004*H1004</f>
        <v>0</v>
      </c>
      <c r="Q1004" s="143">
        <v>2.5000000000000001E-2</v>
      </c>
      <c r="R1004" s="143">
        <f>Q1004*H1004</f>
        <v>2.5000000000000001E-2</v>
      </c>
      <c r="S1004" s="143">
        <v>0</v>
      </c>
      <c r="T1004" s="144">
        <f>S1004*H1004</f>
        <v>0</v>
      </c>
      <c r="AR1004" s="145" t="s">
        <v>170</v>
      </c>
      <c r="AT1004" s="145" t="s">
        <v>353</v>
      </c>
      <c r="AU1004" s="145" t="s">
        <v>84</v>
      </c>
      <c r="AY1004" s="16" t="s">
        <v>136</v>
      </c>
      <c r="BE1004" s="146">
        <f>IF(N1004="základní",J1004,0)</f>
        <v>0</v>
      </c>
      <c r="BF1004" s="146">
        <f>IF(N1004="snížená",J1004,0)</f>
        <v>0</v>
      </c>
      <c r="BG1004" s="146">
        <f>IF(N1004="zákl. přenesená",J1004,0)</f>
        <v>0</v>
      </c>
      <c r="BH1004" s="146">
        <f>IF(N1004="sníž. přenesená",J1004,0)</f>
        <v>0</v>
      </c>
      <c r="BI1004" s="146">
        <f>IF(N1004="nulová",J1004,0)</f>
        <v>0</v>
      </c>
      <c r="BJ1004" s="16" t="s">
        <v>82</v>
      </c>
      <c r="BK1004" s="146">
        <f>ROUND(I1004*H1004,2)</f>
        <v>0</v>
      </c>
      <c r="BL1004" s="16" t="s">
        <v>142</v>
      </c>
      <c r="BM1004" s="145" t="s">
        <v>869</v>
      </c>
    </row>
    <row r="1005" spans="2:65" s="12" customFormat="1">
      <c r="B1005" s="147"/>
      <c r="D1005" s="148" t="s">
        <v>144</v>
      </c>
      <c r="E1005" s="149" t="s">
        <v>1</v>
      </c>
      <c r="F1005" s="150" t="s">
        <v>145</v>
      </c>
      <c r="H1005" s="149" t="s">
        <v>1</v>
      </c>
      <c r="L1005" s="147"/>
      <c r="M1005" s="151"/>
      <c r="T1005" s="152"/>
      <c r="AT1005" s="149" t="s">
        <v>144</v>
      </c>
      <c r="AU1005" s="149" t="s">
        <v>84</v>
      </c>
      <c r="AV1005" s="12" t="s">
        <v>82</v>
      </c>
      <c r="AW1005" s="12" t="s">
        <v>32</v>
      </c>
      <c r="AX1005" s="12" t="s">
        <v>74</v>
      </c>
      <c r="AY1005" s="149" t="s">
        <v>136</v>
      </c>
    </row>
    <row r="1006" spans="2:65" s="12" customFormat="1">
      <c r="B1006" s="147"/>
      <c r="D1006" s="148" t="s">
        <v>144</v>
      </c>
      <c r="E1006" s="149" t="s">
        <v>1</v>
      </c>
      <c r="F1006" s="150" t="s">
        <v>233</v>
      </c>
      <c r="H1006" s="149" t="s">
        <v>1</v>
      </c>
      <c r="L1006" s="147"/>
      <c r="M1006" s="151"/>
      <c r="T1006" s="152"/>
      <c r="AT1006" s="149" t="s">
        <v>144</v>
      </c>
      <c r="AU1006" s="149" t="s">
        <v>84</v>
      </c>
      <c r="AV1006" s="12" t="s">
        <v>82</v>
      </c>
      <c r="AW1006" s="12" t="s">
        <v>32</v>
      </c>
      <c r="AX1006" s="12" t="s">
        <v>74</v>
      </c>
      <c r="AY1006" s="149" t="s">
        <v>136</v>
      </c>
    </row>
    <row r="1007" spans="2:65" s="13" customFormat="1">
      <c r="B1007" s="153"/>
      <c r="D1007" s="148" t="s">
        <v>144</v>
      </c>
      <c r="E1007" s="154" t="s">
        <v>1</v>
      </c>
      <c r="F1007" s="155" t="s">
        <v>82</v>
      </c>
      <c r="H1007" s="156">
        <v>1</v>
      </c>
      <c r="L1007" s="153"/>
      <c r="M1007" s="157"/>
      <c r="T1007" s="158"/>
      <c r="AT1007" s="154" t="s">
        <v>144</v>
      </c>
      <c r="AU1007" s="154" t="s">
        <v>84</v>
      </c>
      <c r="AV1007" s="13" t="s">
        <v>84</v>
      </c>
      <c r="AW1007" s="13" t="s">
        <v>32</v>
      </c>
      <c r="AX1007" s="13" t="s">
        <v>74</v>
      </c>
      <c r="AY1007" s="154" t="s">
        <v>136</v>
      </c>
    </row>
    <row r="1008" spans="2:65" s="14" customFormat="1">
      <c r="B1008" s="159"/>
      <c r="D1008" s="148" t="s">
        <v>144</v>
      </c>
      <c r="E1008" s="160" t="s">
        <v>1</v>
      </c>
      <c r="F1008" s="161" t="s">
        <v>146</v>
      </c>
      <c r="H1008" s="162">
        <v>1</v>
      </c>
      <c r="L1008" s="159"/>
      <c r="M1008" s="163"/>
      <c r="T1008" s="164"/>
      <c r="AT1008" s="160" t="s">
        <v>144</v>
      </c>
      <c r="AU1008" s="160" t="s">
        <v>84</v>
      </c>
      <c r="AV1008" s="14" t="s">
        <v>142</v>
      </c>
      <c r="AW1008" s="14" t="s">
        <v>32</v>
      </c>
      <c r="AX1008" s="14" t="s">
        <v>82</v>
      </c>
      <c r="AY1008" s="160" t="s">
        <v>136</v>
      </c>
    </row>
    <row r="1009" spans="2:65" s="1" customFormat="1" ht="14.4" customHeight="1">
      <c r="B1009" s="134"/>
      <c r="C1009" s="135" t="s">
        <v>870</v>
      </c>
      <c r="D1009" s="135" t="s">
        <v>138</v>
      </c>
      <c r="E1009" s="136" t="s">
        <v>871</v>
      </c>
      <c r="F1009" s="137" t="s">
        <v>872</v>
      </c>
      <c r="G1009" s="138" t="s">
        <v>208</v>
      </c>
      <c r="H1009" s="139">
        <v>2.6</v>
      </c>
      <c r="I1009" s="140"/>
      <c r="J1009" s="140">
        <f>ROUND(I1009*H1009,2)</f>
        <v>0</v>
      </c>
      <c r="K1009" s="141"/>
      <c r="L1009" s="28"/>
      <c r="M1009" s="142" t="s">
        <v>1</v>
      </c>
      <c r="N1009" s="111" t="s">
        <v>39</v>
      </c>
      <c r="O1009" s="143">
        <v>5.5E-2</v>
      </c>
      <c r="P1009" s="143">
        <f>O1009*H1009</f>
        <v>0.14300000000000002</v>
      </c>
      <c r="Q1009" s="143">
        <v>0</v>
      </c>
      <c r="R1009" s="143">
        <f>Q1009*H1009</f>
        <v>0</v>
      </c>
      <c r="S1009" s="143">
        <v>0</v>
      </c>
      <c r="T1009" s="144">
        <f>S1009*H1009</f>
        <v>0</v>
      </c>
      <c r="AR1009" s="145" t="s">
        <v>142</v>
      </c>
      <c r="AT1009" s="145" t="s">
        <v>138</v>
      </c>
      <c r="AU1009" s="145" t="s">
        <v>84</v>
      </c>
      <c r="AY1009" s="16" t="s">
        <v>136</v>
      </c>
      <c r="BE1009" s="146">
        <f>IF(N1009="základní",J1009,0)</f>
        <v>0</v>
      </c>
      <c r="BF1009" s="146">
        <f>IF(N1009="snížená",J1009,0)</f>
        <v>0</v>
      </c>
      <c r="BG1009" s="146">
        <f>IF(N1009="zákl. přenesená",J1009,0)</f>
        <v>0</v>
      </c>
      <c r="BH1009" s="146">
        <f>IF(N1009="sníž. přenesená",J1009,0)</f>
        <v>0</v>
      </c>
      <c r="BI1009" s="146">
        <f>IF(N1009="nulová",J1009,0)</f>
        <v>0</v>
      </c>
      <c r="BJ1009" s="16" t="s">
        <v>82</v>
      </c>
      <c r="BK1009" s="146">
        <f>ROUND(I1009*H1009,2)</f>
        <v>0</v>
      </c>
      <c r="BL1009" s="16" t="s">
        <v>142</v>
      </c>
      <c r="BM1009" s="145" t="s">
        <v>873</v>
      </c>
    </row>
    <row r="1010" spans="2:65" s="12" customFormat="1">
      <c r="B1010" s="147"/>
      <c r="D1010" s="148" t="s">
        <v>144</v>
      </c>
      <c r="E1010" s="149" t="s">
        <v>1</v>
      </c>
      <c r="F1010" s="150" t="s">
        <v>145</v>
      </c>
      <c r="H1010" s="149" t="s">
        <v>1</v>
      </c>
      <c r="L1010" s="147"/>
      <c r="M1010" s="151"/>
      <c r="T1010" s="152"/>
      <c r="AT1010" s="149" t="s">
        <v>144</v>
      </c>
      <c r="AU1010" s="149" t="s">
        <v>84</v>
      </c>
      <c r="AV1010" s="12" t="s">
        <v>82</v>
      </c>
      <c r="AW1010" s="12" t="s">
        <v>32</v>
      </c>
      <c r="AX1010" s="12" t="s">
        <v>74</v>
      </c>
      <c r="AY1010" s="149" t="s">
        <v>136</v>
      </c>
    </row>
    <row r="1011" spans="2:65" s="12" customFormat="1">
      <c r="B1011" s="147"/>
      <c r="D1011" s="148" t="s">
        <v>144</v>
      </c>
      <c r="E1011" s="149" t="s">
        <v>1</v>
      </c>
      <c r="F1011" s="150" t="s">
        <v>549</v>
      </c>
      <c r="H1011" s="149" t="s">
        <v>1</v>
      </c>
      <c r="L1011" s="147"/>
      <c r="M1011" s="151"/>
      <c r="T1011" s="152"/>
      <c r="AT1011" s="149" t="s">
        <v>144</v>
      </c>
      <c r="AU1011" s="149" t="s">
        <v>84</v>
      </c>
      <c r="AV1011" s="12" t="s">
        <v>82</v>
      </c>
      <c r="AW1011" s="12" t="s">
        <v>32</v>
      </c>
      <c r="AX1011" s="12" t="s">
        <v>74</v>
      </c>
      <c r="AY1011" s="149" t="s">
        <v>136</v>
      </c>
    </row>
    <row r="1012" spans="2:65" s="13" customFormat="1">
      <c r="B1012" s="153"/>
      <c r="D1012" s="148" t="s">
        <v>144</v>
      </c>
      <c r="E1012" s="154" t="s">
        <v>1</v>
      </c>
      <c r="F1012" s="155" t="s">
        <v>805</v>
      </c>
      <c r="H1012" s="156">
        <v>2.6</v>
      </c>
      <c r="L1012" s="153"/>
      <c r="M1012" s="157"/>
      <c r="T1012" s="158"/>
      <c r="AT1012" s="154" t="s">
        <v>144</v>
      </c>
      <c r="AU1012" s="154" t="s">
        <v>84</v>
      </c>
      <c r="AV1012" s="13" t="s">
        <v>84</v>
      </c>
      <c r="AW1012" s="13" t="s">
        <v>32</v>
      </c>
      <c r="AX1012" s="13" t="s">
        <v>74</v>
      </c>
      <c r="AY1012" s="154" t="s">
        <v>136</v>
      </c>
    </row>
    <row r="1013" spans="2:65" s="14" customFormat="1">
      <c r="B1013" s="159"/>
      <c r="D1013" s="148" t="s">
        <v>144</v>
      </c>
      <c r="E1013" s="160" t="s">
        <v>1</v>
      </c>
      <c r="F1013" s="161" t="s">
        <v>146</v>
      </c>
      <c r="H1013" s="162">
        <v>2.6</v>
      </c>
      <c r="L1013" s="159"/>
      <c r="M1013" s="163"/>
      <c r="T1013" s="164"/>
      <c r="AT1013" s="160" t="s">
        <v>144</v>
      </c>
      <c r="AU1013" s="160" t="s">
        <v>84</v>
      </c>
      <c r="AV1013" s="14" t="s">
        <v>142</v>
      </c>
      <c r="AW1013" s="14" t="s">
        <v>32</v>
      </c>
      <c r="AX1013" s="14" t="s">
        <v>82</v>
      </c>
      <c r="AY1013" s="160" t="s">
        <v>136</v>
      </c>
    </row>
    <row r="1014" spans="2:65" s="1" customFormat="1" ht="14.4" customHeight="1">
      <c r="B1014" s="134"/>
      <c r="C1014" s="135" t="s">
        <v>874</v>
      </c>
      <c r="D1014" s="135" t="s">
        <v>138</v>
      </c>
      <c r="E1014" s="136" t="s">
        <v>875</v>
      </c>
      <c r="F1014" s="137" t="s">
        <v>876</v>
      </c>
      <c r="G1014" s="138" t="s">
        <v>141</v>
      </c>
      <c r="H1014" s="139">
        <v>6</v>
      </c>
      <c r="I1014" s="140"/>
      <c r="J1014" s="140">
        <f>ROUND(I1014*H1014,2)</f>
        <v>0</v>
      </c>
      <c r="K1014" s="141"/>
      <c r="L1014" s="28"/>
      <c r="M1014" s="142" t="s">
        <v>1</v>
      </c>
      <c r="N1014" s="111" t="s">
        <v>39</v>
      </c>
      <c r="O1014" s="143">
        <v>10.3</v>
      </c>
      <c r="P1014" s="143">
        <f>O1014*H1014</f>
        <v>61.800000000000004</v>
      </c>
      <c r="Q1014" s="143">
        <v>0.45937</v>
      </c>
      <c r="R1014" s="143">
        <f>Q1014*H1014</f>
        <v>2.7562199999999999</v>
      </c>
      <c r="S1014" s="143">
        <v>0</v>
      </c>
      <c r="T1014" s="144">
        <f>S1014*H1014</f>
        <v>0</v>
      </c>
      <c r="AR1014" s="145" t="s">
        <v>142</v>
      </c>
      <c r="AT1014" s="145" t="s">
        <v>138</v>
      </c>
      <c r="AU1014" s="145" t="s">
        <v>84</v>
      </c>
      <c r="AY1014" s="16" t="s">
        <v>136</v>
      </c>
      <c r="BE1014" s="146">
        <f>IF(N1014="základní",J1014,0)</f>
        <v>0</v>
      </c>
      <c r="BF1014" s="146">
        <f>IF(N1014="snížená",J1014,0)</f>
        <v>0</v>
      </c>
      <c r="BG1014" s="146">
        <f>IF(N1014="zákl. přenesená",J1014,0)</f>
        <v>0</v>
      </c>
      <c r="BH1014" s="146">
        <f>IF(N1014="sníž. přenesená",J1014,0)</f>
        <v>0</v>
      </c>
      <c r="BI1014" s="146">
        <f>IF(N1014="nulová",J1014,0)</f>
        <v>0</v>
      </c>
      <c r="BJ1014" s="16" t="s">
        <v>82</v>
      </c>
      <c r="BK1014" s="146">
        <f>ROUND(I1014*H1014,2)</f>
        <v>0</v>
      </c>
      <c r="BL1014" s="16" t="s">
        <v>142</v>
      </c>
      <c r="BM1014" s="145" t="s">
        <v>877</v>
      </c>
    </row>
    <row r="1015" spans="2:65" s="12" customFormat="1">
      <c r="B1015" s="147"/>
      <c r="D1015" s="148" t="s">
        <v>144</v>
      </c>
      <c r="E1015" s="149" t="s">
        <v>1</v>
      </c>
      <c r="F1015" s="150" t="s">
        <v>145</v>
      </c>
      <c r="H1015" s="149" t="s">
        <v>1</v>
      </c>
      <c r="L1015" s="147"/>
      <c r="M1015" s="151"/>
      <c r="T1015" s="152"/>
      <c r="AT1015" s="149" t="s">
        <v>144</v>
      </c>
      <c r="AU1015" s="149" t="s">
        <v>84</v>
      </c>
      <c r="AV1015" s="12" t="s">
        <v>82</v>
      </c>
      <c r="AW1015" s="12" t="s">
        <v>32</v>
      </c>
      <c r="AX1015" s="12" t="s">
        <v>74</v>
      </c>
      <c r="AY1015" s="149" t="s">
        <v>136</v>
      </c>
    </row>
    <row r="1016" spans="2:65" s="12" customFormat="1">
      <c r="B1016" s="147"/>
      <c r="D1016" s="148" t="s">
        <v>144</v>
      </c>
      <c r="E1016" s="149" t="s">
        <v>1</v>
      </c>
      <c r="F1016" s="150" t="s">
        <v>547</v>
      </c>
      <c r="H1016" s="149" t="s">
        <v>1</v>
      </c>
      <c r="L1016" s="147"/>
      <c r="M1016" s="151"/>
      <c r="T1016" s="152"/>
      <c r="AT1016" s="149" t="s">
        <v>144</v>
      </c>
      <c r="AU1016" s="149" t="s">
        <v>84</v>
      </c>
      <c r="AV1016" s="12" t="s">
        <v>82</v>
      </c>
      <c r="AW1016" s="12" t="s">
        <v>32</v>
      </c>
      <c r="AX1016" s="12" t="s">
        <v>74</v>
      </c>
      <c r="AY1016" s="149" t="s">
        <v>136</v>
      </c>
    </row>
    <row r="1017" spans="2:65" s="13" customFormat="1">
      <c r="B1017" s="153"/>
      <c r="D1017" s="148" t="s">
        <v>144</v>
      </c>
      <c r="E1017" s="154" t="s">
        <v>1</v>
      </c>
      <c r="F1017" s="155" t="s">
        <v>878</v>
      </c>
      <c r="H1017" s="156">
        <v>4</v>
      </c>
      <c r="L1017" s="153"/>
      <c r="M1017" s="157"/>
      <c r="T1017" s="158"/>
      <c r="AT1017" s="154" t="s">
        <v>144</v>
      </c>
      <c r="AU1017" s="154" t="s">
        <v>84</v>
      </c>
      <c r="AV1017" s="13" t="s">
        <v>84</v>
      </c>
      <c r="AW1017" s="13" t="s">
        <v>32</v>
      </c>
      <c r="AX1017" s="13" t="s">
        <v>74</v>
      </c>
      <c r="AY1017" s="154" t="s">
        <v>136</v>
      </c>
    </row>
    <row r="1018" spans="2:65" s="12" customFormat="1">
      <c r="B1018" s="147"/>
      <c r="D1018" s="148" t="s">
        <v>144</v>
      </c>
      <c r="E1018" s="149" t="s">
        <v>1</v>
      </c>
      <c r="F1018" s="150" t="s">
        <v>549</v>
      </c>
      <c r="H1018" s="149" t="s">
        <v>1</v>
      </c>
      <c r="L1018" s="147"/>
      <c r="M1018" s="151"/>
      <c r="T1018" s="152"/>
      <c r="AT1018" s="149" t="s">
        <v>144</v>
      </c>
      <c r="AU1018" s="149" t="s">
        <v>84</v>
      </c>
      <c r="AV1018" s="12" t="s">
        <v>82</v>
      </c>
      <c r="AW1018" s="12" t="s">
        <v>32</v>
      </c>
      <c r="AX1018" s="12" t="s">
        <v>74</v>
      </c>
      <c r="AY1018" s="149" t="s">
        <v>136</v>
      </c>
    </row>
    <row r="1019" spans="2:65" s="13" customFormat="1">
      <c r="B1019" s="153"/>
      <c r="D1019" s="148" t="s">
        <v>144</v>
      </c>
      <c r="E1019" s="154" t="s">
        <v>1</v>
      </c>
      <c r="F1019" s="155" t="s">
        <v>157</v>
      </c>
      <c r="H1019" s="156">
        <v>2</v>
      </c>
      <c r="L1019" s="153"/>
      <c r="M1019" s="157"/>
      <c r="T1019" s="158"/>
      <c r="AT1019" s="154" t="s">
        <v>144</v>
      </c>
      <c r="AU1019" s="154" t="s">
        <v>84</v>
      </c>
      <c r="AV1019" s="13" t="s">
        <v>84</v>
      </c>
      <c r="AW1019" s="13" t="s">
        <v>32</v>
      </c>
      <c r="AX1019" s="13" t="s">
        <v>74</v>
      </c>
      <c r="AY1019" s="154" t="s">
        <v>136</v>
      </c>
    </row>
    <row r="1020" spans="2:65" s="14" customFormat="1">
      <c r="B1020" s="159"/>
      <c r="D1020" s="148" t="s">
        <v>144</v>
      </c>
      <c r="E1020" s="160" t="s">
        <v>1</v>
      </c>
      <c r="F1020" s="161" t="s">
        <v>146</v>
      </c>
      <c r="H1020" s="162">
        <v>6</v>
      </c>
      <c r="L1020" s="159"/>
      <c r="M1020" s="163"/>
      <c r="T1020" s="164"/>
      <c r="AT1020" s="160" t="s">
        <v>144</v>
      </c>
      <c r="AU1020" s="160" t="s">
        <v>84</v>
      </c>
      <c r="AV1020" s="14" t="s">
        <v>142</v>
      </c>
      <c r="AW1020" s="14" t="s">
        <v>32</v>
      </c>
      <c r="AX1020" s="14" t="s">
        <v>82</v>
      </c>
      <c r="AY1020" s="160" t="s">
        <v>136</v>
      </c>
    </row>
    <row r="1021" spans="2:65" s="1" customFormat="1" ht="14.4" customHeight="1">
      <c r="B1021" s="134"/>
      <c r="C1021" s="135" t="s">
        <v>879</v>
      </c>
      <c r="D1021" s="135" t="s">
        <v>138</v>
      </c>
      <c r="E1021" s="136" t="s">
        <v>880</v>
      </c>
      <c r="F1021" s="137" t="s">
        <v>881</v>
      </c>
      <c r="G1021" s="138" t="s">
        <v>208</v>
      </c>
      <c r="H1021" s="139">
        <v>371.9</v>
      </c>
      <c r="I1021" s="140"/>
      <c r="J1021" s="140">
        <f>ROUND(I1021*H1021,2)</f>
        <v>0</v>
      </c>
      <c r="K1021" s="141"/>
      <c r="L1021" s="28"/>
      <c r="M1021" s="142" t="s">
        <v>1</v>
      </c>
      <c r="N1021" s="111" t="s">
        <v>39</v>
      </c>
      <c r="O1021" s="143">
        <v>6.6000000000000003E-2</v>
      </c>
      <c r="P1021" s="143">
        <f>O1021*H1021</f>
        <v>24.545400000000001</v>
      </c>
      <c r="Q1021" s="143">
        <v>0</v>
      </c>
      <c r="R1021" s="143">
        <f>Q1021*H1021</f>
        <v>0</v>
      </c>
      <c r="S1021" s="143">
        <v>0</v>
      </c>
      <c r="T1021" s="144">
        <f>S1021*H1021</f>
        <v>0</v>
      </c>
      <c r="AR1021" s="145" t="s">
        <v>142</v>
      </c>
      <c r="AT1021" s="145" t="s">
        <v>138</v>
      </c>
      <c r="AU1021" s="145" t="s">
        <v>84</v>
      </c>
      <c r="AY1021" s="16" t="s">
        <v>136</v>
      </c>
      <c r="BE1021" s="146">
        <f>IF(N1021="základní",J1021,0)</f>
        <v>0</v>
      </c>
      <c r="BF1021" s="146">
        <f>IF(N1021="snížená",J1021,0)</f>
        <v>0</v>
      </c>
      <c r="BG1021" s="146">
        <f>IF(N1021="zákl. přenesená",J1021,0)</f>
        <v>0</v>
      </c>
      <c r="BH1021" s="146">
        <f>IF(N1021="sníž. přenesená",J1021,0)</f>
        <v>0</v>
      </c>
      <c r="BI1021" s="146">
        <f>IF(N1021="nulová",J1021,0)</f>
        <v>0</v>
      </c>
      <c r="BJ1021" s="16" t="s">
        <v>82</v>
      </c>
      <c r="BK1021" s="146">
        <f>ROUND(I1021*H1021,2)</f>
        <v>0</v>
      </c>
      <c r="BL1021" s="16" t="s">
        <v>142</v>
      </c>
      <c r="BM1021" s="145" t="s">
        <v>882</v>
      </c>
    </row>
    <row r="1022" spans="2:65" s="12" customFormat="1">
      <c r="B1022" s="147"/>
      <c r="D1022" s="148" t="s">
        <v>144</v>
      </c>
      <c r="E1022" s="149" t="s">
        <v>1</v>
      </c>
      <c r="F1022" s="150" t="s">
        <v>145</v>
      </c>
      <c r="H1022" s="149" t="s">
        <v>1</v>
      </c>
      <c r="L1022" s="147"/>
      <c r="M1022" s="151"/>
      <c r="T1022" s="152"/>
      <c r="AT1022" s="149" t="s">
        <v>144</v>
      </c>
      <c r="AU1022" s="149" t="s">
        <v>84</v>
      </c>
      <c r="AV1022" s="12" t="s">
        <v>82</v>
      </c>
      <c r="AW1022" s="12" t="s">
        <v>32</v>
      </c>
      <c r="AX1022" s="12" t="s">
        <v>74</v>
      </c>
      <c r="AY1022" s="149" t="s">
        <v>136</v>
      </c>
    </row>
    <row r="1023" spans="2:65" s="12" customFormat="1">
      <c r="B1023" s="147"/>
      <c r="D1023" s="148" t="s">
        <v>144</v>
      </c>
      <c r="E1023" s="149" t="s">
        <v>1</v>
      </c>
      <c r="F1023" s="150" t="s">
        <v>547</v>
      </c>
      <c r="H1023" s="149" t="s">
        <v>1</v>
      </c>
      <c r="L1023" s="147"/>
      <c r="M1023" s="151"/>
      <c r="T1023" s="152"/>
      <c r="AT1023" s="149" t="s">
        <v>144</v>
      </c>
      <c r="AU1023" s="149" t="s">
        <v>84</v>
      </c>
      <c r="AV1023" s="12" t="s">
        <v>82</v>
      </c>
      <c r="AW1023" s="12" t="s">
        <v>32</v>
      </c>
      <c r="AX1023" s="12" t="s">
        <v>74</v>
      </c>
      <c r="AY1023" s="149" t="s">
        <v>136</v>
      </c>
    </row>
    <row r="1024" spans="2:65" s="12" customFormat="1">
      <c r="B1024" s="147"/>
      <c r="D1024" s="148" t="s">
        <v>144</v>
      </c>
      <c r="E1024" s="149" t="s">
        <v>1</v>
      </c>
      <c r="F1024" s="150" t="s">
        <v>828</v>
      </c>
      <c r="H1024" s="149" t="s">
        <v>1</v>
      </c>
      <c r="L1024" s="147"/>
      <c r="M1024" s="151"/>
      <c r="T1024" s="152"/>
      <c r="AT1024" s="149" t="s">
        <v>144</v>
      </c>
      <c r="AU1024" s="149" t="s">
        <v>84</v>
      </c>
      <c r="AV1024" s="12" t="s">
        <v>82</v>
      </c>
      <c r="AW1024" s="12" t="s">
        <v>32</v>
      </c>
      <c r="AX1024" s="12" t="s">
        <v>74</v>
      </c>
      <c r="AY1024" s="149" t="s">
        <v>136</v>
      </c>
    </row>
    <row r="1025" spans="2:51" s="13" customFormat="1">
      <c r="B1025" s="153"/>
      <c r="D1025" s="148" t="s">
        <v>144</v>
      </c>
      <c r="E1025" s="154" t="s">
        <v>1</v>
      </c>
      <c r="F1025" s="155" t="s">
        <v>829</v>
      </c>
      <c r="H1025" s="156">
        <v>108.4</v>
      </c>
      <c r="L1025" s="153"/>
      <c r="M1025" s="157"/>
      <c r="T1025" s="158"/>
      <c r="AT1025" s="154" t="s">
        <v>144</v>
      </c>
      <c r="AU1025" s="154" t="s">
        <v>84</v>
      </c>
      <c r="AV1025" s="13" t="s">
        <v>84</v>
      </c>
      <c r="AW1025" s="13" t="s">
        <v>32</v>
      </c>
      <c r="AX1025" s="13" t="s">
        <v>74</v>
      </c>
      <c r="AY1025" s="154" t="s">
        <v>136</v>
      </c>
    </row>
    <row r="1026" spans="2:51" s="12" customFormat="1">
      <c r="B1026" s="147"/>
      <c r="D1026" s="148" t="s">
        <v>144</v>
      </c>
      <c r="E1026" s="149" t="s">
        <v>1</v>
      </c>
      <c r="F1026" s="150" t="s">
        <v>830</v>
      </c>
      <c r="H1026" s="149" t="s">
        <v>1</v>
      </c>
      <c r="L1026" s="147"/>
      <c r="M1026" s="151"/>
      <c r="T1026" s="152"/>
      <c r="AT1026" s="149" t="s">
        <v>144</v>
      </c>
      <c r="AU1026" s="149" t="s">
        <v>84</v>
      </c>
      <c r="AV1026" s="12" t="s">
        <v>82</v>
      </c>
      <c r="AW1026" s="12" t="s">
        <v>32</v>
      </c>
      <c r="AX1026" s="12" t="s">
        <v>74</v>
      </c>
      <c r="AY1026" s="149" t="s">
        <v>136</v>
      </c>
    </row>
    <row r="1027" spans="2:51" s="13" customFormat="1">
      <c r="B1027" s="153"/>
      <c r="D1027" s="148" t="s">
        <v>144</v>
      </c>
      <c r="E1027" s="154" t="s">
        <v>1</v>
      </c>
      <c r="F1027" s="155" t="s">
        <v>831</v>
      </c>
      <c r="H1027" s="156">
        <v>33.299999999999997</v>
      </c>
      <c r="L1027" s="153"/>
      <c r="M1027" s="157"/>
      <c r="T1027" s="158"/>
      <c r="AT1027" s="154" t="s">
        <v>144</v>
      </c>
      <c r="AU1027" s="154" t="s">
        <v>84</v>
      </c>
      <c r="AV1027" s="13" t="s">
        <v>84</v>
      </c>
      <c r="AW1027" s="13" t="s">
        <v>32</v>
      </c>
      <c r="AX1027" s="13" t="s">
        <v>74</v>
      </c>
      <c r="AY1027" s="154" t="s">
        <v>136</v>
      </c>
    </row>
    <row r="1028" spans="2:51" s="12" customFormat="1">
      <c r="B1028" s="147"/>
      <c r="D1028" s="148" t="s">
        <v>144</v>
      </c>
      <c r="E1028" s="149" t="s">
        <v>1</v>
      </c>
      <c r="F1028" s="150" t="s">
        <v>815</v>
      </c>
      <c r="H1028" s="149" t="s">
        <v>1</v>
      </c>
      <c r="L1028" s="147"/>
      <c r="M1028" s="151"/>
      <c r="T1028" s="152"/>
      <c r="AT1028" s="149" t="s">
        <v>144</v>
      </c>
      <c r="AU1028" s="149" t="s">
        <v>84</v>
      </c>
      <c r="AV1028" s="12" t="s">
        <v>82</v>
      </c>
      <c r="AW1028" s="12" t="s">
        <v>32</v>
      </c>
      <c r="AX1028" s="12" t="s">
        <v>74</v>
      </c>
      <c r="AY1028" s="149" t="s">
        <v>136</v>
      </c>
    </row>
    <row r="1029" spans="2:51" s="13" customFormat="1">
      <c r="B1029" s="153"/>
      <c r="D1029" s="148" t="s">
        <v>144</v>
      </c>
      <c r="E1029" s="154" t="s">
        <v>1</v>
      </c>
      <c r="F1029" s="155" t="s">
        <v>816</v>
      </c>
      <c r="H1029" s="156">
        <v>12.6</v>
      </c>
      <c r="L1029" s="153"/>
      <c r="M1029" s="157"/>
      <c r="T1029" s="158"/>
      <c r="AT1029" s="154" t="s">
        <v>144</v>
      </c>
      <c r="AU1029" s="154" t="s">
        <v>84</v>
      </c>
      <c r="AV1029" s="13" t="s">
        <v>84</v>
      </c>
      <c r="AW1029" s="13" t="s">
        <v>32</v>
      </c>
      <c r="AX1029" s="13" t="s">
        <v>74</v>
      </c>
      <c r="AY1029" s="154" t="s">
        <v>136</v>
      </c>
    </row>
    <row r="1030" spans="2:51" s="12" customFormat="1">
      <c r="B1030" s="147"/>
      <c r="D1030" s="148" t="s">
        <v>144</v>
      </c>
      <c r="E1030" s="149" t="s">
        <v>1</v>
      </c>
      <c r="F1030" s="150" t="s">
        <v>832</v>
      </c>
      <c r="H1030" s="149" t="s">
        <v>1</v>
      </c>
      <c r="L1030" s="147"/>
      <c r="M1030" s="151"/>
      <c r="T1030" s="152"/>
      <c r="AT1030" s="149" t="s">
        <v>144</v>
      </c>
      <c r="AU1030" s="149" t="s">
        <v>84</v>
      </c>
      <c r="AV1030" s="12" t="s">
        <v>82</v>
      </c>
      <c r="AW1030" s="12" t="s">
        <v>32</v>
      </c>
      <c r="AX1030" s="12" t="s">
        <v>74</v>
      </c>
      <c r="AY1030" s="149" t="s">
        <v>136</v>
      </c>
    </row>
    <row r="1031" spans="2:51" s="13" customFormat="1">
      <c r="B1031" s="153"/>
      <c r="D1031" s="148" t="s">
        <v>144</v>
      </c>
      <c r="E1031" s="154" t="s">
        <v>1</v>
      </c>
      <c r="F1031" s="155" t="s">
        <v>833</v>
      </c>
      <c r="H1031" s="156">
        <v>133.69999999999999</v>
      </c>
      <c r="L1031" s="153"/>
      <c r="M1031" s="157"/>
      <c r="T1031" s="158"/>
      <c r="AT1031" s="154" t="s">
        <v>144</v>
      </c>
      <c r="AU1031" s="154" t="s">
        <v>84</v>
      </c>
      <c r="AV1031" s="13" t="s">
        <v>84</v>
      </c>
      <c r="AW1031" s="13" t="s">
        <v>32</v>
      </c>
      <c r="AX1031" s="13" t="s">
        <v>74</v>
      </c>
      <c r="AY1031" s="154" t="s">
        <v>136</v>
      </c>
    </row>
    <row r="1032" spans="2:51" s="12" customFormat="1">
      <c r="B1032" s="147"/>
      <c r="D1032" s="148" t="s">
        <v>144</v>
      </c>
      <c r="E1032" s="149" t="s">
        <v>1</v>
      </c>
      <c r="F1032" s="150" t="s">
        <v>817</v>
      </c>
      <c r="H1032" s="149" t="s">
        <v>1</v>
      </c>
      <c r="L1032" s="147"/>
      <c r="M1032" s="151"/>
      <c r="T1032" s="152"/>
      <c r="AT1032" s="149" t="s">
        <v>144</v>
      </c>
      <c r="AU1032" s="149" t="s">
        <v>84</v>
      </c>
      <c r="AV1032" s="12" t="s">
        <v>82</v>
      </c>
      <c r="AW1032" s="12" t="s">
        <v>32</v>
      </c>
      <c r="AX1032" s="12" t="s">
        <v>74</v>
      </c>
      <c r="AY1032" s="149" t="s">
        <v>136</v>
      </c>
    </row>
    <row r="1033" spans="2:51" s="13" customFormat="1">
      <c r="B1033" s="153"/>
      <c r="D1033" s="148" t="s">
        <v>144</v>
      </c>
      <c r="E1033" s="154" t="s">
        <v>1</v>
      </c>
      <c r="F1033" s="155" t="s">
        <v>818</v>
      </c>
      <c r="H1033" s="156">
        <v>6.2</v>
      </c>
      <c r="L1033" s="153"/>
      <c r="M1033" s="157"/>
      <c r="T1033" s="158"/>
      <c r="AT1033" s="154" t="s">
        <v>144</v>
      </c>
      <c r="AU1033" s="154" t="s">
        <v>84</v>
      </c>
      <c r="AV1033" s="13" t="s">
        <v>84</v>
      </c>
      <c r="AW1033" s="13" t="s">
        <v>32</v>
      </c>
      <c r="AX1033" s="13" t="s">
        <v>74</v>
      </c>
      <c r="AY1033" s="154" t="s">
        <v>136</v>
      </c>
    </row>
    <row r="1034" spans="2:51" s="12" customFormat="1">
      <c r="B1034" s="147"/>
      <c r="D1034" s="148" t="s">
        <v>144</v>
      </c>
      <c r="E1034" s="149" t="s">
        <v>1</v>
      </c>
      <c r="F1034" s="150" t="s">
        <v>834</v>
      </c>
      <c r="H1034" s="149" t="s">
        <v>1</v>
      </c>
      <c r="L1034" s="147"/>
      <c r="M1034" s="151"/>
      <c r="T1034" s="152"/>
      <c r="AT1034" s="149" t="s">
        <v>144</v>
      </c>
      <c r="AU1034" s="149" t="s">
        <v>84</v>
      </c>
      <c r="AV1034" s="12" t="s">
        <v>82</v>
      </c>
      <c r="AW1034" s="12" t="s">
        <v>32</v>
      </c>
      <c r="AX1034" s="12" t="s">
        <v>74</v>
      </c>
      <c r="AY1034" s="149" t="s">
        <v>136</v>
      </c>
    </row>
    <row r="1035" spans="2:51" s="13" customFormat="1">
      <c r="B1035" s="153"/>
      <c r="D1035" s="148" t="s">
        <v>144</v>
      </c>
      <c r="E1035" s="154" t="s">
        <v>1</v>
      </c>
      <c r="F1035" s="155" t="s">
        <v>835</v>
      </c>
      <c r="H1035" s="156">
        <v>9.9</v>
      </c>
      <c r="L1035" s="153"/>
      <c r="M1035" s="157"/>
      <c r="T1035" s="158"/>
      <c r="AT1035" s="154" t="s">
        <v>144</v>
      </c>
      <c r="AU1035" s="154" t="s">
        <v>84</v>
      </c>
      <c r="AV1035" s="13" t="s">
        <v>84</v>
      </c>
      <c r="AW1035" s="13" t="s">
        <v>32</v>
      </c>
      <c r="AX1035" s="13" t="s">
        <v>74</v>
      </c>
      <c r="AY1035" s="154" t="s">
        <v>136</v>
      </c>
    </row>
    <row r="1036" spans="2:51" s="12" customFormat="1">
      <c r="B1036" s="147"/>
      <c r="D1036" s="148" t="s">
        <v>144</v>
      </c>
      <c r="E1036" s="149" t="s">
        <v>1</v>
      </c>
      <c r="F1036" s="150" t="s">
        <v>836</v>
      </c>
      <c r="H1036" s="149" t="s">
        <v>1</v>
      </c>
      <c r="L1036" s="147"/>
      <c r="M1036" s="151"/>
      <c r="T1036" s="152"/>
      <c r="AT1036" s="149" t="s">
        <v>144</v>
      </c>
      <c r="AU1036" s="149" t="s">
        <v>84</v>
      </c>
      <c r="AV1036" s="12" t="s">
        <v>82</v>
      </c>
      <c r="AW1036" s="12" t="s">
        <v>32</v>
      </c>
      <c r="AX1036" s="12" t="s">
        <v>74</v>
      </c>
      <c r="AY1036" s="149" t="s">
        <v>136</v>
      </c>
    </row>
    <row r="1037" spans="2:51" s="13" customFormat="1">
      <c r="B1037" s="153"/>
      <c r="D1037" s="148" t="s">
        <v>144</v>
      </c>
      <c r="E1037" s="154" t="s">
        <v>1</v>
      </c>
      <c r="F1037" s="155" t="s">
        <v>837</v>
      </c>
      <c r="H1037" s="156">
        <v>51.7</v>
      </c>
      <c r="L1037" s="153"/>
      <c r="M1037" s="157"/>
      <c r="T1037" s="158"/>
      <c r="AT1037" s="154" t="s">
        <v>144</v>
      </c>
      <c r="AU1037" s="154" t="s">
        <v>84</v>
      </c>
      <c r="AV1037" s="13" t="s">
        <v>84</v>
      </c>
      <c r="AW1037" s="13" t="s">
        <v>32</v>
      </c>
      <c r="AX1037" s="13" t="s">
        <v>74</v>
      </c>
      <c r="AY1037" s="154" t="s">
        <v>136</v>
      </c>
    </row>
    <row r="1038" spans="2:51" s="12" customFormat="1">
      <c r="B1038" s="147"/>
      <c r="D1038" s="148" t="s">
        <v>144</v>
      </c>
      <c r="E1038" s="149" t="s">
        <v>1</v>
      </c>
      <c r="F1038" s="150" t="s">
        <v>838</v>
      </c>
      <c r="H1038" s="149" t="s">
        <v>1</v>
      </c>
      <c r="L1038" s="147"/>
      <c r="M1038" s="151"/>
      <c r="T1038" s="152"/>
      <c r="AT1038" s="149" t="s">
        <v>144</v>
      </c>
      <c r="AU1038" s="149" t="s">
        <v>84</v>
      </c>
      <c r="AV1038" s="12" t="s">
        <v>82</v>
      </c>
      <c r="AW1038" s="12" t="s">
        <v>32</v>
      </c>
      <c r="AX1038" s="12" t="s">
        <v>74</v>
      </c>
      <c r="AY1038" s="149" t="s">
        <v>136</v>
      </c>
    </row>
    <row r="1039" spans="2:51" s="13" customFormat="1">
      <c r="B1039" s="153"/>
      <c r="D1039" s="148" t="s">
        <v>144</v>
      </c>
      <c r="E1039" s="154" t="s">
        <v>1</v>
      </c>
      <c r="F1039" s="155" t="s">
        <v>839</v>
      </c>
      <c r="H1039" s="156">
        <v>1.8</v>
      </c>
      <c r="L1039" s="153"/>
      <c r="M1039" s="157"/>
      <c r="T1039" s="158"/>
      <c r="AT1039" s="154" t="s">
        <v>144</v>
      </c>
      <c r="AU1039" s="154" t="s">
        <v>84</v>
      </c>
      <c r="AV1039" s="13" t="s">
        <v>84</v>
      </c>
      <c r="AW1039" s="13" t="s">
        <v>32</v>
      </c>
      <c r="AX1039" s="13" t="s">
        <v>74</v>
      </c>
      <c r="AY1039" s="154" t="s">
        <v>136</v>
      </c>
    </row>
    <row r="1040" spans="2:51" s="12" customFormat="1">
      <c r="B1040" s="147"/>
      <c r="D1040" s="148" t="s">
        <v>144</v>
      </c>
      <c r="E1040" s="149" t="s">
        <v>1</v>
      </c>
      <c r="F1040" s="150" t="s">
        <v>549</v>
      </c>
      <c r="H1040" s="149" t="s">
        <v>1</v>
      </c>
      <c r="L1040" s="147"/>
      <c r="M1040" s="151"/>
      <c r="T1040" s="152"/>
      <c r="AT1040" s="149" t="s">
        <v>144</v>
      </c>
      <c r="AU1040" s="149" t="s">
        <v>84</v>
      </c>
      <c r="AV1040" s="12" t="s">
        <v>82</v>
      </c>
      <c r="AW1040" s="12" t="s">
        <v>32</v>
      </c>
      <c r="AX1040" s="12" t="s">
        <v>74</v>
      </c>
      <c r="AY1040" s="149" t="s">
        <v>136</v>
      </c>
    </row>
    <row r="1041" spans="2:65" s="13" customFormat="1">
      <c r="B1041" s="153"/>
      <c r="D1041" s="148" t="s">
        <v>144</v>
      </c>
      <c r="E1041" s="154" t="s">
        <v>1</v>
      </c>
      <c r="F1041" s="155" t="s">
        <v>840</v>
      </c>
      <c r="H1041" s="156">
        <v>14.3</v>
      </c>
      <c r="L1041" s="153"/>
      <c r="M1041" s="157"/>
      <c r="T1041" s="158"/>
      <c r="AT1041" s="154" t="s">
        <v>144</v>
      </c>
      <c r="AU1041" s="154" t="s">
        <v>84</v>
      </c>
      <c r="AV1041" s="13" t="s">
        <v>84</v>
      </c>
      <c r="AW1041" s="13" t="s">
        <v>32</v>
      </c>
      <c r="AX1041" s="13" t="s">
        <v>74</v>
      </c>
      <c r="AY1041" s="154" t="s">
        <v>136</v>
      </c>
    </row>
    <row r="1042" spans="2:65" s="14" customFormat="1">
      <c r="B1042" s="159"/>
      <c r="D1042" s="148" t="s">
        <v>144</v>
      </c>
      <c r="E1042" s="160" t="s">
        <v>1</v>
      </c>
      <c r="F1042" s="161" t="s">
        <v>146</v>
      </c>
      <c r="H1042" s="162">
        <v>371.9</v>
      </c>
      <c r="L1042" s="159"/>
      <c r="M1042" s="163"/>
      <c r="T1042" s="164"/>
      <c r="AT1042" s="160" t="s">
        <v>144</v>
      </c>
      <c r="AU1042" s="160" t="s">
        <v>84</v>
      </c>
      <c r="AV1042" s="14" t="s">
        <v>142</v>
      </c>
      <c r="AW1042" s="14" t="s">
        <v>32</v>
      </c>
      <c r="AX1042" s="14" t="s">
        <v>82</v>
      </c>
      <c r="AY1042" s="160" t="s">
        <v>136</v>
      </c>
    </row>
    <row r="1043" spans="2:65" s="1" customFormat="1" ht="14.4" customHeight="1">
      <c r="B1043" s="134"/>
      <c r="C1043" s="135" t="s">
        <v>883</v>
      </c>
      <c r="D1043" s="135" t="s">
        <v>138</v>
      </c>
      <c r="E1043" s="136" t="s">
        <v>884</v>
      </c>
      <c r="F1043" s="137" t="s">
        <v>885</v>
      </c>
      <c r="G1043" s="138" t="s">
        <v>208</v>
      </c>
      <c r="H1043" s="139">
        <v>5.8</v>
      </c>
      <c r="I1043" s="140"/>
      <c r="J1043" s="140">
        <f>ROUND(I1043*H1043,2)</f>
        <v>0</v>
      </c>
      <c r="K1043" s="141"/>
      <c r="L1043" s="28"/>
      <c r="M1043" s="142" t="s">
        <v>1</v>
      </c>
      <c r="N1043" s="111" t="s">
        <v>39</v>
      </c>
      <c r="O1043" s="143">
        <v>9.9000000000000005E-2</v>
      </c>
      <c r="P1043" s="143">
        <f>O1043*H1043</f>
        <v>0.57420000000000004</v>
      </c>
      <c r="Q1043" s="143">
        <v>0</v>
      </c>
      <c r="R1043" s="143">
        <f>Q1043*H1043</f>
        <v>0</v>
      </c>
      <c r="S1043" s="143">
        <v>0</v>
      </c>
      <c r="T1043" s="144">
        <f>S1043*H1043</f>
        <v>0</v>
      </c>
      <c r="AR1043" s="145" t="s">
        <v>142</v>
      </c>
      <c r="AT1043" s="145" t="s">
        <v>138</v>
      </c>
      <c r="AU1043" s="145" t="s">
        <v>84</v>
      </c>
      <c r="AY1043" s="16" t="s">
        <v>136</v>
      </c>
      <c r="BE1043" s="146">
        <f>IF(N1043="základní",J1043,0)</f>
        <v>0</v>
      </c>
      <c r="BF1043" s="146">
        <f>IF(N1043="snížená",J1043,0)</f>
        <v>0</v>
      </c>
      <c r="BG1043" s="146">
        <f>IF(N1043="zákl. přenesená",J1043,0)</f>
        <v>0</v>
      </c>
      <c r="BH1043" s="146">
        <f>IF(N1043="sníž. přenesená",J1043,0)</f>
        <v>0</v>
      </c>
      <c r="BI1043" s="146">
        <f>IF(N1043="nulová",J1043,0)</f>
        <v>0</v>
      </c>
      <c r="BJ1043" s="16" t="s">
        <v>82</v>
      </c>
      <c r="BK1043" s="146">
        <f>ROUND(I1043*H1043,2)</f>
        <v>0</v>
      </c>
      <c r="BL1043" s="16" t="s">
        <v>142</v>
      </c>
      <c r="BM1043" s="145" t="s">
        <v>886</v>
      </c>
    </row>
    <row r="1044" spans="2:65" s="12" customFormat="1">
      <c r="B1044" s="147"/>
      <c r="D1044" s="148" t="s">
        <v>144</v>
      </c>
      <c r="E1044" s="149" t="s">
        <v>1</v>
      </c>
      <c r="F1044" s="150" t="s">
        <v>145</v>
      </c>
      <c r="H1044" s="149" t="s">
        <v>1</v>
      </c>
      <c r="L1044" s="147"/>
      <c r="M1044" s="151"/>
      <c r="T1044" s="152"/>
      <c r="AT1044" s="149" t="s">
        <v>144</v>
      </c>
      <c r="AU1044" s="149" t="s">
        <v>84</v>
      </c>
      <c r="AV1044" s="12" t="s">
        <v>82</v>
      </c>
      <c r="AW1044" s="12" t="s">
        <v>32</v>
      </c>
      <c r="AX1044" s="12" t="s">
        <v>74</v>
      </c>
      <c r="AY1044" s="149" t="s">
        <v>136</v>
      </c>
    </row>
    <row r="1045" spans="2:65" s="12" customFormat="1">
      <c r="B1045" s="147"/>
      <c r="D1045" s="148" t="s">
        <v>144</v>
      </c>
      <c r="E1045" s="149" t="s">
        <v>1</v>
      </c>
      <c r="F1045" s="150" t="s">
        <v>784</v>
      </c>
      <c r="H1045" s="149" t="s">
        <v>1</v>
      </c>
      <c r="L1045" s="147"/>
      <c r="M1045" s="151"/>
      <c r="T1045" s="152"/>
      <c r="AT1045" s="149" t="s">
        <v>144</v>
      </c>
      <c r="AU1045" s="149" t="s">
        <v>84</v>
      </c>
      <c r="AV1045" s="12" t="s">
        <v>82</v>
      </c>
      <c r="AW1045" s="12" t="s">
        <v>32</v>
      </c>
      <c r="AX1045" s="12" t="s">
        <v>74</v>
      </c>
      <c r="AY1045" s="149" t="s">
        <v>136</v>
      </c>
    </row>
    <row r="1046" spans="2:65" s="12" customFormat="1">
      <c r="B1046" s="147"/>
      <c r="D1046" s="148" t="s">
        <v>144</v>
      </c>
      <c r="E1046" s="149" t="s">
        <v>1</v>
      </c>
      <c r="F1046" s="150" t="s">
        <v>785</v>
      </c>
      <c r="H1046" s="149" t="s">
        <v>1</v>
      </c>
      <c r="L1046" s="147"/>
      <c r="M1046" s="151"/>
      <c r="T1046" s="152"/>
      <c r="AT1046" s="149" t="s">
        <v>144</v>
      </c>
      <c r="AU1046" s="149" t="s">
        <v>84</v>
      </c>
      <c r="AV1046" s="12" t="s">
        <v>82</v>
      </c>
      <c r="AW1046" s="12" t="s">
        <v>32</v>
      </c>
      <c r="AX1046" s="12" t="s">
        <v>74</v>
      </c>
      <c r="AY1046" s="149" t="s">
        <v>136</v>
      </c>
    </row>
    <row r="1047" spans="2:65" s="13" customFormat="1">
      <c r="B1047" s="153"/>
      <c r="D1047" s="148" t="s">
        <v>144</v>
      </c>
      <c r="E1047" s="154" t="s">
        <v>1</v>
      </c>
      <c r="F1047" s="155" t="s">
        <v>786</v>
      </c>
      <c r="H1047" s="156">
        <v>5.8</v>
      </c>
      <c r="L1047" s="153"/>
      <c r="M1047" s="157"/>
      <c r="T1047" s="158"/>
      <c r="AT1047" s="154" t="s">
        <v>144</v>
      </c>
      <c r="AU1047" s="154" t="s">
        <v>84</v>
      </c>
      <c r="AV1047" s="13" t="s">
        <v>84</v>
      </c>
      <c r="AW1047" s="13" t="s">
        <v>32</v>
      </c>
      <c r="AX1047" s="13" t="s">
        <v>74</v>
      </c>
      <c r="AY1047" s="154" t="s">
        <v>136</v>
      </c>
    </row>
    <row r="1048" spans="2:65" s="14" customFormat="1">
      <c r="B1048" s="159"/>
      <c r="D1048" s="148" t="s">
        <v>144</v>
      </c>
      <c r="E1048" s="160" t="s">
        <v>1</v>
      </c>
      <c r="F1048" s="161" t="s">
        <v>146</v>
      </c>
      <c r="H1048" s="162">
        <v>5.8</v>
      </c>
      <c r="L1048" s="159"/>
      <c r="M1048" s="163"/>
      <c r="T1048" s="164"/>
      <c r="AT1048" s="160" t="s">
        <v>144</v>
      </c>
      <c r="AU1048" s="160" t="s">
        <v>84</v>
      </c>
      <c r="AV1048" s="14" t="s">
        <v>142</v>
      </c>
      <c r="AW1048" s="14" t="s">
        <v>32</v>
      </c>
      <c r="AX1048" s="14" t="s">
        <v>82</v>
      </c>
      <c r="AY1048" s="160" t="s">
        <v>136</v>
      </c>
    </row>
    <row r="1049" spans="2:65" s="1" customFormat="1" ht="14.4" customHeight="1">
      <c r="B1049" s="134"/>
      <c r="C1049" s="135" t="s">
        <v>887</v>
      </c>
      <c r="D1049" s="135" t="s">
        <v>138</v>
      </c>
      <c r="E1049" s="136" t="s">
        <v>888</v>
      </c>
      <c r="F1049" s="137" t="s">
        <v>889</v>
      </c>
      <c r="G1049" s="138" t="s">
        <v>141</v>
      </c>
      <c r="H1049" s="139">
        <v>1</v>
      </c>
      <c r="I1049" s="140"/>
      <c r="J1049" s="140">
        <f>ROUND(I1049*H1049,2)</f>
        <v>0</v>
      </c>
      <c r="K1049" s="141"/>
      <c r="L1049" s="28"/>
      <c r="M1049" s="142" t="s">
        <v>1</v>
      </c>
      <c r="N1049" s="111" t="s">
        <v>39</v>
      </c>
      <c r="O1049" s="143">
        <v>23.08</v>
      </c>
      <c r="P1049" s="143">
        <f>O1049*H1049</f>
        <v>23.08</v>
      </c>
      <c r="Q1049" s="143">
        <v>0.47094000000000003</v>
      </c>
      <c r="R1049" s="143">
        <f>Q1049*H1049</f>
        <v>0.47094000000000003</v>
      </c>
      <c r="S1049" s="143">
        <v>0</v>
      </c>
      <c r="T1049" s="144">
        <f>S1049*H1049</f>
        <v>0</v>
      </c>
      <c r="AR1049" s="145" t="s">
        <v>142</v>
      </c>
      <c r="AT1049" s="145" t="s">
        <v>138</v>
      </c>
      <c r="AU1049" s="145" t="s">
        <v>84</v>
      </c>
      <c r="AY1049" s="16" t="s">
        <v>136</v>
      </c>
      <c r="BE1049" s="146">
        <f>IF(N1049="základní",J1049,0)</f>
        <v>0</v>
      </c>
      <c r="BF1049" s="146">
        <f>IF(N1049="snížená",J1049,0)</f>
        <v>0</v>
      </c>
      <c r="BG1049" s="146">
        <f>IF(N1049="zákl. přenesená",J1049,0)</f>
        <v>0</v>
      </c>
      <c r="BH1049" s="146">
        <f>IF(N1049="sníž. přenesená",J1049,0)</f>
        <v>0</v>
      </c>
      <c r="BI1049" s="146">
        <f>IF(N1049="nulová",J1049,0)</f>
        <v>0</v>
      </c>
      <c r="BJ1049" s="16" t="s">
        <v>82</v>
      </c>
      <c r="BK1049" s="146">
        <f>ROUND(I1049*H1049,2)</f>
        <v>0</v>
      </c>
      <c r="BL1049" s="16" t="s">
        <v>142</v>
      </c>
      <c r="BM1049" s="145" t="s">
        <v>890</v>
      </c>
    </row>
    <row r="1050" spans="2:65" s="12" customFormat="1">
      <c r="B1050" s="147"/>
      <c r="D1050" s="148" t="s">
        <v>144</v>
      </c>
      <c r="E1050" s="149" t="s">
        <v>1</v>
      </c>
      <c r="F1050" s="150" t="s">
        <v>145</v>
      </c>
      <c r="H1050" s="149" t="s">
        <v>1</v>
      </c>
      <c r="L1050" s="147"/>
      <c r="M1050" s="151"/>
      <c r="T1050" s="152"/>
      <c r="AT1050" s="149" t="s">
        <v>144</v>
      </c>
      <c r="AU1050" s="149" t="s">
        <v>84</v>
      </c>
      <c r="AV1050" s="12" t="s">
        <v>82</v>
      </c>
      <c r="AW1050" s="12" t="s">
        <v>32</v>
      </c>
      <c r="AX1050" s="12" t="s">
        <v>74</v>
      </c>
      <c r="AY1050" s="149" t="s">
        <v>136</v>
      </c>
    </row>
    <row r="1051" spans="2:65" s="12" customFormat="1">
      <c r="B1051" s="147"/>
      <c r="D1051" s="148" t="s">
        <v>144</v>
      </c>
      <c r="E1051" s="149" t="s">
        <v>1</v>
      </c>
      <c r="F1051" s="150" t="s">
        <v>784</v>
      </c>
      <c r="H1051" s="149" t="s">
        <v>1</v>
      </c>
      <c r="L1051" s="147"/>
      <c r="M1051" s="151"/>
      <c r="T1051" s="152"/>
      <c r="AT1051" s="149" t="s">
        <v>144</v>
      </c>
      <c r="AU1051" s="149" t="s">
        <v>84</v>
      </c>
      <c r="AV1051" s="12" t="s">
        <v>82</v>
      </c>
      <c r="AW1051" s="12" t="s">
        <v>32</v>
      </c>
      <c r="AX1051" s="12" t="s">
        <v>74</v>
      </c>
      <c r="AY1051" s="149" t="s">
        <v>136</v>
      </c>
    </row>
    <row r="1052" spans="2:65" s="12" customFormat="1">
      <c r="B1052" s="147"/>
      <c r="D1052" s="148" t="s">
        <v>144</v>
      </c>
      <c r="E1052" s="149" t="s">
        <v>1</v>
      </c>
      <c r="F1052" s="150" t="s">
        <v>785</v>
      </c>
      <c r="H1052" s="149" t="s">
        <v>1</v>
      </c>
      <c r="L1052" s="147"/>
      <c r="M1052" s="151"/>
      <c r="T1052" s="152"/>
      <c r="AT1052" s="149" t="s">
        <v>144</v>
      </c>
      <c r="AU1052" s="149" t="s">
        <v>84</v>
      </c>
      <c r="AV1052" s="12" t="s">
        <v>82</v>
      </c>
      <c r="AW1052" s="12" t="s">
        <v>32</v>
      </c>
      <c r="AX1052" s="12" t="s">
        <v>74</v>
      </c>
      <c r="AY1052" s="149" t="s">
        <v>136</v>
      </c>
    </row>
    <row r="1053" spans="2:65" s="13" customFormat="1">
      <c r="B1053" s="153"/>
      <c r="D1053" s="148" t="s">
        <v>144</v>
      </c>
      <c r="E1053" s="154" t="s">
        <v>1</v>
      </c>
      <c r="F1053" s="155" t="s">
        <v>82</v>
      </c>
      <c r="H1053" s="156">
        <v>1</v>
      </c>
      <c r="L1053" s="153"/>
      <c r="M1053" s="157"/>
      <c r="T1053" s="158"/>
      <c r="AT1053" s="154" t="s">
        <v>144</v>
      </c>
      <c r="AU1053" s="154" t="s">
        <v>84</v>
      </c>
      <c r="AV1053" s="13" t="s">
        <v>84</v>
      </c>
      <c r="AW1053" s="13" t="s">
        <v>32</v>
      </c>
      <c r="AX1053" s="13" t="s">
        <v>74</v>
      </c>
      <c r="AY1053" s="154" t="s">
        <v>136</v>
      </c>
    </row>
    <row r="1054" spans="2:65" s="14" customFormat="1">
      <c r="B1054" s="159"/>
      <c r="D1054" s="148" t="s">
        <v>144</v>
      </c>
      <c r="E1054" s="160" t="s">
        <v>1</v>
      </c>
      <c r="F1054" s="161" t="s">
        <v>146</v>
      </c>
      <c r="H1054" s="162">
        <v>1</v>
      </c>
      <c r="L1054" s="159"/>
      <c r="M1054" s="163"/>
      <c r="T1054" s="164"/>
      <c r="AT1054" s="160" t="s">
        <v>144</v>
      </c>
      <c r="AU1054" s="160" t="s">
        <v>84</v>
      </c>
      <c r="AV1054" s="14" t="s">
        <v>142</v>
      </c>
      <c r="AW1054" s="14" t="s">
        <v>32</v>
      </c>
      <c r="AX1054" s="14" t="s">
        <v>82</v>
      </c>
      <c r="AY1054" s="160" t="s">
        <v>136</v>
      </c>
    </row>
    <row r="1055" spans="2:65" s="1" customFormat="1" ht="14.4" customHeight="1">
      <c r="B1055" s="134"/>
      <c r="C1055" s="135" t="s">
        <v>891</v>
      </c>
      <c r="D1055" s="135" t="s">
        <v>138</v>
      </c>
      <c r="E1055" s="136" t="s">
        <v>892</v>
      </c>
      <c r="F1055" s="137" t="s">
        <v>893</v>
      </c>
      <c r="G1055" s="138" t="s">
        <v>141</v>
      </c>
      <c r="H1055" s="139">
        <v>46</v>
      </c>
      <c r="I1055" s="140"/>
      <c r="J1055" s="140">
        <f>ROUND(I1055*H1055,2)</f>
        <v>0</v>
      </c>
      <c r="K1055" s="141"/>
      <c r="L1055" s="28"/>
      <c r="M1055" s="142" t="s">
        <v>1</v>
      </c>
      <c r="N1055" s="111" t="s">
        <v>39</v>
      </c>
      <c r="O1055" s="143">
        <v>1.5620000000000001</v>
      </c>
      <c r="P1055" s="143">
        <f>O1055*H1055</f>
        <v>71.852000000000004</v>
      </c>
      <c r="Q1055" s="143">
        <v>1.0189999999999999E-2</v>
      </c>
      <c r="R1055" s="143">
        <f>Q1055*H1055</f>
        <v>0.46873999999999999</v>
      </c>
      <c r="S1055" s="143">
        <v>0</v>
      </c>
      <c r="T1055" s="144">
        <f>S1055*H1055</f>
        <v>0</v>
      </c>
      <c r="AR1055" s="145" t="s">
        <v>142</v>
      </c>
      <c r="AT1055" s="145" t="s">
        <v>138</v>
      </c>
      <c r="AU1055" s="145" t="s">
        <v>84</v>
      </c>
      <c r="AY1055" s="16" t="s">
        <v>136</v>
      </c>
      <c r="BE1055" s="146">
        <f>IF(N1055="základní",J1055,0)</f>
        <v>0</v>
      </c>
      <c r="BF1055" s="146">
        <f>IF(N1055="snížená",J1055,0)</f>
        <v>0</v>
      </c>
      <c r="BG1055" s="146">
        <f>IF(N1055="zákl. přenesená",J1055,0)</f>
        <v>0</v>
      </c>
      <c r="BH1055" s="146">
        <f>IF(N1055="sníž. přenesená",J1055,0)</f>
        <v>0</v>
      </c>
      <c r="BI1055" s="146">
        <f>IF(N1055="nulová",J1055,0)</f>
        <v>0</v>
      </c>
      <c r="BJ1055" s="16" t="s">
        <v>82</v>
      </c>
      <c r="BK1055" s="146">
        <f>ROUND(I1055*H1055,2)</f>
        <v>0</v>
      </c>
      <c r="BL1055" s="16" t="s">
        <v>142</v>
      </c>
      <c r="BM1055" s="145" t="s">
        <v>894</v>
      </c>
    </row>
    <row r="1056" spans="2:65" s="12" customFormat="1">
      <c r="B1056" s="147"/>
      <c r="D1056" s="148" t="s">
        <v>144</v>
      </c>
      <c r="E1056" s="149" t="s">
        <v>1</v>
      </c>
      <c r="F1056" s="150" t="s">
        <v>145</v>
      </c>
      <c r="H1056" s="149" t="s">
        <v>1</v>
      </c>
      <c r="L1056" s="147"/>
      <c r="M1056" s="151"/>
      <c r="T1056" s="152"/>
      <c r="AT1056" s="149" t="s">
        <v>144</v>
      </c>
      <c r="AU1056" s="149" t="s">
        <v>84</v>
      </c>
      <c r="AV1056" s="12" t="s">
        <v>82</v>
      </c>
      <c r="AW1056" s="12" t="s">
        <v>32</v>
      </c>
      <c r="AX1056" s="12" t="s">
        <v>74</v>
      </c>
      <c r="AY1056" s="149" t="s">
        <v>136</v>
      </c>
    </row>
    <row r="1057" spans="2:65" s="12" customFormat="1">
      <c r="B1057" s="147"/>
      <c r="D1057" s="148" t="s">
        <v>144</v>
      </c>
      <c r="E1057" s="149" t="s">
        <v>1</v>
      </c>
      <c r="F1057" s="150" t="s">
        <v>895</v>
      </c>
      <c r="H1057" s="149" t="s">
        <v>1</v>
      </c>
      <c r="L1057" s="147"/>
      <c r="M1057" s="151"/>
      <c r="T1057" s="152"/>
      <c r="AT1057" s="149" t="s">
        <v>144</v>
      </c>
      <c r="AU1057" s="149" t="s">
        <v>84</v>
      </c>
      <c r="AV1057" s="12" t="s">
        <v>82</v>
      </c>
      <c r="AW1057" s="12" t="s">
        <v>32</v>
      </c>
      <c r="AX1057" s="12" t="s">
        <v>74</v>
      </c>
      <c r="AY1057" s="149" t="s">
        <v>136</v>
      </c>
    </row>
    <row r="1058" spans="2:65" s="13" customFormat="1">
      <c r="B1058" s="153"/>
      <c r="D1058" s="148" t="s">
        <v>144</v>
      </c>
      <c r="E1058" s="154" t="s">
        <v>1</v>
      </c>
      <c r="F1058" s="155" t="s">
        <v>896</v>
      </c>
      <c r="H1058" s="156">
        <v>46</v>
      </c>
      <c r="L1058" s="153"/>
      <c r="M1058" s="157"/>
      <c r="T1058" s="158"/>
      <c r="AT1058" s="154" t="s">
        <v>144</v>
      </c>
      <c r="AU1058" s="154" t="s">
        <v>84</v>
      </c>
      <c r="AV1058" s="13" t="s">
        <v>84</v>
      </c>
      <c r="AW1058" s="13" t="s">
        <v>32</v>
      </c>
      <c r="AX1058" s="13" t="s">
        <v>74</v>
      </c>
      <c r="AY1058" s="154" t="s">
        <v>136</v>
      </c>
    </row>
    <row r="1059" spans="2:65" s="14" customFormat="1">
      <c r="B1059" s="159"/>
      <c r="D1059" s="148" t="s">
        <v>144</v>
      </c>
      <c r="E1059" s="160" t="s">
        <v>1</v>
      </c>
      <c r="F1059" s="161" t="s">
        <v>146</v>
      </c>
      <c r="H1059" s="162">
        <v>46</v>
      </c>
      <c r="L1059" s="159"/>
      <c r="M1059" s="163"/>
      <c r="T1059" s="164"/>
      <c r="AT1059" s="160" t="s">
        <v>144</v>
      </c>
      <c r="AU1059" s="160" t="s">
        <v>84</v>
      </c>
      <c r="AV1059" s="14" t="s">
        <v>142</v>
      </c>
      <c r="AW1059" s="14" t="s">
        <v>32</v>
      </c>
      <c r="AX1059" s="14" t="s">
        <v>82</v>
      </c>
      <c r="AY1059" s="160" t="s">
        <v>136</v>
      </c>
    </row>
    <row r="1060" spans="2:65" s="1" customFormat="1" ht="14.4" customHeight="1">
      <c r="B1060" s="134"/>
      <c r="C1060" s="165" t="s">
        <v>897</v>
      </c>
      <c r="D1060" s="165" t="s">
        <v>353</v>
      </c>
      <c r="E1060" s="166" t="s">
        <v>898</v>
      </c>
      <c r="F1060" s="167" t="s">
        <v>899</v>
      </c>
      <c r="G1060" s="168" t="s">
        <v>141</v>
      </c>
      <c r="H1060" s="169">
        <v>6</v>
      </c>
      <c r="I1060" s="170"/>
      <c r="J1060" s="170">
        <f>ROUND(I1060*H1060,2)</f>
        <v>0</v>
      </c>
      <c r="K1060" s="171"/>
      <c r="L1060" s="172"/>
      <c r="M1060" s="173" t="s">
        <v>1</v>
      </c>
      <c r="N1060" s="174" t="s">
        <v>39</v>
      </c>
      <c r="O1060" s="143">
        <v>0</v>
      </c>
      <c r="P1060" s="143">
        <f>O1060*H1060</f>
        <v>0</v>
      </c>
      <c r="Q1060" s="143">
        <v>0.254</v>
      </c>
      <c r="R1060" s="143">
        <f>Q1060*H1060</f>
        <v>1.524</v>
      </c>
      <c r="S1060" s="143">
        <v>0</v>
      </c>
      <c r="T1060" s="144">
        <f>S1060*H1060</f>
        <v>0</v>
      </c>
      <c r="AR1060" s="145" t="s">
        <v>170</v>
      </c>
      <c r="AT1060" s="145" t="s">
        <v>353</v>
      </c>
      <c r="AU1060" s="145" t="s">
        <v>84</v>
      </c>
      <c r="AY1060" s="16" t="s">
        <v>136</v>
      </c>
      <c r="BE1060" s="146">
        <f>IF(N1060="základní",J1060,0)</f>
        <v>0</v>
      </c>
      <c r="BF1060" s="146">
        <f>IF(N1060="snížená",J1060,0)</f>
        <v>0</v>
      </c>
      <c r="BG1060" s="146">
        <f>IF(N1060="zákl. přenesená",J1060,0)</f>
        <v>0</v>
      </c>
      <c r="BH1060" s="146">
        <f>IF(N1060="sníž. přenesená",J1060,0)</f>
        <v>0</v>
      </c>
      <c r="BI1060" s="146">
        <f>IF(N1060="nulová",J1060,0)</f>
        <v>0</v>
      </c>
      <c r="BJ1060" s="16" t="s">
        <v>82</v>
      </c>
      <c r="BK1060" s="146">
        <f>ROUND(I1060*H1060,2)</f>
        <v>0</v>
      </c>
      <c r="BL1060" s="16" t="s">
        <v>142</v>
      </c>
      <c r="BM1060" s="145" t="s">
        <v>900</v>
      </c>
    </row>
    <row r="1061" spans="2:65" s="12" customFormat="1">
      <c r="B1061" s="147"/>
      <c r="D1061" s="148" t="s">
        <v>144</v>
      </c>
      <c r="E1061" s="149" t="s">
        <v>1</v>
      </c>
      <c r="F1061" s="150" t="s">
        <v>145</v>
      </c>
      <c r="H1061" s="149" t="s">
        <v>1</v>
      </c>
      <c r="L1061" s="147"/>
      <c r="M1061" s="151"/>
      <c r="T1061" s="152"/>
      <c r="AT1061" s="149" t="s">
        <v>144</v>
      </c>
      <c r="AU1061" s="149" t="s">
        <v>84</v>
      </c>
      <c r="AV1061" s="12" t="s">
        <v>82</v>
      </c>
      <c r="AW1061" s="12" t="s">
        <v>32</v>
      </c>
      <c r="AX1061" s="12" t="s">
        <v>74</v>
      </c>
      <c r="AY1061" s="149" t="s">
        <v>136</v>
      </c>
    </row>
    <row r="1062" spans="2:65" s="12" customFormat="1">
      <c r="B1062" s="147"/>
      <c r="D1062" s="148" t="s">
        <v>144</v>
      </c>
      <c r="E1062" s="149" t="s">
        <v>1</v>
      </c>
      <c r="F1062" s="150" t="s">
        <v>895</v>
      </c>
      <c r="H1062" s="149" t="s">
        <v>1</v>
      </c>
      <c r="L1062" s="147"/>
      <c r="M1062" s="151"/>
      <c r="T1062" s="152"/>
      <c r="AT1062" s="149" t="s">
        <v>144</v>
      </c>
      <c r="AU1062" s="149" t="s">
        <v>84</v>
      </c>
      <c r="AV1062" s="12" t="s">
        <v>82</v>
      </c>
      <c r="AW1062" s="12" t="s">
        <v>32</v>
      </c>
      <c r="AX1062" s="12" t="s">
        <v>74</v>
      </c>
      <c r="AY1062" s="149" t="s">
        <v>136</v>
      </c>
    </row>
    <row r="1063" spans="2:65" s="13" customFormat="1">
      <c r="B1063" s="153"/>
      <c r="D1063" s="148" t="s">
        <v>144</v>
      </c>
      <c r="E1063" s="154" t="s">
        <v>1</v>
      </c>
      <c r="F1063" s="155" t="s">
        <v>162</v>
      </c>
      <c r="H1063" s="156">
        <v>6</v>
      </c>
      <c r="L1063" s="153"/>
      <c r="M1063" s="157"/>
      <c r="T1063" s="158"/>
      <c r="AT1063" s="154" t="s">
        <v>144</v>
      </c>
      <c r="AU1063" s="154" t="s">
        <v>84</v>
      </c>
      <c r="AV1063" s="13" t="s">
        <v>84</v>
      </c>
      <c r="AW1063" s="13" t="s">
        <v>32</v>
      </c>
      <c r="AX1063" s="13" t="s">
        <v>74</v>
      </c>
      <c r="AY1063" s="154" t="s">
        <v>136</v>
      </c>
    </row>
    <row r="1064" spans="2:65" s="14" customFormat="1">
      <c r="B1064" s="159"/>
      <c r="D1064" s="148" t="s">
        <v>144</v>
      </c>
      <c r="E1064" s="160" t="s">
        <v>1</v>
      </c>
      <c r="F1064" s="161" t="s">
        <v>146</v>
      </c>
      <c r="H1064" s="162">
        <v>6</v>
      </c>
      <c r="L1064" s="159"/>
      <c r="M1064" s="163"/>
      <c r="T1064" s="164"/>
      <c r="AT1064" s="160" t="s">
        <v>144</v>
      </c>
      <c r="AU1064" s="160" t="s">
        <v>84</v>
      </c>
      <c r="AV1064" s="14" t="s">
        <v>142</v>
      </c>
      <c r="AW1064" s="14" t="s">
        <v>32</v>
      </c>
      <c r="AX1064" s="14" t="s">
        <v>82</v>
      </c>
      <c r="AY1064" s="160" t="s">
        <v>136</v>
      </c>
    </row>
    <row r="1065" spans="2:65" s="1" customFormat="1" ht="14.4" customHeight="1">
      <c r="B1065" s="134"/>
      <c r="C1065" s="165" t="s">
        <v>901</v>
      </c>
      <c r="D1065" s="165" t="s">
        <v>353</v>
      </c>
      <c r="E1065" s="166" t="s">
        <v>902</v>
      </c>
      <c r="F1065" s="167" t="s">
        <v>903</v>
      </c>
      <c r="G1065" s="168" t="s">
        <v>141</v>
      </c>
      <c r="H1065" s="169">
        <v>6</v>
      </c>
      <c r="I1065" s="170"/>
      <c r="J1065" s="170">
        <f>ROUND(I1065*H1065,2)</f>
        <v>0</v>
      </c>
      <c r="K1065" s="171"/>
      <c r="L1065" s="172"/>
      <c r="M1065" s="173" t="s">
        <v>1</v>
      </c>
      <c r="N1065" s="174" t="s">
        <v>39</v>
      </c>
      <c r="O1065" s="143">
        <v>0</v>
      </c>
      <c r="P1065" s="143">
        <f>O1065*H1065</f>
        <v>0</v>
      </c>
      <c r="Q1065" s="143">
        <v>0.50600000000000001</v>
      </c>
      <c r="R1065" s="143">
        <f>Q1065*H1065</f>
        <v>3.036</v>
      </c>
      <c r="S1065" s="143">
        <v>0</v>
      </c>
      <c r="T1065" s="144">
        <f>S1065*H1065</f>
        <v>0</v>
      </c>
      <c r="AR1065" s="145" t="s">
        <v>170</v>
      </c>
      <c r="AT1065" s="145" t="s">
        <v>353</v>
      </c>
      <c r="AU1065" s="145" t="s">
        <v>84</v>
      </c>
      <c r="AY1065" s="16" t="s">
        <v>136</v>
      </c>
      <c r="BE1065" s="146">
        <f>IF(N1065="základní",J1065,0)</f>
        <v>0</v>
      </c>
      <c r="BF1065" s="146">
        <f>IF(N1065="snížená",J1065,0)</f>
        <v>0</v>
      </c>
      <c r="BG1065" s="146">
        <f>IF(N1065="zákl. přenesená",J1065,0)</f>
        <v>0</v>
      </c>
      <c r="BH1065" s="146">
        <f>IF(N1065="sníž. přenesená",J1065,0)</f>
        <v>0</v>
      </c>
      <c r="BI1065" s="146">
        <f>IF(N1065="nulová",J1065,0)</f>
        <v>0</v>
      </c>
      <c r="BJ1065" s="16" t="s">
        <v>82</v>
      </c>
      <c r="BK1065" s="146">
        <f>ROUND(I1065*H1065,2)</f>
        <v>0</v>
      </c>
      <c r="BL1065" s="16" t="s">
        <v>142</v>
      </c>
      <c r="BM1065" s="145" t="s">
        <v>904</v>
      </c>
    </row>
    <row r="1066" spans="2:65" s="12" customFormat="1">
      <c r="B1066" s="147"/>
      <c r="D1066" s="148" t="s">
        <v>144</v>
      </c>
      <c r="E1066" s="149" t="s">
        <v>1</v>
      </c>
      <c r="F1066" s="150" t="s">
        <v>145</v>
      </c>
      <c r="H1066" s="149" t="s">
        <v>1</v>
      </c>
      <c r="L1066" s="147"/>
      <c r="M1066" s="151"/>
      <c r="T1066" s="152"/>
      <c r="AT1066" s="149" t="s">
        <v>144</v>
      </c>
      <c r="AU1066" s="149" t="s">
        <v>84</v>
      </c>
      <c r="AV1066" s="12" t="s">
        <v>82</v>
      </c>
      <c r="AW1066" s="12" t="s">
        <v>32</v>
      </c>
      <c r="AX1066" s="12" t="s">
        <v>74</v>
      </c>
      <c r="AY1066" s="149" t="s">
        <v>136</v>
      </c>
    </row>
    <row r="1067" spans="2:65" s="12" customFormat="1">
      <c r="B1067" s="147"/>
      <c r="D1067" s="148" t="s">
        <v>144</v>
      </c>
      <c r="E1067" s="149" t="s">
        <v>1</v>
      </c>
      <c r="F1067" s="150" t="s">
        <v>895</v>
      </c>
      <c r="H1067" s="149" t="s">
        <v>1</v>
      </c>
      <c r="L1067" s="147"/>
      <c r="M1067" s="151"/>
      <c r="T1067" s="152"/>
      <c r="AT1067" s="149" t="s">
        <v>144</v>
      </c>
      <c r="AU1067" s="149" t="s">
        <v>84</v>
      </c>
      <c r="AV1067" s="12" t="s">
        <v>82</v>
      </c>
      <c r="AW1067" s="12" t="s">
        <v>32</v>
      </c>
      <c r="AX1067" s="12" t="s">
        <v>74</v>
      </c>
      <c r="AY1067" s="149" t="s">
        <v>136</v>
      </c>
    </row>
    <row r="1068" spans="2:65" s="13" customFormat="1">
      <c r="B1068" s="153"/>
      <c r="D1068" s="148" t="s">
        <v>144</v>
      </c>
      <c r="E1068" s="154" t="s">
        <v>1</v>
      </c>
      <c r="F1068" s="155" t="s">
        <v>162</v>
      </c>
      <c r="H1068" s="156">
        <v>6</v>
      </c>
      <c r="L1068" s="153"/>
      <c r="M1068" s="157"/>
      <c r="T1068" s="158"/>
      <c r="AT1068" s="154" t="s">
        <v>144</v>
      </c>
      <c r="AU1068" s="154" t="s">
        <v>84</v>
      </c>
      <c r="AV1068" s="13" t="s">
        <v>84</v>
      </c>
      <c r="AW1068" s="13" t="s">
        <v>32</v>
      </c>
      <c r="AX1068" s="13" t="s">
        <v>74</v>
      </c>
      <c r="AY1068" s="154" t="s">
        <v>136</v>
      </c>
    </row>
    <row r="1069" spans="2:65" s="14" customFormat="1">
      <c r="B1069" s="159"/>
      <c r="D1069" s="148" t="s">
        <v>144</v>
      </c>
      <c r="E1069" s="160" t="s">
        <v>1</v>
      </c>
      <c r="F1069" s="161" t="s">
        <v>146</v>
      </c>
      <c r="H1069" s="162">
        <v>6</v>
      </c>
      <c r="L1069" s="159"/>
      <c r="M1069" s="163"/>
      <c r="T1069" s="164"/>
      <c r="AT1069" s="160" t="s">
        <v>144</v>
      </c>
      <c r="AU1069" s="160" t="s">
        <v>84</v>
      </c>
      <c r="AV1069" s="14" t="s">
        <v>142</v>
      </c>
      <c r="AW1069" s="14" t="s">
        <v>32</v>
      </c>
      <c r="AX1069" s="14" t="s">
        <v>82</v>
      </c>
      <c r="AY1069" s="160" t="s">
        <v>136</v>
      </c>
    </row>
    <row r="1070" spans="2:65" s="1" customFormat="1" ht="14.4" customHeight="1">
      <c r="B1070" s="134"/>
      <c r="C1070" s="165" t="s">
        <v>905</v>
      </c>
      <c r="D1070" s="165" t="s">
        <v>353</v>
      </c>
      <c r="E1070" s="166" t="s">
        <v>906</v>
      </c>
      <c r="F1070" s="167" t="s">
        <v>907</v>
      </c>
      <c r="G1070" s="168" t="s">
        <v>141</v>
      </c>
      <c r="H1070" s="169">
        <v>11</v>
      </c>
      <c r="I1070" s="170"/>
      <c r="J1070" s="170">
        <f>ROUND(I1070*H1070,2)</f>
        <v>0</v>
      </c>
      <c r="K1070" s="171"/>
      <c r="L1070" s="172"/>
      <c r="M1070" s="173" t="s">
        <v>1</v>
      </c>
      <c r="N1070" s="174" t="s">
        <v>39</v>
      </c>
      <c r="O1070" s="143">
        <v>0</v>
      </c>
      <c r="P1070" s="143">
        <f>O1070*H1070</f>
        <v>0</v>
      </c>
      <c r="Q1070" s="143">
        <v>0</v>
      </c>
      <c r="R1070" s="143">
        <f>Q1070*H1070</f>
        <v>0</v>
      </c>
      <c r="S1070" s="143">
        <v>0</v>
      </c>
      <c r="T1070" s="144">
        <f>S1070*H1070</f>
        <v>0</v>
      </c>
      <c r="AR1070" s="145" t="s">
        <v>170</v>
      </c>
      <c r="AT1070" s="145" t="s">
        <v>353</v>
      </c>
      <c r="AU1070" s="145" t="s">
        <v>84</v>
      </c>
      <c r="AY1070" s="16" t="s">
        <v>136</v>
      </c>
      <c r="BE1070" s="146">
        <f>IF(N1070="základní",J1070,0)</f>
        <v>0</v>
      </c>
      <c r="BF1070" s="146">
        <f>IF(N1070="snížená",J1070,0)</f>
        <v>0</v>
      </c>
      <c r="BG1070" s="146">
        <f>IF(N1070="zákl. přenesená",J1070,0)</f>
        <v>0</v>
      </c>
      <c r="BH1070" s="146">
        <f>IF(N1070="sníž. přenesená",J1070,0)</f>
        <v>0</v>
      </c>
      <c r="BI1070" s="146">
        <f>IF(N1070="nulová",J1070,0)</f>
        <v>0</v>
      </c>
      <c r="BJ1070" s="16" t="s">
        <v>82</v>
      </c>
      <c r="BK1070" s="146">
        <f>ROUND(I1070*H1070,2)</f>
        <v>0</v>
      </c>
      <c r="BL1070" s="16" t="s">
        <v>142</v>
      </c>
      <c r="BM1070" s="145" t="s">
        <v>908</v>
      </c>
    </row>
    <row r="1071" spans="2:65" s="12" customFormat="1">
      <c r="B1071" s="147"/>
      <c r="D1071" s="148" t="s">
        <v>144</v>
      </c>
      <c r="E1071" s="149" t="s">
        <v>1</v>
      </c>
      <c r="F1071" s="150" t="s">
        <v>145</v>
      </c>
      <c r="H1071" s="149" t="s">
        <v>1</v>
      </c>
      <c r="L1071" s="147"/>
      <c r="M1071" s="151"/>
      <c r="T1071" s="152"/>
      <c r="AT1071" s="149" t="s">
        <v>144</v>
      </c>
      <c r="AU1071" s="149" t="s">
        <v>84</v>
      </c>
      <c r="AV1071" s="12" t="s">
        <v>82</v>
      </c>
      <c r="AW1071" s="12" t="s">
        <v>32</v>
      </c>
      <c r="AX1071" s="12" t="s">
        <v>74</v>
      </c>
      <c r="AY1071" s="149" t="s">
        <v>136</v>
      </c>
    </row>
    <row r="1072" spans="2:65" s="12" customFormat="1">
      <c r="B1072" s="147"/>
      <c r="D1072" s="148" t="s">
        <v>144</v>
      </c>
      <c r="E1072" s="149" t="s">
        <v>1</v>
      </c>
      <c r="F1072" s="150" t="s">
        <v>895</v>
      </c>
      <c r="H1072" s="149" t="s">
        <v>1</v>
      </c>
      <c r="L1072" s="147"/>
      <c r="M1072" s="151"/>
      <c r="T1072" s="152"/>
      <c r="AT1072" s="149" t="s">
        <v>144</v>
      </c>
      <c r="AU1072" s="149" t="s">
        <v>84</v>
      </c>
      <c r="AV1072" s="12" t="s">
        <v>82</v>
      </c>
      <c r="AW1072" s="12" t="s">
        <v>32</v>
      </c>
      <c r="AX1072" s="12" t="s">
        <v>74</v>
      </c>
      <c r="AY1072" s="149" t="s">
        <v>136</v>
      </c>
    </row>
    <row r="1073" spans="2:65" s="13" customFormat="1">
      <c r="B1073" s="153"/>
      <c r="D1073" s="148" t="s">
        <v>144</v>
      </c>
      <c r="E1073" s="154" t="s">
        <v>1</v>
      </c>
      <c r="F1073" s="155" t="s">
        <v>182</v>
      </c>
      <c r="H1073" s="156">
        <v>11</v>
      </c>
      <c r="L1073" s="153"/>
      <c r="M1073" s="157"/>
      <c r="T1073" s="158"/>
      <c r="AT1073" s="154" t="s">
        <v>144</v>
      </c>
      <c r="AU1073" s="154" t="s">
        <v>84</v>
      </c>
      <c r="AV1073" s="13" t="s">
        <v>84</v>
      </c>
      <c r="AW1073" s="13" t="s">
        <v>32</v>
      </c>
      <c r="AX1073" s="13" t="s">
        <v>74</v>
      </c>
      <c r="AY1073" s="154" t="s">
        <v>136</v>
      </c>
    </row>
    <row r="1074" spans="2:65" s="14" customFormat="1">
      <c r="B1074" s="159"/>
      <c r="D1074" s="148" t="s">
        <v>144</v>
      </c>
      <c r="E1074" s="160" t="s">
        <v>1</v>
      </c>
      <c r="F1074" s="161" t="s">
        <v>146</v>
      </c>
      <c r="H1074" s="162">
        <v>11</v>
      </c>
      <c r="L1074" s="159"/>
      <c r="M1074" s="163"/>
      <c r="T1074" s="164"/>
      <c r="AT1074" s="160" t="s">
        <v>144</v>
      </c>
      <c r="AU1074" s="160" t="s">
        <v>84</v>
      </c>
      <c r="AV1074" s="14" t="s">
        <v>142</v>
      </c>
      <c r="AW1074" s="14" t="s">
        <v>32</v>
      </c>
      <c r="AX1074" s="14" t="s">
        <v>82</v>
      </c>
      <c r="AY1074" s="160" t="s">
        <v>136</v>
      </c>
    </row>
    <row r="1075" spans="2:65" s="1" customFormat="1" ht="14.4" customHeight="1">
      <c r="B1075" s="134"/>
      <c r="C1075" s="165" t="s">
        <v>909</v>
      </c>
      <c r="D1075" s="165" t="s">
        <v>353</v>
      </c>
      <c r="E1075" s="166" t="s">
        <v>910</v>
      </c>
      <c r="F1075" s="167" t="s">
        <v>911</v>
      </c>
      <c r="G1075" s="168" t="s">
        <v>141</v>
      </c>
      <c r="H1075" s="169">
        <v>3</v>
      </c>
      <c r="I1075" s="170"/>
      <c r="J1075" s="170">
        <f>ROUND(I1075*H1075,2)</f>
        <v>0</v>
      </c>
      <c r="K1075" s="171"/>
      <c r="L1075" s="172"/>
      <c r="M1075" s="173" t="s">
        <v>1</v>
      </c>
      <c r="N1075" s="174" t="s">
        <v>39</v>
      </c>
      <c r="O1075" s="143">
        <v>0</v>
      </c>
      <c r="P1075" s="143">
        <f>O1075*H1075</f>
        <v>0</v>
      </c>
      <c r="Q1075" s="143">
        <v>0</v>
      </c>
      <c r="R1075" s="143">
        <f>Q1075*H1075</f>
        <v>0</v>
      </c>
      <c r="S1075" s="143">
        <v>0</v>
      </c>
      <c r="T1075" s="144">
        <f>S1075*H1075</f>
        <v>0</v>
      </c>
      <c r="AR1075" s="145" t="s">
        <v>170</v>
      </c>
      <c r="AT1075" s="145" t="s">
        <v>353</v>
      </c>
      <c r="AU1075" s="145" t="s">
        <v>84</v>
      </c>
      <c r="AY1075" s="16" t="s">
        <v>136</v>
      </c>
      <c r="BE1075" s="146">
        <f>IF(N1075="základní",J1075,0)</f>
        <v>0</v>
      </c>
      <c r="BF1075" s="146">
        <f>IF(N1075="snížená",J1075,0)</f>
        <v>0</v>
      </c>
      <c r="BG1075" s="146">
        <f>IF(N1075="zákl. přenesená",J1075,0)</f>
        <v>0</v>
      </c>
      <c r="BH1075" s="146">
        <f>IF(N1075="sníž. přenesená",J1075,0)</f>
        <v>0</v>
      </c>
      <c r="BI1075" s="146">
        <f>IF(N1075="nulová",J1075,0)</f>
        <v>0</v>
      </c>
      <c r="BJ1075" s="16" t="s">
        <v>82</v>
      </c>
      <c r="BK1075" s="146">
        <f>ROUND(I1075*H1075,2)</f>
        <v>0</v>
      </c>
      <c r="BL1075" s="16" t="s">
        <v>142</v>
      </c>
      <c r="BM1075" s="145" t="s">
        <v>912</v>
      </c>
    </row>
    <row r="1076" spans="2:65" s="12" customFormat="1">
      <c r="B1076" s="147"/>
      <c r="D1076" s="148" t="s">
        <v>144</v>
      </c>
      <c r="E1076" s="149" t="s">
        <v>1</v>
      </c>
      <c r="F1076" s="150" t="s">
        <v>145</v>
      </c>
      <c r="H1076" s="149" t="s">
        <v>1</v>
      </c>
      <c r="L1076" s="147"/>
      <c r="M1076" s="151"/>
      <c r="T1076" s="152"/>
      <c r="AT1076" s="149" t="s">
        <v>144</v>
      </c>
      <c r="AU1076" s="149" t="s">
        <v>84</v>
      </c>
      <c r="AV1076" s="12" t="s">
        <v>82</v>
      </c>
      <c r="AW1076" s="12" t="s">
        <v>32</v>
      </c>
      <c r="AX1076" s="12" t="s">
        <v>74</v>
      </c>
      <c r="AY1076" s="149" t="s">
        <v>136</v>
      </c>
    </row>
    <row r="1077" spans="2:65" s="12" customFormat="1">
      <c r="B1077" s="147"/>
      <c r="D1077" s="148" t="s">
        <v>144</v>
      </c>
      <c r="E1077" s="149" t="s">
        <v>1</v>
      </c>
      <c r="F1077" s="150" t="s">
        <v>895</v>
      </c>
      <c r="H1077" s="149" t="s">
        <v>1</v>
      </c>
      <c r="L1077" s="147"/>
      <c r="M1077" s="151"/>
      <c r="T1077" s="152"/>
      <c r="AT1077" s="149" t="s">
        <v>144</v>
      </c>
      <c r="AU1077" s="149" t="s">
        <v>84</v>
      </c>
      <c r="AV1077" s="12" t="s">
        <v>82</v>
      </c>
      <c r="AW1077" s="12" t="s">
        <v>32</v>
      </c>
      <c r="AX1077" s="12" t="s">
        <v>74</v>
      </c>
      <c r="AY1077" s="149" t="s">
        <v>136</v>
      </c>
    </row>
    <row r="1078" spans="2:65" s="13" customFormat="1">
      <c r="B1078" s="153"/>
      <c r="D1078" s="148" t="s">
        <v>144</v>
      </c>
      <c r="E1078" s="154" t="s">
        <v>1</v>
      </c>
      <c r="F1078" s="155" t="s">
        <v>150</v>
      </c>
      <c r="H1078" s="156">
        <v>3</v>
      </c>
      <c r="L1078" s="153"/>
      <c r="M1078" s="157"/>
      <c r="T1078" s="158"/>
      <c r="AT1078" s="154" t="s">
        <v>144</v>
      </c>
      <c r="AU1078" s="154" t="s">
        <v>84</v>
      </c>
      <c r="AV1078" s="13" t="s">
        <v>84</v>
      </c>
      <c r="AW1078" s="13" t="s">
        <v>32</v>
      </c>
      <c r="AX1078" s="13" t="s">
        <v>74</v>
      </c>
      <c r="AY1078" s="154" t="s">
        <v>136</v>
      </c>
    </row>
    <row r="1079" spans="2:65" s="14" customFormat="1">
      <c r="B1079" s="159"/>
      <c r="D1079" s="148" t="s">
        <v>144</v>
      </c>
      <c r="E1079" s="160" t="s">
        <v>1</v>
      </c>
      <c r="F1079" s="161" t="s">
        <v>146</v>
      </c>
      <c r="H1079" s="162">
        <v>3</v>
      </c>
      <c r="L1079" s="159"/>
      <c r="M1079" s="163"/>
      <c r="T1079" s="164"/>
      <c r="AT1079" s="160" t="s">
        <v>144</v>
      </c>
      <c r="AU1079" s="160" t="s">
        <v>84</v>
      </c>
      <c r="AV1079" s="14" t="s">
        <v>142</v>
      </c>
      <c r="AW1079" s="14" t="s">
        <v>32</v>
      </c>
      <c r="AX1079" s="14" t="s">
        <v>82</v>
      </c>
      <c r="AY1079" s="160" t="s">
        <v>136</v>
      </c>
    </row>
    <row r="1080" spans="2:65" s="1" customFormat="1" ht="14.4" customHeight="1">
      <c r="B1080" s="134"/>
      <c r="C1080" s="165" t="s">
        <v>913</v>
      </c>
      <c r="D1080" s="165" t="s">
        <v>353</v>
      </c>
      <c r="E1080" s="166" t="s">
        <v>914</v>
      </c>
      <c r="F1080" s="167" t="s">
        <v>915</v>
      </c>
      <c r="G1080" s="168" t="s">
        <v>141</v>
      </c>
      <c r="H1080" s="169">
        <v>3</v>
      </c>
      <c r="I1080" s="170"/>
      <c r="J1080" s="170">
        <f>ROUND(I1080*H1080,2)</f>
        <v>0</v>
      </c>
      <c r="K1080" s="171"/>
      <c r="L1080" s="172"/>
      <c r="M1080" s="173" t="s">
        <v>1</v>
      </c>
      <c r="N1080" s="174" t="s">
        <v>39</v>
      </c>
      <c r="O1080" s="143">
        <v>0</v>
      </c>
      <c r="P1080" s="143">
        <f>O1080*H1080</f>
        <v>0</v>
      </c>
      <c r="Q1080" s="143">
        <v>0</v>
      </c>
      <c r="R1080" s="143">
        <f>Q1080*H1080</f>
        <v>0</v>
      </c>
      <c r="S1080" s="143">
        <v>0</v>
      </c>
      <c r="T1080" s="144">
        <f>S1080*H1080</f>
        <v>0</v>
      </c>
      <c r="AR1080" s="145" t="s">
        <v>170</v>
      </c>
      <c r="AT1080" s="145" t="s">
        <v>353</v>
      </c>
      <c r="AU1080" s="145" t="s">
        <v>84</v>
      </c>
      <c r="AY1080" s="16" t="s">
        <v>136</v>
      </c>
      <c r="BE1080" s="146">
        <f>IF(N1080="základní",J1080,0)</f>
        <v>0</v>
      </c>
      <c r="BF1080" s="146">
        <f>IF(N1080="snížená",J1080,0)</f>
        <v>0</v>
      </c>
      <c r="BG1080" s="146">
        <f>IF(N1080="zákl. přenesená",J1080,0)</f>
        <v>0</v>
      </c>
      <c r="BH1080" s="146">
        <f>IF(N1080="sníž. přenesená",J1080,0)</f>
        <v>0</v>
      </c>
      <c r="BI1080" s="146">
        <f>IF(N1080="nulová",J1080,0)</f>
        <v>0</v>
      </c>
      <c r="BJ1080" s="16" t="s">
        <v>82</v>
      </c>
      <c r="BK1080" s="146">
        <f>ROUND(I1080*H1080,2)</f>
        <v>0</v>
      </c>
      <c r="BL1080" s="16" t="s">
        <v>142</v>
      </c>
      <c r="BM1080" s="145" t="s">
        <v>916</v>
      </c>
    </row>
    <row r="1081" spans="2:65" s="12" customFormat="1">
      <c r="B1081" s="147"/>
      <c r="D1081" s="148" t="s">
        <v>144</v>
      </c>
      <c r="E1081" s="149" t="s">
        <v>1</v>
      </c>
      <c r="F1081" s="150" t="s">
        <v>145</v>
      </c>
      <c r="H1081" s="149" t="s">
        <v>1</v>
      </c>
      <c r="L1081" s="147"/>
      <c r="M1081" s="151"/>
      <c r="T1081" s="152"/>
      <c r="AT1081" s="149" t="s">
        <v>144</v>
      </c>
      <c r="AU1081" s="149" t="s">
        <v>84</v>
      </c>
      <c r="AV1081" s="12" t="s">
        <v>82</v>
      </c>
      <c r="AW1081" s="12" t="s">
        <v>32</v>
      </c>
      <c r="AX1081" s="12" t="s">
        <v>74</v>
      </c>
      <c r="AY1081" s="149" t="s">
        <v>136</v>
      </c>
    </row>
    <row r="1082" spans="2:65" s="12" customFormat="1">
      <c r="B1082" s="147"/>
      <c r="D1082" s="148" t="s">
        <v>144</v>
      </c>
      <c r="E1082" s="149" t="s">
        <v>1</v>
      </c>
      <c r="F1082" s="150" t="s">
        <v>895</v>
      </c>
      <c r="H1082" s="149" t="s">
        <v>1</v>
      </c>
      <c r="L1082" s="147"/>
      <c r="M1082" s="151"/>
      <c r="T1082" s="152"/>
      <c r="AT1082" s="149" t="s">
        <v>144</v>
      </c>
      <c r="AU1082" s="149" t="s">
        <v>84</v>
      </c>
      <c r="AV1082" s="12" t="s">
        <v>82</v>
      </c>
      <c r="AW1082" s="12" t="s">
        <v>32</v>
      </c>
      <c r="AX1082" s="12" t="s">
        <v>74</v>
      </c>
      <c r="AY1082" s="149" t="s">
        <v>136</v>
      </c>
    </row>
    <row r="1083" spans="2:65" s="13" customFormat="1">
      <c r="B1083" s="153"/>
      <c r="D1083" s="148" t="s">
        <v>144</v>
      </c>
      <c r="E1083" s="154" t="s">
        <v>1</v>
      </c>
      <c r="F1083" s="155" t="s">
        <v>150</v>
      </c>
      <c r="H1083" s="156">
        <v>3</v>
      </c>
      <c r="L1083" s="153"/>
      <c r="M1083" s="157"/>
      <c r="T1083" s="158"/>
      <c r="AT1083" s="154" t="s">
        <v>144</v>
      </c>
      <c r="AU1083" s="154" t="s">
        <v>84</v>
      </c>
      <c r="AV1083" s="13" t="s">
        <v>84</v>
      </c>
      <c r="AW1083" s="13" t="s">
        <v>32</v>
      </c>
      <c r="AX1083" s="13" t="s">
        <v>74</v>
      </c>
      <c r="AY1083" s="154" t="s">
        <v>136</v>
      </c>
    </row>
    <row r="1084" spans="2:65" s="14" customFormat="1">
      <c r="B1084" s="159"/>
      <c r="D1084" s="148" t="s">
        <v>144</v>
      </c>
      <c r="E1084" s="160" t="s">
        <v>1</v>
      </c>
      <c r="F1084" s="161" t="s">
        <v>146</v>
      </c>
      <c r="H1084" s="162">
        <v>3</v>
      </c>
      <c r="L1084" s="159"/>
      <c r="M1084" s="163"/>
      <c r="T1084" s="164"/>
      <c r="AT1084" s="160" t="s">
        <v>144</v>
      </c>
      <c r="AU1084" s="160" t="s">
        <v>84</v>
      </c>
      <c r="AV1084" s="14" t="s">
        <v>142</v>
      </c>
      <c r="AW1084" s="14" t="s">
        <v>32</v>
      </c>
      <c r="AX1084" s="14" t="s">
        <v>82</v>
      </c>
      <c r="AY1084" s="160" t="s">
        <v>136</v>
      </c>
    </row>
    <row r="1085" spans="2:65" s="1" customFormat="1" ht="14.4" customHeight="1">
      <c r="B1085" s="134"/>
      <c r="C1085" s="165" t="s">
        <v>917</v>
      </c>
      <c r="D1085" s="165" t="s">
        <v>353</v>
      </c>
      <c r="E1085" s="166" t="s">
        <v>918</v>
      </c>
      <c r="F1085" s="167" t="s">
        <v>919</v>
      </c>
      <c r="G1085" s="168" t="s">
        <v>141</v>
      </c>
      <c r="H1085" s="169">
        <v>5</v>
      </c>
      <c r="I1085" s="170"/>
      <c r="J1085" s="170">
        <f>ROUND(I1085*H1085,2)</f>
        <v>0</v>
      </c>
      <c r="K1085" s="171"/>
      <c r="L1085" s="172"/>
      <c r="M1085" s="173" t="s">
        <v>1</v>
      </c>
      <c r="N1085" s="174" t="s">
        <v>39</v>
      </c>
      <c r="O1085" s="143">
        <v>0</v>
      </c>
      <c r="P1085" s="143">
        <f>O1085*H1085</f>
        <v>0</v>
      </c>
      <c r="Q1085" s="143">
        <v>0</v>
      </c>
      <c r="R1085" s="143">
        <f>Q1085*H1085</f>
        <v>0</v>
      </c>
      <c r="S1085" s="143">
        <v>0</v>
      </c>
      <c r="T1085" s="144">
        <f>S1085*H1085</f>
        <v>0</v>
      </c>
      <c r="AR1085" s="145" t="s">
        <v>170</v>
      </c>
      <c r="AT1085" s="145" t="s">
        <v>353</v>
      </c>
      <c r="AU1085" s="145" t="s">
        <v>84</v>
      </c>
      <c r="AY1085" s="16" t="s">
        <v>136</v>
      </c>
      <c r="BE1085" s="146">
        <f>IF(N1085="základní",J1085,0)</f>
        <v>0</v>
      </c>
      <c r="BF1085" s="146">
        <f>IF(N1085="snížená",J1085,0)</f>
        <v>0</v>
      </c>
      <c r="BG1085" s="146">
        <f>IF(N1085="zákl. přenesená",J1085,0)</f>
        <v>0</v>
      </c>
      <c r="BH1085" s="146">
        <f>IF(N1085="sníž. přenesená",J1085,0)</f>
        <v>0</v>
      </c>
      <c r="BI1085" s="146">
        <f>IF(N1085="nulová",J1085,0)</f>
        <v>0</v>
      </c>
      <c r="BJ1085" s="16" t="s">
        <v>82</v>
      </c>
      <c r="BK1085" s="146">
        <f>ROUND(I1085*H1085,2)</f>
        <v>0</v>
      </c>
      <c r="BL1085" s="16" t="s">
        <v>142</v>
      </c>
      <c r="BM1085" s="145" t="s">
        <v>920</v>
      </c>
    </row>
    <row r="1086" spans="2:65" s="12" customFormat="1">
      <c r="B1086" s="147"/>
      <c r="D1086" s="148" t="s">
        <v>144</v>
      </c>
      <c r="E1086" s="149" t="s">
        <v>1</v>
      </c>
      <c r="F1086" s="150" t="s">
        <v>145</v>
      </c>
      <c r="H1086" s="149" t="s">
        <v>1</v>
      </c>
      <c r="L1086" s="147"/>
      <c r="M1086" s="151"/>
      <c r="T1086" s="152"/>
      <c r="AT1086" s="149" t="s">
        <v>144</v>
      </c>
      <c r="AU1086" s="149" t="s">
        <v>84</v>
      </c>
      <c r="AV1086" s="12" t="s">
        <v>82</v>
      </c>
      <c r="AW1086" s="12" t="s">
        <v>32</v>
      </c>
      <c r="AX1086" s="12" t="s">
        <v>74</v>
      </c>
      <c r="AY1086" s="149" t="s">
        <v>136</v>
      </c>
    </row>
    <row r="1087" spans="2:65" s="12" customFormat="1">
      <c r="B1087" s="147"/>
      <c r="D1087" s="148" t="s">
        <v>144</v>
      </c>
      <c r="E1087" s="149" t="s">
        <v>1</v>
      </c>
      <c r="F1087" s="150" t="s">
        <v>895</v>
      </c>
      <c r="H1087" s="149" t="s">
        <v>1</v>
      </c>
      <c r="L1087" s="147"/>
      <c r="M1087" s="151"/>
      <c r="T1087" s="152"/>
      <c r="AT1087" s="149" t="s">
        <v>144</v>
      </c>
      <c r="AU1087" s="149" t="s">
        <v>84</v>
      </c>
      <c r="AV1087" s="12" t="s">
        <v>82</v>
      </c>
      <c r="AW1087" s="12" t="s">
        <v>32</v>
      </c>
      <c r="AX1087" s="12" t="s">
        <v>74</v>
      </c>
      <c r="AY1087" s="149" t="s">
        <v>136</v>
      </c>
    </row>
    <row r="1088" spans="2:65" s="13" customFormat="1">
      <c r="B1088" s="153"/>
      <c r="D1088" s="148" t="s">
        <v>144</v>
      </c>
      <c r="E1088" s="154" t="s">
        <v>1</v>
      </c>
      <c r="F1088" s="155" t="s">
        <v>158</v>
      </c>
      <c r="H1088" s="156">
        <v>5</v>
      </c>
      <c r="L1088" s="153"/>
      <c r="M1088" s="157"/>
      <c r="T1088" s="158"/>
      <c r="AT1088" s="154" t="s">
        <v>144</v>
      </c>
      <c r="AU1088" s="154" t="s">
        <v>84</v>
      </c>
      <c r="AV1088" s="13" t="s">
        <v>84</v>
      </c>
      <c r="AW1088" s="13" t="s">
        <v>32</v>
      </c>
      <c r="AX1088" s="13" t="s">
        <v>74</v>
      </c>
      <c r="AY1088" s="154" t="s">
        <v>136</v>
      </c>
    </row>
    <row r="1089" spans="2:65" s="14" customFormat="1">
      <c r="B1089" s="159"/>
      <c r="D1089" s="148" t="s">
        <v>144</v>
      </c>
      <c r="E1089" s="160" t="s">
        <v>1</v>
      </c>
      <c r="F1089" s="161" t="s">
        <v>146</v>
      </c>
      <c r="H1089" s="162">
        <v>5</v>
      </c>
      <c r="L1089" s="159"/>
      <c r="M1089" s="163"/>
      <c r="T1089" s="164"/>
      <c r="AT1089" s="160" t="s">
        <v>144</v>
      </c>
      <c r="AU1089" s="160" t="s">
        <v>84</v>
      </c>
      <c r="AV1089" s="14" t="s">
        <v>142</v>
      </c>
      <c r="AW1089" s="14" t="s">
        <v>32</v>
      </c>
      <c r="AX1089" s="14" t="s">
        <v>82</v>
      </c>
      <c r="AY1089" s="160" t="s">
        <v>136</v>
      </c>
    </row>
    <row r="1090" spans="2:65" s="1" customFormat="1" ht="14.4" customHeight="1">
      <c r="B1090" s="134"/>
      <c r="C1090" s="165" t="s">
        <v>921</v>
      </c>
      <c r="D1090" s="165" t="s">
        <v>353</v>
      </c>
      <c r="E1090" s="166" t="s">
        <v>922</v>
      </c>
      <c r="F1090" s="167" t="s">
        <v>923</v>
      </c>
      <c r="G1090" s="168" t="s">
        <v>141</v>
      </c>
      <c r="H1090" s="169">
        <v>9</v>
      </c>
      <c r="I1090" s="170"/>
      <c r="J1090" s="170">
        <f>ROUND(I1090*H1090,2)</f>
        <v>0</v>
      </c>
      <c r="K1090" s="171"/>
      <c r="L1090" s="172"/>
      <c r="M1090" s="173" t="s">
        <v>1</v>
      </c>
      <c r="N1090" s="174" t="s">
        <v>39</v>
      </c>
      <c r="O1090" s="143">
        <v>0</v>
      </c>
      <c r="P1090" s="143">
        <f>O1090*H1090</f>
        <v>0</v>
      </c>
      <c r="Q1090" s="143">
        <v>0</v>
      </c>
      <c r="R1090" s="143">
        <f>Q1090*H1090</f>
        <v>0</v>
      </c>
      <c r="S1090" s="143">
        <v>0</v>
      </c>
      <c r="T1090" s="144">
        <f>S1090*H1090</f>
        <v>0</v>
      </c>
      <c r="AR1090" s="145" t="s">
        <v>170</v>
      </c>
      <c r="AT1090" s="145" t="s">
        <v>353</v>
      </c>
      <c r="AU1090" s="145" t="s">
        <v>84</v>
      </c>
      <c r="AY1090" s="16" t="s">
        <v>136</v>
      </c>
      <c r="BE1090" s="146">
        <f>IF(N1090="základní",J1090,0)</f>
        <v>0</v>
      </c>
      <c r="BF1090" s="146">
        <f>IF(N1090="snížená",J1090,0)</f>
        <v>0</v>
      </c>
      <c r="BG1090" s="146">
        <f>IF(N1090="zákl. přenesená",J1090,0)</f>
        <v>0</v>
      </c>
      <c r="BH1090" s="146">
        <f>IF(N1090="sníž. přenesená",J1090,0)</f>
        <v>0</v>
      </c>
      <c r="BI1090" s="146">
        <f>IF(N1090="nulová",J1090,0)</f>
        <v>0</v>
      </c>
      <c r="BJ1090" s="16" t="s">
        <v>82</v>
      </c>
      <c r="BK1090" s="146">
        <f>ROUND(I1090*H1090,2)</f>
        <v>0</v>
      </c>
      <c r="BL1090" s="16" t="s">
        <v>142</v>
      </c>
      <c r="BM1090" s="145" t="s">
        <v>924</v>
      </c>
    </row>
    <row r="1091" spans="2:65" s="12" customFormat="1">
      <c r="B1091" s="147"/>
      <c r="D1091" s="148" t="s">
        <v>144</v>
      </c>
      <c r="E1091" s="149" t="s">
        <v>1</v>
      </c>
      <c r="F1091" s="150" t="s">
        <v>145</v>
      </c>
      <c r="H1091" s="149" t="s">
        <v>1</v>
      </c>
      <c r="L1091" s="147"/>
      <c r="M1091" s="151"/>
      <c r="T1091" s="152"/>
      <c r="AT1091" s="149" t="s">
        <v>144</v>
      </c>
      <c r="AU1091" s="149" t="s">
        <v>84</v>
      </c>
      <c r="AV1091" s="12" t="s">
        <v>82</v>
      </c>
      <c r="AW1091" s="12" t="s">
        <v>32</v>
      </c>
      <c r="AX1091" s="12" t="s">
        <v>74</v>
      </c>
      <c r="AY1091" s="149" t="s">
        <v>136</v>
      </c>
    </row>
    <row r="1092" spans="2:65" s="12" customFormat="1">
      <c r="B1092" s="147"/>
      <c r="D1092" s="148" t="s">
        <v>144</v>
      </c>
      <c r="E1092" s="149" t="s">
        <v>1</v>
      </c>
      <c r="F1092" s="150" t="s">
        <v>895</v>
      </c>
      <c r="H1092" s="149" t="s">
        <v>1</v>
      </c>
      <c r="L1092" s="147"/>
      <c r="M1092" s="151"/>
      <c r="T1092" s="152"/>
      <c r="AT1092" s="149" t="s">
        <v>144</v>
      </c>
      <c r="AU1092" s="149" t="s">
        <v>84</v>
      </c>
      <c r="AV1092" s="12" t="s">
        <v>82</v>
      </c>
      <c r="AW1092" s="12" t="s">
        <v>32</v>
      </c>
      <c r="AX1092" s="12" t="s">
        <v>74</v>
      </c>
      <c r="AY1092" s="149" t="s">
        <v>136</v>
      </c>
    </row>
    <row r="1093" spans="2:65" s="13" customFormat="1">
      <c r="B1093" s="153"/>
      <c r="D1093" s="148" t="s">
        <v>144</v>
      </c>
      <c r="E1093" s="154" t="s">
        <v>1</v>
      </c>
      <c r="F1093" s="155" t="s">
        <v>174</v>
      </c>
      <c r="H1093" s="156">
        <v>9</v>
      </c>
      <c r="L1093" s="153"/>
      <c r="M1093" s="157"/>
      <c r="T1093" s="158"/>
      <c r="AT1093" s="154" t="s">
        <v>144</v>
      </c>
      <c r="AU1093" s="154" t="s">
        <v>84</v>
      </c>
      <c r="AV1093" s="13" t="s">
        <v>84</v>
      </c>
      <c r="AW1093" s="13" t="s">
        <v>32</v>
      </c>
      <c r="AX1093" s="13" t="s">
        <v>74</v>
      </c>
      <c r="AY1093" s="154" t="s">
        <v>136</v>
      </c>
    </row>
    <row r="1094" spans="2:65" s="14" customFormat="1">
      <c r="B1094" s="159"/>
      <c r="D1094" s="148" t="s">
        <v>144</v>
      </c>
      <c r="E1094" s="160" t="s">
        <v>1</v>
      </c>
      <c r="F1094" s="161" t="s">
        <v>146</v>
      </c>
      <c r="H1094" s="162">
        <v>9</v>
      </c>
      <c r="L1094" s="159"/>
      <c r="M1094" s="163"/>
      <c r="T1094" s="164"/>
      <c r="AT1094" s="160" t="s">
        <v>144</v>
      </c>
      <c r="AU1094" s="160" t="s">
        <v>84</v>
      </c>
      <c r="AV1094" s="14" t="s">
        <v>142</v>
      </c>
      <c r="AW1094" s="14" t="s">
        <v>32</v>
      </c>
      <c r="AX1094" s="14" t="s">
        <v>82</v>
      </c>
      <c r="AY1094" s="160" t="s">
        <v>136</v>
      </c>
    </row>
    <row r="1095" spans="2:65" s="1" customFormat="1" ht="14.4" customHeight="1">
      <c r="B1095" s="134"/>
      <c r="C1095" s="165" t="s">
        <v>925</v>
      </c>
      <c r="D1095" s="165" t="s">
        <v>353</v>
      </c>
      <c r="E1095" s="166" t="s">
        <v>926</v>
      </c>
      <c r="F1095" s="167" t="s">
        <v>927</v>
      </c>
      <c r="G1095" s="168" t="s">
        <v>141</v>
      </c>
      <c r="H1095" s="169">
        <v>2</v>
      </c>
      <c r="I1095" s="170"/>
      <c r="J1095" s="170">
        <f>ROUND(I1095*H1095,2)</f>
        <v>0</v>
      </c>
      <c r="K1095" s="171"/>
      <c r="L1095" s="172"/>
      <c r="M1095" s="173" t="s">
        <v>1</v>
      </c>
      <c r="N1095" s="174" t="s">
        <v>39</v>
      </c>
      <c r="O1095" s="143">
        <v>0</v>
      </c>
      <c r="P1095" s="143">
        <f>O1095*H1095</f>
        <v>0</v>
      </c>
      <c r="Q1095" s="143">
        <v>0</v>
      </c>
      <c r="R1095" s="143">
        <f>Q1095*H1095</f>
        <v>0</v>
      </c>
      <c r="S1095" s="143">
        <v>0</v>
      </c>
      <c r="T1095" s="144">
        <f>S1095*H1095</f>
        <v>0</v>
      </c>
      <c r="AR1095" s="145" t="s">
        <v>170</v>
      </c>
      <c r="AT1095" s="145" t="s">
        <v>353</v>
      </c>
      <c r="AU1095" s="145" t="s">
        <v>84</v>
      </c>
      <c r="AY1095" s="16" t="s">
        <v>136</v>
      </c>
      <c r="BE1095" s="146">
        <f>IF(N1095="základní",J1095,0)</f>
        <v>0</v>
      </c>
      <c r="BF1095" s="146">
        <f>IF(N1095="snížená",J1095,0)</f>
        <v>0</v>
      </c>
      <c r="BG1095" s="146">
        <f>IF(N1095="zákl. přenesená",J1095,0)</f>
        <v>0</v>
      </c>
      <c r="BH1095" s="146">
        <f>IF(N1095="sníž. přenesená",J1095,0)</f>
        <v>0</v>
      </c>
      <c r="BI1095" s="146">
        <f>IF(N1095="nulová",J1095,0)</f>
        <v>0</v>
      </c>
      <c r="BJ1095" s="16" t="s">
        <v>82</v>
      </c>
      <c r="BK1095" s="146">
        <f>ROUND(I1095*H1095,2)</f>
        <v>0</v>
      </c>
      <c r="BL1095" s="16" t="s">
        <v>142</v>
      </c>
      <c r="BM1095" s="145" t="s">
        <v>928</v>
      </c>
    </row>
    <row r="1096" spans="2:65" s="12" customFormat="1">
      <c r="B1096" s="147"/>
      <c r="D1096" s="148" t="s">
        <v>144</v>
      </c>
      <c r="E1096" s="149" t="s">
        <v>1</v>
      </c>
      <c r="F1096" s="150" t="s">
        <v>145</v>
      </c>
      <c r="H1096" s="149" t="s">
        <v>1</v>
      </c>
      <c r="L1096" s="147"/>
      <c r="M1096" s="151"/>
      <c r="T1096" s="152"/>
      <c r="AT1096" s="149" t="s">
        <v>144</v>
      </c>
      <c r="AU1096" s="149" t="s">
        <v>84</v>
      </c>
      <c r="AV1096" s="12" t="s">
        <v>82</v>
      </c>
      <c r="AW1096" s="12" t="s">
        <v>32</v>
      </c>
      <c r="AX1096" s="12" t="s">
        <v>74</v>
      </c>
      <c r="AY1096" s="149" t="s">
        <v>136</v>
      </c>
    </row>
    <row r="1097" spans="2:65" s="12" customFormat="1">
      <c r="B1097" s="147"/>
      <c r="D1097" s="148" t="s">
        <v>144</v>
      </c>
      <c r="E1097" s="149" t="s">
        <v>1</v>
      </c>
      <c r="F1097" s="150" t="s">
        <v>895</v>
      </c>
      <c r="H1097" s="149" t="s">
        <v>1</v>
      </c>
      <c r="L1097" s="147"/>
      <c r="M1097" s="151"/>
      <c r="T1097" s="152"/>
      <c r="AT1097" s="149" t="s">
        <v>144</v>
      </c>
      <c r="AU1097" s="149" t="s">
        <v>84</v>
      </c>
      <c r="AV1097" s="12" t="s">
        <v>82</v>
      </c>
      <c r="AW1097" s="12" t="s">
        <v>32</v>
      </c>
      <c r="AX1097" s="12" t="s">
        <v>74</v>
      </c>
      <c r="AY1097" s="149" t="s">
        <v>136</v>
      </c>
    </row>
    <row r="1098" spans="2:65" s="13" customFormat="1">
      <c r="B1098" s="153"/>
      <c r="D1098" s="148" t="s">
        <v>144</v>
      </c>
      <c r="E1098" s="154" t="s">
        <v>1</v>
      </c>
      <c r="F1098" s="155" t="s">
        <v>84</v>
      </c>
      <c r="H1098" s="156">
        <v>2</v>
      </c>
      <c r="L1098" s="153"/>
      <c r="M1098" s="157"/>
      <c r="T1098" s="158"/>
      <c r="AT1098" s="154" t="s">
        <v>144</v>
      </c>
      <c r="AU1098" s="154" t="s">
        <v>84</v>
      </c>
      <c r="AV1098" s="13" t="s">
        <v>84</v>
      </c>
      <c r="AW1098" s="13" t="s">
        <v>32</v>
      </c>
      <c r="AX1098" s="13" t="s">
        <v>74</v>
      </c>
      <c r="AY1098" s="154" t="s">
        <v>136</v>
      </c>
    </row>
    <row r="1099" spans="2:65" s="14" customFormat="1">
      <c r="B1099" s="159"/>
      <c r="D1099" s="148" t="s">
        <v>144</v>
      </c>
      <c r="E1099" s="160" t="s">
        <v>1</v>
      </c>
      <c r="F1099" s="161" t="s">
        <v>146</v>
      </c>
      <c r="H1099" s="162">
        <v>2</v>
      </c>
      <c r="L1099" s="159"/>
      <c r="M1099" s="163"/>
      <c r="T1099" s="164"/>
      <c r="AT1099" s="160" t="s">
        <v>144</v>
      </c>
      <c r="AU1099" s="160" t="s">
        <v>84</v>
      </c>
      <c r="AV1099" s="14" t="s">
        <v>142</v>
      </c>
      <c r="AW1099" s="14" t="s">
        <v>32</v>
      </c>
      <c r="AX1099" s="14" t="s">
        <v>82</v>
      </c>
      <c r="AY1099" s="160" t="s">
        <v>136</v>
      </c>
    </row>
    <row r="1100" spans="2:65" s="1" customFormat="1" ht="14.4" customHeight="1">
      <c r="B1100" s="134"/>
      <c r="C1100" s="165" t="s">
        <v>929</v>
      </c>
      <c r="D1100" s="165" t="s">
        <v>353</v>
      </c>
      <c r="E1100" s="166" t="s">
        <v>930</v>
      </c>
      <c r="F1100" s="167" t="s">
        <v>931</v>
      </c>
      <c r="G1100" s="168" t="s">
        <v>141</v>
      </c>
      <c r="H1100" s="169">
        <v>1</v>
      </c>
      <c r="I1100" s="170"/>
      <c r="J1100" s="170">
        <f>ROUND(I1100*H1100,2)</f>
        <v>0</v>
      </c>
      <c r="K1100" s="171"/>
      <c r="L1100" s="172"/>
      <c r="M1100" s="173" t="s">
        <v>1</v>
      </c>
      <c r="N1100" s="174" t="s">
        <v>39</v>
      </c>
      <c r="O1100" s="143">
        <v>0</v>
      </c>
      <c r="P1100" s="143">
        <f>O1100*H1100</f>
        <v>0</v>
      </c>
      <c r="Q1100" s="143">
        <v>0</v>
      </c>
      <c r="R1100" s="143">
        <f>Q1100*H1100</f>
        <v>0</v>
      </c>
      <c r="S1100" s="143">
        <v>0</v>
      </c>
      <c r="T1100" s="144">
        <f>S1100*H1100</f>
        <v>0</v>
      </c>
      <c r="AR1100" s="145" t="s">
        <v>170</v>
      </c>
      <c r="AT1100" s="145" t="s">
        <v>353</v>
      </c>
      <c r="AU1100" s="145" t="s">
        <v>84</v>
      </c>
      <c r="AY1100" s="16" t="s">
        <v>136</v>
      </c>
      <c r="BE1100" s="146">
        <f>IF(N1100="základní",J1100,0)</f>
        <v>0</v>
      </c>
      <c r="BF1100" s="146">
        <f>IF(N1100="snížená",J1100,0)</f>
        <v>0</v>
      </c>
      <c r="BG1100" s="146">
        <f>IF(N1100="zákl. přenesená",J1100,0)</f>
        <v>0</v>
      </c>
      <c r="BH1100" s="146">
        <f>IF(N1100="sníž. přenesená",J1100,0)</f>
        <v>0</v>
      </c>
      <c r="BI1100" s="146">
        <f>IF(N1100="nulová",J1100,0)</f>
        <v>0</v>
      </c>
      <c r="BJ1100" s="16" t="s">
        <v>82</v>
      </c>
      <c r="BK1100" s="146">
        <f>ROUND(I1100*H1100,2)</f>
        <v>0</v>
      </c>
      <c r="BL1100" s="16" t="s">
        <v>142</v>
      </c>
      <c r="BM1100" s="145" t="s">
        <v>932</v>
      </c>
    </row>
    <row r="1101" spans="2:65" s="12" customFormat="1">
      <c r="B1101" s="147"/>
      <c r="D1101" s="148" t="s">
        <v>144</v>
      </c>
      <c r="E1101" s="149" t="s">
        <v>1</v>
      </c>
      <c r="F1101" s="150" t="s">
        <v>145</v>
      </c>
      <c r="H1101" s="149" t="s">
        <v>1</v>
      </c>
      <c r="L1101" s="147"/>
      <c r="M1101" s="151"/>
      <c r="T1101" s="152"/>
      <c r="AT1101" s="149" t="s">
        <v>144</v>
      </c>
      <c r="AU1101" s="149" t="s">
        <v>84</v>
      </c>
      <c r="AV1101" s="12" t="s">
        <v>82</v>
      </c>
      <c r="AW1101" s="12" t="s">
        <v>32</v>
      </c>
      <c r="AX1101" s="12" t="s">
        <v>74</v>
      </c>
      <c r="AY1101" s="149" t="s">
        <v>136</v>
      </c>
    </row>
    <row r="1102" spans="2:65" s="12" customFormat="1">
      <c r="B1102" s="147"/>
      <c r="D1102" s="148" t="s">
        <v>144</v>
      </c>
      <c r="E1102" s="149" t="s">
        <v>1</v>
      </c>
      <c r="F1102" s="150" t="s">
        <v>895</v>
      </c>
      <c r="H1102" s="149" t="s">
        <v>1</v>
      </c>
      <c r="L1102" s="147"/>
      <c r="M1102" s="151"/>
      <c r="T1102" s="152"/>
      <c r="AT1102" s="149" t="s">
        <v>144</v>
      </c>
      <c r="AU1102" s="149" t="s">
        <v>84</v>
      </c>
      <c r="AV1102" s="12" t="s">
        <v>82</v>
      </c>
      <c r="AW1102" s="12" t="s">
        <v>32</v>
      </c>
      <c r="AX1102" s="12" t="s">
        <v>74</v>
      </c>
      <c r="AY1102" s="149" t="s">
        <v>136</v>
      </c>
    </row>
    <row r="1103" spans="2:65" s="13" customFormat="1">
      <c r="B1103" s="153"/>
      <c r="D1103" s="148" t="s">
        <v>144</v>
      </c>
      <c r="E1103" s="154" t="s">
        <v>1</v>
      </c>
      <c r="F1103" s="155" t="s">
        <v>82</v>
      </c>
      <c r="H1103" s="156">
        <v>1</v>
      </c>
      <c r="L1103" s="153"/>
      <c r="M1103" s="157"/>
      <c r="T1103" s="158"/>
      <c r="AT1103" s="154" t="s">
        <v>144</v>
      </c>
      <c r="AU1103" s="154" t="s">
        <v>84</v>
      </c>
      <c r="AV1103" s="13" t="s">
        <v>84</v>
      </c>
      <c r="AW1103" s="13" t="s">
        <v>32</v>
      </c>
      <c r="AX1103" s="13" t="s">
        <v>74</v>
      </c>
      <c r="AY1103" s="154" t="s">
        <v>136</v>
      </c>
    </row>
    <row r="1104" spans="2:65" s="14" customFormat="1">
      <c r="B1104" s="159"/>
      <c r="D1104" s="148" t="s">
        <v>144</v>
      </c>
      <c r="E1104" s="160" t="s">
        <v>1</v>
      </c>
      <c r="F1104" s="161" t="s">
        <v>146</v>
      </c>
      <c r="H1104" s="162">
        <v>1</v>
      </c>
      <c r="L1104" s="159"/>
      <c r="M1104" s="163"/>
      <c r="T1104" s="164"/>
      <c r="AT1104" s="160" t="s">
        <v>144</v>
      </c>
      <c r="AU1104" s="160" t="s">
        <v>84</v>
      </c>
      <c r="AV1104" s="14" t="s">
        <v>142</v>
      </c>
      <c r="AW1104" s="14" t="s">
        <v>32</v>
      </c>
      <c r="AX1104" s="14" t="s">
        <v>82</v>
      </c>
      <c r="AY1104" s="160" t="s">
        <v>136</v>
      </c>
    </row>
    <row r="1105" spans="2:65" s="1" customFormat="1" ht="14.4" customHeight="1">
      <c r="B1105" s="134"/>
      <c r="C1105" s="165" t="s">
        <v>933</v>
      </c>
      <c r="D1105" s="165" t="s">
        <v>353</v>
      </c>
      <c r="E1105" s="166" t="s">
        <v>934</v>
      </c>
      <c r="F1105" s="167" t="s">
        <v>935</v>
      </c>
      <c r="G1105" s="168" t="s">
        <v>141</v>
      </c>
      <c r="H1105" s="169">
        <v>39</v>
      </c>
      <c r="I1105" s="170"/>
      <c r="J1105" s="170">
        <f>ROUND(I1105*H1105,2)</f>
        <v>0</v>
      </c>
      <c r="K1105" s="171"/>
      <c r="L1105" s="172"/>
      <c r="M1105" s="173" t="s">
        <v>1</v>
      </c>
      <c r="N1105" s="174" t="s">
        <v>39</v>
      </c>
      <c r="O1105" s="143">
        <v>0</v>
      </c>
      <c r="P1105" s="143">
        <f>O1105*H1105</f>
        <v>0</v>
      </c>
      <c r="Q1105" s="143">
        <v>2E-3</v>
      </c>
      <c r="R1105" s="143">
        <f>Q1105*H1105</f>
        <v>7.8E-2</v>
      </c>
      <c r="S1105" s="143">
        <v>0</v>
      </c>
      <c r="T1105" s="144">
        <f>S1105*H1105</f>
        <v>0</v>
      </c>
      <c r="AR1105" s="145" t="s">
        <v>170</v>
      </c>
      <c r="AT1105" s="145" t="s">
        <v>353</v>
      </c>
      <c r="AU1105" s="145" t="s">
        <v>84</v>
      </c>
      <c r="AY1105" s="16" t="s">
        <v>136</v>
      </c>
      <c r="BE1105" s="146">
        <f>IF(N1105="základní",J1105,0)</f>
        <v>0</v>
      </c>
      <c r="BF1105" s="146">
        <f>IF(N1105="snížená",J1105,0)</f>
        <v>0</v>
      </c>
      <c r="BG1105" s="146">
        <f>IF(N1105="zákl. přenesená",J1105,0)</f>
        <v>0</v>
      </c>
      <c r="BH1105" s="146">
        <f>IF(N1105="sníž. přenesená",J1105,0)</f>
        <v>0</v>
      </c>
      <c r="BI1105" s="146">
        <f>IF(N1105="nulová",J1105,0)</f>
        <v>0</v>
      </c>
      <c r="BJ1105" s="16" t="s">
        <v>82</v>
      </c>
      <c r="BK1105" s="146">
        <f>ROUND(I1105*H1105,2)</f>
        <v>0</v>
      </c>
      <c r="BL1105" s="16" t="s">
        <v>142</v>
      </c>
      <c r="BM1105" s="145" t="s">
        <v>936</v>
      </c>
    </row>
    <row r="1106" spans="2:65" s="12" customFormat="1">
      <c r="B1106" s="147"/>
      <c r="D1106" s="148" t="s">
        <v>144</v>
      </c>
      <c r="E1106" s="149" t="s">
        <v>1</v>
      </c>
      <c r="F1106" s="150" t="s">
        <v>145</v>
      </c>
      <c r="H1106" s="149" t="s">
        <v>1</v>
      </c>
      <c r="L1106" s="147"/>
      <c r="M1106" s="151"/>
      <c r="T1106" s="152"/>
      <c r="AT1106" s="149" t="s">
        <v>144</v>
      </c>
      <c r="AU1106" s="149" t="s">
        <v>84</v>
      </c>
      <c r="AV1106" s="12" t="s">
        <v>82</v>
      </c>
      <c r="AW1106" s="12" t="s">
        <v>32</v>
      </c>
      <c r="AX1106" s="12" t="s">
        <v>74</v>
      </c>
      <c r="AY1106" s="149" t="s">
        <v>136</v>
      </c>
    </row>
    <row r="1107" spans="2:65" s="12" customFormat="1">
      <c r="B1107" s="147"/>
      <c r="D1107" s="148" t="s">
        <v>144</v>
      </c>
      <c r="E1107" s="149" t="s">
        <v>1</v>
      </c>
      <c r="F1107" s="150" t="s">
        <v>895</v>
      </c>
      <c r="H1107" s="149" t="s">
        <v>1</v>
      </c>
      <c r="L1107" s="147"/>
      <c r="M1107" s="151"/>
      <c r="T1107" s="152"/>
      <c r="AT1107" s="149" t="s">
        <v>144</v>
      </c>
      <c r="AU1107" s="149" t="s">
        <v>84</v>
      </c>
      <c r="AV1107" s="12" t="s">
        <v>82</v>
      </c>
      <c r="AW1107" s="12" t="s">
        <v>32</v>
      </c>
      <c r="AX1107" s="12" t="s">
        <v>74</v>
      </c>
      <c r="AY1107" s="149" t="s">
        <v>136</v>
      </c>
    </row>
    <row r="1108" spans="2:65" s="13" customFormat="1">
      <c r="B1108" s="153"/>
      <c r="D1108" s="148" t="s">
        <v>144</v>
      </c>
      <c r="E1108" s="154" t="s">
        <v>1</v>
      </c>
      <c r="F1108" s="155" t="s">
        <v>937</v>
      </c>
      <c r="H1108" s="156">
        <v>39</v>
      </c>
      <c r="L1108" s="153"/>
      <c r="M1108" s="157"/>
      <c r="T1108" s="158"/>
      <c r="AT1108" s="154" t="s">
        <v>144</v>
      </c>
      <c r="AU1108" s="154" t="s">
        <v>84</v>
      </c>
      <c r="AV1108" s="13" t="s">
        <v>84</v>
      </c>
      <c r="AW1108" s="13" t="s">
        <v>32</v>
      </c>
      <c r="AX1108" s="13" t="s">
        <v>74</v>
      </c>
      <c r="AY1108" s="154" t="s">
        <v>136</v>
      </c>
    </row>
    <row r="1109" spans="2:65" s="14" customFormat="1">
      <c r="B1109" s="159"/>
      <c r="D1109" s="148" t="s">
        <v>144</v>
      </c>
      <c r="E1109" s="160" t="s">
        <v>1</v>
      </c>
      <c r="F1109" s="161" t="s">
        <v>146</v>
      </c>
      <c r="H1109" s="162">
        <v>39</v>
      </c>
      <c r="L1109" s="159"/>
      <c r="M1109" s="163"/>
      <c r="T1109" s="164"/>
      <c r="AT1109" s="160" t="s">
        <v>144</v>
      </c>
      <c r="AU1109" s="160" t="s">
        <v>84</v>
      </c>
      <c r="AV1109" s="14" t="s">
        <v>142</v>
      </c>
      <c r="AW1109" s="14" t="s">
        <v>32</v>
      </c>
      <c r="AX1109" s="14" t="s">
        <v>82</v>
      </c>
      <c r="AY1109" s="160" t="s">
        <v>136</v>
      </c>
    </row>
    <row r="1110" spans="2:65" s="1" customFormat="1" ht="14.4" customHeight="1">
      <c r="B1110" s="134"/>
      <c r="C1110" s="135" t="s">
        <v>938</v>
      </c>
      <c r="D1110" s="135" t="s">
        <v>138</v>
      </c>
      <c r="E1110" s="136" t="s">
        <v>939</v>
      </c>
      <c r="F1110" s="137" t="s">
        <v>940</v>
      </c>
      <c r="G1110" s="138" t="s">
        <v>141</v>
      </c>
      <c r="H1110" s="139">
        <v>9</v>
      </c>
      <c r="I1110" s="140"/>
      <c r="J1110" s="140">
        <f>ROUND(I1110*H1110,2)</f>
        <v>0</v>
      </c>
      <c r="K1110" s="141"/>
      <c r="L1110" s="28"/>
      <c r="M1110" s="142" t="s">
        <v>1</v>
      </c>
      <c r="N1110" s="111" t="s">
        <v>39</v>
      </c>
      <c r="O1110" s="143">
        <v>1.6639999999999999</v>
      </c>
      <c r="P1110" s="143">
        <f>O1110*H1110</f>
        <v>14.975999999999999</v>
      </c>
      <c r="Q1110" s="143">
        <v>1.248E-2</v>
      </c>
      <c r="R1110" s="143">
        <f>Q1110*H1110</f>
        <v>0.11232</v>
      </c>
      <c r="S1110" s="143">
        <v>0</v>
      </c>
      <c r="T1110" s="144">
        <f>S1110*H1110</f>
        <v>0</v>
      </c>
      <c r="AR1110" s="145" t="s">
        <v>142</v>
      </c>
      <c r="AT1110" s="145" t="s">
        <v>138</v>
      </c>
      <c r="AU1110" s="145" t="s">
        <v>84</v>
      </c>
      <c r="AY1110" s="16" t="s">
        <v>136</v>
      </c>
      <c r="BE1110" s="146">
        <f>IF(N1110="základní",J1110,0)</f>
        <v>0</v>
      </c>
      <c r="BF1110" s="146">
        <f>IF(N1110="snížená",J1110,0)</f>
        <v>0</v>
      </c>
      <c r="BG1110" s="146">
        <f>IF(N1110="zákl. přenesená",J1110,0)</f>
        <v>0</v>
      </c>
      <c r="BH1110" s="146">
        <f>IF(N1110="sníž. přenesená",J1110,0)</f>
        <v>0</v>
      </c>
      <c r="BI1110" s="146">
        <f>IF(N1110="nulová",J1110,0)</f>
        <v>0</v>
      </c>
      <c r="BJ1110" s="16" t="s">
        <v>82</v>
      </c>
      <c r="BK1110" s="146">
        <f>ROUND(I1110*H1110,2)</f>
        <v>0</v>
      </c>
      <c r="BL1110" s="16" t="s">
        <v>142</v>
      </c>
      <c r="BM1110" s="145" t="s">
        <v>941</v>
      </c>
    </row>
    <row r="1111" spans="2:65" s="12" customFormat="1">
      <c r="B1111" s="147"/>
      <c r="D1111" s="148" t="s">
        <v>144</v>
      </c>
      <c r="E1111" s="149" t="s">
        <v>1</v>
      </c>
      <c r="F1111" s="150" t="s">
        <v>145</v>
      </c>
      <c r="H1111" s="149" t="s">
        <v>1</v>
      </c>
      <c r="L1111" s="147"/>
      <c r="M1111" s="151"/>
      <c r="T1111" s="152"/>
      <c r="AT1111" s="149" t="s">
        <v>144</v>
      </c>
      <c r="AU1111" s="149" t="s">
        <v>84</v>
      </c>
      <c r="AV1111" s="12" t="s">
        <v>82</v>
      </c>
      <c r="AW1111" s="12" t="s">
        <v>32</v>
      </c>
      <c r="AX1111" s="12" t="s">
        <v>74</v>
      </c>
      <c r="AY1111" s="149" t="s">
        <v>136</v>
      </c>
    </row>
    <row r="1112" spans="2:65" s="12" customFormat="1">
      <c r="B1112" s="147"/>
      <c r="D1112" s="148" t="s">
        <v>144</v>
      </c>
      <c r="E1112" s="149" t="s">
        <v>1</v>
      </c>
      <c r="F1112" s="150" t="s">
        <v>895</v>
      </c>
      <c r="H1112" s="149" t="s">
        <v>1</v>
      </c>
      <c r="L1112" s="147"/>
      <c r="M1112" s="151"/>
      <c r="T1112" s="152"/>
      <c r="AT1112" s="149" t="s">
        <v>144</v>
      </c>
      <c r="AU1112" s="149" t="s">
        <v>84</v>
      </c>
      <c r="AV1112" s="12" t="s">
        <v>82</v>
      </c>
      <c r="AW1112" s="12" t="s">
        <v>32</v>
      </c>
      <c r="AX1112" s="12" t="s">
        <v>74</v>
      </c>
      <c r="AY1112" s="149" t="s">
        <v>136</v>
      </c>
    </row>
    <row r="1113" spans="2:65" s="13" customFormat="1">
      <c r="B1113" s="153"/>
      <c r="D1113" s="148" t="s">
        <v>144</v>
      </c>
      <c r="E1113" s="154" t="s">
        <v>1</v>
      </c>
      <c r="F1113" s="155" t="s">
        <v>174</v>
      </c>
      <c r="H1113" s="156">
        <v>9</v>
      </c>
      <c r="L1113" s="153"/>
      <c r="M1113" s="157"/>
      <c r="T1113" s="158"/>
      <c r="AT1113" s="154" t="s">
        <v>144</v>
      </c>
      <c r="AU1113" s="154" t="s">
        <v>84</v>
      </c>
      <c r="AV1113" s="13" t="s">
        <v>84</v>
      </c>
      <c r="AW1113" s="13" t="s">
        <v>32</v>
      </c>
      <c r="AX1113" s="13" t="s">
        <v>74</v>
      </c>
      <c r="AY1113" s="154" t="s">
        <v>136</v>
      </c>
    </row>
    <row r="1114" spans="2:65" s="14" customFormat="1">
      <c r="B1114" s="159"/>
      <c r="D1114" s="148" t="s">
        <v>144</v>
      </c>
      <c r="E1114" s="160" t="s">
        <v>1</v>
      </c>
      <c r="F1114" s="161" t="s">
        <v>146</v>
      </c>
      <c r="H1114" s="162">
        <v>9</v>
      </c>
      <c r="L1114" s="159"/>
      <c r="M1114" s="163"/>
      <c r="T1114" s="164"/>
      <c r="AT1114" s="160" t="s">
        <v>144</v>
      </c>
      <c r="AU1114" s="160" t="s">
        <v>84</v>
      </c>
      <c r="AV1114" s="14" t="s">
        <v>142</v>
      </c>
      <c r="AW1114" s="14" t="s">
        <v>32</v>
      </c>
      <c r="AX1114" s="14" t="s">
        <v>82</v>
      </c>
      <c r="AY1114" s="160" t="s">
        <v>136</v>
      </c>
    </row>
    <row r="1115" spans="2:65" s="1" customFormat="1" ht="14.4" customHeight="1">
      <c r="B1115" s="134"/>
      <c r="C1115" s="165" t="s">
        <v>942</v>
      </c>
      <c r="D1115" s="165" t="s">
        <v>353</v>
      </c>
      <c r="E1115" s="166" t="s">
        <v>943</v>
      </c>
      <c r="F1115" s="167" t="s">
        <v>944</v>
      </c>
      <c r="G1115" s="168" t="s">
        <v>141</v>
      </c>
      <c r="H1115" s="169">
        <v>9</v>
      </c>
      <c r="I1115" s="170"/>
      <c r="J1115" s="170">
        <f>ROUND(I1115*H1115,2)</f>
        <v>0</v>
      </c>
      <c r="K1115" s="171"/>
      <c r="L1115" s="172"/>
      <c r="M1115" s="173" t="s">
        <v>1</v>
      </c>
      <c r="N1115" s="174" t="s">
        <v>39</v>
      </c>
      <c r="O1115" s="143">
        <v>0</v>
      </c>
      <c r="P1115" s="143">
        <f>O1115*H1115</f>
        <v>0</v>
      </c>
      <c r="Q1115" s="143">
        <v>0.54800000000000004</v>
      </c>
      <c r="R1115" s="143">
        <f>Q1115*H1115</f>
        <v>4.9320000000000004</v>
      </c>
      <c r="S1115" s="143">
        <v>0</v>
      </c>
      <c r="T1115" s="144">
        <f>S1115*H1115</f>
        <v>0</v>
      </c>
      <c r="AR1115" s="145" t="s">
        <v>170</v>
      </c>
      <c r="AT1115" s="145" t="s">
        <v>353</v>
      </c>
      <c r="AU1115" s="145" t="s">
        <v>84</v>
      </c>
      <c r="AY1115" s="16" t="s">
        <v>136</v>
      </c>
      <c r="BE1115" s="146">
        <f>IF(N1115="základní",J1115,0)</f>
        <v>0</v>
      </c>
      <c r="BF1115" s="146">
        <f>IF(N1115="snížená",J1115,0)</f>
        <v>0</v>
      </c>
      <c r="BG1115" s="146">
        <f>IF(N1115="zákl. přenesená",J1115,0)</f>
        <v>0</v>
      </c>
      <c r="BH1115" s="146">
        <f>IF(N1115="sníž. přenesená",J1115,0)</f>
        <v>0</v>
      </c>
      <c r="BI1115" s="146">
        <f>IF(N1115="nulová",J1115,0)</f>
        <v>0</v>
      </c>
      <c r="BJ1115" s="16" t="s">
        <v>82</v>
      </c>
      <c r="BK1115" s="146">
        <f>ROUND(I1115*H1115,2)</f>
        <v>0</v>
      </c>
      <c r="BL1115" s="16" t="s">
        <v>142</v>
      </c>
      <c r="BM1115" s="145" t="s">
        <v>945</v>
      </c>
    </row>
    <row r="1116" spans="2:65" s="12" customFormat="1">
      <c r="B1116" s="147"/>
      <c r="D1116" s="148" t="s">
        <v>144</v>
      </c>
      <c r="E1116" s="149" t="s">
        <v>1</v>
      </c>
      <c r="F1116" s="150" t="s">
        <v>145</v>
      </c>
      <c r="H1116" s="149" t="s">
        <v>1</v>
      </c>
      <c r="L1116" s="147"/>
      <c r="M1116" s="151"/>
      <c r="T1116" s="152"/>
      <c r="AT1116" s="149" t="s">
        <v>144</v>
      </c>
      <c r="AU1116" s="149" t="s">
        <v>84</v>
      </c>
      <c r="AV1116" s="12" t="s">
        <v>82</v>
      </c>
      <c r="AW1116" s="12" t="s">
        <v>32</v>
      </c>
      <c r="AX1116" s="12" t="s">
        <v>74</v>
      </c>
      <c r="AY1116" s="149" t="s">
        <v>136</v>
      </c>
    </row>
    <row r="1117" spans="2:65" s="12" customFormat="1">
      <c r="B1117" s="147"/>
      <c r="D1117" s="148" t="s">
        <v>144</v>
      </c>
      <c r="E1117" s="149" t="s">
        <v>1</v>
      </c>
      <c r="F1117" s="150" t="s">
        <v>895</v>
      </c>
      <c r="H1117" s="149" t="s">
        <v>1</v>
      </c>
      <c r="L1117" s="147"/>
      <c r="M1117" s="151"/>
      <c r="T1117" s="152"/>
      <c r="AT1117" s="149" t="s">
        <v>144</v>
      </c>
      <c r="AU1117" s="149" t="s">
        <v>84</v>
      </c>
      <c r="AV1117" s="12" t="s">
        <v>82</v>
      </c>
      <c r="AW1117" s="12" t="s">
        <v>32</v>
      </c>
      <c r="AX1117" s="12" t="s">
        <v>74</v>
      </c>
      <c r="AY1117" s="149" t="s">
        <v>136</v>
      </c>
    </row>
    <row r="1118" spans="2:65" s="13" customFormat="1">
      <c r="B1118" s="153"/>
      <c r="D1118" s="148" t="s">
        <v>144</v>
      </c>
      <c r="E1118" s="154" t="s">
        <v>1</v>
      </c>
      <c r="F1118" s="155" t="s">
        <v>174</v>
      </c>
      <c r="H1118" s="156">
        <v>9</v>
      </c>
      <c r="L1118" s="153"/>
      <c r="M1118" s="157"/>
      <c r="T1118" s="158"/>
      <c r="AT1118" s="154" t="s">
        <v>144</v>
      </c>
      <c r="AU1118" s="154" t="s">
        <v>84</v>
      </c>
      <c r="AV1118" s="13" t="s">
        <v>84</v>
      </c>
      <c r="AW1118" s="13" t="s">
        <v>32</v>
      </c>
      <c r="AX1118" s="13" t="s">
        <v>74</v>
      </c>
      <c r="AY1118" s="154" t="s">
        <v>136</v>
      </c>
    </row>
    <row r="1119" spans="2:65" s="14" customFormat="1">
      <c r="B1119" s="159"/>
      <c r="D1119" s="148" t="s">
        <v>144</v>
      </c>
      <c r="E1119" s="160" t="s">
        <v>1</v>
      </c>
      <c r="F1119" s="161" t="s">
        <v>146</v>
      </c>
      <c r="H1119" s="162">
        <v>9</v>
      </c>
      <c r="L1119" s="159"/>
      <c r="M1119" s="163"/>
      <c r="T1119" s="164"/>
      <c r="AT1119" s="160" t="s">
        <v>144</v>
      </c>
      <c r="AU1119" s="160" t="s">
        <v>84</v>
      </c>
      <c r="AV1119" s="14" t="s">
        <v>142</v>
      </c>
      <c r="AW1119" s="14" t="s">
        <v>32</v>
      </c>
      <c r="AX1119" s="14" t="s">
        <v>82</v>
      </c>
      <c r="AY1119" s="160" t="s">
        <v>136</v>
      </c>
    </row>
    <row r="1120" spans="2:65" s="1" customFormat="1" ht="14.4" customHeight="1">
      <c r="B1120" s="134"/>
      <c r="C1120" s="135" t="s">
        <v>946</v>
      </c>
      <c r="D1120" s="135" t="s">
        <v>138</v>
      </c>
      <c r="E1120" s="136" t="s">
        <v>947</v>
      </c>
      <c r="F1120" s="137" t="s">
        <v>948</v>
      </c>
      <c r="G1120" s="138" t="s">
        <v>141</v>
      </c>
      <c r="H1120" s="139">
        <v>18</v>
      </c>
      <c r="I1120" s="140"/>
      <c r="J1120" s="140">
        <f>ROUND(I1120*H1120,2)</f>
        <v>0</v>
      </c>
      <c r="K1120" s="141"/>
      <c r="L1120" s="28"/>
      <c r="M1120" s="142" t="s">
        <v>1</v>
      </c>
      <c r="N1120" s="111" t="s">
        <v>39</v>
      </c>
      <c r="O1120" s="143">
        <v>2.08</v>
      </c>
      <c r="P1120" s="143">
        <f>O1120*H1120</f>
        <v>37.44</v>
      </c>
      <c r="Q1120" s="143">
        <v>2.8539999999999999E-2</v>
      </c>
      <c r="R1120" s="143">
        <f>Q1120*H1120</f>
        <v>0.51371999999999995</v>
      </c>
      <c r="S1120" s="143">
        <v>0</v>
      </c>
      <c r="T1120" s="144">
        <f>S1120*H1120</f>
        <v>0</v>
      </c>
      <c r="AR1120" s="145" t="s">
        <v>142</v>
      </c>
      <c r="AT1120" s="145" t="s">
        <v>138</v>
      </c>
      <c r="AU1120" s="145" t="s">
        <v>84</v>
      </c>
      <c r="AY1120" s="16" t="s">
        <v>136</v>
      </c>
      <c r="BE1120" s="146">
        <f>IF(N1120="základní",J1120,0)</f>
        <v>0</v>
      </c>
      <c r="BF1120" s="146">
        <f>IF(N1120="snížená",J1120,0)</f>
        <v>0</v>
      </c>
      <c r="BG1120" s="146">
        <f>IF(N1120="zákl. přenesená",J1120,0)</f>
        <v>0</v>
      </c>
      <c r="BH1120" s="146">
        <f>IF(N1120="sníž. přenesená",J1120,0)</f>
        <v>0</v>
      </c>
      <c r="BI1120" s="146">
        <f>IF(N1120="nulová",J1120,0)</f>
        <v>0</v>
      </c>
      <c r="BJ1120" s="16" t="s">
        <v>82</v>
      </c>
      <c r="BK1120" s="146">
        <f>ROUND(I1120*H1120,2)</f>
        <v>0</v>
      </c>
      <c r="BL1120" s="16" t="s">
        <v>142</v>
      </c>
      <c r="BM1120" s="145" t="s">
        <v>949</v>
      </c>
    </row>
    <row r="1121" spans="2:65" s="12" customFormat="1">
      <c r="B1121" s="147"/>
      <c r="D1121" s="148" t="s">
        <v>144</v>
      </c>
      <c r="E1121" s="149" t="s">
        <v>1</v>
      </c>
      <c r="F1121" s="150" t="s">
        <v>145</v>
      </c>
      <c r="H1121" s="149" t="s">
        <v>1</v>
      </c>
      <c r="L1121" s="147"/>
      <c r="M1121" s="151"/>
      <c r="T1121" s="152"/>
      <c r="AT1121" s="149" t="s">
        <v>144</v>
      </c>
      <c r="AU1121" s="149" t="s">
        <v>84</v>
      </c>
      <c r="AV1121" s="12" t="s">
        <v>82</v>
      </c>
      <c r="AW1121" s="12" t="s">
        <v>32</v>
      </c>
      <c r="AX1121" s="12" t="s">
        <v>74</v>
      </c>
      <c r="AY1121" s="149" t="s">
        <v>136</v>
      </c>
    </row>
    <row r="1122" spans="2:65" s="12" customFormat="1">
      <c r="B1122" s="147"/>
      <c r="D1122" s="148" t="s">
        <v>144</v>
      </c>
      <c r="E1122" s="149" t="s">
        <v>1</v>
      </c>
      <c r="F1122" s="150" t="s">
        <v>895</v>
      </c>
      <c r="H1122" s="149" t="s">
        <v>1</v>
      </c>
      <c r="L1122" s="147"/>
      <c r="M1122" s="151"/>
      <c r="T1122" s="152"/>
      <c r="AT1122" s="149" t="s">
        <v>144</v>
      </c>
      <c r="AU1122" s="149" t="s">
        <v>84</v>
      </c>
      <c r="AV1122" s="12" t="s">
        <v>82</v>
      </c>
      <c r="AW1122" s="12" t="s">
        <v>32</v>
      </c>
      <c r="AX1122" s="12" t="s">
        <v>74</v>
      </c>
      <c r="AY1122" s="149" t="s">
        <v>136</v>
      </c>
    </row>
    <row r="1123" spans="2:65" s="13" customFormat="1">
      <c r="B1123" s="153"/>
      <c r="D1123" s="148" t="s">
        <v>144</v>
      </c>
      <c r="E1123" s="154" t="s">
        <v>1</v>
      </c>
      <c r="F1123" s="155" t="s">
        <v>950</v>
      </c>
      <c r="H1123" s="156">
        <v>18</v>
      </c>
      <c r="L1123" s="153"/>
      <c r="M1123" s="157"/>
      <c r="T1123" s="158"/>
      <c r="AT1123" s="154" t="s">
        <v>144</v>
      </c>
      <c r="AU1123" s="154" t="s">
        <v>84</v>
      </c>
      <c r="AV1123" s="13" t="s">
        <v>84</v>
      </c>
      <c r="AW1123" s="13" t="s">
        <v>32</v>
      </c>
      <c r="AX1123" s="13" t="s">
        <v>74</v>
      </c>
      <c r="AY1123" s="154" t="s">
        <v>136</v>
      </c>
    </row>
    <row r="1124" spans="2:65" s="14" customFormat="1">
      <c r="B1124" s="159"/>
      <c r="D1124" s="148" t="s">
        <v>144</v>
      </c>
      <c r="E1124" s="160" t="s">
        <v>1</v>
      </c>
      <c r="F1124" s="161" t="s">
        <v>146</v>
      </c>
      <c r="H1124" s="162">
        <v>18</v>
      </c>
      <c r="L1124" s="159"/>
      <c r="M1124" s="163"/>
      <c r="T1124" s="164"/>
      <c r="AT1124" s="160" t="s">
        <v>144</v>
      </c>
      <c r="AU1124" s="160" t="s">
        <v>84</v>
      </c>
      <c r="AV1124" s="14" t="s">
        <v>142</v>
      </c>
      <c r="AW1124" s="14" t="s">
        <v>32</v>
      </c>
      <c r="AX1124" s="14" t="s">
        <v>82</v>
      </c>
      <c r="AY1124" s="160" t="s">
        <v>136</v>
      </c>
    </row>
    <row r="1125" spans="2:65" s="1" customFormat="1" ht="14.4" customHeight="1">
      <c r="B1125" s="134"/>
      <c r="C1125" s="165" t="s">
        <v>951</v>
      </c>
      <c r="D1125" s="165" t="s">
        <v>353</v>
      </c>
      <c r="E1125" s="166" t="s">
        <v>952</v>
      </c>
      <c r="F1125" s="167" t="s">
        <v>953</v>
      </c>
      <c r="G1125" s="168" t="s">
        <v>141</v>
      </c>
      <c r="H1125" s="169">
        <v>2</v>
      </c>
      <c r="I1125" s="170"/>
      <c r="J1125" s="170">
        <f>ROUND(I1125*H1125,2)</f>
        <v>0</v>
      </c>
      <c r="K1125" s="171"/>
      <c r="L1125" s="172"/>
      <c r="M1125" s="173" t="s">
        <v>1</v>
      </c>
      <c r="N1125" s="174" t="s">
        <v>39</v>
      </c>
      <c r="O1125" s="143">
        <v>0</v>
      </c>
      <c r="P1125" s="143">
        <f>O1125*H1125</f>
        <v>0</v>
      </c>
      <c r="Q1125" s="143">
        <v>1.23</v>
      </c>
      <c r="R1125" s="143">
        <f>Q1125*H1125</f>
        <v>2.46</v>
      </c>
      <c r="S1125" s="143">
        <v>0</v>
      </c>
      <c r="T1125" s="144">
        <f>S1125*H1125</f>
        <v>0</v>
      </c>
      <c r="AR1125" s="145" t="s">
        <v>170</v>
      </c>
      <c r="AT1125" s="145" t="s">
        <v>353</v>
      </c>
      <c r="AU1125" s="145" t="s">
        <v>84</v>
      </c>
      <c r="AY1125" s="16" t="s">
        <v>136</v>
      </c>
      <c r="BE1125" s="146">
        <f>IF(N1125="základní",J1125,0)</f>
        <v>0</v>
      </c>
      <c r="BF1125" s="146">
        <f>IF(N1125="snížená",J1125,0)</f>
        <v>0</v>
      </c>
      <c r="BG1125" s="146">
        <f>IF(N1125="zákl. přenesená",J1125,0)</f>
        <v>0</v>
      </c>
      <c r="BH1125" s="146">
        <f>IF(N1125="sníž. přenesená",J1125,0)</f>
        <v>0</v>
      </c>
      <c r="BI1125" s="146">
        <f>IF(N1125="nulová",J1125,0)</f>
        <v>0</v>
      </c>
      <c r="BJ1125" s="16" t="s">
        <v>82</v>
      </c>
      <c r="BK1125" s="146">
        <f>ROUND(I1125*H1125,2)</f>
        <v>0</v>
      </c>
      <c r="BL1125" s="16" t="s">
        <v>142</v>
      </c>
      <c r="BM1125" s="145" t="s">
        <v>954</v>
      </c>
    </row>
    <row r="1126" spans="2:65" s="12" customFormat="1">
      <c r="B1126" s="147"/>
      <c r="D1126" s="148" t="s">
        <v>144</v>
      </c>
      <c r="E1126" s="149" t="s">
        <v>1</v>
      </c>
      <c r="F1126" s="150" t="s">
        <v>145</v>
      </c>
      <c r="H1126" s="149" t="s">
        <v>1</v>
      </c>
      <c r="L1126" s="147"/>
      <c r="M1126" s="151"/>
      <c r="T1126" s="152"/>
      <c r="AT1126" s="149" t="s">
        <v>144</v>
      </c>
      <c r="AU1126" s="149" t="s">
        <v>84</v>
      </c>
      <c r="AV1126" s="12" t="s">
        <v>82</v>
      </c>
      <c r="AW1126" s="12" t="s">
        <v>32</v>
      </c>
      <c r="AX1126" s="12" t="s">
        <v>74</v>
      </c>
      <c r="AY1126" s="149" t="s">
        <v>136</v>
      </c>
    </row>
    <row r="1127" spans="2:65" s="12" customFormat="1">
      <c r="B1127" s="147"/>
      <c r="D1127" s="148" t="s">
        <v>144</v>
      </c>
      <c r="E1127" s="149" t="s">
        <v>1</v>
      </c>
      <c r="F1127" s="150" t="s">
        <v>895</v>
      </c>
      <c r="H1127" s="149" t="s">
        <v>1</v>
      </c>
      <c r="L1127" s="147"/>
      <c r="M1127" s="151"/>
      <c r="T1127" s="152"/>
      <c r="AT1127" s="149" t="s">
        <v>144</v>
      </c>
      <c r="AU1127" s="149" t="s">
        <v>84</v>
      </c>
      <c r="AV1127" s="12" t="s">
        <v>82</v>
      </c>
      <c r="AW1127" s="12" t="s">
        <v>32</v>
      </c>
      <c r="AX1127" s="12" t="s">
        <v>74</v>
      </c>
      <c r="AY1127" s="149" t="s">
        <v>136</v>
      </c>
    </row>
    <row r="1128" spans="2:65" s="13" customFormat="1">
      <c r="B1128" s="153"/>
      <c r="D1128" s="148" t="s">
        <v>144</v>
      </c>
      <c r="E1128" s="154" t="s">
        <v>1</v>
      </c>
      <c r="F1128" s="155" t="s">
        <v>157</v>
      </c>
      <c r="H1128" s="156">
        <v>2</v>
      </c>
      <c r="L1128" s="153"/>
      <c r="M1128" s="157"/>
      <c r="T1128" s="158"/>
      <c r="AT1128" s="154" t="s">
        <v>144</v>
      </c>
      <c r="AU1128" s="154" t="s">
        <v>84</v>
      </c>
      <c r="AV1128" s="13" t="s">
        <v>84</v>
      </c>
      <c r="AW1128" s="13" t="s">
        <v>32</v>
      </c>
      <c r="AX1128" s="13" t="s">
        <v>74</v>
      </c>
      <c r="AY1128" s="154" t="s">
        <v>136</v>
      </c>
    </row>
    <row r="1129" spans="2:65" s="14" customFormat="1">
      <c r="B1129" s="159"/>
      <c r="D1129" s="148" t="s">
        <v>144</v>
      </c>
      <c r="E1129" s="160" t="s">
        <v>1</v>
      </c>
      <c r="F1129" s="161" t="s">
        <v>146</v>
      </c>
      <c r="H1129" s="162">
        <v>2</v>
      </c>
      <c r="L1129" s="159"/>
      <c r="M1129" s="163"/>
      <c r="T1129" s="164"/>
      <c r="AT1129" s="160" t="s">
        <v>144</v>
      </c>
      <c r="AU1129" s="160" t="s">
        <v>84</v>
      </c>
      <c r="AV1129" s="14" t="s">
        <v>142</v>
      </c>
      <c r="AW1129" s="14" t="s">
        <v>32</v>
      </c>
      <c r="AX1129" s="14" t="s">
        <v>82</v>
      </c>
      <c r="AY1129" s="160" t="s">
        <v>136</v>
      </c>
    </row>
    <row r="1130" spans="2:65" s="1" customFormat="1" ht="14.4" customHeight="1">
      <c r="B1130" s="134"/>
      <c r="C1130" s="165" t="s">
        <v>955</v>
      </c>
      <c r="D1130" s="165" t="s">
        <v>353</v>
      </c>
      <c r="E1130" s="166" t="s">
        <v>956</v>
      </c>
      <c r="F1130" s="167" t="s">
        <v>957</v>
      </c>
      <c r="G1130" s="168" t="s">
        <v>141</v>
      </c>
      <c r="H1130" s="169">
        <v>1</v>
      </c>
      <c r="I1130" s="170"/>
      <c r="J1130" s="170">
        <f>ROUND(I1130*H1130,2)</f>
        <v>0</v>
      </c>
      <c r="K1130" s="171"/>
      <c r="L1130" s="172"/>
      <c r="M1130" s="173" t="s">
        <v>1</v>
      </c>
      <c r="N1130" s="174" t="s">
        <v>39</v>
      </c>
      <c r="O1130" s="143">
        <v>0</v>
      </c>
      <c r="P1130" s="143">
        <f>O1130*H1130</f>
        <v>0</v>
      </c>
      <c r="Q1130" s="143">
        <v>1.87</v>
      </c>
      <c r="R1130" s="143">
        <f>Q1130*H1130</f>
        <v>1.87</v>
      </c>
      <c r="S1130" s="143">
        <v>0</v>
      </c>
      <c r="T1130" s="144">
        <f>S1130*H1130</f>
        <v>0</v>
      </c>
      <c r="AR1130" s="145" t="s">
        <v>170</v>
      </c>
      <c r="AT1130" s="145" t="s">
        <v>353</v>
      </c>
      <c r="AU1130" s="145" t="s">
        <v>84</v>
      </c>
      <c r="AY1130" s="16" t="s">
        <v>136</v>
      </c>
      <c r="BE1130" s="146">
        <f>IF(N1130="základní",J1130,0)</f>
        <v>0</v>
      </c>
      <c r="BF1130" s="146">
        <f>IF(N1130="snížená",J1130,0)</f>
        <v>0</v>
      </c>
      <c r="BG1130" s="146">
        <f>IF(N1130="zákl. přenesená",J1130,0)</f>
        <v>0</v>
      </c>
      <c r="BH1130" s="146">
        <f>IF(N1130="sníž. přenesená",J1130,0)</f>
        <v>0</v>
      </c>
      <c r="BI1130" s="146">
        <f>IF(N1130="nulová",J1130,0)</f>
        <v>0</v>
      </c>
      <c r="BJ1130" s="16" t="s">
        <v>82</v>
      </c>
      <c r="BK1130" s="146">
        <f>ROUND(I1130*H1130,2)</f>
        <v>0</v>
      </c>
      <c r="BL1130" s="16" t="s">
        <v>142</v>
      </c>
      <c r="BM1130" s="145" t="s">
        <v>958</v>
      </c>
    </row>
    <row r="1131" spans="2:65" s="12" customFormat="1">
      <c r="B1131" s="147"/>
      <c r="D1131" s="148" t="s">
        <v>144</v>
      </c>
      <c r="E1131" s="149" t="s">
        <v>1</v>
      </c>
      <c r="F1131" s="150" t="s">
        <v>145</v>
      </c>
      <c r="H1131" s="149" t="s">
        <v>1</v>
      </c>
      <c r="L1131" s="147"/>
      <c r="M1131" s="151"/>
      <c r="T1131" s="152"/>
      <c r="AT1131" s="149" t="s">
        <v>144</v>
      </c>
      <c r="AU1131" s="149" t="s">
        <v>84</v>
      </c>
      <c r="AV1131" s="12" t="s">
        <v>82</v>
      </c>
      <c r="AW1131" s="12" t="s">
        <v>32</v>
      </c>
      <c r="AX1131" s="12" t="s">
        <v>74</v>
      </c>
      <c r="AY1131" s="149" t="s">
        <v>136</v>
      </c>
    </row>
    <row r="1132" spans="2:65" s="12" customFormat="1">
      <c r="B1132" s="147"/>
      <c r="D1132" s="148" t="s">
        <v>144</v>
      </c>
      <c r="E1132" s="149" t="s">
        <v>1</v>
      </c>
      <c r="F1132" s="150" t="s">
        <v>895</v>
      </c>
      <c r="H1132" s="149" t="s">
        <v>1</v>
      </c>
      <c r="L1132" s="147"/>
      <c r="M1132" s="151"/>
      <c r="T1132" s="152"/>
      <c r="AT1132" s="149" t="s">
        <v>144</v>
      </c>
      <c r="AU1132" s="149" t="s">
        <v>84</v>
      </c>
      <c r="AV1132" s="12" t="s">
        <v>82</v>
      </c>
      <c r="AW1132" s="12" t="s">
        <v>32</v>
      </c>
      <c r="AX1132" s="12" t="s">
        <v>74</v>
      </c>
      <c r="AY1132" s="149" t="s">
        <v>136</v>
      </c>
    </row>
    <row r="1133" spans="2:65" s="13" customFormat="1">
      <c r="B1133" s="153"/>
      <c r="D1133" s="148" t="s">
        <v>144</v>
      </c>
      <c r="E1133" s="154" t="s">
        <v>1</v>
      </c>
      <c r="F1133" s="155" t="s">
        <v>82</v>
      </c>
      <c r="H1133" s="156">
        <v>1</v>
      </c>
      <c r="L1133" s="153"/>
      <c r="M1133" s="157"/>
      <c r="T1133" s="158"/>
      <c r="AT1133" s="154" t="s">
        <v>144</v>
      </c>
      <c r="AU1133" s="154" t="s">
        <v>84</v>
      </c>
      <c r="AV1133" s="13" t="s">
        <v>84</v>
      </c>
      <c r="AW1133" s="13" t="s">
        <v>32</v>
      </c>
      <c r="AX1133" s="13" t="s">
        <v>74</v>
      </c>
      <c r="AY1133" s="154" t="s">
        <v>136</v>
      </c>
    </row>
    <row r="1134" spans="2:65" s="14" customFormat="1">
      <c r="B1134" s="159"/>
      <c r="D1134" s="148" t="s">
        <v>144</v>
      </c>
      <c r="E1134" s="160" t="s">
        <v>1</v>
      </c>
      <c r="F1134" s="161" t="s">
        <v>146</v>
      </c>
      <c r="H1134" s="162">
        <v>1</v>
      </c>
      <c r="L1134" s="159"/>
      <c r="M1134" s="163"/>
      <c r="T1134" s="164"/>
      <c r="AT1134" s="160" t="s">
        <v>144</v>
      </c>
      <c r="AU1134" s="160" t="s">
        <v>84</v>
      </c>
      <c r="AV1134" s="14" t="s">
        <v>142</v>
      </c>
      <c r="AW1134" s="14" t="s">
        <v>32</v>
      </c>
      <c r="AX1134" s="14" t="s">
        <v>82</v>
      </c>
      <c r="AY1134" s="160" t="s">
        <v>136</v>
      </c>
    </row>
    <row r="1135" spans="2:65" s="1" customFormat="1" ht="14.4" customHeight="1">
      <c r="B1135" s="134"/>
      <c r="C1135" s="165" t="s">
        <v>959</v>
      </c>
      <c r="D1135" s="165" t="s">
        <v>353</v>
      </c>
      <c r="E1135" s="166" t="s">
        <v>960</v>
      </c>
      <c r="F1135" s="167" t="s">
        <v>961</v>
      </c>
      <c r="G1135" s="168" t="s">
        <v>141</v>
      </c>
      <c r="H1135" s="169">
        <v>15</v>
      </c>
      <c r="I1135" s="170"/>
      <c r="J1135" s="170">
        <f>ROUND(I1135*H1135,2)</f>
        <v>0</v>
      </c>
      <c r="K1135" s="171"/>
      <c r="L1135" s="172"/>
      <c r="M1135" s="173" t="s">
        <v>1</v>
      </c>
      <c r="N1135" s="174" t="s">
        <v>39</v>
      </c>
      <c r="O1135" s="143">
        <v>0</v>
      </c>
      <c r="P1135" s="143">
        <f>O1135*H1135</f>
        <v>0</v>
      </c>
      <c r="Q1135" s="143">
        <v>2.1</v>
      </c>
      <c r="R1135" s="143">
        <f>Q1135*H1135</f>
        <v>31.5</v>
      </c>
      <c r="S1135" s="143">
        <v>0</v>
      </c>
      <c r="T1135" s="144">
        <f>S1135*H1135</f>
        <v>0</v>
      </c>
      <c r="AR1135" s="145" t="s">
        <v>170</v>
      </c>
      <c r="AT1135" s="145" t="s">
        <v>353</v>
      </c>
      <c r="AU1135" s="145" t="s">
        <v>84</v>
      </c>
      <c r="AY1135" s="16" t="s">
        <v>136</v>
      </c>
      <c r="BE1135" s="146">
        <f>IF(N1135="základní",J1135,0)</f>
        <v>0</v>
      </c>
      <c r="BF1135" s="146">
        <f>IF(N1135="snížená",J1135,0)</f>
        <v>0</v>
      </c>
      <c r="BG1135" s="146">
        <f>IF(N1135="zákl. přenesená",J1135,0)</f>
        <v>0</v>
      </c>
      <c r="BH1135" s="146">
        <f>IF(N1135="sníž. přenesená",J1135,0)</f>
        <v>0</v>
      </c>
      <c r="BI1135" s="146">
        <f>IF(N1135="nulová",J1135,0)</f>
        <v>0</v>
      </c>
      <c r="BJ1135" s="16" t="s">
        <v>82</v>
      </c>
      <c r="BK1135" s="146">
        <f>ROUND(I1135*H1135,2)</f>
        <v>0</v>
      </c>
      <c r="BL1135" s="16" t="s">
        <v>142</v>
      </c>
      <c r="BM1135" s="145" t="s">
        <v>962</v>
      </c>
    </row>
    <row r="1136" spans="2:65" s="12" customFormat="1">
      <c r="B1136" s="147"/>
      <c r="D1136" s="148" t="s">
        <v>144</v>
      </c>
      <c r="E1136" s="149" t="s">
        <v>1</v>
      </c>
      <c r="F1136" s="150" t="s">
        <v>145</v>
      </c>
      <c r="H1136" s="149" t="s">
        <v>1</v>
      </c>
      <c r="L1136" s="147"/>
      <c r="M1136" s="151"/>
      <c r="T1136" s="152"/>
      <c r="AT1136" s="149" t="s">
        <v>144</v>
      </c>
      <c r="AU1136" s="149" t="s">
        <v>84</v>
      </c>
      <c r="AV1136" s="12" t="s">
        <v>82</v>
      </c>
      <c r="AW1136" s="12" t="s">
        <v>32</v>
      </c>
      <c r="AX1136" s="12" t="s">
        <v>74</v>
      </c>
      <c r="AY1136" s="149" t="s">
        <v>136</v>
      </c>
    </row>
    <row r="1137" spans="2:65" s="12" customFormat="1">
      <c r="B1137" s="147"/>
      <c r="D1137" s="148" t="s">
        <v>144</v>
      </c>
      <c r="E1137" s="149" t="s">
        <v>1</v>
      </c>
      <c r="F1137" s="150" t="s">
        <v>895</v>
      </c>
      <c r="H1137" s="149" t="s">
        <v>1</v>
      </c>
      <c r="L1137" s="147"/>
      <c r="M1137" s="151"/>
      <c r="T1137" s="152"/>
      <c r="AT1137" s="149" t="s">
        <v>144</v>
      </c>
      <c r="AU1137" s="149" t="s">
        <v>84</v>
      </c>
      <c r="AV1137" s="12" t="s">
        <v>82</v>
      </c>
      <c r="AW1137" s="12" t="s">
        <v>32</v>
      </c>
      <c r="AX1137" s="12" t="s">
        <v>74</v>
      </c>
      <c r="AY1137" s="149" t="s">
        <v>136</v>
      </c>
    </row>
    <row r="1138" spans="2:65" s="13" customFormat="1">
      <c r="B1138" s="153"/>
      <c r="D1138" s="148" t="s">
        <v>144</v>
      </c>
      <c r="E1138" s="154" t="s">
        <v>1</v>
      </c>
      <c r="F1138" s="155" t="s">
        <v>216</v>
      </c>
      <c r="H1138" s="156">
        <v>15</v>
      </c>
      <c r="L1138" s="153"/>
      <c r="M1138" s="157"/>
      <c r="T1138" s="158"/>
      <c r="AT1138" s="154" t="s">
        <v>144</v>
      </c>
      <c r="AU1138" s="154" t="s">
        <v>84</v>
      </c>
      <c r="AV1138" s="13" t="s">
        <v>84</v>
      </c>
      <c r="AW1138" s="13" t="s">
        <v>32</v>
      </c>
      <c r="AX1138" s="13" t="s">
        <v>74</v>
      </c>
      <c r="AY1138" s="154" t="s">
        <v>136</v>
      </c>
    </row>
    <row r="1139" spans="2:65" s="14" customFormat="1">
      <c r="B1139" s="159"/>
      <c r="D1139" s="148" t="s">
        <v>144</v>
      </c>
      <c r="E1139" s="160" t="s">
        <v>1</v>
      </c>
      <c r="F1139" s="161" t="s">
        <v>146</v>
      </c>
      <c r="H1139" s="162">
        <v>15</v>
      </c>
      <c r="L1139" s="159"/>
      <c r="M1139" s="163"/>
      <c r="T1139" s="164"/>
      <c r="AT1139" s="160" t="s">
        <v>144</v>
      </c>
      <c r="AU1139" s="160" t="s">
        <v>84</v>
      </c>
      <c r="AV1139" s="14" t="s">
        <v>142</v>
      </c>
      <c r="AW1139" s="14" t="s">
        <v>32</v>
      </c>
      <c r="AX1139" s="14" t="s">
        <v>82</v>
      </c>
      <c r="AY1139" s="160" t="s">
        <v>136</v>
      </c>
    </row>
    <row r="1140" spans="2:65" s="1" customFormat="1" ht="14.4" customHeight="1">
      <c r="B1140" s="134"/>
      <c r="C1140" s="135" t="s">
        <v>963</v>
      </c>
      <c r="D1140" s="135" t="s">
        <v>138</v>
      </c>
      <c r="E1140" s="136" t="s">
        <v>964</v>
      </c>
      <c r="F1140" s="137" t="s">
        <v>965</v>
      </c>
      <c r="G1140" s="138" t="s">
        <v>141</v>
      </c>
      <c r="H1140" s="139">
        <v>7</v>
      </c>
      <c r="I1140" s="140"/>
      <c r="J1140" s="140">
        <f>ROUND(I1140*H1140,2)</f>
        <v>0</v>
      </c>
      <c r="K1140" s="141"/>
      <c r="L1140" s="28"/>
      <c r="M1140" s="142" t="s">
        <v>1</v>
      </c>
      <c r="N1140" s="111" t="s">
        <v>39</v>
      </c>
      <c r="O1140" s="143">
        <v>0.81699999999999995</v>
      </c>
      <c r="P1140" s="143">
        <f>O1140*H1140</f>
        <v>5.7189999999999994</v>
      </c>
      <c r="Q1140" s="143">
        <v>3.9269999999999999E-2</v>
      </c>
      <c r="R1140" s="143">
        <f>Q1140*H1140</f>
        <v>0.27488999999999997</v>
      </c>
      <c r="S1140" s="143">
        <v>0</v>
      </c>
      <c r="T1140" s="144">
        <f>S1140*H1140</f>
        <v>0</v>
      </c>
      <c r="AR1140" s="145" t="s">
        <v>142</v>
      </c>
      <c r="AT1140" s="145" t="s">
        <v>138</v>
      </c>
      <c r="AU1140" s="145" t="s">
        <v>84</v>
      </c>
      <c r="AY1140" s="16" t="s">
        <v>136</v>
      </c>
      <c r="BE1140" s="146">
        <f>IF(N1140="základní",J1140,0)</f>
        <v>0</v>
      </c>
      <c r="BF1140" s="146">
        <f>IF(N1140="snížená",J1140,0)</f>
        <v>0</v>
      </c>
      <c r="BG1140" s="146">
        <f>IF(N1140="zákl. přenesená",J1140,0)</f>
        <v>0</v>
      </c>
      <c r="BH1140" s="146">
        <f>IF(N1140="sníž. přenesená",J1140,0)</f>
        <v>0</v>
      </c>
      <c r="BI1140" s="146">
        <f>IF(N1140="nulová",J1140,0)</f>
        <v>0</v>
      </c>
      <c r="BJ1140" s="16" t="s">
        <v>82</v>
      </c>
      <c r="BK1140" s="146">
        <f>ROUND(I1140*H1140,2)</f>
        <v>0</v>
      </c>
      <c r="BL1140" s="16" t="s">
        <v>142</v>
      </c>
      <c r="BM1140" s="145" t="s">
        <v>966</v>
      </c>
    </row>
    <row r="1141" spans="2:65" s="12" customFormat="1">
      <c r="B1141" s="147"/>
      <c r="D1141" s="148" t="s">
        <v>144</v>
      </c>
      <c r="E1141" s="149" t="s">
        <v>1</v>
      </c>
      <c r="F1141" s="150" t="s">
        <v>145</v>
      </c>
      <c r="H1141" s="149" t="s">
        <v>1</v>
      </c>
      <c r="L1141" s="147"/>
      <c r="M1141" s="151"/>
      <c r="T1141" s="152"/>
      <c r="AT1141" s="149" t="s">
        <v>144</v>
      </c>
      <c r="AU1141" s="149" t="s">
        <v>84</v>
      </c>
      <c r="AV1141" s="12" t="s">
        <v>82</v>
      </c>
      <c r="AW1141" s="12" t="s">
        <v>32</v>
      </c>
      <c r="AX1141" s="12" t="s">
        <v>74</v>
      </c>
      <c r="AY1141" s="149" t="s">
        <v>136</v>
      </c>
    </row>
    <row r="1142" spans="2:65" s="12" customFormat="1">
      <c r="B1142" s="147"/>
      <c r="D1142" s="148" t="s">
        <v>144</v>
      </c>
      <c r="E1142" s="149" t="s">
        <v>1</v>
      </c>
      <c r="F1142" s="150" t="s">
        <v>895</v>
      </c>
      <c r="H1142" s="149" t="s">
        <v>1</v>
      </c>
      <c r="L1142" s="147"/>
      <c r="M1142" s="151"/>
      <c r="T1142" s="152"/>
      <c r="AT1142" s="149" t="s">
        <v>144</v>
      </c>
      <c r="AU1142" s="149" t="s">
        <v>84</v>
      </c>
      <c r="AV1142" s="12" t="s">
        <v>82</v>
      </c>
      <c r="AW1142" s="12" t="s">
        <v>32</v>
      </c>
      <c r="AX1142" s="12" t="s">
        <v>74</v>
      </c>
      <c r="AY1142" s="149" t="s">
        <v>136</v>
      </c>
    </row>
    <row r="1143" spans="2:65" s="13" customFormat="1">
      <c r="B1143" s="153"/>
      <c r="D1143" s="148" t="s">
        <v>144</v>
      </c>
      <c r="E1143" s="154" t="s">
        <v>1</v>
      </c>
      <c r="F1143" s="155" t="s">
        <v>166</v>
      </c>
      <c r="H1143" s="156">
        <v>7</v>
      </c>
      <c r="L1143" s="153"/>
      <c r="M1143" s="157"/>
      <c r="T1143" s="158"/>
      <c r="AT1143" s="154" t="s">
        <v>144</v>
      </c>
      <c r="AU1143" s="154" t="s">
        <v>84</v>
      </c>
      <c r="AV1143" s="13" t="s">
        <v>84</v>
      </c>
      <c r="AW1143" s="13" t="s">
        <v>32</v>
      </c>
      <c r="AX1143" s="13" t="s">
        <v>74</v>
      </c>
      <c r="AY1143" s="154" t="s">
        <v>136</v>
      </c>
    </row>
    <row r="1144" spans="2:65" s="14" customFormat="1">
      <c r="B1144" s="159"/>
      <c r="D1144" s="148" t="s">
        <v>144</v>
      </c>
      <c r="E1144" s="160" t="s">
        <v>1</v>
      </c>
      <c r="F1144" s="161" t="s">
        <v>146</v>
      </c>
      <c r="H1144" s="162">
        <v>7</v>
      </c>
      <c r="L1144" s="159"/>
      <c r="M1144" s="163"/>
      <c r="T1144" s="164"/>
      <c r="AT1144" s="160" t="s">
        <v>144</v>
      </c>
      <c r="AU1144" s="160" t="s">
        <v>84</v>
      </c>
      <c r="AV1144" s="14" t="s">
        <v>142</v>
      </c>
      <c r="AW1144" s="14" t="s">
        <v>32</v>
      </c>
      <c r="AX1144" s="14" t="s">
        <v>82</v>
      </c>
      <c r="AY1144" s="160" t="s">
        <v>136</v>
      </c>
    </row>
    <row r="1145" spans="2:65" s="1" customFormat="1" ht="14.4" customHeight="1">
      <c r="B1145" s="134"/>
      <c r="C1145" s="165" t="s">
        <v>967</v>
      </c>
      <c r="D1145" s="165" t="s">
        <v>353</v>
      </c>
      <c r="E1145" s="166" t="s">
        <v>968</v>
      </c>
      <c r="F1145" s="167" t="s">
        <v>969</v>
      </c>
      <c r="G1145" s="168" t="s">
        <v>141</v>
      </c>
      <c r="H1145" s="169">
        <v>7</v>
      </c>
      <c r="I1145" s="170"/>
      <c r="J1145" s="170">
        <f>ROUND(I1145*H1145,2)</f>
        <v>0</v>
      </c>
      <c r="K1145" s="171"/>
      <c r="L1145" s="172"/>
      <c r="M1145" s="173" t="s">
        <v>1</v>
      </c>
      <c r="N1145" s="174" t="s">
        <v>39</v>
      </c>
      <c r="O1145" s="143">
        <v>0</v>
      </c>
      <c r="P1145" s="143">
        <f>O1145*H1145</f>
        <v>0</v>
      </c>
      <c r="Q1145" s="143">
        <v>0.48299999999999998</v>
      </c>
      <c r="R1145" s="143">
        <f>Q1145*H1145</f>
        <v>3.3809999999999998</v>
      </c>
      <c r="S1145" s="143">
        <v>0</v>
      </c>
      <c r="T1145" s="144">
        <f>S1145*H1145</f>
        <v>0</v>
      </c>
      <c r="AR1145" s="145" t="s">
        <v>170</v>
      </c>
      <c r="AT1145" s="145" t="s">
        <v>353</v>
      </c>
      <c r="AU1145" s="145" t="s">
        <v>84</v>
      </c>
      <c r="AY1145" s="16" t="s">
        <v>136</v>
      </c>
      <c r="BE1145" s="146">
        <f>IF(N1145="základní",J1145,0)</f>
        <v>0</v>
      </c>
      <c r="BF1145" s="146">
        <f>IF(N1145="snížená",J1145,0)</f>
        <v>0</v>
      </c>
      <c r="BG1145" s="146">
        <f>IF(N1145="zákl. přenesená",J1145,0)</f>
        <v>0</v>
      </c>
      <c r="BH1145" s="146">
        <f>IF(N1145="sníž. přenesená",J1145,0)</f>
        <v>0</v>
      </c>
      <c r="BI1145" s="146">
        <f>IF(N1145="nulová",J1145,0)</f>
        <v>0</v>
      </c>
      <c r="BJ1145" s="16" t="s">
        <v>82</v>
      </c>
      <c r="BK1145" s="146">
        <f>ROUND(I1145*H1145,2)</f>
        <v>0</v>
      </c>
      <c r="BL1145" s="16" t="s">
        <v>142</v>
      </c>
      <c r="BM1145" s="145" t="s">
        <v>970</v>
      </c>
    </row>
    <row r="1146" spans="2:65" s="12" customFormat="1">
      <c r="B1146" s="147"/>
      <c r="D1146" s="148" t="s">
        <v>144</v>
      </c>
      <c r="E1146" s="149" t="s">
        <v>1</v>
      </c>
      <c r="F1146" s="150" t="s">
        <v>145</v>
      </c>
      <c r="H1146" s="149" t="s">
        <v>1</v>
      </c>
      <c r="L1146" s="147"/>
      <c r="M1146" s="151"/>
      <c r="T1146" s="152"/>
      <c r="AT1146" s="149" t="s">
        <v>144</v>
      </c>
      <c r="AU1146" s="149" t="s">
        <v>84</v>
      </c>
      <c r="AV1146" s="12" t="s">
        <v>82</v>
      </c>
      <c r="AW1146" s="12" t="s">
        <v>32</v>
      </c>
      <c r="AX1146" s="12" t="s">
        <v>74</v>
      </c>
      <c r="AY1146" s="149" t="s">
        <v>136</v>
      </c>
    </row>
    <row r="1147" spans="2:65" s="12" customFormat="1">
      <c r="B1147" s="147"/>
      <c r="D1147" s="148" t="s">
        <v>144</v>
      </c>
      <c r="E1147" s="149" t="s">
        <v>1</v>
      </c>
      <c r="F1147" s="150" t="s">
        <v>895</v>
      </c>
      <c r="H1147" s="149" t="s">
        <v>1</v>
      </c>
      <c r="L1147" s="147"/>
      <c r="M1147" s="151"/>
      <c r="T1147" s="152"/>
      <c r="AT1147" s="149" t="s">
        <v>144</v>
      </c>
      <c r="AU1147" s="149" t="s">
        <v>84</v>
      </c>
      <c r="AV1147" s="12" t="s">
        <v>82</v>
      </c>
      <c r="AW1147" s="12" t="s">
        <v>32</v>
      </c>
      <c r="AX1147" s="12" t="s">
        <v>74</v>
      </c>
      <c r="AY1147" s="149" t="s">
        <v>136</v>
      </c>
    </row>
    <row r="1148" spans="2:65" s="13" customFormat="1">
      <c r="B1148" s="153"/>
      <c r="D1148" s="148" t="s">
        <v>144</v>
      </c>
      <c r="E1148" s="154" t="s">
        <v>1</v>
      </c>
      <c r="F1148" s="155" t="s">
        <v>166</v>
      </c>
      <c r="H1148" s="156">
        <v>7</v>
      </c>
      <c r="L1148" s="153"/>
      <c r="M1148" s="157"/>
      <c r="T1148" s="158"/>
      <c r="AT1148" s="154" t="s">
        <v>144</v>
      </c>
      <c r="AU1148" s="154" t="s">
        <v>84</v>
      </c>
      <c r="AV1148" s="13" t="s">
        <v>84</v>
      </c>
      <c r="AW1148" s="13" t="s">
        <v>32</v>
      </c>
      <c r="AX1148" s="13" t="s">
        <v>74</v>
      </c>
      <c r="AY1148" s="154" t="s">
        <v>136</v>
      </c>
    </row>
    <row r="1149" spans="2:65" s="14" customFormat="1">
      <c r="B1149" s="159"/>
      <c r="D1149" s="148" t="s">
        <v>144</v>
      </c>
      <c r="E1149" s="160" t="s">
        <v>1</v>
      </c>
      <c r="F1149" s="161" t="s">
        <v>146</v>
      </c>
      <c r="H1149" s="162">
        <v>7</v>
      </c>
      <c r="L1149" s="159"/>
      <c r="M1149" s="163"/>
      <c r="T1149" s="164"/>
      <c r="AT1149" s="160" t="s">
        <v>144</v>
      </c>
      <c r="AU1149" s="160" t="s">
        <v>84</v>
      </c>
      <c r="AV1149" s="14" t="s">
        <v>142</v>
      </c>
      <c r="AW1149" s="14" t="s">
        <v>32</v>
      </c>
      <c r="AX1149" s="14" t="s">
        <v>82</v>
      </c>
      <c r="AY1149" s="160" t="s">
        <v>136</v>
      </c>
    </row>
    <row r="1150" spans="2:65" s="1" customFormat="1" ht="19.75" customHeight="1">
      <c r="B1150" s="134"/>
      <c r="C1150" s="135" t="s">
        <v>971</v>
      </c>
      <c r="D1150" s="135" t="s">
        <v>138</v>
      </c>
      <c r="E1150" s="136" t="s">
        <v>972</v>
      </c>
      <c r="F1150" s="137" t="s">
        <v>973</v>
      </c>
      <c r="G1150" s="138" t="s">
        <v>141</v>
      </c>
      <c r="H1150" s="139">
        <v>18</v>
      </c>
      <c r="I1150" s="140"/>
      <c r="J1150" s="140">
        <f>ROUND(I1150*H1150,2)</f>
        <v>0</v>
      </c>
      <c r="K1150" s="141"/>
      <c r="L1150" s="28"/>
      <c r="M1150" s="142" t="s">
        <v>1</v>
      </c>
      <c r="N1150" s="111" t="s">
        <v>39</v>
      </c>
      <c r="O1150" s="143">
        <v>1.694</v>
      </c>
      <c r="P1150" s="143">
        <f>O1150*H1150</f>
        <v>30.491999999999997</v>
      </c>
      <c r="Q1150" s="143">
        <v>0.09</v>
      </c>
      <c r="R1150" s="143">
        <f>Q1150*H1150</f>
        <v>1.6199999999999999</v>
      </c>
      <c r="S1150" s="143">
        <v>0</v>
      </c>
      <c r="T1150" s="144">
        <f>S1150*H1150</f>
        <v>0</v>
      </c>
      <c r="AR1150" s="145" t="s">
        <v>142</v>
      </c>
      <c r="AT1150" s="145" t="s">
        <v>138</v>
      </c>
      <c r="AU1150" s="145" t="s">
        <v>84</v>
      </c>
      <c r="AY1150" s="16" t="s">
        <v>136</v>
      </c>
      <c r="BE1150" s="146">
        <f>IF(N1150="základní",J1150,0)</f>
        <v>0</v>
      </c>
      <c r="BF1150" s="146">
        <f>IF(N1150="snížená",J1150,0)</f>
        <v>0</v>
      </c>
      <c r="BG1150" s="146">
        <f>IF(N1150="zákl. přenesená",J1150,0)</f>
        <v>0</v>
      </c>
      <c r="BH1150" s="146">
        <f>IF(N1150="sníž. přenesená",J1150,0)</f>
        <v>0</v>
      </c>
      <c r="BI1150" s="146">
        <f>IF(N1150="nulová",J1150,0)</f>
        <v>0</v>
      </c>
      <c r="BJ1150" s="16" t="s">
        <v>82</v>
      </c>
      <c r="BK1150" s="146">
        <f>ROUND(I1150*H1150,2)</f>
        <v>0</v>
      </c>
      <c r="BL1150" s="16" t="s">
        <v>142</v>
      </c>
      <c r="BM1150" s="145" t="s">
        <v>974</v>
      </c>
    </row>
    <row r="1151" spans="2:65" s="12" customFormat="1">
      <c r="B1151" s="147"/>
      <c r="D1151" s="148" t="s">
        <v>144</v>
      </c>
      <c r="E1151" s="149" t="s">
        <v>1</v>
      </c>
      <c r="F1151" s="150" t="s">
        <v>145</v>
      </c>
      <c r="H1151" s="149" t="s">
        <v>1</v>
      </c>
      <c r="L1151" s="147"/>
      <c r="M1151" s="151"/>
      <c r="T1151" s="152"/>
      <c r="AT1151" s="149" t="s">
        <v>144</v>
      </c>
      <c r="AU1151" s="149" t="s">
        <v>84</v>
      </c>
      <c r="AV1151" s="12" t="s">
        <v>82</v>
      </c>
      <c r="AW1151" s="12" t="s">
        <v>32</v>
      </c>
      <c r="AX1151" s="12" t="s">
        <v>74</v>
      </c>
      <c r="AY1151" s="149" t="s">
        <v>136</v>
      </c>
    </row>
    <row r="1152" spans="2:65" s="12" customFormat="1">
      <c r="B1152" s="147"/>
      <c r="D1152" s="148" t="s">
        <v>144</v>
      </c>
      <c r="E1152" s="149" t="s">
        <v>1</v>
      </c>
      <c r="F1152" s="150" t="s">
        <v>895</v>
      </c>
      <c r="H1152" s="149" t="s">
        <v>1</v>
      </c>
      <c r="L1152" s="147"/>
      <c r="M1152" s="151"/>
      <c r="T1152" s="152"/>
      <c r="AT1152" s="149" t="s">
        <v>144</v>
      </c>
      <c r="AU1152" s="149" t="s">
        <v>84</v>
      </c>
      <c r="AV1152" s="12" t="s">
        <v>82</v>
      </c>
      <c r="AW1152" s="12" t="s">
        <v>32</v>
      </c>
      <c r="AX1152" s="12" t="s">
        <v>74</v>
      </c>
      <c r="AY1152" s="149" t="s">
        <v>136</v>
      </c>
    </row>
    <row r="1153" spans="2:65" s="13" customFormat="1">
      <c r="B1153" s="153"/>
      <c r="D1153" s="148" t="s">
        <v>144</v>
      </c>
      <c r="E1153" s="154" t="s">
        <v>1</v>
      </c>
      <c r="F1153" s="155" t="s">
        <v>235</v>
      </c>
      <c r="H1153" s="156">
        <v>18</v>
      </c>
      <c r="L1153" s="153"/>
      <c r="M1153" s="157"/>
      <c r="T1153" s="158"/>
      <c r="AT1153" s="154" t="s">
        <v>144</v>
      </c>
      <c r="AU1153" s="154" t="s">
        <v>84</v>
      </c>
      <c r="AV1153" s="13" t="s">
        <v>84</v>
      </c>
      <c r="AW1153" s="13" t="s">
        <v>32</v>
      </c>
      <c r="AX1153" s="13" t="s">
        <v>74</v>
      </c>
      <c r="AY1153" s="154" t="s">
        <v>136</v>
      </c>
    </row>
    <row r="1154" spans="2:65" s="14" customFormat="1">
      <c r="B1154" s="159"/>
      <c r="D1154" s="148" t="s">
        <v>144</v>
      </c>
      <c r="E1154" s="160" t="s">
        <v>1</v>
      </c>
      <c r="F1154" s="161" t="s">
        <v>146</v>
      </c>
      <c r="H1154" s="162">
        <v>18</v>
      </c>
      <c r="L1154" s="159"/>
      <c r="M1154" s="163"/>
      <c r="T1154" s="164"/>
      <c r="AT1154" s="160" t="s">
        <v>144</v>
      </c>
      <c r="AU1154" s="160" t="s">
        <v>84</v>
      </c>
      <c r="AV1154" s="14" t="s">
        <v>142</v>
      </c>
      <c r="AW1154" s="14" t="s">
        <v>32</v>
      </c>
      <c r="AX1154" s="14" t="s">
        <v>82</v>
      </c>
      <c r="AY1154" s="160" t="s">
        <v>136</v>
      </c>
    </row>
    <row r="1155" spans="2:65" s="1" customFormat="1" ht="14.4" customHeight="1">
      <c r="B1155" s="134"/>
      <c r="C1155" s="165" t="s">
        <v>975</v>
      </c>
      <c r="D1155" s="165" t="s">
        <v>353</v>
      </c>
      <c r="E1155" s="166" t="s">
        <v>976</v>
      </c>
      <c r="F1155" s="167" t="s">
        <v>977</v>
      </c>
      <c r="G1155" s="168" t="s">
        <v>141</v>
      </c>
      <c r="H1155" s="169">
        <v>18</v>
      </c>
      <c r="I1155" s="170"/>
      <c r="J1155" s="170">
        <f>ROUND(I1155*H1155,2)</f>
        <v>0</v>
      </c>
      <c r="K1155" s="171"/>
      <c r="L1155" s="172"/>
      <c r="M1155" s="173" t="s">
        <v>1</v>
      </c>
      <c r="N1155" s="174" t="s">
        <v>39</v>
      </c>
      <c r="O1155" s="143">
        <v>0</v>
      </c>
      <c r="P1155" s="143">
        <f>O1155*H1155</f>
        <v>0</v>
      </c>
      <c r="Q1155" s="143">
        <v>0.10199999999999999</v>
      </c>
      <c r="R1155" s="143">
        <f>Q1155*H1155</f>
        <v>1.8359999999999999</v>
      </c>
      <c r="S1155" s="143">
        <v>0</v>
      </c>
      <c r="T1155" s="144">
        <f>S1155*H1155</f>
        <v>0</v>
      </c>
      <c r="AR1155" s="145" t="s">
        <v>170</v>
      </c>
      <c r="AT1155" s="145" t="s">
        <v>353</v>
      </c>
      <c r="AU1155" s="145" t="s">
        <v>84</v>
      </c>
      <c r="AY1155" s="16" t="s">
        <v>136</v>
      </c>
      <c r="BE1155" s="146">
        <f>IF(N1155="základní",J1155,0)</f>
        <v>0</v>
      </c>
      <c r="BF1155" s="146">
        <f>IF(N1155="snížená",J1155,0)</f>
        <v>0</v>
      </c>
      <c r="BG1155" s="146">
        <f>IF(N1155="zákl. přenesená",J1155,0)</f>
        <v>0</v>
      </c>
      <c r="BH1155" s="146">
        <f>IF(N1155="sníž. přenesená",J1155,0)</f>
        <v>0</v>
      </c>
      <c r="BI1155" s="146">
        <f>IF(N1155="nulová",J1155,0)</f>
        <v>0</v>
      </c>
      <c r="BJ1155" s="16" t="s">
        <v>82</v>
      </c>
      <c r="BK1155" s="146">
        <f>ROUND(I1155*H1155,2)</f>
        <v>0</v>
      </c>
      <c r="BL1155" s="16" t="s">
        <v>142</v>
      </c>
      <c r="BM1155" s="145" t="s">
        <v>978</v>
      </c>
    </row>
    <row r="1156" spans="2:65" s="12" customFormat="1">
      <c r="B1156" s="147"/>
      <c r="D1156" s="148" t="s">
        <v>144</v>
      </c>
      <c r="E1156" s="149" t="s">
        <v>1</v>
      </c>
      <c r="F1156" s="150" t="s">
        <v>145</v>
      </c>
      <c r="H1156" s="149" t="s">
        <v>1</v>
      </c>
      <c r="L1156" s="147"/>
      <c r="M1156" s="151"/>
      <c r="T1156" s="152"/>
      <c r="AT1156" s="149" t="s">
        <v>144</v>
      </c>
      <c r="AU1156" s="149" t="s">
        <v>84</v>
      </c>
      <c r="AV1156" s="12" t="s">
        <v>82</v>
      </c>
      <c r="AW1156" s="12" t="s">
        <v>32</v>
      </c>
      <c r="AX1156" s="12" t="s">
        <v>74</v>
      </c>
      <c r="AY1156" s="149" t="s">
        <v>136</v>
      </c>
    </row>
    <row r="1157" spans="2:65" s="12" customFormat="1">
      <c r="B1157" s="147"/>
      <c r="D1157" s="148" t="s">
        <v>144</v>
      </c>
      <c r="E1157" s="149" t="s">
        <v>1</v>
      </c>
      <c r="F1157" s="150" t="s">
        <v>895</v>
      </c>
      <c r="H1157" s="149" t="s">
        <v>1</v>
      </c>
      <c r="L1157" s="147"/>
      <c r="M1157" s="151"/>
      <c r="T1157" s="152"/>
      <c r="AT1157" s="149" t="s">
        <v>144</v>
      </c>
      <c r="AU1157" s="149" t="s">
        <v>84</v>
      </c>
      <c r="AV1157" s="12" t="s">
        <v>82</v>
      </c>
      <c r="AW1157" s="12" t="s">
        <v>32</v>
      </c>
      <c r="AX1157" s="12" t="s">
        <v>74</v>
      </c>
      <c r="AY1157" s="149" t="s">
        <v>136</v>
      </c>
    </row>
    <row r="1158" spans="2:65" s="13" customFormat="1">
      <c r="B1158" s="153"/>
      <c r="D1158" s="148" t="s">
        <v>144</v>
      </c>
      <c r="E1158" s="154" t="s">
        <v>1</v>
      </c>
      <c r="F1158" s="155" t="s">
        <v>235</v>
      </c>
      <c r="H1158" s="156">
        <v>18</v>
      </c>
      <c r="L1158" s="153"/>
      <c r="M1158" s="157"/>
      <c r="T1158" s="158"/>
      <c r="AT1158" s="154" t="s">
        <v>144</v>
      </c>
      <c r="AU1158" s="154" t="s">
        <v>84</v>
      </c>
      <c r="AV1158" s="13" t="s">
        <v>84</v>
      </c>
      <c r="AW1158" s="13" t="s">
        <v>32</v>
      </c>
      <c r="AX1158" s="13" t="s">
        <v>74</v>
      </c>
      <c r="AY1158" s="154" t="s">
        <v>136</v>
      </c>
    </row>
    <row r="1159" spans="2:65" s="14" customFormat="1">
      <c r="B1159" s="159"/>
      <c r="D1159" s="148" t="s">
        <v>144</v>
      </c>
      <c r="E1159" s="160" t="s">
        <v>1</v>
      </c>
      <c r="F1159" s="161" t="s">
        <v>146</v>
      </c>
      <c r="H1159" s="162">
        <v>18</v>
      </c>
      <c r="L1159" s="159"/>
      <c r="M1159" s="163"/>
      <c r="T1159" s="164"/>
      <c r="AT1159" s="160" t="s">
        <v>144</v>
      </c>
      <c r="AU1159" s="160" t="s">
        <v>84</v>
      </c>
      <c r="AV1159" s="14" t="s">
        <v>142</v>
      </c>
      <c r="AW1159" s="14" t="s">
        <v>32</v>
      </c>
      <c r="AX1159" s="14" t="s">
        <v>82</v>
      </c>
      <c r="AY1159" s="160" t="s">
        <v>136</v>
      </c>
    </row>
    <row r="1160" spans="2:65" s="1" customFormat="1" ht="14.4" customHeight="1">
      <c r="B1160" s="134"/>
      <c r="C1160" s="135" t="s">
        <v>979</v>
      </c>
      <c r="D1160" s="135" t="s">
        <v>138</v>
      </c>
      <c r="E1160" s="136" t="s">
        <v>980</v>
      </c>
      <c r="F1160" s="137" t="s">
        <v>981</v>
      </c>
      <c r="G1160" s="138" t="s">
        <v>208</v>
      </c>
      <c r="H1160" s="139">
        <v>380.4</v>
      </c>
      <c r="I1160" s="140"/>
      <c r="J1160" s="140">
        <f>ROUND(I1160*H1160,2)</f>
        <v>0</v>
      </c>
      <c r="K1160" s="141"/>
      <c r="L1160" s="28"/>
      <c r="M1160" s="142" t="s">
        <v>1</v>
      </c>
      <c r="N1160" s="111" t="s">
        <v>39</v>
      </c>
      <c r="O1160" s="143">
        <v>2.7E-2</v>
      </c>
      <c r="P1160" s="143">
        <f>O1160*H1160</f>
        <v>10.270799999999999</v>
      </c>
      <c r="Q1160" s="143">
        <v>1.2999999999999999E-4</v>
      </c>
      <c r="R1160" s="143">
        <f>Q1160*H1160</f>
        <v>4.9451999999999996E-2</v>
      </c>
      <c r="S1160" s="143">
        <v>0</v>
      </c>
      <c r="T1160" s="144">
        <f>S1160*H1160</f>
        <v>0</v>
      </c>
      <c r="AR1160" s="145" t="s">
        <v>142</v>
      </c>
      <c r="AT1160" s="145" t="s">
        <v>138</v>
      </c>
      <c r="AU1160" s="145" t="s">
        <v>84</v>
      </c>
      <c r="AY1160" s="16" t="s">
        <v>136</v>
      </c>
      <c r="BE1160" s="146">
        <f>IF(N1160="základní",J1160,0)</f>
        <v>0</v>
      </c>
      <c r="BF1160" s="146">
        <f>IF(N1160="snížená",J1160,0)</f>
        <v>0</v>
      </c>
      <c r="BG1160" s="146">
        <f>IF(N1160="zákl. přenesená",J1160,0)</f>
        <v>0</v>
      </c>
      <c r="BH1160" s="146">
        <f>IF(N1160="sníž. přenesená",J1160,0)</f>
        <v>0</v>
      </c>
      <c r="BI1160" s="146">
        <f>IF(N1160="nulová",J1160,0)</f>
        <v>0</v>
      </c>
      <c r="BJ1160" s="16" t="s">
        <v>82</v>
      </c>
      <c r="BK1160" s="146">
        <f>ROUND(I1160*H1160,2)</f>
        <v>0</v>
      </c>
      <c r="BL1160" s="16" t="s">
        <v>142</v>
      </c>
      <c r="BM1160" s="145" t="s">
        <v>982</v>
      </c>
    </row>
    <row r="1161" spans="2:65" s="12" customFormat="1">
      <c r="B1161" s="147"/>
      <c r="D1161" s="148" t="s">
        <v>144</v>
      </c>
      <c r="E1161" s="149" t="s">
        <v>1</v>
      </c>
      <c r="F1161" s="150" t="s">
        <v>145</v>
      </c>
      <c r="H1161" s="149" t="s">
        <v>1</v>
      </c>
      <c r="L1161" s="147"/>
      <c r="M1161" s="151"/>
      <c r="T1161" s="152"/>
      <c r="AT1161" s="149" t="s">
        <v>144</v>
      </c>
      <c r="AU1161" s="149" t="s">
        <v>84</v>
      </c>
      <c r="AV1161" s="12" t="s">
        <v>82</v>
      </c>
      <c r="AW1161" s="12" t="s">
        <v>32</v>
      </c>
      <c r="AX1161" s="12" t="s">
        <v>74</v>
      </c>
      <c r="AY1161" s="149" t="s">
        <v>136</v>
      </c>
    </row>
    <row r="1162" spans="2:65" s="12" customFormat="1">
      <c r="B1162" s="147"/>
      <c r="D1162" s="148" t="s">
        <v>144</v>
      </c>
      <c r="E1162" s="149" t="s">
        <v>1</v>
      </c>
      <c r="F1162" s="150" t="s">
        <v>547</v>
      </c>
      <c r="H1162" s="149" t="s">
        <v>1</v>
      </c>
      <c r="L1162" s="147"/>
      <c r="M1162" s="151"/>
      <c r="T1162" s="152"/>
      <c r="AT1162" s="149" t="s">
        <v>144</v>
      </c>
      <c r="AU1162" s="149" t="s">
        <v>84</v>
      </c>
      <c r="AV1162" s="12" t="s">
        <v>82</v>
      </c>
      <c r="AW1162" s="12" t="s">
        <v>32</v>
      </c>
      <c r="AX1162" s="12" t="s">
        <v>74</v>
      </c>
      <c r="AY1162" s="149" t="s">
        <v>136</v>
      </c>
    </row>
    <row r="1163" spans="2:65" s="13" customFormat="1">
      <c r="B1163" s="153"/>
      <c r="D1163" s="148" t="s">
        <v>144</v>
      </c>
      <c r="E1163" s="154" t="s">
        <v>1</v>
      </c>
      <c r="F1163" s="155" t="s">
        <v>626</v>
      </c>
      <c r="H1163" s="156">
        <v>363.4</v>
      </c>
      <c r="L1163" s="153"/>
      <c r="M1163" s="157"/>
      <c r="T1163" s="158"/>
      <c r="AT1163" s="154" t="s">
        <v>144</v>
      </c>
      <c r="AU1163" s="154" t="s">
        <v>84</v>
      </c>
      <c r="AV1163" s="13" t="s">
        <v>84</v>
      </c>
      <c r="AW1163" s="13" t="s">
        <v>32</v>
      </c>
      <c r="AX1163" s="13" t="s">
        <v>74</v>
      </c>
      <c r="AY1163" s="154" t="s">
        <v>136</v>
      </c>
    </row>
    <row r="1164" spans="2:65" s="12" customFormat="1">
      <c r="B1164" s="147"/>
      <c r="D1164" s="148" t="s">
        <v>144</v>
      </c>
      <c r="E1164" s="149" t="s">
        <v>1</v>
      </c>
      <c r="F1164" s="150" t="s">
        <v>549</v>
      </c>
      <c r="H1164" s="149" t="s">
        <v>1</v>
      </c>
      <c r="L1164" s="147"/>
      <c r="M1164" s="151"/>
      <c r="T1164" s="152"/>
      <c r="AT1164" s="149" t="s">
        <v>144</v>
      </c>
      <c r="AU1164" s="149" t="s">
        <v>84</v>
      </c>
      <c r="AV1164" s="12" t="s">
        <v>82</v>
      </c>
      <c r="AW1164" s="12" t="s">
        <v>32</v>
      </c>
      <c r="AX1164" s="12" t="s">
        <v>74</v>
      </c>
      <c r="AY1164" s="149" t="s">
        <v>136</v>
      </c>
    </row>
    <row r="1165" spans="2:65" s="13" customFormat="1">
      <c r="B1165" s="153"/>
      <c r="D1165" s="148" t="s">
        <v>144</v>
      </c>
      <c r="E1165" s="154" t="s">
        <v>1</v>
      </c>
      <c r="F1165" s="155" t="s">
        <v>627</v>
      </c>
      <c r="H1165" s="156">
        <v>17</v>
      </c>
      <c r="L1165" s="153"/>
      <c r="M1165" s="157"/>
      <c r="T1165" s="158"/>
      <c r="AT1165" s="154" t="s">
        <v>144</v>
      </c>
      <c r="AU1165" s="154" t="s">
        <v>84</v>
      </c>
      <c r="AV1165" s="13" t="s">
        <v>84</v>
      </c>
      <c r="AW1165" s="13" t="s">
        <v>32</v>
      </c>
      <c r="AX1165" s="13" t="s">
        <v>74</v>
      </c>
      <c r="AY1165" s="154" t="s">
        <v>136</v>
      </c>
    </row>
    <row r="1166" spans="2:65" s="14" customFormat="1">
      <c r="B1166" s="159"/>
      <c r="D1166" s="148" t="s">
        <v>144</v>
      </c>
      <c r="E1166" s="160" t="s">
        <v>1</v>
      </c>
      <c r="F1166" s="161" t="s">
        <v>146</v>
      </c>
      <c r="H1166" s="162">
        <v>380.4</v>
      </c>
      <c r="L1166" s="159"/>
      <c r="M1166" s="163"/>
      <c r="T1166" s="164"/>
      <c r="AT1166" s="160" t="s">
        <v>144</v>
      </c>
      <c r="AU1166" s="160" t="s">
        <v>84</v>
      </c>
      <c r="AV1166" s="14" t="s">
        <v>142</v>
      </c>
      <c r="AW1166" s="14" t="s">
        <v>32</v>
      </c>
      <c r="AX1166" s="14" t="s">
        <v>82</v>
      </c>
      <c r="AY1166" s="160" t="s">
        <v>136</v>
      </c>
    </row>
    <row r="1167" spans="2:65" s="1" customFormat="1" ht="14.4" customHeight="1">
      <c r="B1167" s="134"/>
      <c r="C1167" s="135" t="s">
        <v>983</v>
      </c>
      <c r="D1167" s="135" t="s">
        <v>138</v>
      </c>
      <c r="E1167" s="136" t="s">
        <v>984</v>
      </c>
      <c r="F1167" s="137" t="s">
        <v>985</v>
      </c>
      <c r="G1167" s="138" t="s">
        <v>986</v>
      </c>
      <c r="H1167" s="139">
        <v>2</v>
      </c>
      <c r="I1167" s="140"/>
      <c r="J1167" s="140">
        <f>ROUND(I1167*H1167,2)</f>
        <v>0</v>
      </c>
      <c r="K1167" s="141"/>
      <c r="L1167" s="28"/>
      <c r="M1167" s="142" t="s">
        <v>1</v>
      </c>
      <c r="N1167" s="111" t="s">
        <v>39</v>
      </c>
      <c r="O1167" s="143">
        <v>0</v>
      </c>
      <c r="P1167" s="143">
        <f>O1167*H1167</f>
        <v>0</v>
      </c>
      <c r="Q1167" s="143">
        <v>0</v>
      </c>
      <c r="R1167" s="143">
        <f>Q1167*H1167</f>
        <v>0</v>
      </c>
      <c r="S1167" s="143">
        <v>0</v>
      </c>
      <c r="T1167" s="144">
        <f>S1167*H1167</f>
        <v>0</v>
      </c>
      <c r="AR1167" s="145" t="s">
        <v>142</v>
      </c>
      <c r="AT1167" s="145" t="s">
        <v>138</v>
      </c>
      <c r="AU1167" s="145" t="s">
        <v>84</v>
      </c>
      <c r="AY1167" s="16" t="s">
        <v>136</v>
      </c>
      <c r="BE1167" s="146">
        <f>IF(N1167="základní",J1167,0)</f>
        <v>0</v>
      </c>
      <c r="BF1167" s="146">
        <f>IF(N1167="snížená",J1167,0)</f>
        <v>0</v>
      </c>
      <c r="BG1167" s="146">
        <f>IF(N1167="zákl. přenesená",J1167,0)</f>
        <v>0</v>
      </c>
      <c r="BH1167" s="146">
        <f>IF(N1167="sníž. přenesená",J1167,0)</f>
        <v>0</v>
      </c>
      <c r="BI1167" s="146">
        <f>IF(N1167="nulová",J1167,0)</f>
        <v>0</v>
      </c>
      <c r="BJ1167" s="16" t="s">
        <v>82</v>
      </c>
      <c r="BK1167" s="146">
        <f>ROUND(I1167*H1167,2)</f>
        <v>0</v>
      </c>
      <c r="BL1167" s="16" t="s">
        <v>142</v>
      </c>
      <c r="BM1167" s="145" t="s">
        <v>987</v>
      </c>
    </row>
    <row r="1168" spans="2:65" s="12" customFormat="1">
      <c r="B1168" s="147"/>
      <c r="D1168" s="148" t="s">
        <v>144</v>
      </c>
      <c r="E1168" s="149" t="s">
        <v>1</v>
      </c>
      <c r="F1168" s="150" t="s">
        <v>145</v>
      </c>
      <c r="H1168" s="149" t="s">
        <v>1</v>
      </c>
      <c r="L1168" s="147"/>
      <c r="M1168" s="151"/>
      <c r="T1168" s="152"/>
      <c r="AT1168" s="149" t="s">
        <v>144</v>
      </c>
      <c r="AU1168" s="149" t="s">
        <v>84</v>
      </c>
      <c r="AV1168" s="12" t="s">
        <v>82</v>
      </c>
      <c r="AW1168" s="12" t="s">
        <v>32</v>
      </c>
      <c r="AX1168" s="12" t="s">
        <v>74</v>
      </c>
      <c r="AY1168" s="149" t="s">
        <v>136</v>
      </c>
    </row>
    <row r="1169" spans="2:65" s="13" customFormat="1">
      <c r="B1169" s="153"/>
      <c r="D1169" s="148" t="s">
        <v>144</v>
      </c>
      <c r="E1169" s="154" t="s">
        <v>1</v>
      </c>
      <c r="F1169" s="155" t="s">
        <v>157</v>
      </c>
      <c r="H1169" s="156">
        <v>2</v>
      </c>
      <c r="L1169" s="153"/>
      <c r="M1169" s="157"/>
      <c r="T1169" s="158"/>
      <c r="AT1169" s="154" t="s">
        <v>144</v>
      </c>
      <c r="AU1169" s="154" t="s">
        <v>84</v>
      </c>
      <c r="AV1169" s="13" t="s">
        <v>84</v>
      </c>
      <c r="AW1169" s="13" t="s">
        <v>32</v>
      </c>
      <c r="AX1169" s="13" t="s">
        <v>74</v>
      </c>
      <c r="AY1169" s="154" t="s">
        <v>136</v>
      </c>
    </row>
    <row r="1170" spans="2:65" s="14" customFormat="1">
      <c r="B1170" s="159"/>
      <c r="D1170" s="148" t="s">
        <v>144</v>
      </c>
      <c r="E1170" s="160" t="s">
        <v>1</v>
      </c>
      <c r="F1170" s="161" t="s">
        <v>146</v>
      </c>
      <c r="H1170" s="162">
        <v>2</v>
      </c>
      <c r="L1170" s="159"/>
      <c r="M1170" s="163"/>
      <c r="T1170" s="164"/>
      <c r="AT1170" s="160" t="s">
        <v>144</v>
      </c>
      <c r="AU1170" s="160" t="s">
        <v>84</v>
      </c>
      <c r="AV1170" s="14" t="s">
        <v>142</v>
      </c>
      <c r="AW1170" s="14" t="s">
        <v>32</v>
      </c>
      <c r="AX1170" s="14" t="s">
        <v>82</v>
      </c>
      <c r="AY1170" s="160" t="s">
        <v>136</v>
      </c>
    </row>
    <row r="1171" spans="2:65" s="1" customFormat="1" ht="14.4" customHeight="1">
      <c r="B1171" s="134"/>
      <c r="C1171" s="135" t="s">
        <v>988</v>
      </c>
      <c r="D1171" s="135" t="s">
        <v>138</v>
      </c>
      <c r="E1171" s="136" t="s">
        <v>989</v>
      </c>
      <c r="F1171" s="137" t="s">
        <v>990</v>
      </c>
      <c r="G1171" s="138" t="s">
        <v>986</v>
      </c>
      <c r="H1171" s="139">
        <v>6</v>
      </c>
      <c r="I1171" s="140"/>
      <c r="J1171" s="140">
        <f>ROUND(I1171*H1171,2)</f>
        <v>0</v>
      </c>
      <c r="K1171" s="141"/>
      <c r="L1171" s="28"/>
      <c r="M1171" s="142" t="s">
        <v>1</v>
      </c>
      <c r="N1171" s="111" t="s">
        <v>39</v>
      </c>
      <c r="O1171" s="143">
        <v>0</v>
      </c>
      <c r="P1171" s="143">
        <f>O1171*H1171</f>
        <v>0</v>
      </c>
      <c r="Q1171" s="143">
        <v>0</v>
      </c>
      <c r="R1171" s="143">
        <f>Q1171*H1171</f>
        <v>0</v>
      </c>
      <c r="S1171" s="143">
        <v>0</v>
      </c>
      <c r="T1171" s="144">
        <f>S1171*H1171</f>
        <v>0</v>
      </c>
      <c r="AR1171" s="145" t="s">
        <v>142</v>
      </c>
      <c r="AT1171" s="145" t="s">
        <v>138</v>
      </c>
      <c r="AU1171" s="145" t="s">
        <v>84</v>
      </c>
      <c r="AY1171" s="16" t="s">
        <v>136</v>
      </c>
      <c r="BE1171" s="146">
        <f>IF(N1171="základní",J1171,0)</f>
        <v>0</v>
      </c>
      <c r="BF1171" s="146">
        <f>IF(N1171="snížená",J1171,0)</f>
        <v>0</v>
      </c>
      <c r="BG1171" s="146">
        <f>IF(N1171="zákl. přenesená",J1171,0)</f>
        <v>0</v>
      </c>
      <c r="BH1171" s="146">
        <f>IF(N1171="sníž. přenesená",J1171,0)</f>
        <v>0</v>
      </c>
      <c r="BI1171" s="146">
        <f>IF(N1171="nulová",J1171,0)</f>
        <v>0</v>
      </c>
      <c r="BJ1171" s="16" t="s">
        <v>82</v>
      </c>
      <c r="BK1171" s="146">
        <f>ROUND(I1171*H1171,2)</f>
        <v>0</v>
      </c>
      <c r="BL1171" s="16" t="s">
        <v>142</v>
      </c>
      <c r="BM1171" s="145" t="s">
        <v>991</v>
      </c>
    </row>
    <row r="1172" spans="2:65" s="12" customFormat="1">
      <c r="B1172" s="147"/>
      <c r="D1172" s="148" t="s">
        <v>144</v>
      </c>
      <c r="E1172" s="149" t="s">
        <v>1</v>
      </c>
      <c r="F1172" s="150" t="s">
        <v>145</v>
      </c>
      <c r="H1172" s="149" t="s">
        <v>1</v>
      </c>
      <c r="L1172" s="147"/>
      <c r="M1172" s="151"/>
      <c r="T1172" s="152"/>
      <c r="AT1172" s="149" t="s">
        <v>144</v>
      </c>
      <c r="AU1172" s="149" t="s">
        <v>84</v>
      </c>
      <c r="AV1172" s="12" t="s">
        <v>82</v>
      </c>
      <c r="AW1172" s="12" t="s">
        <v>32</v>
      </c>
      <c r="AX1172" s="12" t="s">
        <v>74</v>
      </c>
      <c r="AY1172" s="149" t="s">
        <v>136</v>
      </c>
    </row>
    <row r="1173" spans="2:65" s="13" customFormat="1">
      <c r="B1173" s="153"/>
      <c r="D1173" s="148" t="s">
        <v>144</v>
      </c>
      <c r="E1173" s="154" t="s">
        <v>1</v>
      </c>
      <c r="F1173" s="155" t="s">
        <v>992</v>
      </c>
      <c r="H1173" s="156">
        <v>6</v>
      </c>
      <c r="L1173" s="153"/>
      <c r="M1173" s="157"/>
      <c r="T1173" s="158"/>
      <c r="AT1173" s="154" t="s">
        <v>144</v>
      </c>
      <c r="AU1173" s="154" t="s">
        <v>84</v>
      </c>
      <c r="AV1173" s="13" t="s">
        <v>84</v>
      </c>
      <c r="AW1173" s="13" t="s">
        <v>32</v>
      </c>
      <c r="AX1173" s="13" t="s">
        <v>74</v>
      </c>
      <c r="AY1173" s="154" t="s">
        <v>136</v>
      </c>
    </row>
    <row r="1174" spans="2:65" s="14" customFormat="1">
      <c r="B1174" s="159"/>
      <c r="D1174" s="148" t="s">
        <v>144</v>
      </c>
      <c r="E1174" s="160" t="s">
        <v>1</v>
      </c>
      <c r="F1174" s="161" t="s">
        <v>146</v>
      </c>
      <c r="H1174" s="162">
        <v>6</v>
      </c>
      <c r="L1174" s="159"/>
      <c r="M1174" s="163"/>
      <c r="T1174" s="164"/>
      <c r="AT1174" s="160" t="s">
        <v>144</v>
      </c>
      <c r="AU1174" s="160" t="s">
        <v>84</v>
      </c>
      <c r="AV1174" s="14" t="s">
        <v>142</v>
      </c>
      <c r="AW1174" s="14" t="s">
        <v>32</v>
      </c>
      <c r="AX1174" s="14" t="s">
        <v>82</v>
      </c>
      <c r="AY1174" s="160" t="s">
        <v>136</v>
      </c>
    </row>
    <row r="1175" spans="2:65" s="1" customFormat="1" ht="14.4" customHeight="1">
      <c r="B1175" s="134"/>
      <c r="C1175" s="165" t="s">
        <v>993</v>
      </c>
      <c r="D1175" s="165" t="s">
        <v>353</v>
      </c>
      <c r="E1175" s="166" t="s">
        <v>994</v>
      </c>
      <c r="F1175" s="167" t="s">
        <v>995</v>
      </c>
      <c r="G1175" s="168" t="s">
        <v>986</v>
      </c>
      <c r="H1175" s="169">
        <v>1</v>
      </c>
      <c r="I1175" s="170"/>
      <c r="J1175" s="170">
        <f>ROUND(I1175*H1175,2)</f>
        <v>0</v>
      </c>
      <c r="K1175" s="171"/>
      <c r="L1175" s="172"/>
      <c r="M1175" s="173" t="s">
        <v>1</v>
      </c>
      <c r="N1175" s="174" t="s">
        <v>39</v>
      </c>
      <c r="O1175" s="143">
        <v>0</v>
      </c>
      <c r="P1175" s="143">
        <f>O1175*H1175</f>
        <v>0</v>
      </c>
      <c r="Q1175" s="143">
        <v>0</v>
      </c>
      <c r="R1175" s="143">
        <f>Q1175*H1175</f>
        <v>0</v>
      </c>
      <c r="S1175" s="143">
        <v>0</v>
      </c>
      <c r="T1175" s="144">
        <f>S1175*H1175</f>
        <v>0</v>
      </c>
      <c r="AR1175" s="145" t="s">
        <v>170</v>
      </c>
      <c r="AT1175" s="145" t="s">
        <v>353</v>
      </c>
      <c r="AU1175" s="145" t="s">
        <v>84</v>
      </c>
      <c r="AY1175" s="16" t="s">
        <v>136</v>
      </c>
      <c r="BE1175" s="146">
        <f>IF(N1175="základní",J1175,0)</f>
        <v>0</v>
      </c>
      <c r="BF1175" s="146">
        <f>IF(N1175="snížená",J1175,0)</f>
        <v>0</v>
      </c>
      <c r="BG1175" s="146">
        <f>IF(N1175="zákl. přenesená",J1175,0)</f>
        <v>0</v>
      </c>
      <c r="BH1175" s="146">
        <f>IF(N1175="sníž. přenesená",J1175,0)</f>
        <v>0</v>
      </c>
      <c r="BI1175" s="146">
        <f>IF(N1175="nulová",J1175,0)</f>
        <v>0</v>
      </c>
      <c r="BJ1175" s="16" t="s">
        <v>82</v>
      </c>
      <c r="BK1175" s="146">
        <f>ROUND(I1175*H1175,2)</f>
        <v>0</v>
      </c>
      <c r="BL1175" s="16" t="s">
        <v>142</v>
      </c>
      <c r="BM1175" s="145" t="s">
        <v>996</v>
      </c>
    </row>
    <row r="1176" spans="2:65" s="12" customFormat="1">
      <c r="B1176" s="147"/>
      <c r="D1176" s="148" t="s">
        <v>144</v>
      </c>
      <c r="E1176" s="149" t="s">
        <v>1</v>
      </c>
      <c r="F1176" s="150" t="s">
        <v>145</v>
      </c>
      <c r="H1176" s="149" t="s">
        <v>1</v>
      </c>
      <c r="L1176" s="147"/>
      <c r="M1176" s="151"/>
      <c r="T1176" s="152"/>
      <c r="AT1176" s="149" t="s">
        <v>144</v>
      </c>
      <c r="AU1176" s="149" t="s">
        <v>84</v>
      </c>
      <c r="AV1176" s="12" t="s">
        <v>82</v>
      </c>
      <c r="AW1176" s="12" t="s">
        <v>32</v>
      </c>
      <c r="AX1176" s="12" t="s">
        <v>74</v>
      </c>
      <c r="AY1176" s="149" t="s">
        <v>136</v>
      </c>
    </row>
    <row r="1177" spans="2:65" s="13" customFormat="1">
      <c r="B1177" s="153"/>
      <c r="D1177" s="148" t="s">
        <v>144</v>
      </c>
      <c r="E1177" s="154" t="s">
        <v>1</v>
      </c>
      <c r="F1177" s="155" t="s">
        <v>82</v>
      </c>
      <c r="H1177" s="156">
        <v>1</v>
      </c>
      <c r="L1177" s="153"/>
      <c r="M1177" s="157"/>
      <c r="T1177" s="158"/>
      <c r="AT1177" s="154" t="s">
        <v>144</v>
      </c>
      <c r="AU1177" s="154" t="s">
        <v>84</v>
      </c>
      <c r="AV1177" s="13" t="s">
        <v>84</v>
      </c>
      <c r="AW1177" s="13" t="s">
        <v>32</v>
      </c>
      <c r="AX1177" s="13" t="s">
        <v>74</v>
      </c>
      <c r="AY1177" s="154" t="s">
        <v>136</v>
      </c>
    </row>
    <row r="1178" spans="2:65" s="14" customFormat="1">
      <c r="B1178" s="159"/>
      <c r="D1178" s="148" t="s">
        <v>144</v>
      </c>
      <c r="E1178" s="160" t="s">
        <v>1</v>
      </c>
      <c r="F1178" s="161" t="s">
        <v>146</v>
      </c>
      <c r="H1178" s="162">
        <v>1</v>
      </c>
      <c r="L1178" s="159"/>
      <c r="M1178" s="163"/>
      <c r="T1178" s="164"/>
      <c r="AT1178" s="160" t="s">
        <v>144</v>
      </c>
      <c r="AU1178" s="160" t="s">
        <v>84</v>
      </c>
      <c r="AV1178" s="14" t="s">
        <v>142</v>
      </c>
      <c r="AW1178" s="14" t="s">
        <v>32</v>
      </c>
      <c r="AX1178" s="14" t="s">
        <v>82</v>
      </c>
      <c r="AY1178" s="160" t="s">
        <v>136</v>
      </c>
    </row>
    <row r="1179" spans="2:65" s="11" customFormat="1" ht="22.75" customHeight="1">
      <c r="B1179" s="123"/>
      <c r="D1179" s="124" t="s">
        <v>73</v>
      </c>
      <c r="E1179" s="132" t="s">
        <v>174</v>
      </c>
      <c r="F1179" s="132" t="s">
        <v>997</v>
      </c>
      <c r="J1179" s="133">
        <f>BK1179</f>
        <v>0</v>
      </c>
      <c r="L1179" s="123"/>
      <c r="M1179" s="127"/>
      <c r="P1179" s="128">
        <f>SUM(P1180:P1283)</f>
        <v>154.23080000000002</v>
      </c>
      <c r="R1179" s="128">
        <f>SUM(R1180:R1283)</f>
        <v>3.6115075999999999</v>
      </c>
      <c r="T1179" s="129">
        <f>SUM(T1180:T1283)</f>
        <v>0</v>
      </c>
      <c r="AR1179" s="124" t="s">
        <v>82</v>
      </c>
      <c r="AT1179" s="130" t="s">
        <v>73</v>
      </c>
      <c r="AU1179" s="130" t="s">
        <v>82</v>
      </c>
      <c r="AY1179" s="124" t="s">
        <v>136</v>
      </c>
      <c r="BK1179" s="131">
        <f>SUM(BK1180:BK1283)</f>
        <v>0</v>
      </c>
    </row>
    <row r="1180" spans="2:65" s="1" customFormat="1" ht="14.4" customHeight="1">
      <c r="B1180" s="134"/>
      <c r="C1180" s="135" t="s">
        <v>998</v>
      </c>
      <c r="D1180" s="135" t="s">
        <v>138</v>
      </c>
      <c r="E1180" s="136" t="s">
        <v>999</v>
      </c>
      <c r="F1180" s="137" t="s">
        <v>1000</v>
      </c>
      <c r="G1180" s="138" t="s">
        <v>208</v>
      </c>
      <c r="H1180" s="139">
        <v>8</v>
      </c>
      <c r="I1180" s="140"/>
      <c r="J1180" s="140">
        <f>ROUND(I1180*H1180,2)</f>
        <v>0</v>
      </c>
      <c r="K1180" s="141"/>
      <c r="L1180" s="28"/>
      <c r="M1180" s="142" t="s">
        <v>1</v>
      </c>
      <c r="N1180" s="111" t="s">
        <v>39</v>
      </c>
      <c r="O1180" s="143">
        <v>0.26800000000000002</v>
      </c>
      <c r="P1180" s="143">
        <f>O1180*H1180</f>
        <v>2.1440000000000001</v>
      </c>
      <c r="Q1180" s="143">
        <v>0.15540000000000001</v>
      </c>
      <c r="R1180" s="143">
        <f>Q1180*H1180</f>
        <v>1.2432000000000001</v>
      </c>
      <c r="S1180" s="143">
        <v>0</v>
      </c>
      <c r="T1180" s="144">
        <f>S1180*H1180</f>
        <v>0</v>
      </c>
      <c r="AR1180" s="145" t="s">
        <v>142</v>
      </c>
      <c r="AT1180" s="145" t="s">
        <v>138</v>
      </c>
      <c r="AU1180" s="145" t="s">
        <v>84</v>
      </c>
      <c r="AY1180" s="16" t="s">
        <v>136</v>
      </c>
      <c r="BE1180" s="146">
        <f>IF(N1180="základní",J1180,0)</f>
        <v>0</v>
      </c>
      <c r="BF1180" s="146">
        <f>IF(N1180="snížená",J1180,0)</f>
        <v>0</v>
      </c>
      <c r="BG1180" s="146">
        <f>IF(N1180="zákl. přenesená",J1180,0)</f>
        <v>0</v>
      </c>
      <c r="BH1180" s="146">
        <f>IF(N1180="sníž. přenesená",J1180,0)</f>
        <v>0</v>
      </c>
      <c r="BI1180" s="146">
        <f>IF(N1180="nulová",J1180,0)</f>
        <v>0</v>
      </c>
      <c r="BJ1180" s="16" t="s">
        <v>82</v>
      </c>
      <c r="BK1180" s="146">
        <f>ROUND(I1180*H1180,2)</f>
        <v>0</v>
      </c>
      <c r="BL1180" s="16" t="s">
        <v>142</v>
      </c>
      <c r="BM1180" s="145" t="s">
        <v>1001</v>
      </c>
    </row>
    <row r="1181" spans="2:65" s="12" customFormat="1">
      <c r="B1181" s="147"/>
      <c r="D1181" s="148" t="s">
        <v>144</v>
      </c>
      <c r="E1181" s="149" t="s">
        <v>1</v>
      </c>
      <c r="F1181" s="150" t="s">
        <v>210</v>
      </c>
      <c r="H1181" s="149" t="s">
        <v>1</v>
      </c>
      <c r="L1181" s="147"/>
      <c r="M1181" s="151"/>
      <c r="T1181" s="152"/>
      <c r="AT1181" s="149" t="s">
        <v>144</v>
      </c>
      <c r="AU1181" s="149" t="s">
        <v>84</v>
      </c>
      <c r="AV1181" s="12" t="s">
        <v>82</v>
      </c>
      <c r="AW1181" s="12" t="s">
        <v>32</v>
      </c>
      <c r="AX1181" s="12" t="s">
        <v>74</v>
      </c>
      <c r="AY1181" s="149" t="s">
        <v>136</v>
      </c>
    </row>
    <row r="1182" spans="2:65" s="13" customFormat="1">
      <c r="B1182" s="153"/>
      <c r="D1182" s="148" t="s">
        <v>144</v>
      </c>
      <c r="E1182" s="154" t="s">
        <v>1</v>
      </c>
      <c r="F1182" s="155" t="s">
        <v>211</v>
      </c>
      <c r="H1182" s="156">
        <v>2</v>
      </c>
      <c r="L1182" s="153"/>
      <c r="M1182" s="157"/>
      <c r="T1182" s="158"/>
      <c r="AT1182" s="154" t="s">
        <v>144</v>
      </c>
      <c r="AU1182" s="154" t="s">
        <v>84</v>
      </c>
      <c r="AV1182" s="13" t="s">
        <v>84</v>
      </c>
      <c r="AW1182" s="13" t="s">
        <v>32</v>
      </c>
      <c r="AX1182" s="13" t="s">
        <v>74</v>
      </c>
      <c r="AY1182" s="154" t="s">
        <v>136</v>
      </c>
    </row>
    <row r="1183" spans="2:65" s="12" customFormat="1">
      <c r="B1183" s="147"/>
      <c r="D1183" s="148" t="s">
        <v>144</v>
      </c>
      <c r="E1183" s="149" t="s">
        <v>1</v>
      </c>
      <c r="F1183" s="150" t="s">
        <v>212</v>
      </c>
      <c r="H1183" s="149" t="s">
        <v>1</v>
      </c>
      <c r="L1183" s="147"/>
      <c r="M1183" s="151"/>
      <c r="T1183" s="152"/>
      <c r="AT1183" s="149" t="s">
        <v>144</v>
      </c>
      <c r="AU1183" s="149" t="s">
        <v>84</v>
      </c>
      <c r="AV1183" s="12" t="s">
        <v>82</v>
      </c>
      <c r="AW1183" s="12" t="s">
        <v>32</v>
      </c>
      <c r="AX1183" s="12" t="s">
        <v>74</v>
      </c>
      <c r="AY1183" s="149" t="s">
        <v>136</v>
      </c>
    </row>
    <row r="1184" spans="2:65" s="13" customFormat="1">
      <c r="B1184" s="153"/>
      <c r="D1184" s="148" t="s">
        <v>144</v>
      </c>
      <c r="E1184" s="154" t="s">
        <v>1</v>
      </c>
      <c r="F1184" s="155" t="s">
        <v>211</v>
      </c>
      <c r="H1184" s="156">
        <v>2</v>
      </c>
      <c r="L1184" s="153"/>
      <c r="M1184" s="157"/>
      <c r="T1184" s="158"/>
      <c r="AT1184" s="154" t="s">
        <v>144</v>
      </c>
      <c r="AU1184" s="154" t="s">
        <v>84</v>
      </c>
      <c r="AV1184" s="13" t="s">
        <v>84</v>
      </c>
      <c r="AW1184" s="13" t="s">
        <v>32</v>
      </c>
      <c r="AX1184" s="13" t="s">
        <v>74</v>
      </c>
      <c r="AY1184" s="154" t="s">
        <v>136</v>
      </c>
    </row>
    <row r="1185" spans="2:65" s="12" customFormat="1">
      <c r="B1185" s="147"/>
      <c r="D1185" s="148" t="s">
        <v>144</v>
      </c>
      <c r="E1185" s="149" t="s">
        <v>1</v>
      </c>
      <c r="F1185" s="150" t="s">
        <v>213</v>
      </c>
      <c r="H1185" s="149" t="s">
        <v>1</v>
      </c>
      <c r="L1185" s="147"/>
      <c r="M1185" s="151"/>
      <c r="T1185" s="152"/>
      <c r="AT1185" s="149" t="s">
        <v>144</v>
      </c>
      <c r="AU1185" s="149" t="s">
        <v>84</v>
      </c>
      <c r="AV1185" s="12" t="s">
        <v>82</v>
      </c>
      <c r="AW1185" s="12" t="s">
        <v>32</v>
      </c>
      <c r="AX1185" s="12" t="s">
        <v>74</v>
      </c>
      <c r="AY1185" s="149" t="s">
        <v>136</v>
      </c>
    </row>
    <row r="1186" spans="2:65" s="13" customFormat="1">
      <c r="B1186" s="153"/>
      <c r="D1186" s="148" t="s">
        <v>144</v>
      </c>
      <c r="E1186" s="154" t="s">
        <v>1</v>
      </c>
      <c r="F1186" s="155" t="s">
        <v>82</v>
      </c>
      <c r="H1186" s="156">
        <v>1</v>
      </c>
      <c r="L1186" s="153"/>
      <c r="M1186" s="157"/>
      <c r="T1186" s="158"/>
      <c r="AT1186" s="154" t="s">
        <v>144</v>
      </c>
      <c r="AU1186" s="154" t="s">
        <v>84</v>
      </c>
      <c r="AV1186" s="13" t="s">
        <v>84</v>
      </c>
      <c r="AW1186" s="13" t="s">
        <v>32</v>
      </c>
      <c r="AX1186" s="13" t="s">
        <v>74</v>
      </c>
      <c r="AY1186" s="154" t="s">
        <v>136</v>
      </c>
    </row>
    <row r="1187" spans="2:65" s="12" customFormat="1">
      <c r="B1187" s="147"/>
      <c r="D1187" s="148" t="s">
        <v>144</v>
      </c>
      <c r="E1187" s="149" t="s">
        <v>1</v>
      </c>
      <c r="F1187" s="150" t="s">
        <v>214</v>
      </c>
      <c r="H1187" s="149" t="s">
        <v>1</v>
      </c>
      <c r="L1187" s="147"/>
      <c r="M1187" s="151"/>
      <c r="T1187" s="152"/>
      <c r="AT1187" s="149" t="s">
        <v>144</v>
      </c>
      <c r="AU1187" s="149" t="s">
        <v>84</v>
      </c>
      <c r="AV1187" s="12" t="s">
        <v>82</v>
      </c>
      <c r="AW1187" s="12" t="s">
        <v>32</v>
      </c>
      <c r="AX1187" s="12" t="s">
        <v>74</v>
      </c>
      <c r="AY1187" s="149" t="s">
        <v>136</v>
      </c>
    </row>
    <row r="1188" spans="2:65" s="13" customFormat="1">
      <c r="B1188" s="153"/>
      <c r="D1188" s="148" t="s">
        <v>144</v>
      </c>
      <c r="E1188" s="154" t="s">
        <v>1</v>
      </c>
      <c r="F1188" s="155" t="s">
        <v>82</v>
      </c>
      <c r="H1188" s="156">
        <v>1</v>
      </c>
      <c r="L1188" s="153"/>
      <c r="M1188" s="157"/>
      <c r="T1188" s="158"/>
      <c r="AT1188" s="154" t="s">
        <v>144</v>
      </c>
      <c r="AU1188" s="154" t="s">
        <v>84</v>
      </c>
      <c r="AV1188" s="13" t="s">
        <v>84</v>
      </c>
      <c r="AW1188" s="13" t="s">
        <v>32</v>
      </c>
      <c r="AX1188" s="13" t="s">
        <v>74</v>
      </c>
      <c r="AY1188" s="154" t="s">
        <v>136</v>
      </c>
    </row>
    <row r="1189" spans="2:65" s="12" customFormat="1">
      <c r="B1189" s="147"/>
      <c r="D1189" s="148" t="s">
        <v>144</v>
      </c>
      <c r="E1189" s="149" t="s">
        <v>1</v>
      </c>
      <c r="F1189" s="150" t="s">
        <v>215</v>
      </c>
      <c r="H1189" s="149" t="s">
        <v>1</v>
      </c>
      <c r="L1189" s="147"/>
      <c r="M1189" s="151"/>
      <c r="T1189" s="152"/>
      <c r="AT1189" s="149" t="s">
        <v>144</v>
      </c>
      <c r="AU1189" s="149" t="s">
        <v>84</v>
      </c>
      <c r="AV1189" s="12" t="s">
        <v>82</v>
      </c>
      <c r="AW1189" s="12" t="s">
        <v>32</v>
      </c>
      <c r="AX1189" s="12" t="s">
        <v>74</v>
      </c>
      <c r="AY1189" s="149" t="s">
        <v>136</v>
      </c>
    </row>
    <row r="1190" spans="2:65" s="13" customFormat="1">
      <c r="B1190" s="153"/>
      <c r="D1190" s="148" t="s">
        <v>144</v>
      </c>
      <c r="E1190" s="154" t="s">
        <v>1</v>
      </c>
      <c r="F1190" s="155" t="s">
        <v>211</v>
      </c>
      <c r="H1190" s="156">
        <v>2</v>
      </c>
      <c r="L1190" s="153"/>
      <c r="M1190" s="157"/>
      <c r="T1190" s="158"/>
      <c r="AT1190" s="154" t="s">
        <v>144</v>
      </c>
      <c r="AU1190" s="154" t="s">
        <v>84</v>
      </c>
      <c r="AV1190" s="13" t="s">
        <v>84</v>
      </c>
      <c r="AW1190" s="13" t="s">
        <v>32</v>
      </c>
      <c r="AX1190" s="13" t="s">
        <v>74</v>
      </c>
      <c r="AY1190" s="154" t="s">
        <v>136</v>
      </c>
    </row>
    <row r="1191" spans="2:65" s="14" customFormat="1">
      <c r="B1191" s="159"/>
      <c r="D1191" s="148" t="s">
        <v>144</v>
      </c>
      <c r="E1191" s="160" t="s">
        <v>1</v>
      </c>
      <c r="F1191" s="161" t="s">
        <v>146</v>
      </c>
      <c r="H1191" s="162">
        <v>8</v>
      </c>
      <c r="L1191" s="159"/>
      <c r="M1191" s="163"/>
      <c r="T1191" s="164"/>
      <c r="AT1191" s="160" t="s">
        <v>144</v>
      </c>
      <c r="AU1191" s="160" t="s">
        <v>84</v>
      </c>
      <c r="AV1191" s="14" t="s">
        <v>142</v>
      </c>
      <c r="AW1191" s="14" t="s">
        <v>32</v>
      </c>
      <c r="AX1191" s="14" t="s">
        <v>82</v>
      </c>
      <c r="AY1191" s="160" t="s">
        <v>136</v>
      </c>
    </row>
    <row r="1192" spans="2:65" s="1" customFormat="1" ht="14.4" customHeight="1">
      <c r="B1192" s="134"/>
      <c r="C1192" s="165" t="s">
        <v>1002</v>
      </c>
      <c r="D1192" s="165" t="s">
        <v>353</v>
      </c>
      <c r="E1192" s="166" t="s">
        <v>1003</v>
      </c>
      <c r="F1192" s="167" t="s">
        <v>1004</v>
      </c>
      <c r="G1192" s="168" t="s">
        <v>208</v>
      </c>
      <c r="H1192" s="169">
        <v>8.16</v>
      </c>
      <c r="I1192" s="170"/>
      <c r="J1192" s="170">
        <f>ROUND(I1192*H1192,2)</f>
        <v>0</v>
      </c>
      <c r="K1192" s="171"/>
      <c r="L1192" s="172"/>
      <c r="M1192" s="173" t="s">
        <v>1</v>
      </c>
      <c r="N1192" s="174" t="s">
        <v>39</v>
      </c>
      <c r="O1192" s="143">
        <v>0</v>
      </c>
      <c r="P1192" s="143">
        <f>O1192*H1192</f>
        <v>0</v>
      </c>
      <c r="Q1192" s="143">
        <v>0.08</v>
      </c>
      <c r="R1192" s="143">
        <f>Q1192*H1192</f>
        <v>0.65280000000000005</v>
      </c>
      <c r="S1192" s="143">
        <v>0</v>
      </c>
      <c r="T1192" s="144">
        <f>S1192*H1192</f>
        <v>0</v>
      </c>
      <c r="AR1192" s="145" t="s">
        <v>170</v>
      </c>
      <c r="AT1192" s="145" t="s">
        <v>353</v>
      </c>
      <c r="AU1192" s="145" t="s">
        <v>84</v>
      </c>
      <c r="AY1192" s="16" t="s">
        <v>136</v>
      </c>
      <c r="BE1192" s="146">
        <f>IF(N1192="základní",J1192,0)</f>
        <v>0</v>
      </c>
      <c r="BF1192" s="146">
        <f>IF(N1192="snížená",J1192,0)</f>
        <v>0</v>
      </c>
      <c r="BG1192" s="146">
        <f>IF(N1192="zákl. přenesená",J1192,0)</f>
        <v>0</v>
      </c>
      <c r="BH1192" s="146">
        <f>IF(N1192="sníž. přenesená",J1192,0)</f>
        <v>0</v>
      </c>
      <c r="BI1192" s="146">
        <f>IF(N1192="nulová",J1192,0)</f>
        <v>0</v>
      </c>
      <c r="BJ1192" s="16" t="s">
        <v>82</v>
      </c>
      <c r="BK1192" s="146">
        <f>ROUND(I1192*H1192,2)</f>
        <v>0</v>
      </c>
      <c r="BL1192" s="16" t="s">
        <v>142</v>
      </c>
      <c r="BM1192" s="145" t="s">
        <v>1005</v>
      </c>
    </row>
    <row r="1193" spans="2:65" s="12" customFormat="1">
      <c r="B1193" s="147"/>
      <c r="D1193" s="148" t="s">
        <v>144</v>
      </c>
      <c r="E1193" s="149" t="s">
        <v>1</v>
      </c>
      <c r="F1193" s="150" t="s">
        <v>210</v>
      </c>
      <c r="H1193" s="149" t="s">
        <v>1</v>
      </c>
      <c r="L1193" s="147"/>
      <c r="M1193" s="151"/>
      <c r="T1193" s="152"/>
      <c r="AT1193" s="149" t="s">
        <v>144</v>
      </c>
      <c r="AU1193" s="149" t="s">
        <v>84</v>
      </c>
      <c r="AV1193" s="12" t="s">
        <v>82</v>
      </c>
      <c r="AW1193" s="12" t="s">
        <v>32</v>
      </c>
      <c r="AX1193" s="12" t="s">
        <v>74</v>
      </c>
      <c r="AY1193" s="149" t="s">
        <v>136</v>
      </c>
    </row>
    <row r="1194" spans="2:65" s="13" customFormat="1">
      <c r="B1194" s="153"/>
      <c r="D1194" s="148" t="s">
        <v>144</v>
      </c>
      <c r="E1194" s="154" t="s">
        <v>1</v>
      </c>
      <c r="F1194" s="155" t="s">
        <v>211</v>
      </c>
      <c r="H1194" s="156">
        <v>2</v>
      </c>
      <c r="L1194" s="153"/>
      <c r="M1194" s="157"/>
      <c r="T1194" s="158"/>
      <c r="AT1194" s="154" t="s">
        <v>144</v>
      </c>
      <c r="AU1194" s="154" t="s">
        <v>84</v>
      </c>
      <c r="AV1194" s="13" t="s">
        <v>84</v>
      </c>
      <c r="AW1194" s="13" t="s">
        <v>32</v>
      </c>
      <c r="AX1194" s="13" t="s">
        <v>74</v>
      </c>
      <c r="AY1194" s="154" t="s">
        <v>136</v>
      </c>
    </row>
    <row r="1195" spans="2:65" s="12" customFormat="1">
      <c r="B1195" s="147"/>
      <c r="D1195" s="148" t="s">
        <v>144</v>
      </c>
      <c r="E1195" s="149" t="s">
        <v>1</v>
      </c>
      <c r="F1195" s="150" t="s">
        <v>212</v>
      </c>
      <c r="H1195" s="149" t="s">
        <v>1</v>
      </c>
      <c r="L1195" s="147"/>
      <c r="M1195" s="151"/>
      <c r="T1195" s="152"/>
      <c r="AT1195" s="149" t="s">
        <v>144</v>
      </c>
      <c r="AU1195" s="149" t="s">
        <v>84</v>
      </c>
      <c r="AV1195" s="12" t="s">
        <v>82</v>
      </c>
      <c r="AW1195" s="12" t="s">
        <v>32</v>
      </c>
      <c r="AX1195" s="12" t="s">
        <v>74</v>
      </c>
      <c r="AY1195" s="149" t="s">
        <v>136</v>
      </c>
    </row>
    <row r="1196" spans="2:65" s="13" customFormat="1">
      <c r="B1196" s="153"/>
      <c r="D1196" s="148" t="s">
        <v>144</v>
      </c>
      <c r="E1196" s="154" t="s">
        <v>1</v>
      </c>
      <c r="F1196" s="155" t="s">
        <v>211</v>
      </c>
      <c r="H1196" s="156">
        <v>2</v>
      </c>
      <c r="L1196" s="153"/>
      <c r="M1196" s="157"/>
      <c r="T1196" s="158"/>
      <c r="AT1196" s="154" t="s">
        <v>144</v>
      </c>
      <c r="AU1196" s="154" t="s">
        <v>84</v>
      </c>
      <c r="AV1196" s="13" t="s">
        <v>84</v>
      </c>
      <c r="AW1196" s="13" t="s">
        <v>32</v>
      </c>
      <c r="AX1196" s="13" t="s">
        <v>74</v>
      </c>
      <c r="AY1196" s="154" t="s">
        <v>136</v>
      </c>
    </row>
    <row r="1197" spans="2:65" s="12" customFormat="1">
      <c r="B1197" s="147"/>
      <c r="D1197" s="148" t="s">
        <v>144</v>
      </c>
      <c r="E1197" s="149" t="s">
        <v>1</v>
      </c>
      <c r="F1197" s="150" t="s">
        <v>213</v>
      </c>
      <c r="H1197" s="149" t="s">
        <v>1</v>
      </c>
      <c r="L1197" s="147"/>
      <c r="M1197" s="151"/>
      <c r="T1197" s="152"/>
      <c r="AT1197" s="149" t="s">
        <v>144</v>
      </c>
      <c r="AU1197" s="149" t="s">
        <v>84</v>
      </c>
      <c r="AV1197" s="12" t="s">
        <v>82</v>
      </c>
      <c r="AW1197" s="12" t="s">
        <v>32</v>
      </c>
      <c r="AX1197" s="12" t="s">
        <v>74</v>
      </c>
      <c r="AY1197" s="149" t="s">
        <v>136</v>
      </c>
    </row>
    <row r="1198" spans="2:65" s="13" customFormat="1">
      <c r="B1198" s="153"/>
      <c r="D1198" s="148" t="s">
        <v>144</v>
      </c>
      <c r="E1198" s="154" t="s">
        <v>1</v>
      </c>
      <c r="F1198" s="155" t="s">
        <v>82</v>
      </c>
      <c r="H1198" s="156">
        <v>1</v>
      </c>
      <c r="L1198" s="153"/>
      <c r="M1198" s="157"/>
      <c r="T1198" s="158"/>
      <c r="AT1198" s="154" t="s">
        <v>144</v>
      </c>
      <c r="AU1198" s="154" t="s">
        <v>84</v>
      </c>
      <c r="AV1198" s="13" t="s">
        <v>84</v>
      </c>
      <c r="AW1198" s="13" t="s">
        <v>32</v>
      </c>
      <c r="AX1198" s="13" t="s">
        <v>74</v>
      </c>
      <c r="AY1198" s="154" t="s">
        <v>136</v>
      </c>
    </row>
    <row r="1199" spans="2:65" s="12" customFormat="1">
      <c r="B1199" s="147"/>
      <c r="D1199" s="148" t="s">
        <v>144</v>
      </c>
      <c r="E1199" s="149" t="s">
        <v>1</v>
      </c>
      <c r="F1199" s="150" t="s">
        <v>214</v>
      </c>
      <c r="H1199" s="149" t="s">
        <v>1</v>
      </c>
      <c r="L1199" s="147"/>
      <c r="M1199" s="151"/>
      <c r="T1199" s="152"/>
      <c r="AT1199" s="149" t="s">
        <v>144</v>
      </c>
      <c r="AU1199" s="149" t="s">
        <v>84</v>
      </c>
      <c r="AV1199" s="12" t="s">
        <v>82</v>
      </c>
      <c r="AW1199" s="12" t="s">
        <v>32</v>
      </c>
      <c r="AX1199" s="12" t="s">
        <v>74</v>
      </c>
      <c r="AY1199" s="149" t="s">
        <v>136</v>
      </c>
    </row>
    <row r="1200" spans="2:65" s="13" customFormat="1">
      <c r="B1200" s="153"/>
      <c r="D1200" s="148" t="s">
        <v>144</v>
      </c>
      <c r="E1200" s="154" t="s">
        <v>1</v>
      </c>
      <c r="F1200" s="155" t="s">
        <v>82</v>
      </c>
      <c r="H1200" s="156">
        <v>1</v>
      </c>
      <c r="L1200" s="153"/>
      <c r="M1200" s="157"/>
      <c r="T1200" s="158"/>
      <c r="AT1200" s="154" t="s">
        <v>144</v>
      </c>
      <c r="AU1200" s="154" t="s">
        <v>84</v>
      </c>
      <c r="AV1200" s="13" t="s">
        <v>84</v>
      </c>
      <c r="AW1200" s="13" t="s">
        <v>32</v>
      </c>
      <c r="AX1200" s="13" t="s">
        <v>74</v>
      </c>
      <c r="AY1200" s="154" t="s">
        <v>136</v>
      </c>
    </row>
    <row r="1201" spans="2:65" s="12" customFormat="1">
      <c r="B1201" s="147"/>
      <c r="D1201" s="148" t="s">
        <v>144</v>
      </c>
      <c r="E1201" s="149" t="s">
        <v>1</v>
      </c>
      <c r="F1201" s="150" t="s">
        <v>215</v>
      </c>
      <c r="H1201" s="149" t="s">
        <v>1</v>
      </c>
      <c r="L1201" s="147"/>
      <c r="M1201" s="151"/>
      <c r="T1201" s="152"/>
      <c r="AT1201" s="149" t="s">
        <v>144</v>
      </c>
      <c r="AU1201" s="149" t="s">
        <v>84</v>
      </c>
      <c r="AV1201" s="12" t="s">
        <v>82</v>
      </c>
      <c r="AW1201" s="12" t="s">
        <v>32</v>
      </c>
      <c r="AX1201" s="12" t="s">
        <v>74</v>
      </c>
      <c r="AY1201" s="149" t="s">
        <v>136</v>
      </c>
    </row>
    <row r="1202" spans="2:65" s="13" customFormat="1">
      <c r="B1202" s="153"/>
      <c r="D1202" s="148" t="s">
        <v>144</v>
      </c>
      <c r="E1202" s="154" t="s">
        <v>1</v>
      </c>
      <c r="F1202" s="155" t="s">
        <v>211</v>
      </c>
      <c r="H1202" s="156">
        <v>2</v>
      </c>
      <c r="L1202" s="153"/>
      <c r="M1202" s="157"/>
      <c r="T1202" s="158"/>
      <c r="AT1202" s="154" t="s">
        <v>144</v>
      </c>
      <c r="AU1202" s="154" t="s">
        <v>84</v>
      </c>
      <c r="AV1202" s="13" t="s">
        <v>84</v>
      </c>
      <c r="AW1202" s="13" t="s">
        <v>32</v>
      </c>
      <c r="AX1202" s="13" t="s">
        <v>74</v>
      </c>
      <c r="AY1202" s="154" t="s">
        <v>136</v>
      </c>
    </row>
    <row r="1203" spans="2:65" s="14" customFormat="1">
      <c r="B1203" s="159"/>
      <c r="D1203" s="148" t="s">
        <v>144</v>
      </c>
      <c r="E1203" s="160" t="s">
        <v>1</v>
      </c>
      <c r="F1203" s="161" t="s">
        <v>146</v>
      </c>
      <c r="H1203" s="162">
        <v>8</v>
      </c>
      <c r="L1203" s="159"/>
      <c r="M1203" s="163"/>
      <c r="T1203" s="164"/>
      <c r="AT1203" s="160" t="s">
        <v>144</v>
      </c>
      <c r="AU1203" s="160" t="s">
        <v>84</v>
      </c>
      <c r="AV1203" s="14" t="s">
        <v>142</v>
      </c>
      <c r="AW1203" s="14" t="s">
        <v>32</v>
      </c>
      <c r="AX1203" s="14" t="s">
        <v>74</v>
      </c>
      <c r="AY1203" s="160" t="s">
        <v>136</v>
      </c>
    </row>
    <row r="1204" spans="2:65" s="13" customFormat="1">
      <c r="B1204" s="153"/>
      <c r="D1204" s="148" t="s">
        <v>144</v>
      </c>
      <c r="E1204" s="154" t="s">
        <v>1</v>
      </c>
      <c r="F1204" s="155" t="s">
        <v>1006</v>
      </c>
      <c r="H1204" s="156">
        <v>8.16</v>
      </c>
      <c r="L1204" s="153"/>
      <c r="M1204" s="157"/>
      <c r="T1204" s="158"/>
      <c r="AT1204" s="154" t="s">
        <v>144</v>
      </c>
      <c r="AU1204" s="154" t="s">
        <v>84</v>
      </c>
      <c r="AV1204" s="13" t="s">
        <v>84</v>
      </c>
      <c r="AW1204" s="13" t="s">
        <v>32</v>
      </c>
      <c r="AX1204" s="13" t="s">
        <v>82</v>
      </c>
      <c r="AY1204" s="154" t="s">
        <v>136</v>
      </c>
    </row>
    <row r="1205" spans="2:65" s="1" customFormat="1" ht="14.4" customHeight="1">
      <c r="B1205" s="134"/>
      <c r="C1205" s="135" t="s">
        <v>1007</v>
      </c>
      <c r="D1205" s="135" t="s">
        <v>138</v>
      </c>
      <c r="E1205" s="136" t="s">
        <v>1008</v>
      </c>
      <c r="F1205" s="137" t="s">
        <v>1009</v>
      </c>
      <c r="G1205" s="138" t="s">
        <v>208</v>
      </c>
      <c r="H1205" s="139">
        <v>9</v>
      </c>
      <c r="I1205" s="140"/>
      <c r="J1205" s="140">
        <f>ROUND(I1205*H1205,2)</f>
        <v>0</v>
      </c>
      <c r="K1205" s="141"/>
      <c r="L1205" s="28"/>
      <c r="M1205" s="142" t="s">
        <v>1</v>
      </c>
      <c r="N1205" s="111" t="s">
        <v>39</v>
      </c>
      <c r="O1205" s="143">
        <v>0.23899999999999999</v>
      </c>
      <c r="P1205" s="143">
        <f>O1205*H1205</f>
        <v>2.1509999999999998</v>
      </c>
      <c r="Q1205" s="143">
        <v>0.1295</v>
      </c>
      <c r="R1205" s="143">
        <f>Q1205*H1205</f>
        <v>1.1655</v>
      </c>
      <c r="S1205" s="143">
        <v>0</v>
      </c>
      <c r="T1205" s="144">
        <f>S1205*H1205</f>
        <v>0</v>
      </c>
      <c r="AR1205" s="145" t="s">
        <v>142</v>
      </c>
      <c r="AT1205" s="145" t="s">
        <v>138</v>
      </c>
      <c r="AU1205" s="145" t="s">
        <v>84</v>
      </c>
      <c r="AY1205" s="16" t="s">
        <v>136</v>
      </c>
      <c r="BE1205" s="146">
        <f>IF(N1205="základní",J1205,0)</f>
        <v>0</v>
      </c>
      <c r="BF1205" s="146">
        <f>IF(N1205="snížená",J1205,0)</f>
        <v>0</v>
      </c>
      <c r="BG1205" s="146">
        <f>IF(N1205="zákl. přenesená",J1205,0)</f>
        <v>0</v>
      </c>
      <c r="BH1205" s="146">
        <f>IF(N1205="sníž. přenesená",J1205,0)</f>
        <v>0</v>
      </c>
      <c r="BI1205" s="146">
        <f>IF(N1205="nulová",J1205,0)</f>
        <v>0</v>
      </c>
      <c r="BJ1205" s="16" t="s">
        <v>82</v>
      </c>
      <c r="BK1205" s="146">
        <f>ROUND(I1205*H1205,2)</f>
        <v>0</v>
      </c>
      <c r="BL1205" s="16" t="s">
        <v>142</v>
      </c>
      <c r="BM1205" s="145" t="s">
        <v>1010</v>
      </c>
    </row>
    <row r="1206" spans="2:65" s="12" customFormat="1">
      <c r="B1206" s="147"/>
      <c r="D1206" s="148" t="s">
        <v>144</v>
      </c>
      <c r="E1206" s="149" t="s">
        <v>1</v>
      </c>
      <c r="F1206" s="150" t="s">
        <v>210</v>
      </c>
      <c r="H1206" s="149" t="s">
        <v>1</v>
      </c>
      <c r="L1206" s="147"/>
      <c r="M1206" s="151"/>
      <c r="T1206" s="152"/>
      <c r="AT1206" s="149" t="s">
        <v>144</v>
      </c>
      <c r="AU1206" s="149" t="s">
        <v>84</v>
      </c>
      <c r="AV1206" s="12" t="s">
        <v>82</v>
      </c>
      <c r="AW1206" s="12" t="s">
        <v>32</v>
      </c>
      <c r="AX1206" s="12" t="s">
        <v>74</v>
      </c>
      <c r="AY1206" s="149" t="s">
        <v>136</v>
      </c>
    </row>
    <row r="1207" spans="2:65" s="13" customFormat="1">
      <c r="B1207" s="153"/>
      <c r="D1207" s="148" t="s">
        <v>144</v>
      </c>
      <c r="E1207" s="154" t="s">
        <v>1</v>
      </c>
      <c r="F1207" s="155" t="s">
        <v>211</v>
      </c>
      <c r="H1207" s="156">
        <v>2</v>
      </c>
      <c r="L1207" s="153"/>
      <c r="M1207" s="157"/>
      <c r="T1207" s="158"/>
      <c r="AT1207" s="154" t="s">
        <v>144</v>
      </c>
      <c r="AU1207" s="154" t="s">
        <v>84</v>
      </c>
      <c r="AV1207" s="13" t="s">
        <v>84</v>
      </c>
      <c r="AW1207" s="13" t="s">
        <v>32</v>
      </c>
      <c r="AX1207" s="13" t="s">
        <v>74</v>
      </c>
      <c r="AY1207" s="154" t="s">
        <v>136</v>
      </c>
    </row>
    <row r="1208" spans="2:65" s="12" customFormat="1">
      <c r="B1208" s="147"/>
      <c r="D1208" s="148" t="s">
        <v>144</v>
      </c>
      <c r="E1208" s="149" t="s">
        <v>1</v>
      </c>
      <c r="F1208" s="150" t="s">
        <v>213</v>
      </c>
      <c r="H1208" s="149" t="s">
        <v>1</v>
      </c>
      <c r="L1208" s="147"/>
      <c r="M1208" s="151"/>
      <c r="T1208" s="152"/>
      <c r="AT1208" s="149" t="s">
        <v>144</v>
      </c>
      <c r="AU1208" s="149" t="s">
        <v>84</v>
      </c>
      <c r="AV1208" s="12" t="s">
        <v>82</v>
      </c>
      <c r="AW1208" s="12" t="s">
        <v>32</v>
      </c>
      <c r="AX1208" s="12" t="s">
        <v>74</v>
      </c>
      <c r="AY1208" s="149" t="s">
        <v>136</v>
      </c>
    </row>
    <row r="1209" spans="2:65" s="13" customFormat="1">
      <c r="B1209" s="153"/>
      <c r="D1209" s="148" t="s">
        <v>144</v>
      </c>
      <c r="E1209" s="154" t="s">
        <v>1</v>
      </c>
      <c r="F1209" s="155" t="s">
        <v>82</v>
      </c>
      <c r="H1209" s="156">
        <v>1</v>
      </c>
      <c r="L1209" s="153"/>
      <c r="M1209" s="157"/>
      <c r="T1209" s="158"/>
      <c r="AT1209" s="154" t="s">
        <v>144</v>
      </c>
      <c r="AU1209" s="154" t="s">
        <v>84</v>
      </c>
      <c r="AV1209" s="13" t="s">
        <v>84</v>
      </c>
      <c r="AW1209" s="13" t="s">
        <v>32</v>
      </c>
      <c r="AX1209" s="13" t="s">
        <v>74</v>
      </c>
      <c r="AY1209" s="154" t="s">
        <v>136</v>
      </c>
    </row>
    <row r="1210" spans="2:65" s="12" customFormat="1">
      <c r="B1210" s="147"/>
      <c r="D1210" s="148" t="s">
        <v>144</v>
      </c>
      <c r="E1210" s="149" t="s">
        <v>1</v>
      </c>
      <c r="F1210" s="150" t="s">
        <v>214</v>
      </c>
      <c r="H1210" s="149" t="s">
        <v>1</v>
      </c>
      <c r="L1210" s="147"/>
      <c r="M1210" s="151"/>
      <c r="T1210" s="152"/>
      <c r="AT1210" s="149" t="s">
        <v>144</v>
      </c>
      <c r="AU1210" s="149" t="s">
        <v>84</v>
      </c>
      <c r="AV1210" s="12" t="s">
        <v>82</v>
      </c>
      <c r="AW1210" s="12" t="s">
        <v>32</v>
      </c>
      <c r="AX1210" s="12" t="s">
        <v>74</v>
      </c>
      <c r="AY1210" s="149" t="s">
        <v>136</v>
      </c>
    </row>
    <row r="1211" spans="2:65" s="13" customFormat="1">
      <c r="B1211" s="153"/>
      <c r="D1211" s="148" t="s">
        <v>144</v>
      </c>
      <c r="E1211" s="154" t="s">
        <v>1</v>
      </c>
      <c r="F1211" s="155" t="s">
        <v>211</v>
      </c>
      <c r="H1211" s="156">
        <v>2</v>
      </c>
      <c r="L1211" s="153"/>
      <c r="M1211" s="157"/>
      <c r="T1211" s="158"/>
      <c r="AT1211" s="154" t="s">
        <v>144</v>
      </c>
      <c r="AU1211" s="154" t="s">
        <v>84</v>
      </c>
      <c r="AV1211" s="13" t="s">
        <v>84</v>
      </c>
      <c r="AW1211" s="13" t="s">
        <v>32</v>
      </c>
      <c r="AX1211" s="13" t="s">
        <v>74</v>
      </c>
      <c r="AY1211" s="154" t="s">
        <v>136</v>
      </c>
    </row>
    <row r="1212" spans="2:65" s="12" customFormat="1">
      <c r="B1212" s="147"/>
      <c r="D1212" s="148" t="s">
        <v>144</v>
      </c>
      <c r="E1212" s="149" t="s">
        <v>1</v>
      </c>
      <c r="F1212" s="150" t="s">
        <v>220</v>
      </c>
      <c r="H1212" s="149" t="s">
        <v>1</v>
      </c>
      <c r="L1212" s="147"/>
      <c r="M1212" s="151"/>
      <c r="T1212" s="152"/>
      <c r="AT1212" s="149" t="s">
        <v>144</v>
      </c>
      <c r="AU1212" s="149" t="s">
        <v>84</v>
      </c>
      <c r="AV1212" s="12" t="s">
        <v>82</v>
      </c>
      <c r="AW1212" s="12" t="s">
        <v>32</v>
      </c>
      <c r="AX1212" s="12" t="s">
        <v>74</v>
      </c>
      <c r="AY1212" s="149" t="s">
        <v>136</v>
      </c>
    </row>
    <row r="1213" spans="2:65" s="13" customFormat="1">
      <c r="B1213" s="153"/>
      <c r="D1213" s="148" t="s">
        <v>144</v>
      </c>
      <c r="E1213" s="154" t="s">
        <v>1</v>
      </c>
      <c r="F1213" s="155" t="s">
        <v>82</v>
      </c>
      <c r="H1213" s="156">
        <v>1</v>
      </c>
      <c r="L1213" s="153"/>
      <c r="M1213" s="157"/>
      <c r="T1213" s="158"/>
      <c r="AT1213" s="154" t="s">
        <v>144</v>
      </c>
      <c r="AU1213" s="154" t="s">
        <v>84</v>
      </c>
      <c r="AV1213" s="13" t="s">
        <v>84</v>
      </c>
      <c r="AW1213" s="13" t="s">
        <v>32</v>
      </c>
      <c r="AX1213" s="13" t="s">
        <v>74</v>
      </c>
      <c r="AY1213" s="154" t="s">
        <v>136</v>
      </c>
    </row>
    <row r="1214" spans="2:65" s="12" customFormat="1">
      <c r="B1214" s="147"/>
      <c r="D1214" s="148" t="s">
        <v>144</v>
      </c>
      <c r="E1214" s="149" t="s">
        <v>1</v>
      </c>
      <c r="F1214" s="150" t="s">
        <v>215</v>
      </c>
      <c r="H1214" s="149" t="s">
        <v>1</v>
      </c>
      <c r="L1214" s="147"/>
      <c r="M1214" s="151"/>
      <c r="T1214" s="152"/>
      <c r="AT1214" s="149" t="s">
        <v>144</v>
      </c>
      <c r="AU1214" s="149" t="s">
        <v>84</v>
      </c>
      <c r="AV1214" s="12" t="s">
        <v>82</v>
      </c>
      <c r="AW1214" s="12" t="s">
        <v>32</v>
      </c>
      <c r="AX1214" s="12" t="s">
        <v>74</v>
      </c>
      <c r="AY1214" s="149" t="s">
        <v>136</v>
      </c>
    </row>
    <row r="1215" spans="2:65" s="13" customFormat="1">
      <c r="B1215" s="153"/>
      <c r="D1215" s="148" t="s">
        <v>144</v>
      </c>
      <c r="E1215" s="154" t="s">
        <v>1</v>
      </c>
      <c r="F1215" s="155" t="s">
        <v>82</v>
      </c>
      <c r="H1215" s="156">
        <v>1</v>
      </c>
      <c r="L1215" s="153"/>
      <c r="M1215" s="157"/>
      <c r="T1215" s="158"/>
      <c r="AT1215" s="154" t="s">
        <v>144</v>
      </c>
      <c r="AU1215" s="154" t="s">
        <v>84</v>
      </c>
      <c r="AV1215" s="13" t="s">
        <v>84</v>
      </c>
      <c r="AW1215" s="13" t="s">
        <v>32</v>
      </c>
      <c r="AX1215" s="13" t="s">
        <v>74</v>
      </c>
      <c r="AY1215" s="154" t="s">
        <v>136</v>
      </c>
    </row>
    <row r="1216" spans="2:65" s="12" customFormat="1">
      <c r="B1216" s="147"/>
      <c r="D1216" s="148" t="s">
        <v>144</v>
      </c>
      <c r="E1216" s="149" t="s">
        <v>1</v>
      </c>
      <c r="F1216" s="150" t="s">
        <v>221</v>
      </c>
      <c r="H1216" s="149" t="s">
        <v>1</v>
      </c>
      <c r="L1216" s="147"/>
      <c r="M1216" s="151"/>
      <c r="T1216" s="152"/>
      <c r="AT1216" s="149" t="s">
        <v>144</v>
      </c>
      <c r="AU1216" s="149" t="s">
        <v>84</v>
      </c>
      <c r="AV1216" s="12" t="s">
        <v>82</v>
      </c>
      <c r="AW1216" s="12" t="s">
        <v>32</v>
      </c>
      <c r="AX1216" s="12" t="s">
        <v>74</v>
      </c>
      <c r="AY1216" s="149" t="s">
        <v>136</v>
      </c>
    </row>
    <row r="1217" spans="2:65" s="13" customFormat="1">
      <c r="B1217" s="153"/>
      <c r="D1217" s="148" t="s">
        <v>144</v>
      </c>
      <c r="E1217" s="154" t="s">
        <v>1</v>
      </c>
      <c r="F1217" s="155" t="s">
        <v>211</v>
      </c>
      <c r="H1217" s="156">
        <v>2</v>
      </c>
      <c r="L1217" s="153"/>
      <c r="M1217" s="157"/>
      <c r="T1217" s="158"/>
      <c r="AT1217" s="154" t="s">
        <v>144</v>
      </c>
      <c r="AU1217" s="154" t="s">
        <v>84</v>
      </c>
      <c r="AV1217" s="13" t="s">
        <v>84</v>
      </c>
      <c r="AW1217" s="13" t="s">
        <v>32</v>
      </c>
      <c r="AX1217" s="13" t="s">
        <v>74</v>
      </c>
      <c r="AY1217" s="154" t="s">
        <v>136</v>
      </c>
    </row>
    <row r="1218" spans="2:65" s="14" customFormat="1">
      <c r="B1218" s="159"/>
      <c r="D1218" s="148" t="s">
        <v>144</v>
      </c>
      <c r="E1218" s="160" t="s">
        <v>1</v>
      </c>
      <c r="F1218" s="161" t="s">
        <v>146</v>
      </c>
      <c r="H1218" s="162">
        <v>9</v>
      </c>
      <c r="L1218" s="159"/>
      <c r="M1218" s="163"/>
      <c r="T1218" s="164"/>
      <c r="AT1218" s="160" t="s">
        <v>144</v>
      </c>
      <c r="AU1218" s="160" t="s">
        <v>84</v>
      </c>
      <c r="AV1218" s="14" t="s">
        <v>142</v>
      </c>
      <c r="AW1218" s="14" t="s">
        <v>32</v>
      </c>
      <c r="AX1218" s="14" t="s">
        <v>82</v>
      </c>
      <c r="AY1218" s="160" t="s">
        <v>136</v>
      </c>
    </row>
    <row r="1219" spans="2:65" s="1" customFormat="1" ht="14.4" customHeight="1">
      <c r="B1219" s="134"/>
      <c r="C1219" s="165" t="s">
        <v>1011</v>
      </c>
      <c r="D1219" s="165" t="s">
        <v>353</v>
      </c>
      <c r="E1219" s="166" t="s">
        <v>1012</v>
      </c>
      <c r="F1219" s="167" t="s">
        <v>1013</v>
      </c>
      <c r="G1219" s="168" t="s">
        <v>208</v>
      </c>
      <c r="H1219" s="169">
        <v>9.18</v>
      </c>
      <c r="I1219" s="170"/>
      <c r="J1219" s="170">
        <f>ROUND(I1219*H1219,2)</f>
        <v>0</v>
      </c>
      <c r="K1219" s="171"/>
      <c r="L1219" s="172"/>
      <c r="M1219" s="173" t="s">
        <v>1</v>
      </c>
      <c r="N1219" s="174" t="s">
        <v>39</v>
      </c>
      <c r="O1219" s="143">
        <v>0</v>
      </c>
      <c r="P1219" s="143">
        <f>O1219*H1219</f>
        <v>0</v>
      </c>
      <c r="Q1219" s="143">
        <v>5.6120000000000003E-2</v>
      </c>
      <c r="R1219" s="143">
        <f>Q1219*H1219</f>
        <v>0.51518160000000002</v>
      </c>
      <c r="S1219" s="143">
        <v>0</v>
      </c>
      <c r="T1219" s="144">
        <f>S1219*H1219</f>
        <v>0</v>
      </c>
      <c r="AR1219" s="145" t="s">
        <v>170</v>
      </c>
      <c r="AT1219" s="145" t="s">
        <v>353</v>
      </c>
      <c r="AU1219" s="145" t="s">
        <v>84</v>
      </c>
      <c r="AY1219" s="16" t="s">
        <v>136</v>
      </c>
      <c r="BE1219" s="146">
        <f>IF(N1219="základní",J1219,0)</f>
        <v>0</v>
      </c>
      <c r="BF1219" s="146">
        <f>IF(N1219="snížená",J1219,0)</f>
        <v>0</v>
      </c>
      <c r="BG1219" s="146">
        <f>IF(N1219="zákl. přenesená",J1219,0)</f>
        <v>0</v>
      </c>
      <c r="BH1219" s="146">
        <f>IF(N1219="sníž. přenesená",J1219,0)</f>
        <v>0</v>
      </c>
      <c r="BI1219" s="146">
        <f>IF(N1219="nulová",J1219,0)</f>
        <v>0</v>
      </c>
      <c r="BJ1219" s="16" t="s">
        <v>82</v>
      </c>
      <c r="BK1219" s="146">
        <f>ROUND(I1219*H1219,2)</f>
        <v>0</v>
      </c>
      <c r="BL1219" s="16" t="s">
        <v>142</v>
      </c>
      <c r="BM1219" s="145" t="s">
        <v>1014</v>
      </c>
    </row>
    <row r="1220" spans="2:65" s="12" customFormat="1">
      <c r="B1220" s="147"/>
      <c r="D1220" s="148" t="s">
        <v>144</v>
      </c>
      <c r="E1220" s="149" t="s">
        <v>1</v>
      </c>
      <c r="F1220" s="150" t="s">
        <v>210</v>
      </c>
      <c r="H1220" s="149" t="s">
        <v>1</v>
      </c>
      <c r="L1220" s="147"/>
      <c r="M1220" s="151"/>
      <c r="T1220" s="152"/>
      <c r="AT1220" s="149" t="s">
        <v>144</v>
      </c>
      <c r="AU1220" s="149" t="s">
        <v>84</v>
      </c>
      <c r="AV1220" s="12" t="s">
        <v>82</v>
      </c>
      <c r="AW1220" s="12" t="s">
        <v>32</v>
      </c>
      <c r="AX1220" s="12" t="s">
        <v>74</v>
      </c>
      <c r="AY1220" s="149" t="s">
        <v>136</v>
      </c>
    </row>
    <row r="1221" spans="2:65" s="13" customFormat="1">
      <c r="B1221" s="153"/>
      <c r="D1221" s="148" t="s">
        <v>144</v>
      </c>
      <c r="E1221" s="154" t="s">
        <v>1</v>
      </c>
      <c r="F1221" s="155" t="s">
        <v>211</v>
      </c>
      <c r="H1221" s="156">
        <v>2</v>
      </c>
      <c r="L1221" s="153"/>
      <c r="M1221" s="157"/>
      <c r="T1221" s="158"/>
      <c r="AT1221" s="154" t="s">
        <v>144</v>
      </c>
      <c r="AU1221" s="154" t="s">
        <v>84</v>
      </c>
      <c r="AV1221" s="13" t="s">
        <v>84</v>
      </c>
      <c r="AW1221" s="13" t="s">
        <v>32</v>
      </c>
      <c r="AX1221" s="13" t="s">
        <v>74</v>
      </c>
      <c r="AY1221" s="154" t="s">
        <v>136</v>
      </c>
    </row>
    <row r="1222" spans="2:65" s="12" customFormat="1">
      <c r="B1222" s="147"/>
      <c r="D1222" s="148" t="s">
        <v>144</v>
      </c>
      <c r="E1222" s="149" t="s">
        <v>1</v>
      </c>
      <c r="F1222" s="150" t="s">
        <v>213</v>
      </c>
      <c r="H1222" s="149" t="s">
        <v>1</v>
      </c>
      <c r="L1222" s="147"/>
      <c r="M1222" s="151"/>
      <c r="T1222" s="152"/>
      <c r="AT1222" s="149" t="s">
        <v>144</v>
      </c>
      <c r="AU1222" s="149" t="s">
        <v>84</v>
      </c>
      <c r="AV1222" s="12" t="s">
        <v>82</v>
      </c>
      <c r="AW1222" s="12" t="s">
        <v>32</v>
      </c>
      <c r="AX1222" s="12" t="s">
        <v>74</v>
      </c>
      <c r="AY1222" s="149" t="s">
        <v>136</v>
      </c>
    </row>
    <row r="1223" spans="2:65" s="13" customFormat="1">
      <c r="B1223" s="153"/>
      <c r="D1223" s="148" t="s">
        <v>144</v>
      </c>
      <c r="E1223" s="154" t="s">
        <v>1</v>
      </c>
      <c r="F1223" s="155" t="s">
        <v>82</v>
      </c>
      <c r="H1223" s="156">
        <v>1</v>
      </c>
      <c r="L1223" s="153"/>
      <c r="M1223" s="157"/>
      <c r="T1223" s="158"/>
      <c r="AT1223" s="154" t="s">
        <v>144</v>
      </c>
      <c r="AU1223" s="154" t="s">
        <v>84</v>
      </c>
      <c r="AV1223" s="13" t="s">
        <v>84</v>
      </c>
      <c r="AW1223" s="13" t="s">
        <v>32</v>
      </c>
      <c r="AX1223" s="13" t="s">
        <v>74</v>
      </c>
      <c r="AY1223" s="154" t="s">
        <v>136</v>
      </c>
    </row>
    <row r="1224" spans="2:65" s="12" customFormat="1">
      <c r="B1224" s="147"/>
      <c r="D1224" s="148" t="s">
        <v>144</v>
      </c>
      <c r="E1224" s="149" t="s">
        <v>1</v>
      </c>
      <c r="F1224" s="150" t="s">
        <v>214</v>
      </c>
      <c r="H1224" s="149" t="s">
        <v>1</v>
      </c>
      <c r="L1224" s="147"/>
      <c r="M1224" s="151"/>
      <c r="T1224" s="152"/>
      <c r="AT1224" s="149" t="s">
        <v>144</v>
      </c>
      <c r="AU1224" s="149" t="s">
        <v>84</v>
      </c>
      <c r="AV1224" s="12" t="s">
        <v>82</v>
      </c>
      <c r="AW1224" s="12" t="s">
        <v>32</v>
      </c>
      <c r="AX1224" s="12" t="s">
        <v>74</v>
      </c>
      <c r="AY1224" s="149" t="s">
        <v>136</v>
      </c>
    </row>
    <row r="1225" spans="2:65" s="13" customFormat="1">
      <c r="B1225" s="153"/>
      <c r="D1225" s="148" t="s">
        <v>144</v>
      </c>
      <c r="E1225" s="154" t="s">
        <v>1</v>
      </c>
      <c r="F1225" s="155" t="s">
        <v>211</v>
      </c>
      <c r="H1225" s="156">
        <v>2</v>
      </c>
      <c r="L1225" s="153"/>
      <c r="M1225" s="157"/>
      <c r="T1225" s="158"/>
      <c r="AT1225" s="154" t="s">
        <v>144</v>
      </c>
      <c r="AU1225" s="154" t="s">
        <v>84</v>
      </c>
      <c r="AV1225" s="13" t="s">
        <v>84</v>
      </c>
      <c r="AW1225" s="13" t="s">
        <v>32</v>
      </c>
      <c r="AX1225" s="13" t="s">
        <v>74</v>
      </c>
      <c r="AY1225" s="154" t="s">
        <v>136</v>
      </c>
    </row>
    <row r="1226" spans="2:65" s="12" customFormat="1">
      <c r="B1226" s="147"/>
      <c r="D1226" s="148" t="s">
        <v>144</v>
      </c>
      <c r="E1226" s="149" t="s">
        <v>1</v>
      </c>
      <c r="F1226" s="150" t="s">
        <v>220</v>
      </c>
      <c r="H1226" s="149" t="s">
        <v>1</v>
      </c>
      <c r="L1226" s="147"/>
      <c r="M1226" s="151"/>
      <c r="T1226" s="152"/>
      <c r="AT1226" s="149" t="s">
        <v>144</v>
      </c>
      <c r="AU1226" s="149" t="s">
        <v>84</v>
      </c>
      <c r="AV1226" s="12" t="s">
        <v>82</v>
      </c>
      <c r="AW1226" s="12" t="s">
        <v>32</v>
      </c>
      <c r="AX1226" s="12" t="s">
        <v>74</v>
      </c>
      <c r="AY1226" s="149" t="s">
        <v>136</v>
      </c>
    </row>
    <row r="1227" spans="2:65" s="13" customFormat="1">
      <c r="B1227" s="153"/>
      <c r="D1227" s="148" t="s">
        <v>144</v>
      </c>
      <c r="E1227" s="154" t="s">
        <v>1</v>
      </c>
      <c r="F1227" s="155" t="s">
        <v>82</v>
      </c>
      <c r="H1227" s="156">
        <v>1</v>
      </c>
      <c r="L1227" s="153"/>
      <c r="M1227" s="157"/>
      <c r="T1227" s="158"/>
      <c r="AT1227" s="154" t="s">
        <v>144</v>
      </c>
      <c r="AU1227" s="154" t="s">
        <v>84</v>
      </c>
      <c r="AV1227" s="13" t="s">
        <v>84</v>
      </c>
      <c r="AW1227" s="13" t="s">
        <v>32</v>
      </c>
      <c r="AX1227" s="13" t="s">
        <v>74</v>
      </c>
      <c r="AY1227" s="154" t="s">
        <v>136</v>
      </c>
    </row>
    <row r="1228" spans="2:65" s="12" customFormat="1">
      <c r="B1228" s="147"/>
      <c r="D1228" s="148" t="s">
        <v>144</v>
      </c>
      <c r="E1228" s="149" t="s">
        <v>1</v>
      </c>
      <c r="F1228" s="150" t="s">
        <v>215</v>
      </c>
      <c r="H1228" s="149" t="s">
        <v>1</v>
      </c>
      <c r="L1228" s="147"/>
      <c r="M1228" s="151"/>
      <c r="T1228" s="152"/>
      <c r="AT1228" s="149" t="s">
        <v>144</v>
      </c>
      <c r="AU1228" s="149" t="s">
        <v>84</v>
      </c>
      <c r="AV1228" s="12" t="s">
        <v>82</v>
      </c>
      <c r="AW1228" s="12" t="s">
        <v>32</v>
      </c>
      <c r="AX1228" s="12" t="s">
        <v>74</v>
      </c>
      <c r="AY1228" s="149" t="s">
        <v>136</v>
      </c>
    </row>
    <row r="1229" spans="2:65" s="13" customFormat="1">
      <c r="B1229" s="153"/>
      <c r="D1229" s="148" t="s">
        <v>144</v>
      </c>
      <c r="E1229" s="154" t="s">
        <v>1</v>
      </c>
      <c r="F1229" s="155" t="s">
        <v>82</v>
      </c>
      <c r="H1229" s="156">
        <v>1</v>
      </c>
      <c r="L1229" s="153"/>
      <c r="M1229" s="157"/>
      <c r="T1229" s="158"/>
      <c r="AT1229" s="154" t="s">
        <v>144</v>
      </c>
      <c r="AU1229" s="154" t="s">
        <v>84</v>
      </c>
      <c r="AV1229" s="13" t="s">
        <v>84</v>
      </c>
      <c r="AW1229" s="13" t="s">
        <v>32</v>
      </c>
      <c r="AX1229" s="13" t="s">
        <v>74</v>
      </c>
      <c r="AY1229" s="154" t="s">
        <v>136</v>
      </c>
    </row>
    <row r="1230" spans="2:65" s="12" customFormat="1">
      <c r="B1230" s="147"/>
      <c r="D1230" s="148" t="s">
        <v>144</v>
      </c>
      <c r="E1230" s="149" t="s">
        <v>1</v>
      </c>
      <c r="F1230" s="150" t="s">
        <v>221</v>
      </c>
      <c r="H1230" s="149" t="s">
        <v>1</v>
      </c>
      <c r="L1230" s="147"/>
      <c r="M1230" s="151"/>
      <c r="T1230" s="152"/>
      <c r="AT1230" s="149" t="s">
        <v>144</v>
      </c>
      <c r="AU1230" s="149" t="s">
        <v>84</v>
      </c>
      <c r="AV1230" s="12" t="s">
        <v>82</v>
      </c>
      <c r="AW1230" s="12" t="s">
        <v>32</v>
      </c>
      <c r="AX1230" s="12" t="s">
        <v>74</v>
      </c>
      <c r="AY1230" s="149" t="s">
        <v>136</v>
      </c>
    </row>
    <row r="1231" spans="2:65" s="13" customFormat="1">
      <c r="B1231" s="153"/>
      <c r="D1231" s="148" t="s">
        <v>144</v>
      </c>
      <c r="E1231" s="154" t="s">
        <v>1</v>
      </c>
      <c r="F1231" s="155" t="s">
        <v>211</v>
      </c>
      <c r="H1231" s="156">
        <v>2</v>
      </c>
      <c r="L1231" s="153"/>
      <c r="M1231" s="157"/>
      <c r="T1231" s="158"/>
      <c r="AT1231" s="154" t="s">
        <v>144</v>
      </c>
      <c r="AU1231" s="154" t="s">
        <v>84</v>
      </c>
      <c r="AV1231" s="13" t="s">
        <v>84</v>
      </c>
      <c r="AW1231" s="13" t="s">
        <v>32</v>
      </c>
      <c r="AX1231" s="13" t="s">
        <v>74</v>
      </c>
      <c r="AY1231" s="154" t="s">
        <v>136</v>
      </c>
    </row>
    <row r="1232" spans="2:65" s="14" customFormat="1">
      <c r="B1232" s="159"/>
      <c r="D1232" s="148" t="s">
        <v>144</v>
      </c>
      <c r="E1232" s="160" t="s">
        <v>1</v>
      </c>
      <c r="F1232" s="161" t="s">
        <v>146</v>
      </c>
      <c r="H1232" s="162">
        <v>9</v>
      </c>
      <c r="L1232" s="159"/>
      <c r="M1232" s="163"/>
      <c r="T1232" s="164"/>
      <c r="AT1232" s="160" t="s">
        <v>144</v>
      </c>
      <c r="AU1232" s="160" t="s">
        <v>84</v>
      </c>
      <c r="AV1232" s="14" t="s">
        <v>142</v>
      </c>
      <c r="AW1232" s="14" t="s">
        <v>32</v>
      </c>
      <c r="AX1232" s="14" t="s">
        <v>74</v>
      </c>
      <c r="AY1232" s="160" t="s">
        <v>136</v>
      </c>
    </row>
    <row r="1233" spans="2:65" s="13" customFormat="1">
      <c r="B1233" s="153"/>
      <c r="D1233" s="148" t="s">
        <v>144</v>
      </c>
      <c r="E1233" s="154" t="s">
        <v>1</v>
      </c>
      <c r="F1233" s="155" t="s">
        <v>1015</v>
      </c>
      <c r="H1233" s="156">
        <v>9.18</v>
      </c>
      <c r="L1233" s="153"/>
      <c r="M1233" s="157"/>
      <c r="T1233" s="158"/>
      <c r="AT1233" s="154" t="s">
        <v>144</v>
      </c>
      <c r="AU1233" s="154" t="s">
        <v>84</v>
      </c>
      <c r="AV1233" s="13" t="s">
        <v>84</v>
      </c>
      <c r="AW1233" s="13" t="s">
        <v>32</v>
      </c>
      <c r="AX1233" s="13" t="s">
        <v>82</v>
      </c>
      <c r="AY1233" s="154" t="s">
        <v>136</v>
      </c>
    </row>
    <row r="1234" spans="2:65" s="1" customFormat="1" ht="14.4" customHeight="1">
      <c r="B1234" s="134"/>
      <c r="C1234" s="135" t="s">
        <v>1016</v>
      </c>
      <c r="D1234" s="135" t="s">
        <v>138</v>
      </c>
      <c r="E1234" s="136" t="s">
        <v>1017</v>
      </c>
      <c r="F1234" s="137" t="s">
        <v>1018</v>
      </c>
      <c r="G1234" s="138" t="s">
        <v>208</v>
      </c>
      <c r="H1234" s="139">
        <v>316.60000000000002</v>
      </c>
      <c r="I1234" s="140"/>
      <c r="J1234" s="140">
        <f>ROUND(I1234*H1234,2)</f>
        <v>0</v>
      </c>
      <c r="K1234" s="141"/>
      <c r="L1234" s="28"/>
      <c r="M1234" s="142" t="s">
        <v>1</v>
      </c>
      <c r="N1234" s="111" t="s">
        <v>39</v>
      </c>
      <c r="O1234" s="143">
        <v>0.19500000000000001</v>
      </c>
      <c r="P1234" s="143">
        <f>O1234*H1234</f>
        <v>61.737000000000009</v>
      </c>
      <c r="Q1234" s="143">
        <v>1.1E-4</v>
      </c>
      <c r="R1234" s="143">
        <f>Q1234*H1234</f>
        <v>3.4826000000000003E-2</v>
      </c>
      <c r="S1234" s="143">
        <v>0</v>
      </c>
      <c r="T1234" s="144">
        <f>S1234*H1234</f>
        <v>0</v>
      </c>
      <c r="AR1234" s="145" t="s">
        <v>142</v>
      </c>
      <c r="AT1234" s="145" t="s">
        <v>138</v>
      </c>
      <c r="AU1234" s="145" t="s">
        <v>84</v>
      </c>
      <c r="AY1234" s="16" t="s">
        <v>136</v>
      </c>
      <c r="BE1234" s="146">
        <f>IF(N1234="základní",J1234,0)</f>
        <v>0</v>
      </c>
      <c r="BF1234" s="146">
        <f>IF(N1234="snížená",J1234,0)</f>
        <v>0</v>
      </c>
      <c r="BG1234" s="146">
        <f>IF(N1234="zákl. přenesená",J1234,0)</f>
        <v>0</v>
      </c>
      <c r="BH1234" s="146">
        <f>IF(N1234="sníž. přenesená",J1234,0)</f>
        <v>0</v>
      </c>
      <c r="BI1234" s="146">
        <f>IF(N1234="nulová",J1234,0)</f>
        <v>0</v>
      </c>
      <c r="BJ1234" s="16" t="s">
        <v>82</v>
      </c>
      <c r="BK1234" s="146">
        <f>ROUND(I1234*H1234,2)</f>
        <v>0</v>
      </c>
      <c r="BL1234" s="16" t="s">
        <v>142</v>
      </c>
      <c r="BM1234" s="145" t="s">
        <v>1019</v>
      </c>
    </row>
    <row r="1235" spans="2:65" s="12" customFormat="1">
      <c r="B1235" s="147"/>
      <c r="D1235" s="148" t="s">
        <v>144</v>
      </c>
      <c r="E1235" s="149" t="s">
        <v>1</v>
      </c>
      <c r="F1235" s="150" t="s">
        <v>1020</v>
      </c>
      <c r="H1235" s="149" t="s">
        <v>1</v>
      </c>
      <c r="L1235" s="147"/>
      <c r="M1235" s="151"/>
      <c r="T1235" s="152"/>
      <c r="AT1235" s="149" t="s">
        <v>144</v>
      </c>
      <c r="AU1235" s="149" t="s">
        <v>84</v>
      </c>
      <c r="AV1235" s="12" t="s">
        <v>82</v>
      </c>
      <c r="AW1235" s="12" t="s">
        <v>32</v>
      </c>
      <c r="AX1235" s="12" t="s">
        <v>74</v>
      </c>
      <c r="AY1235" s="149" t="s">
        <v>136</v>
      </c>
    </row>
    <row r="1236" spans="2:65" s="12" customFormat="1">
      <c r="B1236" s="147"/>
      <c r="D1236" s="148" t="s">
        <v>144</v>
      </c>
      <c r="E1236" s="149" t="s">
        <v>1</v>
      </c>
      <c r="F1236" s="150" t="s">
        <v>1021</v>
      </c>
      <c r="H1236" s="149" t="s">
        <v>1</v>
      </c>
      <c r="L1236" s="147"/>
      <c r="M1236" s="151"/>
      <c r="T1236" s="152"/>
      <c r="AT1236" s="149" t="s">
        <v>144</v>
      </c>
      <c r="AU1236" s="149" t="s">
        <v>84</v>
      </c>
      <c r="AV1236" s="12" t="s">
        <v>82</v>
      </c>
      <c r="AW1236" s="12" t="s">
        <v>32</v>
      </c>
      <c r="AX1236" s="12" t="s">
        <v>74</v>
      </c>
      <c r="AY1236" s="149" t="s">
        <v>136</v>
      </c>
    </row>
    <row r="1237" spans="2:65" s="12" customFormat="1">
      <c r="B1237" s="147"/>
      <c r="D1237" s="148" t="s">
        <v>144</v>
      </c>
      <c r="E1237" s="149" t="s">
        <v>1</v>
      </c>
      <c r="F1237" s="150" t="s">
        <v>188</v>
      </c>
      <c r="H1237" s="149" t="s">
        <v>1</v>
      </c>
      <c r="L1237" s="147"/>
      <c r="M1237" s="151"/>
      <c r="T1237" s="152"/>
      <c r="AT1237" s="149" t="s">
        <v>144</v>
      </c>
      <c r="AU1237" s="149" t="s">
        <v>84</v>
      </c>
      <c r="AV1237" s="12" t="s">
        <v>82</v>
      </c>
      <c r="AW1237" s="12" t="s">
        <v>32</v>
      </c>
      <c r="AX1237" s="12" t="s">
        <v>74</v>
      </c>
      <c r="AY1237" s="149" t="s">
        <v>136</v>
      </c>
    </row>
    <row r="1238" spans="2:65" s="13" customFormat="1">
      <c r="B1238" s="153"/>
      <c r="D1238" s="148" t="s">
        <v>144</v>
      </c>
      <c r="E1238" s="154" t="s">
        <v>1</v>
      </c>
      <c r="F1238" s="155" t="s">
        <v>1022</v>
      </c>
      <c r="H1238" s="156">
        <v>60</v>
      </c>
      <c r="L1238" s="153"/>
      <c r="M1238" s="157"/>
      <c r="T1238" s="158"/>
      <c r="AT1238" s="154" t="s">
        <v>144</v>
      </c>
      <c r="AU1238" s="154" t="s">
        <v>84</v>
      </c>
      <c r="AV1238" s="13" t="s">
        <v>84</v>
      </c>
      <c r="AW1238" s="13" t="s">
        <v>32</v>
      </c>
      <c r="AX1238" s="13" t="s">
        <v>74</v>
      </c>
      <c r="AY1238" s="154" t="s">
        <v>136</v>
      </c>
    </row>
    <row r="1239" spans="2:65" s="12" customFormat="1">
      <c r="B1239" s="147"/>
      <c r="D1239" s="148" t="s">
        <v>144</v>
      </c>
      <c r="E1239" s="149" t="s">
        <v>1</v>
      </c>
      <c r="F1239" s="150" t="s">
        <v>190</v>
      </c>
      <c r="H1239" s="149" t="s">
        <v>1</v>
      </c>
      <c r="L1239" s="147"/>
      <c r="M1239" s="151"/>
      <c r="T1239" s="152"/>
      <c r="AT1239" s="149" t="s">
        <v>144</v>
      </c>
      <c r="AU1239" s="149" t="s">
        <v>84</v>
      </c>
      <c r="AV1239" s="12" t="s">
        <v>82</v>
      </c>
      <c r="AW1239" s="12" t="s">
        <v>32</v>
      </c>
      <c r="AX1239" s="12" t="s">
        <v>74</v>
      </c>
      <c r="AY1239" s="149" t="s">
        <v>136</v>
      </c>
    </row>
    <row r="1240" spans="2:65" s="13" customFormat="1">
      <c r="B1240" s="153"/>
      <c r="D1240" s="148" t="s">
        <v>144</v>
      </c>
      <c r="E1240" s="154" t="s">
        <v>1</v>
      </c>
      <c r="F1240" s="155" t="s">
        <v>1023</v>
      </c>
      <c r="H1240" s="156">
        <v>256.60000000000002</v>
      </c>
      <c r="L1240" s="153"/>
      <c r="M1240" s="157"/>
      <c r="T1240" s="158"/>
      <c r="AT1240" s="154" t="s">
        <v>144</v>
      </c>
      <c r="AU1240" s="154" t="s">
        <v>84</v>
      </c>
      <c r="AV1240" s="13" t="s">
        <v>84</v>
      </c>
      <c r="AW1240" s="13" t="s">
        <v>32</v>
      </c>
      <c r="AX1240" s="13" t="s">
        <v>74</v>
      </c>
      <c r="AY1240" s="154" t="s">
        <v>136</v>
      </c>
    </row>
    <row r="1241" spans="2:65" s="14" customFormat="1">
      <c r="B1241" s="159"/>
      <c r="D1241" s="148" t="s">
        <v>144</v>
      </c>
      <c r="E1241" s="160" t="s">
        <v>1</v>
      </c>
      <c r="F1241" s="161" t="s">
        <v>146</v>
      </c>
      <c r="H1241" s="162">
        <v>316.60000000000002</v>
      </c>
      <c r="L1241" s="159"/>
      <c r="M1241" s="163"/>
      <c r="T1241" s="164"/>
      <c r="AT1241" s="160" t="s">
        <v>144</v>
      </c>
      <c r="AU1241" s="160" t="s">
        <v>84</v>
      </c>
      <c r="AV1241" s="14" t="s">
        <v>142</v>
      </c>
      <c r="AW1241" s="14" t="s">
        <v>32</v>
      </c>
      <c r="AX1241" s="14" t="s">
        <v>82</v>
      </c>
      <c r="AY1241" s="160" t="s">
        <v>136</v>
      </c>
    </row>
    <row r="1242" spans="2:65" s="1" customFormat="1" ht="14.4" customHeight="1">
      <c r="B1242" s="134"/>
      <c r="C1242" s="135" t="s">
        <v>1024</v>
      </c>
      <c r="D1242" s="135" t="s">
        <v>138</v>
      </c>
      <c r="E1242" s="136" t="s">
        <v>1025</v>
      </c>
      <c r="F1242" s="137" t="s">
        <v>1026</v>
      </c>
      <c r="G1242" s="138" t="s">
        <v>208</v>
      </c>
      <c r="H1242" s="139">
        <v>316.60000000000002</v>
      </c>
      <c r="I1242" s="140"/>
      <c r="J1242" s="140">
        <f>ROUND(I1242*H1242,2)</f>
        <v>0</v>
      </c>
      <c r="K1242" s="141"/>
      <c r="L1242" s="28"/>
      <c r="M1242" s="142" t="s">
        <v>1</v>
      </c>
      <c r="N1242" s="111" t="s">
        <v>39</v>
      </c>
      <c r="O1242" s="143">
        <v>0.155</v>
      </c>
      <c r="P1242" s="143">
        <f>O1242*H1242</f>
        <v>49.073</v>
      </c>
      <c r="Q1242" s="143">
        <v>0</v>
      </c>
      <c r="R1242" s="143">
        <f>Q1242*H1242</f>
        <v>0</v>
      </c>
      <c r="S1242" s="143">
        <v>0</v>
      </c>
      <c r="T1242" s="144">
        <f>S1242*H1242</f>
        <v>0</v>
      </c>
      <c r="AR1242" s="145" t="s">
        <v>142</v>
      </c>
      <c r="AT1242" s="145" t="s">
        <v>138</v>
      </c>
      <c r="AU1242" s="145" t="s">
        <v>84</v>
      </c>
      <c r="AY1242" s="16" t="s">
        <v>136</v>
      </c>
      <c r="BE1242" s="146">
        <f>IF(N1242="základní",J1242,0)</f>
        <v>0</v>
      </c>
      <c r="BF1242" s="146">
        <f>IF(N1242="snížená",J1242,0)</f>
        <v>0</v>
      </c>
      <c r="BG1242" s="146">
        <f>IF(N1242="zákl. přenesená",J1242,0)</f>
        <v>0</v>
      </c>
      <c r="BH1242" s="146">
        <f>IF(N1242="sníž. přenesená",J1242,0)</f>
        <v>0</v>
      </c>
      <c r="BI1242" s="146">
        <f>IF(N1242="nulová",J1242,0)</f>
        <v>0</v>
      </c>
      <c r="BJ1242" s="16" t="s">
        <v>82</v>
      </c>
      <c r="BK1242" s="146">
        <f>ROUND(I1242*H1242,2)</f>
        <v>0</v>
      </c>
      <c r="BL1242" s="16" t="s">
        <v>142</v>
      </c>
      <c r="BM1242" s="145" t="s">
        <v>1027</v>
      </c>
    </row>
    <row r="1243" spans="2:65" s="12" customFormat="1">
      <c r="B1243" s="147"/>
      <c r="D1243" s="148" t="s">
        <v>144</v>
      </c>
      <c r="E1243" s="149" t="s">
        <v>1</v>
      </c>
      <c r="F1243" s="150" t="s">
        <v>1020</v>
      </c>
      <c r="H1243" s="149" t="s">
        <v>1</v>
      </c>
      <c r="L1243" s="147"/>
      <c r="M1243" s="151"/>
      <c r="T1243" s="152"/>
      <c r="AT1243" s="149" t="s">
        <v>144</v>
      </c>
      <c r="AU1243" s="149" t="s">
        <v>84</v>
      </c>
      <c r="AV1243" s="12" t="s">
        <v>82</v>
      </c>
      <c r="AW1243" s="12" t="s">
        <v>32</v>
      </c>
      <c r="AX1243" s="12" t="s">
        <v>74</v>
      </c>
      <c r="AY1243" s="149" t="s">
        <v>136</v>
      </c>
    </row>
    <row r="1244" spans="2:65" s="12" customFormat="1">
      <c r="B1244" s="147"/>
      <c r="D1244" s="148" t="s">
        <v>144</v>
      </c>
      <c r="E1244" s="149" t="s">
        <v>1</v>
      </c>
      <c r="F1244" s="150" t="s">
        <v>1028</v>
      </c>
      <c r="H1244" s="149" t="s">
        <v>1</v>
      </c>
      <c r="L1244" s="147"/>
      <c r="M1244" s="151"/>
      <c r="T1244" s="152"/>
      <c r="AT1244" s="149" t="s">
        <v>144</v>
      </c>
      <c r="AU1244" s="149" t="s">
        <v>84</v>
      </c>
      <c r="AV1244" s="12" t="s">
        <v>82</v>
      </c>
      <c r="AW1244" s="12" t="s">
        <v>32</v>
      </c>
      <c r="AX1244" s="12" t="s">
        <v>74</v>
      </c>
      <c r="AY1244" s="149" t="s">
        <v>136</v>
      </c>
    </row>
    <row r="1245" spans="2:65" s="12" customFormat="1">
      <c r="B1245" s="147"/>
      <c r="D1245" s="148" t="s">
        <v>144</v>
      </c>
      <c r="E1245" s="149" t="s">
        <v>1</v>
      </c>
      <c r="F1245" s="150" t="s">
        <v>188</v>
      </c>
      <c r="H1245" s="149" t="s">
        <v>1</v>
      </c>
      <c r="L1245" s="147"/>
      <c r="M1245" s="151"/>
      <c r="T1245" s="152"/>
      <c r="AT1245" s="149" t="s">
        <v>144</v>
      </c>
      <c r="AU1245" s="149" t="s">
        <v>84</v>
      </c>
      <c r="AV1245" s="12" t="s">
        <v>82</v>
      </c>
      <c r="AW1245" s="12" t="s">
        <v>32</v>
      </c>
      <c r="AX1245" s="12" t="s">
        <v>74</v>
      </c>
      <c r="AY1245" s="149" t="s">
        <v>136</v>
      </c>
    </row>
    <row r="1246" spans="2:65" s="13" customFormat="1">
      <c r="B1246" s="153"/>
      <c r="D1246" s="148" t="s">
        <v>144</v>
      </c>
      <c r="E1246" s="154" t="s">
        <v>1</v>
      </c>
      <c r="F1246" s="155" t="s">
        <v>1022</v>
      </c>
      <c r="H1246" s="156">
        <v>60</v>
      </c>
      <c r="L1246" s="153"/>
      <c r="M1246" s="157"/>
      <c r="T1246" s="158"/>
      <c r="AT1246" s="154" t="s">
        <v>144</v>
      </c>
      <c r="AU1246" s="154" t="s">
        <v>84</v>
      </c>
      <c r="AV1246" s="13" t="s">
        <v>84</v>
      </c>
      <c r="AW1246" s="13" t="s">
        <v>32</v>
      </c>
      <c r="AX1246" s="13" t="s">
        <v>74</v>
      </c>
      <c r="AY1246" s="154" t="s">
        <v>136</v>
      </c>
    </row>
    <row r="1247" spans="2:65" s="12" customFormat="1">
      <c r="B1247" s="147"/>
      <c r="D1247" s="148" t="s">
        <v>144</v>
      </c>
      <c r="E1247" s="149" t="s">
        <v>1</v>
      </c>
      <c r="F1247" s="150" t="s">
        <v>190</v>
      </c>
      <c r="H1247" s="149" t="s">
        <v>1</v>
      </c>
      <c r="L1247" s="147"/>
      <c r="M1247" s="151"/>
      <c r="T1247" s="152"/>
      <c r="AT1247" s="149" t="s">
        <v>144</v>
      </c>
      <c r="AU1247" s="149" t="s">
        <v>84</v>
      </c>
      <c r="AV1247" s="12" t="s">
        <v>82</v>
      </c>
      <c r="AW1247" s="12" t="s">
        <v>32</v>
      </c>
      <c r="AX1247" s="12" t="s">
        <v>74</v>
      </c>
      <c r="AY1247" s="149" t="s">
        <v>136</v>
      </c>
    </row>
    <row r="1248" spans="2:65" s="13" customFormat="1">
      <c r="B1248" s="153"/>
      <c r="D1248" s="148" t="s">
        <v>144</v>
      </c>
      <c r="E1248" s="154" t="s">
        <v>1</v>
      </c>
      <c r="F1248" s="155" t="s">
        <v>1023</v>
      </c>
      <c r="H1248" s="156">
        <v>256.60000000000002</v>
      </c>
      <c r="L1248" s="153"/>
      <c r="M1248" s="157"/>
      <c r="T1248" s="158"/>
      <c r="AT1248" s="154" t="s">
        <v>144</v>
      </c>
      <c r="AU1248" s="154" t="s">
        <v>84</v>
      </c>
      <c r="AV1248" s="13" t="s">
        <v>84</v>
      </c>
      <c r="AW1248" s="13" t="s">
        <v>32</v>
      </c>
      <c r="AX1248" s="13" t="s">
        <v>74</v>
      </c>
      <c r="AY1248" s="154" t="s">
        <v>136</v>
      </c>
    </row>
    <row r="1249" spans="2:65" s="14" customFormat="1">
      <c r="B1249" s="159"/>
      <c r="D1249" s="148" t="s">
        <v>144</v>
      </c>
      <c r="E1249" s="160" t="s">
        <v>1</v>
      </c>
      <c r="F1249" s="161" t="s">
        <v>146</v>
      </c>
      <c r="H1249" s="162">
        <v>316.60000000000002</v>
      </c>
      <c r="L1249" s="159"/>
      <c r="M1249" s="163"/>
      <c r="T1249" s="164"/>
      <c r="AT1249" s="160" t="s">
        <v>144</v>
      </c>
      <c r="AU1249" s="160" t="s">
        <v>84</v>
      </c>
      <c r="AV1249" s="14" t="s">
        <v>142</v>
      </c>
      <c r="AW1249" s="14" t="s">
        <v>32</v>
      </c>
      <c r="AX1249" s="14" t="s">
        <v>82</v>
      </c>
      <c r="AY1249" s="160" t="s">
        <v>136</v>
      </c>
    </row>
    <row r="1250" spans="2:65" s="1" customFormat="1" ht="14.4" customHeight="1">
      <c r="B1250" s="134"/>
      <c r="C1250" s="135" t="s">
        <v>1029</v>
      </c>
      <c r="D1250" s="135" t="s">
        <v>138</v>
      </c>
      <c r="E1250" s="136" t="s">
        <v>1030</v>
      </c>
      <c r="F1250" s="137" t="s">
        <v>1031</v>
      </c>
      <c r="G1250" s="138" t="s">
        <v>208</v>
      </c>
      <c r="H1250" s="139">
        <v>9</v>
      </c>
      <c r="I1250" s="140"/>
      <c r="J1250" s="140">
        <f>ROUND(I1250*H1250,2)</f>
        <v>0</v>
      </c>
      <c r="K1250" s="141"/>
      <c r="L1250" s="28"/>
      <c r="M1250" s="142" t="s">
        <v>1</v>
      </c>
      <c r="N1250" s="111" t="s">
        <v>39</v>
      </c>
      <c r="O1250" s="143">
        <v>0.105</v>
      </c>
      <c r="P1250" s="143">
        <f>O1250*H1250</f>
        <v>0.94499999999999995</v>
      </c>
      <c r="Q1250" s="143">
        <v>0</v>
      </c>
      <c r="R1250" s="143">
        <f>Q1250*H1250</f>
        <v>0</v>
      </c>
      <c r="S1250" s="143">
        <v>0</v>
      </c>
      <c r="T1250" s="144">
        <f>S1250*H1250</f>
        <v>0</v>
      </c>
      <c r="AR1250" s="145" t="s">
        <v>142</v>
      </c>
      <c r="AT1250" s="145" t="s">
        <v>138</v>
      </c>
      <c r="AU1250" s="145" t="s">
        <v>84</v>
      </c>
      <c r="AY1250" s="16" t="s">
        <v>136</v>
      </c>
      <c r="BE1250" s="146">
        <f>IF(N1250="základní",J1250,0)</f>
        <v>0</v>
      </c>
      <c r="BF1250" s="146">
        <f>IF(N1250="snížená",J1250,0)</f>
        <v>0</v>
      </c>
      <c r="BG1250" s="146">
        <f>IF(N1250="zákl. přenesená",J1250,0)</f>
        <v>0</v>
      </c>
      <c r="BH1250" s="146">
        <f>IF(N1250="sníž. přenesená",J1250,0)</f>
        <v>0</v>
      </c>
      <c r="BI1250" s="146">
        <f>IF(N1250="nulová",J1250,0)</f>
        <v>0</v>
      </c>
      <c r="BJ1250" s="16" t="s">
        <v>82</v>
      </c>
      <c r="BK1250" s="146">
        <f>ROUND(I1250*H1250,2)</f>
        <v>0</v>
      </c>
      <c r="BL1250" s="16" t="s">
        <v>142</v>
      </c>
      <c r="BM1250" s="145" t="s">
        <v>1032</v>
      </c>
    </row>
    <row r="1251" spans="2:65" s="12" customFormat="1">
      <c r="B1251" s="147"/>
      <c r="D1251" s="148" t="s">
        <v>144</v>
      </c>
      <c r="E1251" s="149" t="s">
        <v>1</v>
      </c>
      <c r="F1251" s="150" t="s">
        <v>210</v>
      </c>
      <c r="H1251" s="149" t="s">
        <v>1</v>
      </c>
      <c r="L1251" s="147"/>
      <c r="M1251" s="151"/>
      <c r="T1251" s="152"/>
      <c r="AT1251" s="149" t="s">
        <v>144</v>
      </c>
      <c r="AU1251" s="149" t="s">
        <v>84</v>
      </c>
      <c r="AV1251" s="12" t="s">
        <v>82</v>
      </c>
      <c r="AW1251" s="12" t="s">
        <v>32</v>
      </c>
      <c r="AX1251" s="12" t="s">
        <v>74</v>
      </c>
      <c r="AY1251" s="149" t="s">
        <v>136</v>
      </c>
    </row>
    <row r="1252" spans="2:65" s="13" customFormat="1">
      <c r="B1252" s="153"/>
      <c r="D1252" s="148" t="s">
        <v>144</v>
      </c>
      <c r="E1252" s="154" t="s">
        <v>1</v>
      </c>
      <c r="F1252" s="155" t="s">
        <v>211</v>
      </c>
      <c r="H1252" s="156">
        <v>2</v>
      </c>
      <c r="L1252" s="153"/>
      <c r="M1252" s="157"/>
      <c r="T1252" s="158"/>
      <c r="AT1252" s="154" t="s">
        <v>144</v>
      </c>
      <c r="AU1252" s="154" t="s">
        <v>84</v>
      </c>
      <c r="AV1252" s="13" t="s">
        <v>84</v>
      </c>
      <c r="AW1252" s="13" t="s">
        <v>32</v>
      </c>
      <c r="AX1252" s="13" t="s">
        <v>74</v>
      </c>
      <c r="AY1252" s="154" t="s">
        <v>136</v>
      </c>
    </row>
    <row r="1253" spans="2:65" s="12" customFormat="1">
      <c r="B1253" s="147"/>
      <c r="D1253" s="148" t="s">
        <v>144</v>
      </c>
      <c r="E1253" s="149" t="s">
        <v>1</v>
      </c>
      <c r="F1253" s="150" t="s">
        <v>213</v>
      </c>
      <c r="H1253" s="149" t="s">
        <v>1</v>
      </c>
      <c r="L1253" s="147"/>
      <c r="M1253" s="151"/>
      <c r="T1253" s="152"/>
      <c r="AT1253" s="149" t="s">
        <v>144</v>
      </c>
      <c r="AU1253" s="149" t="s">
        <v>84</v>
      </c>
      <c r="AV1253" s="12" t="s">
        <v>82</v>
      </c>
      <c r="AW1253" s="12" t="s">
        <v>32</v>
      </c>
      <c r="AX1253" s="12" t="s">
        <v>74</v>
      </c>
      <c r="AY1253" s="149" t="s">
        <v>136</v>
      </c>
    </row>
    <row r="1254" spans="2:65" s="13" customFormat="1">
      <c r="B1254" s="153"/>
      <c r="D1254" s="148" t="s">
        <v>144</v>
      </c>
      <c r="E1254" s="154" t="s">
        <v>1</v>
      </c>
      <c r="F1254" s="155" t="s">
        <v>82</v>
      </c>
      <c r="H1254" s="156">
        <v>1</v>
      </c>
      <c r="L1254" s="153"/>
      <c r="M1254" s="157"/>
      <c r="T1254" s="158"/>
      <c r="AT1254" s="154" t="s">
        <v>144</v>
      </c>
      <c r="AU1254" s="154" t="s">
        <v>84</v>
      </c>
      <c r="AV1254" s="13" t="s">
        <v>84</v>
      </c>
      <c r="AW1254" s="13" t="s">
        <v>32</v>
      </c>
      <c r="AX1254" s="13" t="s">
        <v>74</v>
      </c>
      <c r="AY1254" s="154" t="s">
        <v>136</v>
      </c>
    </row>
    <row r="1255" spans="2:65" s="12" customFormat="1">
      <c r="B1255" s="147"/>
      <c r="D1255" s="148" t="s">
        <v>144</v>
      </c>
      <c r="E1255" s="149" t="s">
        <v>1</v>
      </c>
      <c r="F1255" s="150" t="s">
        <v>214</v>
      </c>
      <c r="H1255" s="149" t="s">
        <v>1</v>
      </c>
      <c r="L1255" s="147"/>
      <c r="M1255" s="151"/>
      <c r="T1255" s="152"/>
      <c r="AT1255" s="149" t="s">
        <v>144</v>
      </c>
      <c r="AU1255" s="149" t="s">
        <v>84</v>
      </c>
      <c r="AV1255" s="12" t="s">
        <v>82</v>
      </c>
      <c r="AW1255" s="12" t="s">
        <v>32</v>
      </c>
      <c r="AX1255" s="12" t="s">
        <v>74</v>
      </c>
      <c r="AY1255" s="149" t="s">
        <v>136</v>
      </c>
    </row>
    <row r="1256" spans="2:65" s="13" customFormat="1">
      <c r="B1256" s="153"/>
      <c r="D1256" s="148" t="s">
        <v>144</v>
      </c>
      <c r="E1256" s="154" t="s">
        <v>1</v>
      </c>
      <c r="F1256" s="155" t="s">
        <v>211</v>
      </c>
      <c r="H1256" s="156">
        <v>2</v>
      </c>
      <c r="L1256" s="153"/>
      <c r="M1256" s="157"/>
      <c r="T1256" s="158"/>
      <c r="AT1256" s="154" t="s">
        <v>144</v>
      </c>
      <c r="AU1256" s="154" t="s">
        <v>84</v>
      </c>
      <c r="AV1256" s="13" t="s">
        <v>84</v>
      </c>
      <c r="AW1256" s="13" t="s">
        <v>32</v>
      </c>
      <c r="AX1256" s="13" t="s">
        <v>74</v>
      </c>
      <c r="AY1256" s="154" t="s">
        <v>136</v>
      </c>
    </row>
    <row r="1257" spans="2:65" s="12" customFormat="1">
      <c r="B1257" s="147"/>
      <c r="D1257" s="148" t="s">
        <v>144</v>
      </c>
      <c r="E1257" s="149" t="s">
        <v>1</v>
      </c>
      <c r="F1257" s="150" t="s">
        <v>220</v>
      </c>
      <c r="H1257" s="149" t="s">
        <v>1</v>
      </c>
      <c r="L1257" s="147"/>
      <c r="M1257" s="151"/>
      <c r="T1257" s="152"/>
      <c r="AT1257" s="149" t="s">
        <v>144</v>
      </c>
      <c r="AU1257" s="149" t="s">
        <v>84</v>
      </c>
      <c r="AV1257" s="12" t="s">
        <v>82</v>
      </c>
      <c r="AW1257" s="12" t="s">
        <v>32</v>
      </c>
      <c r="AX1257" s="12" t="s">
        <v>74</v>
      </c>
      <c r="AY1257" s="149" t="s">
        <v>136</v>
      </c>
    </row>
    <row r="1258" spans="2:65" s="13" customFormat="1">
      <c r="B1258" s="153"/>
      <c r="D1258" s="148" t="s">
        <v>144</v>
      </c>
      <c r="E1258" s="154" t="s">
        <v>1</v>
      </c>
      <c r="F1258" s="155" t="s">
        <v>82</v>
      </c>
      <c r="H1258" s="156">
        <v>1</v>
      </c>
      <c r="L1258" s="153"/>
      <c r="M1258" s="157"/>
      <c r="T1258" s="158"/>
      <c r="AT1258" s="154" t="s">
        <v>144</v>
      </c>
      <c r="AU1258" s="154" t="s">
        <v>84</v>
      </c>
      <c r="AV1258" s="13" t="s">
        <v>84</v>
      </c>
      <c r="AW1258" s="13" t="s">
        <v>32</v>
      </c>
      <c r="AX1258" s="13" t="s">
        <v>74</v>
      </c>
      <c r="AY1258" s="154" t="s">
        <v>136</v>
      </c>
    </row>
    <row r="1259" spans="2:65" s="12" customFormat="1">
      <c r="B1259" s="147"/>
      <c r="D1259" s="148" t="s">
        <v>144</v>
      </c>
      <c r="E1259" s="149" t="s">
        <v>1</v>
      </c>
      <c r="F1259" s="150" t="s">
        <v>215</v>
      </c>
      <c r="H1259" s="149" t="s">
        <v>1</v>
      </c>
      <c r="L1259" s="147"/>
      <c r="M1259" s="151"/>
      <c r="T1259" s="152"/>
      <c r="AT1259" s="149" t="s">
        <v>144</v>
      </c>
      <c r="AU1259" s="149" t="s">
        <v>84</v>
      </c>
      <c r="AV1259" s="12" t="s">
        <v>82</v>
      </c>
      <c r="AW1259" s="12" t="s">
        <v>32</v>
      </c>
      <c r="AX1259" s="12" t="s">
        <v>74</v>
      </c>
      <c r="AY1259" s="149" t="s">
        <v>136</v>
      </c>
    </row>
    <row r="1260" spans="2:65" s="13" customFormat="1">
      <c r="B1260" s="153"/>
      <c r="D1260" s="148" t="s">
        <v>144</v>
      </c>
      <c r="E1260" s="154" t="s">
        <v>1</v>
      </c>
      <c r="F1260" s="155" t="s">
        <v>82</v>
      </c>
      <c r="H1260" s="156">
        <v>1</v>
      </c>
      <c r="L1260" s="153"/>
      <c r="M1260" s="157"/>
      <c r="T1260" s="158"/>
      <c r="AT1260" s="154" t="s">
        <v>144</v>
      </c>
      <c r="AU1260" s="154" t="s">
        <v>84</v>
      </c>
      <c r="AV1260" s="13" t="s">
        <v>84</v>
      </c>
      <c r="AW1260" s="13" t="s">
        <v>32</v>
      </c>
      <c r="AX1260" s="13" t="s">
        <v>74</v>
      </c>
      <c r="AY1260" s="154" t="s">
        <v>136</v>
      </c>
    </row>
    <row r="1261" spans="2:65" s="12" customFormat="1">
      <c r="B1261" s="147"/>
      <c r="D1261" s="148" t="s">
        <v>144</v>
      </c>
      <c r="E1261" s="149" t="s">
        <v>1</v>
      </c>
      <c r="F1261" s="150" t="s">
        <v>221</v>
      </c>
      <c r="H1261" s="149" t="s">
        <v>1</v>
      </c>
      <c r="L1261" s="147"/>
      <c r="M1261" s="151"/>
      <c r="T1261" s="152"/>
      <c r="AT1261" s="149" t="s">
        <v>144</v>
      </c>
      <c r="AU1261" s="149" t="s">
        <v>84</v>
      </c>
      <c r="AV1261" s="12" t="s">
        <v>82</v>
      </c>
      <c r="AW1261" s="12" t="s">
        <v>32</v>
      </c>
      <c r="AX1261" s="12" t="s">
        <v>74</v>
      </c>
      <c r="AY1261" s="149" t="s">
        <v>136</v>
      </c>
    </row>
    <row r="1262" spans="2:65" s="13" customFormat="1">
      <c r="B1262" s="153"/>
      <c r="D1262" s="148" t="s">
        <v>144</v>
      </c>
      <c r="E1262" s="154" t="s">
        <v>1</v>
      </c>
      <c r="F1262" s="155" t="s">
        <v>211</v>
      </c>
      <c r="H1262" s="156">
        <v>2</v>
      </c>
      <c r="L1262" s="153"/>
      <c r="M1262" s="157"/>
      <c r="T1262" s="158"/>
      <c r="AT1262" s="154" t="s">
        <v>144</v>
      </c>
      <c r="AU1262" s="154" t="s">
        <v>84</v>
      </c>
      <c r="AV1262" s="13" t="s">
        <v>84</v>
      </c>
      <c r="AW1262" s="13" t="s">
        <v>32</v>
      </c>
      <c r="AX1262" s="13" t="s">
        <v>74</v>
      </c>
      <c r="AY1262" s="154" t="s">
        <v>136</v>
      </c>
    </row>
    <row r="1263" spans="2:65" s="14" customFormat="1">
      <c r="B1263" s="159"/>
      <c r="D1263" s="148" t="s">
        <v>144</v>
      </c>
      <c r="E1263" s="160" t="s">
        <v>1</v>
      </c>
      <c r="F1263" s="161" t="s">
        <v>146</v>
      </c>
      <c r="H1263" s="162">
        <v>9</v>
      </c>
      <c r="L1263" s="159"/>
      <c r="M1263" s="163"/>
      <c r="T1263" s="164"/>
      <c r="AT1263" s="160" t="s">
        <v>144</v>
      </c>
      <c r="AU1263" s="160" t="s">
        <v>84</v>
      </c>
      <c r="AV1263" s="14" t="s">
        <v>142</v>
      </c>
      <c r="AW1263" s="14" t="s">
        <v>32</v>
      </c>
      <c r="AX1263" s="14" t="s">
        <v>82</v>
      </c>
      <c r="AY1263" s="160" t="s">
        <v>136</v>
      </c>
    </row>
    <row r="1264" spans="2:65" s="1" customFormat="1" ht="14.4" customHeight="1">
      <c r="B1264" s="134"/>
      <c r="C1264" s="135" t="s">
        <v>1033</v>
      </c>
      <c r="D1264" s="135" t="s">
        <v>138</v>
      </c>
      <c r="E1264" s="136" t="s">
        <v>1034</v>
      </c>
      <c r="F1264" s="137" t="s">
        <v>1035</v>
      </c>
      <c r="G1264" s="138" t="s">
        <v>208</v>
      </c>
      <c r="H1264" s="139">
        <v>8</v>
      </c>
      <c r="I1264" s="140"/>
      <c r="J1264" s="140">
        <f>ROUND(I1264*H1264,2)</f>
        <v>0</v>
      </c>
      <c r="K1264" s="141"/>
      <c r="L1264" s="28"/>
      <c r="M1264" s="142" t="s">
        <v>1</v>
      </c>
      <c r="N1264" s="111" t="s">
        <v>39</v>
      </c>
      <c r="O1264" s="143">
        <v>0.124</v>
      </c>
      <c r="P1264" s="143">
        <f>O1264*H1264</f>
        <v>0.99199999999999999</v>
      </c>
      <c r="Q1264" s="143">
        <v>0</v>
      </c>
      <c r="R1264" s="143">
        <f>Q1264*H1264</f>
        <v>0</v>
      </c>
      <c r="S1264" s="143">
        <v>0</v>
      </c>
      <c r="T1264" s="144">
        <f>S1264*H1264</f>
        <v>0</v>
      </c>
      <c r="AR1264" s="145" t="s">
        <v>142</v>
      </c>
      <c r="AT1264" s="145" t="s">
        <v>138</v>
      </c>
      <c r="AU1264" s="145" t="s">
        <v>84</v>
      </c>
      <c r="AY1264" s="16" t="s">
        <v>136</v>
      </c>
      <c r="BE1264" s="146">
        <f>IF(N1264="základní",J1264,0)</f>
        <v>0</v>
      </c>
      <c r="BF1264" s="146">
        <f>IF(N1264="snížená",J1264,0)</f>
        <v>0</v>
      </c>
      <c r="BG1264" s="146">
        <f>IF(N1264="zákl. přenesená",J1264,0)</f>
        <v>0</v>
      </c>
      <c r="BH1264" s="146">
        <f>IF(N1264="sníž. přenesená",J1264,0)</f>
        <v>0</v>
      </c>
      <c r="BI1264" s="146">
        <f>IF(N1264="nulová",J1264,0)</f>
        <v>0</v>
      </c>
      <c r="BJ1264" s="16" t="s">
        <v>82</v>
      </c>
      <c r="BK1264" s="146">
        <f>ROUND(I1264*H1264,2)</f>
        <v>0</v>
      </c>
      <c r="BL1264" s="16" t="s">
        <v>142</v>
      </c>
      <c r="BM1264" s="145" t="s">
        <v>1036</v>
      </c>
    </row>
    <row r="1265" spans="2:65" s="12" customFormat="1">
      <c r="B1265" s="147"/>
      <c r="D1265" s="148" t="s">
        <v>144</v>
      </c>
      <c r="E1265" s="149" t="s">
        <v>1</v>
      </c>
      <c r="F1265" s="150" t="s">
        <v>210</v>
      </c>
      <c r="H1265" s="149" t="s">
        <v>1</v>
      </c>
      <c r="L1265" s="147"/>
      <c r="M1265" s="151"/>
      <c r="T1265" s="152"/>
      <c r="AT1265" s="149" t="s">
        <v>144</v>
      </c>
      <c r="AU1265" s="149" t="s">
        <v>84</v>
      </c>
      <c r="AV1265" s="12" t="s">
        <v>82</v>
      </c>
      <c r="AW1265" s="12" t="s">
        <v>32</v>
      </c>
      <c r="AX1265" s="12" t="s">
        <v>74</v>
      </c>
      <c r="AY1265" s="149" t="s">
        <v>136</v>
      </c>
    </row>
    <row r="1266" spans="2:65" s="13" customFormat="1">
      <c r="B1266" s="153"/>
      <c r="D1266" s="148" t="s">
        <v>144</v>
      </c>
      <c r="E1266" s="154" t="s">
        <v>1</v>
      </c>
      <c r="F1266" s="155" t="s">
        <v>211</v>
      </c>
      <c r="H1266" s="156">
        <v>2</v>
      </c>
      <c r="L1266" s="153"/>
      <c r="M1266" s="157"/>
      <c r="T1266" s="158"/>
      <c r="AT1266" s="154" t="s">
        <v>144</v>
      </c>
      <c r="AU1266" s="154" t="s">
        <v>84</v>
      </c>
      <c r="AV1266" s="13" t="s">
        <v>84</v>
      </c>
      <c r="AW1266" s="13" t="s">
        <v>32</v>
      </c>
      <c r="AX1266" s="13" t="s">
        <v>74</v>
      </c>
      <c r="AY1266" s="154" t="s">
        <v>136</v>
      </c>
    </row>
    <row r="1267" spans="2:65" s="12" customFormat="1">
      <c r="B1267" s="147"/>
      <c r="D1267" s="148" t="s">
        <v>144</v>
      </c>
      <c r="E1267" s="149" t="s">
        <v>1</v>
      </c>
      <c r="F1267" s="150" t="s">
        <v>212</v>
      </c>
      <c r="H1267" s="149" t="s">
        <v>1</v>
      </c>
      <c r="L1267" s="147"/>
      <c r="M1267" s="151"/>
      <c r="T1267" s="152"/>
      <c r="AT1267" s="149" t="s">
        <v>144</v>
      </c>
      <c r="AU1267" s="149" t="s">
        <v>84</v>
      </c>
      <c r="AV1267" s="12" t="s">
        <v>82</v>
      </c>
      <c r="AW1267" s="12" t="s">
        <v>32</v>
      </c>
      <c r="AX1267" s="12" t="s">
        <v>74</v>
      </c>
      <c r="AY1267" s="149" t="s">
        <v>136</v>
      </c>
    </row>
    <row r="1268" spans="2:65" s="13" customFormat="1">
      <c r="B1268" s="153"/>
      <c r="D1268" s="148" t="s">
        <v>144</v>
      </c>
      <c r="E1268" s="154" t="s">
        <v>1</v>
      </c>
      <c r="F1268" s="155" t="s">
        <v>211</v>
      </c>
      <c r="H1268" s="156">
        <v>2</v>
      </c>
      <c r="L1268" s="153"/>
      <c r="M1268" s="157"/>
      <c r="T1268" s="158"/>
      <c r="AT1268" s="154" t="s">
        <v>144</v>
      </c>
      <c r="AU1268" s="154" t="s">
        <v>84</v>
      </c>
      <c r="AV1268" s="13" t="s">
        <v>84</v>
      </c>
      <c r="AW1268" s="13" t="s">
        <v>32</v>
      </c>
      <c r="AX1268" s="13" t="s">
        <v>74</v>
      </c>
      <c r="AY1268" s="154" t="s">
        <v>136</v>
      </c>
    </row>
    <row r="1269" spans="2:65" s="12" customFormat="1">
      <c r="B1269" s="147"/>
      <c r="D1269" s="148" t="s">
        <v>144</v>
      </c>
      <c r="E1269" s="149" t="s">
        <v>1</v>
      </c>
      <c r="F1269" s="150" t="s">
        <v>213</v>
      </c>
      <c r="H1269" s="149" t="s">
        <v>1</v>
      </c>
      <c r="L1269" s="147"/>
      <c r="M1269" s="151"/>
      <c r="T1269" s="152"/>
      <c r="AT1269" s="149" t="s">
        <v>144</v>
      </c>
      <c r="AU1269" s="149" t="s">
        <v>84</v>
      </c>
      <c r="AV1269" s="12" t="s">
        <v>82</v>
      </c>
      <c r="AW1269" s="12" t="s">
        <v>32</v>
      </c>
      <c r="AX1269" s="12" t="s">
        <v>74</v>
      </c>
      <c r="AY1269" s="149" t="s">
        <v>136</v>
      </c>
    </row>
    <row r="1270" spans="2:65" s="13" customFormat="1">
      <c r="B1270" s="153"/>
      <c r="D1270" s="148" t="s">
        <v>144</v>
      </c>
      <c r="E1270" s="154" t="s">
        <v>1</v>
      </c>
      <c r="F1270" s="155" t="s">
        <v>82</v>
      </c>
      <c r="H1270" s="156">
        <v>1</v>
      </c>
      <c r="L1270" s="153"/>
      <c r="M1270" s="157"/>
      <c r="T1270" s="158"/>
      <c r="AT1270" s="154" t="s">
        <v>144</v>
      </c>
      <c r="AU1270" s="154" t="s">
        <v>84</v>
      </c>
      <c r="AV1270" s="13" t="s">
        <v>84</v>
      </c>
      <c r="AW1270" s="13" t="s">
        <v>32</v>
      </c>
      <c r="AX1270" s="13" t="s">
        <v>74</v>
      </c>
      <c r="AY1270" s="154" t="s">
        <v>136</v>
      </c>
    </row>
    <row r="1271" spans="2:65" s="12" customFormat="1">
      <c r="B1271" s="147"/>
      <c r="D1271" s="148" t="s">
        <v>144</v>
      </c>
      <c r="E1271" s="149" t="s">
        <v>1</v>
      </c>
      <c r="F1271" s="150" t="s">
        <v>214</v>
      </c>
      <c r="H1271" s="149" t="s">
        <v>1</v>
      </c>
      <c r="L1271" s="147"/>
      <c r="M1271" s="151"/>
      <c r="T1271" s="152"/>
      <c r="AT1271" s="149" t="s">
        <v>144</v>
      </c>
      <c r="AU1271" s="149" t="s">
        <v>84</v>
      </c>
      <c r="AV1271" s="12" t="s">
        <v>82</v>
      </c>
      <c r="AW1271" s="12" t="s">
        <v>32</v>
      </c>
      <c r="AX1271" s="12" t="s">
        <v>74</v>
      </c>
      <c r="AY1271" s="149" t="s">
        <v>136</v>
      </c>
    </row>
    <row r="1272" spans="2:65" s="13" customFormat="1">
      <c r="B1272" s="153"/>
      <c r="D1272" s="148" t="s">
        <v>144</v>
      </c>
      <c r="E1272" s="154" t="s">
        <v>1</v>
      </c>
      <c r="F1272" s="155" t="s">
        <v>82</v>
      </c>
      <c r="H1272" s="156">
        <v>1</v>
      </c>
      <c r="L1272" s="153"/>
      <c r="M1272" s="157"/>
      <c r="T1272" s="158"/>
      <c r="AT1272" s="154" t="s">
        <v>144</v>
      </c>
      <c r="AU1272" s="154" t="s">
        <v>84</v>
      </c>
      <c r="AV1272" s="13" t="s">
        <v>84</v>
      </c>
      <c r="AW1272" s="13" t="s">
        <v>32</v>
      </c>
      <c r="AX1272" s="13" t="s">
        <v>74</v>
      </c>
      <c r="AY1272" s="154" t="s">
        <v>136</v>
      </c>
    </row>
    <row r="1273" spans="2:65" s="12" customFormat="1">
      <c r="B1273" s="147"/>
      <c r="D1273" s="148" t="s">
        <v>144</v>
      </c>
      <c r="E1273" s="149" t="s">
        <v>1</v>
      </c>
      <c r="F1273" s="150" t="s">
        <v>215</v>
      </c>
      <c r="H1273" s="149" t="s">
        <v>1</v>
      </c>
      <c r="L1273" s="147"/>
      <c r="M1273" s="151"/>
      <c r="T1273" s="152"/>
      <c r="AT1273" s="149" t="s">
        <v>144</v>
      </c>
      <c r="AU1273" s="149" t="s">
        <v>84</v>
      </c>
      <c r="AV1273" s="12" t="s">
        <v>82</v>
      </c>
      <c r="AW1273" s="12" t="s">
        <v>32</v>
      </c>
      <c r="AX1273" s="12" t="s">
        <v>74</v>
      </c>
      <c r="AY1273" s="149" t="s">
        <v>136</v>
      </c>
    </row>
    <row r="1274" spans="2:65" s="13" customFormat="1">
      <c r="B1274" s="153"/>
      <c r="D1274" s="148" t="s">
        <v>144</v>
      </c>
      <c r="E1274" s="154" t="s">
        <v>1</v>
      </c>
      <c r="F1274" s="155" t="s">
        <v>211</v>
      </c>
      <c r="H1274" s="156">
        <v>2</v>
      </c>
      <c r="L1274" s="153"/>
      <c r="M1274" s="157"/>
      <c r="T1274" s="158"/>
      <c r="AT1274" s="154" t="s">
        <v>144</v>
      </c>
      <c r="AU1274" s="154" t="s">
        <v>84</v>
      </c>
      <c r="AV1274" s="13" t="s">
        <v>84</v>
      </c>
      <c r="AW1274" s="13" t="s">
        <v>32</v>
      </c>
      <c r="AX1274" s="13" t="s">
        <v>74</v>
      </c>
      <c r="AY1274" s="154" t="s">
        <v>136</v>
      </c>
    </row>
    <row r="1275" spans="2:65" s="14" customFormat="1">
      <c r="B1275" s="159"/>
      <c r="D1275" s="148" t="s">
        <v>144</v>
      </c>
      <c r="E1275" s="160" t="s">
        <v>1</v>
      </c>
      <c r="F1275" s="161" t="s">
        <v>146</v>
      </c>
      <c r="H1275" s="162">
        <v>8</v>
      </c>
      <c r="L1275" s="159"/>
      <c r="M1275" s="163"/>
      <c r="T1275" s="164"/>
      <c r="AT1275" s="160" t="s">
        <v>144</v>
      </c>
      <c r="AU1275" s="160" t="s">
        <v>84</v>
      </c>
      <c r="AV1275" s="14" t="s">
        <v>142</v>
      </c>
      <c r="AW1275" s="14" t="s">
        <v>32</v>
      </c>
      <c r="AX1275" s="14" t="s">
        <v>82</v>
      </c>
      <c r="AY1275" s="160" t="s">
        <v>136</v>
      </c>
    </row>
    <row r="1276" spans="2:65" s="1" customFormat="1" ht="14.4" customHeight="1">
      <c r="B1276" s="134"/>
      <c r="C1276" s="135" t="s">
        <v>1037</v>
      </c>
      <c r="D1276" s="135" t="s">
        <v>138</v>
      </c>
      <c r="E1276" s="136" t="s">
        <v>1038</v>
      </c>
      <c r="F1276" s="137" t="s">
        <v>1039</v>
      </c>
      <c r="G1276" s="138" t="s">
        <v>185</v>
      </c>
      <c r="H1276" s="139">
        <v>169.04</v>
      </c>
      <c r="I1276" s="140"/>
      <c r="J1276" s="140">
        <f>ROUND(I1276*H1276,2)</f>
        <v>0</v>
      </c>
      <c r="K1276" s="141"/>
      <c r="L1276" s="28"/>
      <c r="M1276" s="142" t="s">
        <v>1</v>
      </c>
      <c r="N1276" s="111" t="s">
        <v>39</v>
      </c>
      <c r="O1276" s="143">
        <v>0.22</v>
      </c>
      <c r="P1276" s="143">
        <f>O1276*H1276</f>
        <v>37.188800000000001</v>
      </c>
      <c r="Q1276" s="143">
        <v>0</v>
      </c>
      <c r="R1276" s="143">
        <f>Q1276*H1276</f>
        <v>0</v>
      </c>
      <c r="S1276" s="143">
        <v>0</v>
      </c>
      <c r="T1276" s="144">
        <f>S1276*H1276</f>
        <v>0</v>
      </c>
      <c r="AR1276" s="145" t="s">
        <v>142</v>
      </c>
      <c r="AT1276" s="145" t="s">
        <v>138</v>
      </c>
      <c r="AU1276" s="145" t="s">
        <v>84</v>
      </c>
      <c r="AY1276" s="16" t="s">
        <v>136</v>
      </c>
      <c r="BE1276" s="146">
        <f>IF(N1276="základní",J1276,0)</f>
        <v>0</v>
      </c>
      <c r="BF1276" s="146">
        <f>IF(N1276="snížená",J1276,0)</f>
        <v>0</v>
      </c>
      <c r="BG1276" s="146">
        <f>IF(N1276="zákl. přenesená",J1276,0)</f>
        <v>0</v>
      </c>
      <c r="BH1276" s="146">
        <f>IF(N1276="sníž. přenesená",J1276,0)</f>
        <v>0</v>
      </c>
      <c r="BI1276" s="146">
        <f>IF(N1276="nulová",J1276,0)</f>
        <v>0</v>
      </c>
      <c r="BJ1276" s="16" t="s">
        <v>82</v>
      </c>
      <c r="BK1276" s="146">
        <f>ROUND(I1276*H1276,2)</f>
        <v>0</v>
      </c>
      <c r="BL1276" s="16" t="s">
        <v>142</v>
      </c>
      <c r="BM1276" s="145" t="s">
        <v>1040</v>
      </c>
    </row>
    <row r="1277" spans="2:65" s="12" customFormat="1">
      <c r="B1277" s="147"/>
      <c r="D1277" s="148" t="s">
        <v>144</v>
      </c>
      <c r="E1277" s="149" t="s">
        <v>1</v>
      </c>
      <c r="F1277" s="150" t="s">
        <v>145</v>
      </c>
      <c r="H1277" s="149" t="s">
        <v>1</v>
      </c>
      <c r="L1277" s="147"/>
      <c r="M1277" s="151"/>
      <c r="T1277" s="152"/>
      <c r="AT1277" s="149" t="s">
        <v>144</v>
      </c>
      <c r="AU1277" s="149" t="s">
        <v>84</v>
      </c>
      <c r="AV1277" s="12" t="s">
        <v>82</v>
      </c>
      <c r="AW1277" s="12" t="s">
        <v>32</v>
      </c>
      <c r="AX1277" s="12" t="s">
        <v>74</v>
      </c>
      <c r="AY1277" s="149" t="s">
        <v>136</v>
      </c>
    </row>
    <row r="1278" spans="2:65" s="12" customFormat="1">
      <c r="B1278" s="147"/>
      <c r="D1278" s="148" t="s">
        <v>144</v>
      </c>
      <c r="E1278" s="149" t="s">
        <v>1</v>
      </c>
      <c r="F1278" s="150" t="s">
        <v>772</v>
      </c>
      <c r="H1278" s="149" t="s">
        <v>1</v>
      </c>
      <c r="L1278" s="147"/>
      <c r="M1278" s="151"/>
      <c r="T1278" s="152"/>
      <c r="AT1278" s="149" t="s">
        <v>144</v>
      </c>
      <c r="AU1278" s="149" t="s">
        <v>84</v>
      </c>
      <c r="AV1278" s="12" t="s">
        <v>82</v>
      </c>
      <c r="AW1278" s="12" t="s">
        <v>32</v>
      </c>
      <c r="AX1278" s="12" t="s">
        <v>74</v>
      </c>
      <c r="AY1278" s="149" t="s">
        <v>136</v>
      </c>
    </row>
    <row r="1279" spans="2:65" s="12" customFormat="1">
      <c r="B1279" s="147"/>
      <c r="D1279" s="148" t="s">
        <v>144</v>
      </c>
      <c r="E1279" s="149" t="s">
        <v>1</v>
      </c>
      <c r="F1279" s="150" t="s">
        <v>188</v>
      </c>
      <c r="H1279" s="149" t="s">
        <v>1</v>
      </c>
      <c r="L1279" s="147"/>
      <c r="M1279" s="151"/>
      <c r="T1279" s="152"/>
      <c r="AT1279" s="149" t="s">
        <v>144</v>
      </c>
      <c r="AU1279" s="149" t="s">
        <v>84</v>
      </c>
      <c r="AV1279" s="12" t="s">
        <v>82</v>
      </c>
      <c r="AW1279" s="12" t="s">
        <v>32</v>
      </c>
      <c r="AX1279" s="12" t="s">
        <v>74</v>
      </c>
      <c r="AY1279" s="149" t="s">
        <v>136</v>
      </c>
    </row>
    <row r="1280" spans="2:65" s="13" customFormat="1">
      <c r="B1280" s="153"/>
      <c r="D1280" s="148" t="s">
        <v>144</v>
      </c>
      <c r="E1280" s="154" t="s">
        <v>1</v>
      </c>
      <c r="F1280" s="155" t="s">
        <v>189</v>
      </c>
      <c r="H1280" s="156">
        <v>10.579999999999998</v>
      </c>
      <c r="L1280" s="153"/>
      <c r="M1280" s="157"/>
      <c r="T1280" s="158"/>
      <c r="AT1280" s="154" t="s">
        <v>144</v>
      </c>
      <c r="AU1280" s="154" t="s">
        <v>84</v>
      </c>
      <c r="AV1280" s="13" t="s">
        <v>84</v>
      </c>
      <c r="AW1280" s="13" t="s">
        <v>32</v>
      </c>
      <c r="AX1280" s="13" t="s">
        <v>74</v>
      </c>
      <c r="AY1280" s="154" t="s">
        <v>136</v>
      </c>
    </row>
    <row r="1281" spans="2:65" s="12" customFormat="1">
      <c r="B1281" s="147"/>
      <c r="D1281" s="148" t="s">
        <v>144</v>
      </c>
      <c r="E1281" s="149" t="s">
        <v>1</v>
      </c>
      <c r="F1281" s="150" t="s">
        <v>190</v>
      </c>
      <c r="H1281" s="149" t="s">
        <v>1</v>
      </c>
      <c r="L1281" s="147"/>
      <c r="M1281" s="151"/>
      <c r="T1281" s="152"/>
      <c r="AT1281" s="149" t="s">
        <v>144</v>
      </c>
      <c r="AU1281" s="149" t="s">
        <v>84</v>
      </c>
      <c r="AV1281" s="12" t="s">
        <v>82</v>
      </c>
      <c r="AW1281" s="12" t="s">
        <v>32</v>
      </c>
      <c r="AX1281" s="12" t="s">
        <v>74</v>
      </c>
      <c r="AY1281" s="149" t="s">
        <v>136</v>
      </c>
    </row>
    <row r="1282" spans="2:65" s="13" customFormat="1">
      <c r="B1282" s="153"/>
      <c r="D1282" s="148" t="s">
        <v>144</v>
      </c>
      <c r="E1282" s="154" t="s">
        <v>1</v>
      </c>
      <c r="F1282" s="155" t="s">
        <v>191</v>
      </c>
      <c r="H1282" s="156">
        <v>158.46</v>
      </c>
      <c r="L1282" s="153"/>
      <c r="M1282" s="157"/>
      <c r="T1282" s="158"/>
      <c r="AT1282" s="154" t="s">
        <v>144</v>
      </c>
      <c r="AU1282" s="154" t="s">
        <v>84</v>
      </c>
      <c r="AV1282" s="13" t="s">
        <v>84</v>
      </c>
      <c r="AW1282" s="13" t="s">
        <v>32</v>
      </c>
      <c r="AX1282" s="13" t="s">
        <v>74</v>
      </c>
      <c r="AY1282" s="154" t="s">
        <v>136</v>
      </c>
    </row>
    <row r="1283" spans="2:65" s="14" customFormat="1">
      <c r="B1283" s="159"/>
      <c r="D1283" s="148" t="s">
        <v>144</v>
      </c>
      <c r="E1283" s="160" t="s">
        <v>1</v>
      </c>
      <c r="F1283" s="161" t="s">
        <v>146</v>
      </c>
      <c r="H1283" s="162">
        <v>169.04000000000002</v>
      </c>
      <c r="L1283" s="159"/>
      <c r="M1283" s="163"/>
      <c r="T1283" s="164"/>
      <c r="AT1283" s="160" t="s">
        <v>144</v>
      </c>
      <c r="AU1283" s="160" t="s">
        <v>84</v>
      </c>
      <c r="AV1283" s="14" t="s">
        <v>142</v>
      </c>
      <c r="AW1283" s="14" t="s">
        <v>32</v>
      </c>
      <c r="AX1283" s="14" t="s">
        <v>82</v>
      </c>
      <c r="AY1283" s="160" t="s">
        <v>136</v>
      </c>
    </row>
    <row r="1284" spans="2:65" s="11" customFormat="1" ht="22.75" customHeight="1">
      <c r="B1284" s="123"/>
      <c r="D1284" s="124" t="s">
        <v>73</v>
      </c>
      <c r="E1284" s="132" t="s">
        <v>1041</v>
      </c>
      <c r="F1284" s="132" t="s">
        <v>1042</v>
      </c>
      <c r="J1284" s="133">
        <f>BK1284</f>
        <v>0</v>
      </c>
      <c r="L1284" s="123"/>
      <c r="M1284" s="127"/>
      <c r="P1284" s="128">
        <f>SUM(P1285:P1317)</f>
        <v>57.123072000000008</v>
      </c>
      <c r="R1284" s="128">
        <f>SUM(R1285:R1317)</f>
        <v>0</v>
      </c>
      <c r="T1284" s="129">
        <f>SUM(T1285:T1317)</f>
        <v>0</v>
      </c>
      <c r="AR1284" s="124" t="s">
        <v>82</v>
      </c>
      <c r="AT1284" s="130" t="s">
        <v>73</v>
      </c>
      <c r="AU1284" s="130" t="s">
        <v>82</v>
      </c>
      <c r="AY1284" s="124" t="s">
        <v>136</v>
      </c>
      <c r="BK1284" s="131">
        <f>SUM(BK1285:BK1317)</f>
        <v>0</v>
      </c>
    </row>
    <row r="1285" spans="2:65" s="1" customFormat="1" ht="14.4" customHeight="1">
      <c r="B1285" s="134"/>
      <c r="C1285" s="135" t="s">
        <v>1043</v>
      </c>
      <c r="D1285" s="135" t="s">
        <v>138</v>
      </c>
      <c r="E1285" s="136" t="s">
        <v>1044</v>
      </c>
      <c r="F1285" s="137" t="s">
        <v>1045</v>
      </c>
      <c r="G1285" s="138" t="s">
        <v>356</v>
      </c>
      <c r="H1285" s="139">
        <v>170.85599999999999</v>
      </c>
      <c r="I1285" s="140"/>
      <c r="J1285" s="140">
        <f>ROUND(I1285*H1285,2)</f>
        <v>0</v>
      </c>
      <c r="K1285" s="141"/>
      <c r="L1285" s="28"/>
      <c r="M1285" s="142" t="s">
        <v>1</v>
      </c>
      <c r="N1285" s="111" t="s">
        <v>39</v>
      </c>
      <c r="O1285" s="143">
        <v>0.03</v>
      </c>
      <c r="P1285" s="143">
        <f>O1285*H1285</f>
        <v>5.12568</v>
      </c>
      <c r="Q1285" s="143">
        <v>0</v>
      </c>
      <c r="R1285" s="143">
        <f>Q1285*H1285</f>
        <v>0</v>
      </c>
      <c r="S1285" s="143">
        <v>0</v>
      </c>
      <c r="T1285" s="144">
        <f>S1285*H1285</f>
        <v>0</v>
      </c>
      <c r="AR1285" s="145" t="s">
        <v>142</v>
      </c>
      <c r="AT1285" s="145" t="s">
        <v>138</v>
      </c>
      <c r="AU1285" s="145" t="s">
        <v>84</v>
      </c>
      <c r="AY1285" s="16" t="s">
        <v>136</v>
      </c>
      <c r="BE1285" s="146">
        <f>IF(N1285="základní",J1285,0)</f>
        <v>0</v>
      </c>
      <c r="BF1285" s="146">
        <f>IF(N1285="snížená",J1285,0)</f>
        <v>0</v>
      </c>
      <c r="BG1285" s="146">
        <f>IF(N1285="zákl. přenesená",J1285,0)</f>
        <v>0</v>
      </c>
      <c r="BH1285" s="146">
        <f>IF(N1285="sníž. přenesená",J1285,0)</f>
        <v>0</v>
      </c>
      <c r="BI1285" s="146">
        <f>IF(N1285="nulová",J1285,0)</f>
        <v>0</v>
      </c>
      <c r="BJ1285" s="16" t="s">
        <v>82</v>
      </c>
      <c r="BK1285" s="146">
        <f>ROUND(I1285*H1285,2)</f>
        <v>0</v>
      </c>
      <c r="BL1285" s="16" t="s">
        <v>142</v>
      </c>
      <c r="BM1285" s="145" t="s">
        <v>1046</v>
      </c>
    </row>
    <row r="1286" spans="2:65" s="12" customFormat="1">
      <c r="B1286" s="147"/>
      <c r="D1286" s="148" t="s">
        <v>144</v>
      </c>
      <c r="E1286" s="149" t="s">
        <v>1</v>
      </c>
      <c r="F1286" s="150" t="s">
        <v>1047</v>
      </c>
      <c r="H1286" s="149" t="s">
        <v>1</v>
      </c>
      <c r="L1286" s="147"/>
      <c r="M1286" s="151"/>
      <c r="T1286" s="152"/>
      <c r="AT1286" s="149" t="s">
        <v>144</v>
      </c>
      <c r="AU1286" s="149" t="s">
        <v>84</v>
      </c>
      <c r="AV1286" s="12" t="s">
        <v>82</v>
      </c>
      <c r="AW1286" s="12" t="s">
        <v>32</v>
      </c>
      <c r="AX1286" s="12" t="s">
        <v>74</v>
      </c>
      <c r="AY1286" s="149" t="s">
        <v>136</v>
      </c>
    </row>
    <row r="1287" spans="2:65" s="13" customFormat="1">
      <c r="B1287" s="153"/>
      <c r="D1287" s="148" t="s">
        <v>144</v>
      </c>
      <c r="E1287" s="154" t="s">
        <v>1</v>
      </c>
      <c r="F1287" s="155" t="s">
        <v>1048</v>
      </c>
      <c r="H1287" s="156">
        <v>170.85599999999999</v>
      </c>
      <c r="L1287" s="153"/>
      <c r="M1287" s="157"/>
      <c r="T1287" s="158"/>
      <c r="AT1287" s="154" t="s">
        <v>144</v>
      </c>
      <c r="AU1287" s="154" t="s">
        <v>84</v>
      </c>
      <c r="AV1287" s="13" t="s">
        <v>84</v>
      </c>
      <c r="AW1287" s="13" t="s">
        <v>32</v>
      </c>
      <c r="AX1287" s="13" t="s">
        <v>74</v>
      </c>
      <c r="AY1287" s="154" t="s">
        <v>136</v>
      </c>
    </row>
    <row r="1288" spans="2:65" s="14" customFormat="1">
      <c r="B1288" s="159"/>
      <c r="D1288" s="148" t="s">
        <v>144</v>
      </c>
      <c r="E1288" s="160" t="s">
        <v>1</v>
      </c>
      <c r="F1288" s="161" t="s">
        <v>146</v>
      </c>
      <c r="H1288" s="162">
        <v>170.85599999999999</v>
      </c>
      <c r="L1288" s="159"/>
      <c r="M1288" s="163"/>
      <c r="T1288" s="164"/>
      <c r="AT1288" s="160" t="s">
        <v>144</v>
      </c>
      <c r="AU1288" s="160" t="s">
        <v>84</v>
      </c>
      <c r="AV1288" s="14" t="s">
        <v>142</v>
      </c>
      <c r="AW1288" s="14" t="s">
        <v>32</v>
      </c>
      <c r="AX1288" s="14" t="s">
        <v>82</v>
      </c>
      <c r="AY1288" s="160" t="s">
        <v>136</v>
      </c>
    </row>
    <row r="1289" spans="2:65" s="1" customFormat="1" ht="14.4" customHeight="1">
      <c r="B1289" s="134"/>
      <c r="C1289" s="135" t="s">
        <v>1049</v>
      </c>
      <c r="D1289" s="135" t="s">
        <v>138</v>
      </c>
      <c r="E1289" s="136" t="s">
        <v>1050</v>
      </c>
      <c r="F1289" s="137" t="s">
        <v>1051</v>
      </c>
      <c r="G1289" s="138" t="s">
        <v>356</v>
      </c>
      <c r="H1289" s="139">
        <v>2391.9839999999999</v>
      </c>
      <c r="I1289" s="140"/>
      <c r="J1289" s="140">
        <f>ROUND(I1289*H1289,2)</f>
        <v>0</v>
      </c>
      <c r="K1289" s="141"/>
      <c r="L1289" s="28"/>
      <c r="M1289" s="142" t="s">
        <v>1</v>
      </c>
      <c r="N1289" s="111" t="s">
        <v>39</v>
      </c>
      <c r="O1289" s="143">
        <v>2E-3</v>
      </c>
      <c r="P1289" s="143">
        <f>O1289*H1289</f>
        <v>4.7839679999999998</v>
      </c>
      <c r="Q1289" s="143">
        <v>0</v>
      </c>
      <c r="R1289" s="143">
        <f>Q1289*H1289</f>
        <v>0</v>
      </c>
      <c r="S1289" s="143">
        <v>0</v>
      </c>
      <c r="T1289" s="144">
        <f>S1289*H1289</f>
        <v>0</v>
      </c>
      <c r="AR1289" s="145" t="s">
        <v>142</v>
      </c>
      <c r="AT1289" s="145" t="s">
        <v>138</v>
      </c>
      <c r="AU1289" s="145" t="s">
        <v>84</v>
      </c>
      <c r="AY1289" s="16" t="s">
        <v>136</v>
      </c>
      <c r="BE1289" s="146">
        <f>IF(N1289="základní",J1289,0)</f>
        <v>0</v>
      </c>
      <c r="BF1289" s="146">
        <f>IF(N1289="snížená",J1289,0)</f>
        <v>0</v>
      </c>
      <c r="BG1289" s="146">
        <f>IF(N1289="zákl. přenesená",J1289,0)</f>
        <v>0</v>
      </c>
      <c r="BH1289" s="146">
        <f>IF(N1289="sníž. přenesená",J1289,0)</f>
        <v>0</v>
      </c>
      <c r="BI1289" s="146">
        <f>IF(N1289="nulová",J1289,0)</f>
        <v>0</v>
      </c>
      <c r="BJ1289" s="16" t="s">
        <v>82</v>
      </c>
      <c r="BK1289" s="146">
        <f>ROUND(I1289*H1289,2)</f>
        <v>0</v>
      </c>
      <c r="BL1289" s="16" t="s">
        <v>142</v>
      </c>
      <c r="BM1289" s="145" t="s">
        <v>1052</v>
      </c>
    </row>
    <row r="1290" spans="2:65" s="12" customFormat="1">
      <c r="B1290" s="147"/>
      <c r="D1290" s="148" t="s">
        <v>144</v>
      </c>
      <c r="E1290" s="149" t="s">
        <v>1</v>
      </c>
      <c r="F1290" s="150" t="s">
        <v>1047</v>
      </c>
      <c r="H1290" s="149" t="s">
        <v>1</v>
      </c>
      <c r="L1290" s="147"/>
      <c r="M1290" s="151"/>
      <c r="T1290" s="152"/>
      <c r="AT1290" s="149" t="s">
        <v>144</v>
      </c>
      <c r="AU1290" s="149" t="s">
        <v>84</v>
      </c>
      <c r="AV1290" s="12" t="s">
        <v>82</v>
      </c>
      <c r="AW1290" s="12" t="s">
        <v>32</v>
      </c>
      <c r="AX1290" s="12" t="s">
        <v>74</v>
      </c>
      <c r="AY1290" s="149" t="s">
        <v>136</v>
      </c>
    </row>
    <row r="1291" spans="2:65" s="13" customFormat="1">
      <c r="B1291" s="153"/>
      <c r="D1291" s="148" t="s">
        <v>144</v>
      </c>
      <c r="E1291" s="154" t="s">
        <v>1</v>
      </c>
      <c r="F1291" s="155" t="s">
        <v>1053</v>
      </c>
      <c r="H1291" s="156">
        <v>2391.9839999999999</v>
      </c>
      <c r="L1291" s="153"/>
      <c r="M1291" s="157"/>
      <c r="T1291" s="158"/>
      <c r="AT1291" s="154" t="s">
        <v>144</v>
      </c>
      <c r="AU1291" s="154" t="s">
        <v>84</v>
      </c>
      <c r="AV1291" s="13" t="s">
        <v>84</v>
      </c>
      <c r="AW1291" s="13" t="s">
        <v>32</v>
      </c>
      <c r="AX1291" s="13" t="s">
        <v>74</v>
      </c>
      <c r="AY1291" s="154" t="s">
        <v>136</v>
      </c>
    </row>
    <row r="1292" spans="2:65" s="14" customFormat="1">
      <c r="B1292" s="159"/>
      <c r="D1292" s="148" t="s">
        <v>144</v>
      </c>
      <c r="E1292" s="160" t="s">
        <v>1</v>
      </c>
      <c r="F1292" s="161" t="s">
        <v>146</v>
      </c>
      <c r="H1292" s="162">
        <v>2391.9839999999999</v>
      </c>
      <c r="L1292" s="159"/>
      <c r="M1292" s="163"/>
      <c r="T1292" s="164"/>
      <c r="AT1292" s="160" t="s">
        <v>144</v>
      </c>
      <c r="AU1292" s="160" t="s">
        <v>84</v>
      </c>
      <c r="AV1292" s="14" t="s">
        <v>142</v>
      </c>
      <c r="AW1292" s="14" t="s">
        <v>32</v>
      </c>
      <c r="AX1292" s="14" t="s">
        <v>82</v>
      </c>
      <c r="AY1292" s="160" t="s">
        <v>136</v>
      </c>
    </row>
    <row r="1293" spans="2:65" s="1" customFormat="1" ht="14.4" customHeight="1">
      <c r="B1293" s="134"/>
      <c r="C1293" s="135" t="s">
        <v>1054</v>
      </c>
      <c r="D1293" s="135" t="s">
        <v>138</v>
      </c>
      <c r="E1293" s="136" t="s">
        <v>1055</v>
      </c>
      <c r="F1293" s="137" t="s">
        <v>1056</v>
      </c>
      <c r="G1293" s="138" t="s">
        <v>356</v>
      </c>
      <c r="H1293" s="139">
        <v>86.04</v>
      </c>
      <c r="I1293" s="140"/>
      <c r="J1293" s="140">
        <f>ROUND(I1293*H1293,2)</f>
        <v>0</v>
      </c>
      <c r="K1293" s="141"/>
      <c r="L1293" s="28"/>
      <c r="M1293" s="142" t="s">
        <v>1</v>
      </c>
      <c r="N1293" s="111" t="s">
        <v>39</v>
      </c>
      <c r="O1293" s="143">
        <v>3.2000000000000001E-2</v>
      </c>
      <c r="P1293" s="143">
        <f>O1293*H1293</f>
        <v>2.7532800000000002</v>
      </c>
      <c r="Q1293" s="143">
        <v>0</v>
      </c>
      <c r="R1293" s="143">
        <f>Q1293*H1293</f>
        <v>0</v>
      </c>
      <c r="S1293" s="143">
        <v>0</v>
      </c>
      <c r="T1293" s="144">
        <f>S1293*H1293</f>
        <v>0</v>
      </c>
      <c r="AR1293" s="145" t="s">
        <v>142</v>
      </c>
      <c r="AT1293" s="145" t="s">
        <v>138</v>
      </c>
      <c r="AU1293" s="145" t="s">
        <v>84</v>
      </c>
      <c r="AY1293" s="16" t="s">
        <v>136</v>
      </c>
      <c r="BE1293" s="146">
        <f>IF(N1293="základní",J1293,0)</f>
        <v>0</v>
      </c>
      <c r="BF1293" s="146">
        <f>IF(N1293="snížená",J1293,0)</f>
        <v>0</v>
      </c>
      <c r="BG1293" s="146">
        <f>IF(N1293="zákl. přenesená",J1293,0)</f>
        <v>0</v>
      </c>
      <c r="BH1293" s="146">
        <f>IF(N1293="sníž. přenesená",J1293,0)</f>
        <v>0</v>
      </c>
      <c r="BI1293" s="146">
        <f>IF(N1293="nulová",J1293,0)</f>
        <v>0</v>
      </c>
      <c r="BJ1293" s="16" t="s">
        <v>82</v>
      </c>
      <c r="BK1293" s="146">
        <f>ROUND(I1293*H1293,2)</f>
        <v>0</v>
      </c>
      <c r="BL1293" s="16" t="s">
        <v>142</v>
      </c>
      <c r="BM1293" s="145">
        <v>1</v>
      </c>
    </row>
    <row r="1294" spans="2:65" s="12" customFormat="1">
      <c r="B1294" s="147"/>
      <c r="D1294" s="148" t="s">
        <v>144</v>
      </c>
      <c r="E1294" s="149" t="s">
        <v>1</v>
      </c>
      <c r="F1294" s="150" t="s">
        <v>1057</v>
      </c>
      <c r="H1294" s="149" t="s">
        <v>1</v>
      </c>
      <c r="L1294" s="147"/>
      <c r="M1294" s="151"/>
      <c r="T1294" s="152"/>
      <c r="AT1294" s="149" t="s">
        <v>144</v>
      </c>
      <c r="AU1294" s="149" t="s">
        <v>84</v>
      </c>
      <c r="AV1294" s="12" t="s">
        <v>82</v>
      </c>
      <c r="AW1294" s="12" t="s">
        <v>32</v>
      </c>
      <c r="AX1294" s="12" t="s">
        <v>74</v>
      </c>
      <c r="AY1294" s="149" t="s">
        <v>136</v>
      </c>
    </row>
    <row r="1295" spans="2:65" s="13" customFormat="1">
      <c r="B1295" s="153"/>
      <c r="D1295" s="148" t="s">
        <v>144</v>
      </c>
      <c r="E1295" s="154" t="s">
        <v>1</v>
      </c>
      <c r="F1295" s="155" t="s">
        <v>1058</v>
      </c>
      <c r="H1295" s="156">
        <v>48.400000000000006</v>
      </c>
      <c r="L1295" s="153"/>
      <c r="M1295" s="157"/>
      <c r="T1295" s="158"/>
      <c r="AT1295" s="154" t="s">
        <v>144</v>
      </c>
      <c r="AU1295" s="154" t="s">
        <v>84</v>
      </c>
      <c r="AV1295" s="13" t="s">
        <v>84</v>
      </c>
      <c r="AW1295" s="13" t="s">
        <v>32</v>
      </c>
      <c r="AX1295" s="13" t="s">
        <v>74</v>
      </c>
      <c r="AY1295" s="154" t="s">
        <v>136</v>
      </c>
    </row>
    <row r="1296" spans="2:65" s="12" customFormat="1">
      <c r="B1296" s="147"/>
      <c r="D1296" s="148" t="s">
        <v>144</v>
      </c>
      <c r="E1296" s="149" t="s">
        <v>1</v>
      </c>
      <c r="F1296" s="150" t="s">
        <v>1059</v>
      </c>
      <c r="H1296" s="149" t="s">
        <v>1</v>
      </c>
      <c r="L1296" s="147"/>
      <c r="M1296" s="151"/>
      <c r="T1296" s="152"/>
      <c r="AT1296" s="149" t="s">
        <v>144</v>
      </c>
      <c r="AU1296" s="149" t="s">
        <v>84</v>
      </c>
      <c r="AV1296" s="12" t="s">
        <v>82</v>
      </c>
      <c r="AW1296" s="12" t="s">
        <v>32</v>
      </c>
      <c r="AX1296" s="12" t="s">
        <v>74</v>
      </c>
      <c r="AY1296" s="149" t="s">
        <v>136</v>
      </c>
    </row>
    <row r="1297" spans="2:65" s="13" customFormat="1">
      <c r="B1297" s="153"/>
      <c r="D1297" s="148" t="s">
        <v>144</v>
      </c>
      <c r="E1297" s="154" t="s">
        <v>1</v>
      </c>
      <c r="F1297" s="155" t="s">
        <v>1060</v>
      </c>
      <c r="H1297" s="156">
        <v>37.64</v>
      </c>
      <c r="L1297" s="153"/>
      <c r="M1297" s="157"/>
      <c r="T1297" s="158"/>
      <c r="AT1297" s="154" t="s">
        <v>144</v>
      </c>
      <c r="AU1297" s="154" t="s">
        <v>84</v>
      </c>
      <c r="AV1297" s="13" t="s">
        <v>84</v>
      </c>
      <c r="AW1297" s="13" t="s">
        <v>32</v>
      </c>
      <c r="AX1297" s="13" t="s">
        <v>74</v>
      </c>
      <c r="AY1297" s="154" t="s">
        <v>136</v>
      </c>
    </row>
    <row r="1298" spans="2:65" s="14" customFormat="1">
      <c r="B1298" s="159"/>
      <c r="D1298" s="148" t="s">
        <v>144</v>
      </c>
      <c r="E1298" s="160" t="s">
        <v>1</v>
      </c>
      <c r="F1298" s="161" t="s">
        <v>146</v>
      </c>
      <c r="H1298" s="162">
        <v>86.04</v>
      </c>
      <c r="L1298" s="159"/>
      <c r="M1298" s="163"/>
      <c r="T1298" s="164"/>
      <c r="AT1298" s="160" t="s">
        <v>144</v>
      </c>
      <c r="AU1298" s="160" t="s">
        <v>84</v>
      </c>
      <c r="AV1298" s="14" t="s">
        <v>142</v>
      </c>
      <c r="AW1298" s="14" t="s">
        <v>32</v>
      </c>
      <c r="AX1298" s="14" t="s">
        <v>82</v>
      </c>
      <c r="AY1298" s="160" t="s">
        <v>136</v>
      </c>
    </row>
    <row r="1299" spans="2:65" s="1" customFormat="1" ht="14.4" customHeight="1">
      <c r="B1299" s="134"/>
      <c r="C1299" s="135" t="s">
        <v>1061</v>
      </c>
      <c r="D1299" s="135" t="s">
        <v>138</v>
      </c>
      <c r="E1299" s="136" t="s">
        <v>1062</v>
      </c>
      <c r="F1299" s="137" t="s">
        <v>1063</v>
      </c>
      <c r="G1299" s="138" t="s">
        <v>356</v>
      </c>
      <c r="H1299" s="139">
        <v>1204.56</v>
      </c>
      <c r="I1299" s="140"/>
      <c r="J1299" s="140">
        <f>ROUND(I1299*H1299,2)</f>
        <v>0</v>
      </c>
      <c r="K1299" s="141"/>
      <c r="L1299" s="28"/>
      <c r="M1299" s="142" t="s">
        <v>1</v>
      </c>
      <c r="N1299" s="111" t="s">
        <v>39</v>
      </c>
      <c r="O1299" s="143">
        <v>3.0000000000000001E-3</v>
      </c>
      <c r="P1299" s="143">
        <f>O1299*H1299</f>
        <v>3.61368</v>
      </c>
      <c r="Q1299" s="143">
        <v>0</v>
      </c>
      <c r="R1299" s="143">
        <f>Q1299*H1299</f>
        <v>0</v>
      </c>
      <c r="S1299" s="143">
        <v>0</v>
      </c>
      <c r="T1299" s="144">
        <f>S1299*H1299</f>
        <v>0</v>
      </c>
      <c r="AR1299" s="145" t="s">
        <v>142</v>
      </c>
      <c r="AT1299" s="145" t="s">
        <v>138</v>
      </c>
      <c r="AU1299" s="145" t="s">
        <v>84</v>
      </c>
      <c r="AY1299" s="16" t="s">
        <v>136</v>
      </c>
      <c r="BE1299" s="146">
        <f>IF(N1299="základní",J1299,0)</f>
        <v>0</v>
      </c>
      <c r="BF1299" s="146">
        <f>IF(N1299="snížená",J1299,0)</f>
        <v>0</v>
      </c>
      <c r="BG1299" s="146">
        <f>IF(N1299="zákl. přenesená",J1299,0)</f>
        <v>0</v>
      </c>
      <c r="BH1299" s="146">
        <f>IF(N1299="sníž. přenesená",J1299,0)</f>
        <v>0</v>
      </c>
      <c r="BI1299" s="146">
        <f>IF(N1299="nulová",J1299,0)</f>
        <v>0</v>
      </c>
      <c r="BJ1299" s="16" t="s">
        <v>82</v>
      </c>
      <c r="BK1299" s="146">
        <f>ROUND(I1299*H1299,2)</f>
        <v>0</v>
      </c>
      <c r="BL1299" s="16" t="s">
        <v>142</v>
      </c>
      <c r="BM1299" s="145" t="s">
        <v>1064</v>
      </c>
    </row>
    <row r="1300" spans="2:65" s="12" customFormat="1">
      <c r="B1300" s="147"/>
      <c r="D1300" s="148" t="s">
        <v>144</v>
      </c>
      <c r="E1300" s="149" t="s">
        <v>1</v>
      </c>
      <c r="F1300" s="150" t="s">
        <v>1057</v>
      </c>
      <c r="H1300" s="149" t="s">
        <v>1</v>
      </c>
      <c r="L1300" s="147"/>
      <c r="M1300" s="151"/>
      <c r="T1300" s="152"/>
      <c r="AT1300" s="149" t="s">
        <v>144</v>
      </c>
      <c r="AU1300" s="149" t="s">
        <v>84</v>
      </c>
      <c r="AV1300" s="12" t="s">
        <v>82</v>
      </c>
      <c r="AW1300" s="12" t="s">
        <v>32</v>
      </c>
      <c r="AX1300" s="12" t="s">
        <v>74</v>
      </c>
      <c r="AY1300" s="149" t="s">
        <v>136</v>
      </c>
    </row>
    <row r="1301" spans="2:65" s="13" customFormat="1">
      <c r="B1301" s="153"/>
      <c r="D1301" s="148" t="s">
        <v>144</v>
      </c>
      <c r="E1301" s="154" t="s">
        <v>1</v>
      </c>
      <c r="F1301" s="155" t="s">
        <v>1065</v>
      </c>
      <c r="H1301" s="156">
        <v>677.60000000000014</v>
      </c>
      <c r="L1301" s="153"/>
      <c r="M1301" s="157"/>
      <c r="T1301" s="158"/>
      <c r="AT1301" s="154" t="s">
        <v>144</v>
      </c>
      <c r="AU1301" s="154" t="s">
        <v>84</v>
      </c>
      <c r="AV1301" s="13" t="s">
        <v>84</v>
      </c>
      <c r="AW1301" s="13" t="s">
        <v>32</v>
      </c>
      <c r="AX1301" s="13" t="s">
        <v>74</v>
      </c>
      <c r="AY1301" s="154" t="s">
        <v>136</v>
      </c>
    </row>
    <row r="1302" spans="2:65" s="12" customFormat="1">
      <c r="B1302" s="147"/>
      <c r="D1302" s="148" t="s">
        <v>144</v>
      </c>
      <c r="E1302" s="149" t="s">
        <v>1</v>
      </c>
      <c r="F1302" s="150" t="s">
        <v>1059</v>
      </c>
      <c r="H1302" s="149" t="s">
        <v>1</v>
      </c>
      <c r="L1302" s="147"/>
      <c r="M1302" s="151"/>
      <c r="T1302" s="152"/>
      <c r="AT1302" s="149" t="s">
        <v>144</v>
      </c>
      <c r="AU1302" s="149" t="s">
        <v>84</v>
      </c>
      <c r="AV1302" s="12" t="s">
        <v>82</v>
      </c>
      <c r="AW1302" s="12" t="s">
        <v>32</v>
      </c>
      <c r="AX1302" s="12" t="s">
        <v>74</v>
      </c>
      <c r="AY1302" s="149" t="s">
        <v>136</v>
      </c>
    </row>
    <row r="1303" spans="2:65" s="13" customFormat="1">
      <c r="B1303" s="153"/>
      <c r="D1303" s="148" t="s">
        <v>144</v>
      </c>
      <c r="E1303" s="154" t="s">
        <v>1</v>
      </c>
      <c r="F1303" s="155" t="s">
        <v>1066</v>
      </c>
      <c r="H1303" s="156">
        <v>526.96</v>
      </c>
      <c r="L1303" s="153"/>
      <c r="M1303" s="157"/>
      <c r="T1303" s="158"/>
      <c r="AT1303" s="154" t="s">
        <v>144</v>
      </c>
      <c r="AU1303" s="154" t="s">
        <v>84</v>
      </c>
      <c r="AV1303" s="13" t="s">
        <v>84</v>
      </c>
      <c r="AW1303" s="13" t="s">
        <v>32</v>
      </c>
      <c r="AX1303" s="13" t="s">
        <v>74</v>
      </c>
      <c r="AY1303" s="154" t="s">
        <v>136</v>
      </c>
    </row>
    <row r="1304" spans="2:65" s="14" customFormat="1">
      <c r="B1304" s="159"/>
      <c r="D1304" s="148" t="s">
        <v>144</v>
      </c>
      <c r="E1304" s="160" t="s">
        <v>1</v>
      </c>
      <c r="F1304" s="161" t="s">
        <v>146</v>
      </c>
      <c r="H1304" s="162">
        <v>1204.5600000000002</v>
      </c>
      <c r="L1304" s="159"/>
      <c r="M1304" s="163"/>
      <c r="T1304" s="164"/>
      <c r="AT1304" s="160" t="s">
        <v>144</v>
      </c>
      <c r="AU1304" s="160" t="s">
        <v>84</v>
      </c>
      <c r="AV1304" s="14" t="s">
        <v>142</v>
      </c>
      <c r="AW1304" s="14" t="s">
        <v>32</v>
      </c>
      <c r="AX1304" s="14" t="s">
        <v>82</v>
      </c>
      <c r="AY1304" s="160" t="s">
        <v>136</v>
      </c>
    </row>
    <row r="1305" spans="2:65" s="1" customFormat="1" ht="14.4" customHeight="1">
      <c r="B1305" s="134"/>
      <c r="C1305" s="135" t="s">
        <v>1067</v>
      </c>
      <c r="D1305" s="135" t="s">
        <v>138</v>
      </c>
      <c r="E1305" s="136" t="s">
        <v>1068</v>
      </c>
      <c r="F1305" s="137" t="s">
        <v>1069</v>
      </c>
      <c r="G1305" s="138" t="s">
        <v>356</v>
      </c>
      <c r="H1305" s="139">
        <v>256.89600000000002</v>
      </c>
      <c r="I1305" s="140"/>
      <c r="J1305" s="140">
        <f>ROUND(I1305*H1305,2)</f>
        <v>0</v>
      </c>
      <c r="K1305" s="141"/>
      <c r="L1305" s="28"/>
      <c r="M1305" s="142" t="s">
        <v>1</v>
      </c>
      <c r="N1305" s="111" t="s">
        <v>39</v>
      </c>
      <c r="O1305" s="143">
        <v>0.159</v>
      </c>
      <c r="P1305" s="143">
        <f>O1305*H1305</f>
        <v>40.846464000000005</v>
      </c>
      <c r="Q1305" s="143">
        <v>0</v>
      </c>
      <c r="R1305" s="143">
        <f>Q1305*H1305</f>
        <v>0</v>
      </c>
      <c r="S1305" s="143">
        <v>0</v>
      </c>
      <c r="T1305" s="144">
        <f>S1305*H1305</f>
        <v>0</v>
      </c>
      <c r="AR1305" s="145" t="s">
        <v>142</v>
      </c>
      <c r="AT1305" s="145" t="s">
        <v>138</v>
      </c>
      <c r="AU1305" s="145" t="s">
        <v>84</v>
      </c>
      <c r="AY1305" s="16" t="s">
        <v>136</v>
      </c>
      <c r="BE1305" s="146">
        <f>IF(N1305="základní",J1305,0)</f>
        <v>0</v>
      </c>
      <c r="BF1305" s="146">
        <f>IF(N1305="snížená",J1305,0)</f>
        <v>0</v>
      </c>
      <c r="BG1305" s="146">
        <f>IF(N1305="zákl. přenesená",J1305,0)</f>
        <v>0</v>
      </c>
      <c r="BH1305" s="146">
        <f>IF(N1305="sníž. přenesená",J1305,0)</f>
        <v>0</v>
      </c>
      <c r="BI1305" s="146">
        <f>IF(N1305="nulová",J1305,0)</f>
        <v>0</v>
      </c>
      <c r="BJ1305" s="16" t="s">
        <v>82</v>
      </c>
      <c r="BK1305" s="146">
        <f>ROUND(I1305*H1305,2)</f>
        <v>0</v>
      </c>
      <c r="BL1305" s="16" t="s">
        <v>142</v>
      </c>
      <c r="BM1305" s="145" t="s">
        <v>1070</v>
      </c>
    </row>
    <row r="1306" spans="2:65" s="1" customFormat="1" ht="19.75" customHeight="1">
      <c r="B1306" s="134"/>
      <c r="C1306" s="135" t="s">
        <v>1071</v>
      </c>
      <c r="D1306" s="135" t="s">
        <v>138</v>
      </c>
      <c r="E1306" s="136" t="s">
        <v>1072</v>
      </c>
      <c r="F1306" s="137" t="s">
        <v>1073</v>
      </c>
      <c r="G1306" s="138" t="s">
        <v>356</v>
      </c>
      <c r="H1306" s="139">
        <v>48.4</v>
      </c>
      <c r="I1306" s="140"/>
      <c r="J1306" s="140">
        <f>ROUND(I1306*H1306,2)</f>
        <v>0</v>
      </c>
      <c r="K1306" s="141"/>
      <c r="L1306" s="28"/>
      <c r="M1306" s="142" t="s">
        <v>1</v>
      </c>
      <c r="N1306" s="111" t="s">
        <v>39</v>
      </c>
      <c r="O1306" s="143">
        <v>0</v>
      </c>
      <c r="P1306" s="143">
        <f>O1306*H1306</f>
        <v>0</v>
      </c>
      <c r="Q1306" s="143">
        <v>0</v>
      </c>
      <c r="R1306" s="143">
        <f>Q1306*H1306</f>
        <v>0</v>
      </c>
      <c r="S1306" s="143">
        <v>0</v>
      </c>
      <c r="T1306" s="144">
        <f>S1306*H1306</f>
        <v>0</v>
      </c>
      <c r="AR1306" s="145" t="s">
        <v>142</v>
      </c>
      <c r="AT1306" s="145" t="s">
        <v>138</v>
      </c>
      <c r="AU1306" s="145" t="s">
        <v>84</v>
      </c>
      <c r="AY1306" s="16" t="s">
        <v>136</v>
      </c>
      <c r="BE1306" s="146">
        <f>IF(N1306="základní",J1306,0)</f>
        <v>0</v>
      </c>
      <c r="BF1306" s="146">
        <f>IF(N1306="snížená",J1306,0)</f>
        <v>0</v>
      </c>
      <c r="BG1306" s="146">
        <f>IF(N1306="zákl. přenesená",J1306,0)</f>
        <v>0</v>
      </c>
      <c r="BH1306" s="146">
        <f>IF(N1306="sníž. přenesená",J1306,0)</f>
        <v>0</v>
      </c>
      <c r="BI1306" s="146">
        <f>IF(N1306="nulová",J1306,0)</f>
        <v>0</v>
      </c>
      <c r="BJ1306" s="16" t="s">
        <v>82</v>
      </c>
      <c r="BK1306" s="146">
        <f>ROUND(I1306*H1306,2)</f>
        <v>0</v>
      </c>
      <c r="BL1306" s="16" t="s">
        <v>142</v>
      </c>
      <c r="BM1306" s="145" t="s">
        <v>1074</v>
      </c>
    </row>
    <row r="1307" spans="2:65" s="12" customFormat="1">
      <c r="B1307" s="147"/>
      <c r="D1307" s="148" t="s">
        <v>144</v>
      </c>
      <c r="E1307" s="149" t="s">
        <v>1</v>
      </c>
      <c r="F1307" s="150" t="s">
        <v>1057</v>
      </c>
      <c r="H1307" s="149" t="s">
        <v>1</v>
      </c>
      <c r="L1307" s="147"/>
      <c r="M1307" s="151"/>
      <c r="T1307" s="152"/>
      <c r="AT1307" s="149" t="s">
        <v>144</v>
      </c>
      <c r="AU1307" s="149" t="s">
        <v>84</v>
      </c>
      <c r="AV1307" s="12" t="s">
        <v>82</v>
      </c>
      <c r="AW1307" s="12" t="s">
        <v>32</v>
      </c>
      <c r="AX1307" s="12" t="s">
        <v>74</v>
      </c>
      <c r="AY1307" s="149" t="s">
        <v>136</v>
      </c>
    </row>
    <row r="1308" spans="2:65" s="13" customFormat="1">
      <c r="B1308" s="153"/>
      <c r="D1308" s="148" t="s">
        <v>144</v>
      </c>
      <c r="E1308" s="154" t="s">
        <v>1</v>
      </c>
      <c r="F1308" s="155" t="s">
        <v>1058</v>
      </c>
      <c r="H1308" s="156">
        <v>48.400000000000006</v>
      </c>
      <c r="L1308" s="153"/>
      <c r="M1308" s="157"/>
      <c r="T1308" s="158"/>
      <c r="AT1308" s="154" t="s">
        <v>144</v>
      </c>
      <c r="AU1308" s="154" t="s">
        <v>84</v>
      </c>
      <c r="AV1308" s="13" t="s">
        <v>84</v>
      </c>
      <c r="AW1308" s="13" t="s">
        <v>32</v>
      </c>
      <c r="AX1308" s="13" t="s">
        <v>74</v>
      </c>
      <c r="AY1308" s="154" t="s">
        <v>136</v>
      </c>
    </row>
    <row r="1309" spans="2:65" s="14" customFormat="1">
      <c r="B1309" s="159"/>
      <c r="D1309" s="148" t="s">
        <v>144</v>
      </c>
      <c r="E1309" s="160" t="s">
        <v>1</v>
      </c>
      <c r="F1309" s="161" t="s">
        <v>146</v>
      </c>
      <c r="H1309" s="162">
        <v>48.400000000000006</v>
      </c>
      <c r="L1309" s="159"/>
      <c r="M1309" s="163"/>
      <c r="T1309" s="164"/>
      <c r="AT1309" s="160" t="s">
        <v>144</v>
      </c>
      <c r="AU1309" s="160" t="s">
        <v>84</v>
      </c>
      <c r="AV1309" s="14" t="s">
        <v>142</v>
      </c>
      <c r="AW1309" s="14" t="s">
        <v>32</v>
      </c>
      <c r="AX1309" s="14" t="s">
        <v>82</v>
      </c>
      <c r="AY1309" s="160" t="s">
        <v>136</v>
      </c>
    </row>
    <row r="1310" spans="2:65" s="1" customFormat="1" ht="22.25" customHeight="1">
      <c r="B1310" s="134"/>
      <c r="C1310" s="135" t="s">
        <v>1075</v>
      </c>
      <c r="D1310" s="135" t="s">
        <v>138</v>
      </c>
      <c r="E1310" s="136" t="s">
        <v>1076</v>
      </c>
      <c r="F1310" s="137" t="s">
        <v>1077</v>
      </c>
      <c r="G1310" s="138" t="s">
        <v>356</v>
      </c>
      <c r="H1310" s="139">
        <v>170.85599999999999</v>
      </c>
      <c r="I1310" s="140"/>
      <c r="J1310" s="140">
        <f>ROUND(I1310*H1310,2)</f>
        <v>0</v>
      </c>
      <c r="K1310" s="141"/>
      <c r="L1310" s="28"/>
      <c r="M1310" s="142" t="s">
        <v>1</v>
      </c>
      <c r="N1310" s="111" t="s">
        <v>39</v>
      </c>
      <c r="O1310" s="143">
        <v>0</v>
      </c>
      <c r="P1310" s="143">
        <f>O1310*H1310</f>
        <v>0</v>
      </c>
      <c r="Q1310" s="143">
        <v>0</v>
      </c>
      <c r="R1310" s="143">
        <f>Q1310*H1310</f>
        <v>0</v>
      </c>
      <c r="S1310" s="143">
        <v>0</v>
      </c>
      <c r="T1310" s="144">
        <f>S1310*H1310</f>
        <v>0</v>
      </c>
      <c r="AR1310" s="145" t="s">
        <v>142</v>
      </c>
      <c r="AT1310" s="145" t="s">
        <v>138</v>
      </c>
      <c r="AU1310" s="145" t="s">
        <v>84</v>
      </c>
      <c r="AY1310" s="16" t="s">
        <v>136</v>
      </c>
      <c r="BE1310" s="146">
        <f>IF(N1310="základní",J1310,0)</f>
        <v>0</v>
      </c>
      <c r="BF1310" s="146">
        <f>IF(N1310="snížená",J1310,0)</f>
        <v>0</v>
      </c>
      <c r="BG1310" s="146">
        <f>IF(N1310="zákl. přenesená",J1310,0)</f>
        <v>0</v>
      </c>
      <c r="BH1310" s="146">
        <f>IF(N1310="sníž. přenesená",J1310,0)</f>
        <v>0</v>
      </c>
      <c r="BI1310" s="146">
        <f>IF(N1310="nulová",J1310,0)</f>
        <v>0</v>
      </c>
      <c r="BJ1310" s="16" t="s">
        <v>82</v>
      </c>
      <c r="BK1310" s="146">
        <f>ROUND(I1310*H1310,2)</f>
        <v>0</v>
      </c>
      <c r="BL1310" s="16" t="s">
        <v>142</v>
      </c>
      <c r="BM1310" s="145" t="s">
        <v>1078</v>
      </c>
    </row>
    <row r="1311" spans="2:65" s="12" customFormat="1">
      <c r="B1311" s="147"/>
      <c r="D1311" s="148" t="s">
        <v>144</v>
      </c>
      <c r="E1311" s="149" t="s">
        <v>1</v>
      </c>
      <c r="F1311" s="150" t="s">
        <v>1047</v>
      </c>
      <c r="H1311" s="149" t="s">
        <v>1</v>
      </c>
      <c r="L1311" s="147"/>
      <c r="M1311" s="151"/>
      <c r="T1311" s="152"/>
      <c r="AT1311" s="149" t="s">
        <v>144</v>
      </c>
      <c r="AU1311" s="149" t="s">
        <v>84</v>
      </c>
      <c r="AV1311" s="12" t="s">
        <v>82</v>
      </c>
      <c r="AW1311" s="12" t="s">
        <v>32</v>
      </c>
      <c r="AX1311" s="12" t="s">
        <v>74</v>
      </c>
      <c r="AY1311" s="149" t="s">
        <v>136</v>
      </c>
    </row>
    <row r="1312" spans="2:65" s="13" customFormat="1">
      <c r="B1312" s="153"/>
      <c r="D1312" s="148" t="s">
        <v>144</v>
      </c>
      <c r="E1312" s="154" t="s">
        <v>1</v>
      </c>
      <c r="F1312" s="155" t="s">
        <v>1048</v>
      </c>
      <c r="H1312" s="156">
        <v>170.85599999999999</v>
      </c>
      <c r="L1312" s="153"/>
      <c r="M1312" s="157"/>
      <c r="T1312" s="158"/>
      <c r="AT1312" s="154" t="s">
        <v>144</v>
      </c>
      <c r="AU1312" s="154" t="s">
        <v>84</v>
      </c>
      <c r="AV1312" s="13" t="s">
        <v>84</v>
      </c>
      <c r="AW1312" s="13" t="s">
        <v>32</v>
      </c>
      <c r="AX1312" s="13" t="s">
        <v>74</v>
      </c>
      <c r="AY1312" s="154" t="s">
        <v>136</v>
      </c>
    </row>
    <row r="1313" spans="2:65" s="14" customFormat="1">
      <c r="B1313" s="159"/>
      <c r="D1313" s="148" t="s">
        <v>144</v>
      </c>
      <c r="E1313" s="160" t="s">
        <v>1</v>
      </c>
      <c r="F1313" s="161" t="s">
        <v>146</v>
      </c>
      <c r="H1313" s="162">
        <v>170.85599999999999</v>
      </c>
      <c r="L1313" s="159"/>
      <c r="M1313" s="163"/>
      <c r="T1313" s="164"/>
      <c r="AT1313" s="160" t="s">
        <v>144</v>
      </c>
      <c r="AU1313" s="160" t="s">
        <v>84</v>
      </c>
      <c r="AV1313" s="14" t="s">
        <v>142</v>
      </c>
      <c r="AW1313" s="14" t="s">
        <v>32</v>
      </c>
      <c r="AX1313" s="14" t="s">
        <v>82</v>
      </c>
      <c r="AY1313" s="160" t="s">
        <v>136</v>
      </c>
    </row>
    <row r="1314" spans="2:65" s="1" customFormat="1" ht="22.25" customHeight="1">
      <c r="B1314" s="134"/>
      <c r="C1314" s="135" t="s">
        <v>1079</v>
      </c>
      <c r="D1314" s="135" t="s">
        <v>138</v>
      </c>
      <c r="E1314" s="136" t="s">
        <v>1080</v>
      </c>
      <c r="F1314" s="137" t="s">
        <v>1081</v>
      </c>
      <c r="G1314" s="138" t="s">
        <v>356</v>
      </c>
      <c r="H1314" s="139">
        <v>37.64</v>
      </c>
      <c r="I1314" s="140"/>
      <c r="J1314" s="140">
        <f>ROUND(I1314*H1314,2)</f>
        <v>0</v>
      </c>
      <c r="K1314" s="141"/>
      <c r="L1314" s="28"/>
      <c r="M1314" s="142" t="s">
        <v>1</v>
      </c>
      <c r="N1314" s="111" t="s">
        <v>39</v>
      </c>
      <c r="O1314" s="143">
        <v>0</v>
      </c>
      <c r="P1314" s="143">
        <f>O1314*H1314</f>
        <v>0</v>
      </c>
      <c r="Q1314" s="143">
        <v>0</v>
      </c>
      <c r="R1314" s="143">
        <f>Q1314*H1314</f>
        <v>0</v>
      </c>
      <c r="S1314" s="143">
        <v>0</v>
      </c>
      <c r="T1314" s="144">
        <f>S1314*H1314</f>
        <v>0</v>
      </c>
      <c r="AR1314" s="145" t="s">
        <v>142</v>
      </c>
      <c r="AT1314" s="145" t="s">
        <v>138</v>
      </c>
      <c r="AU1314" s="145" t="s">
        <v>84</v>
      </c>
      <c r="AY1314" s="16" t="s">
        <v>136</v>
      </c>
      <c r="BE1314" s="146">
        <f>IF(N1314="základní",J1314,0)</f>
        <v>0</v>
      </c>
      <c r="BF1314" s="146">
        <f>IF(N1314="snížená",J1314,0)</f>
        <v>0</v>
      </c>
      <c r="BG1314" s="146">
        <f>IF(N1314="zákl. přenesená",J1314,0)</f>
        <v>0</v>
      </c>
      <c r="BH1314" s="146">
        <f>IF(N1314="sníž. přenesená",J1314,0)</f>
        <v>0</v>
      </c>
      <c r="BI1314" s="146">
        <f>IF(N1314="nulová",J1314,0)</f>
        <v>0</v>
      </c>
      <c r="BJ1314" s="16" t="s">
        <v>82</v>
      </c>
      <c r="BK1314" s="146">
        <f>ROUND(I1314*H1314,2)</f>
        <v>0</v>
      </c>
      <c r="BL1314" s="16" t="s">
        <v>142</v>
      </c>
      <c r="BM1314" s="145" t="s">
        <v>1082</v>
      </c>
    </row>
    <row r="1315" spans="2:65" s="12" customFormat="1">
      <c r="B1315" s="147"/>
      <c r="D1315" s="148" t="s">
        <v>144</v>
      </c>
      <c r="E1315" s="149" t="s">
        <v>1</v>
      </c>
      <c r="F1315" s="150" t="s">
        <v>1059</v>
      </c>
      <c r="H1315" s="149" t="s">
        <v>1</v>
      </c>
      <c r="L1315" s="147"/>
      <c r="M1315" s="151"/>
      <c r="T1315" s="152"/>
      <c r="AT1315" s="149" t="s">
        <v>144</v>
      </c>
      <c r="AU1315" s="149" t="s">
        <v>84</v>
      </c>
      <c r="AV1315" s="12" t="s">
        <v>82</v>
      </c>
      <c r="AW1315" s="12" t="s">
        <v>32</v>
      </c>
      <c r="AX1315" s="12" t="s">
        <v>74</v>
      </c>
      <c r="AY1315" s="149" t="s">
        <v>136</v>
      </c>
    </row>
    <row r="1316" spans="2:65" s="13" customFormat="1">
      <c r="B1316" s="153"/>
      <c r="D1316" s="148" t="s">
        <v>144</v>
      </c>
      <c r="E1316" s="154" t="s">
        <v>1</v>
      </c>
      <c r="F1316" s="155" t="s">
        <v>1060</v>
      </c>
      <c r="H1316" s="156">
        <v>37.64</v>
      </c>
      <c r="L1316" s="153"/>
      <c r="M1316" s="157"/>
      <c r="T1316" s="158"/>
      <c r="AT1316" s="154" t="s">
        <v>144</v>
      </c>
      <c r="AU1316" s="154" t="s">
        <v>84</v>
      </c>
      <c r="AV1316" s="13" t="s">
        <v>84</v>
      </c>
      <c r="AW1316" s="13" t="s">
        <v>32</v>
      </c>
      <c r="AX1316" s="13" t="s">
        <v>74</v>
      </c>
      <c r="AY1316" s="154" t="s">
        <v>136</v>
      </c>
    </row>
    <row r="1317" spans="2:65" s="14" customFormat="1">
      <c r="B1317" s="159"/>
      <c r="D1317" s="148" t="s">
        <v>144</v>
      </c>
      <c r="E1317" s="160" t="s">
        <v>1</v>
      </c>
      <c r="F1317" s="161" t="s">
        <v>146</v>
      </c>
      <c r="H1317" s="162">
        <v>37.64</v>
      </c>
      <c r="L1317" s="159"/>
      <c r="M1317" s="163"/>
      <c r="T1317" s="164"/>
      <c r="AT1317" s="160" t="s">
        <v>144</v>
      </c>
      <c r="AU1317" s="160" t="s">
        <v>84</v>
      </c>
      <c r="AV1317" s="14" t="s">
        <v>142</v>
      </c>
      <c r="AW1317" s="14" t="s">
        <v>32</v>
      </c>
      <c r="AX1317" s="14" t="s">
        <v>82</v>
      </c>
      <c r="AY1317" s="160" t="s">
        <v>136</v>
      </c>
    </row>
    <row r="1318" spans="2:65" s="11" customFormat="1" ht="22.75" customHeight="1">
      <c r="B1318" s="123"/>
      <c r="D1318" s="124" t="s">
        <v>73</v>
      </c>
      <c r="E1318" s="132" t="s">
        <v>1083</v>
      </c>
      <c r="F1318" s="132" t="s">
        <v>1084</v>
      </c>
      <c r="J1318" s="133">
        <f>BK1318</f>
        <v>0</v>
      </c>
      <c r="L1318" s="123"/>
      <c r="M1318" s="127"/>
      <c r="P1318" s="128">
        <f>SUM(P1319:P1320)</f>
        <v>112.602024</v>
      </c>
      <c r="R1318" s="128">
        <f>SUM(R1319:R1320)</f>
        <v>0</v>
      </c>
      <c r="T1318" s="129">
        <f>SUM(T1319:T1320)</f>
        <v>0</v>
      </c>
      <c r="AR1318" s="124" t="s">
        <v>82</v>
      </c>
      <c r="AT1318" s="130" t="s">
        <v>73</v>
      </c>
      <c r="AU1318" s="130" t="s">
        <v>82</v>
      </c>
      <c r="AY1318" s="124" t="s">
        <v>136</v>
      </c>
      <c r="BK1318" s="131">
        <f>SUM(BK1319:BK1320)</f>
        <v>0</v>
      </c>
    </row>
    <row r="1319" spans="2:65" s="1" customFormat="1" ht="14.4" customHeight="1">
      <c r="B1319" s="134"/>
      <c r="C1319" s="135" t="s">
        <v>1085</v>
      </c>
      <c r="D1319" s="135" t="s">
        <v>138</v>
      </c>
      <c r="E1319" s="136" t="s">
        <v>1086</v>
      </c>
      <c r="F1319" s="137" t="s">
        <v>1087</v>
      </c>
      <c r="G1319" s="138" t="s">
        <v>356</v>
      </c>
      <c r="H1319" s="139">
        <v>299.28399999999999</v>
      </c>
      <c r="I1319" s="140"/>
      <c r="J1319" s="140">
        <f>ROUND(I1319*H1319,2)</f>
        <v>0</v>
      </c>
      <c r="K1319" s="141"/>
      <c r="L1319" s="28"/>
      <c r="M1319" s="142" t="s">
        <v>1</v>
      </c>
      <c r="N1319" s="111" t="s">
        <v>39</v>
      </c>
      <c r="O1319" s="143">
        <v>6.6000000000000003E-2</v>
      </c>
      <c r="P1319" s="143">
        <f>O1319*H1319</f>
        <v>19.752744</v>
      </c>
      <c r="Q1319" s="143">
        <v>0</v>
      </c>
      <c r="R1319" s="143">
        <f>Q1319*H1319</f>
        <v>0</v>
      </c>
      <c r="S1319" s="143">
        <v>0</v>
      </c>
      <c r="T1319" s="144">
        <f>S1319*H1319</f>
        <v>0</v>
      </c>
      <c r="AR1319" s="145" t="s">
        <v>142</v>
      </c>
      <c r="AT1319" s="145" t="s">
        <v>138</v>
      </c>
      <c r="AU1319" s="145" t="s">
        <v>84</v>
      </c>
      <c r="AY1319" s="16" t="s">
        <v>136</v>
      </c>
      <c r="BE1319" s="146">
        <f>IF(N1319="základní",J1319,0)</f>
        <v>0</v>
      </c>
      <c r="BF1319" s="146">
        <f>IF(N1319="snížená",J1319,0)</f>
        <v>0</v>
      </c>
      <c r="BG1319" s="146">
        <f>IF(N1319="zákl. přenesená",J1319,0)</f>
        <v>0</v>
      </c>
      <c r="BH1319" s="146">
        <f>IF(N1319="sníž. přenesená",J1319,0)</f>
        <v>0</v>
      </c>
      <c r="BI1319" s="146">
        <f>IF(N1319="nulová",J1319,0)</f>
        <v>0</v>
      </c>
      <c r="BJ1319" s="16" t="s">
        <v>82</v>
      </c>
      <c r="BK1319" s="146">
        <f>ROUND(I1319*H1319,2)</f>
        <v>0</v>
      </c>
      <c r="BL1319" s="16" t="s">
        <v>142</v>
      </c>
      <c r="BM1319" s="145" t="s">
        <v>1088</v>
      </c>
    </row>
    <row r="1320" spans="2:65" s="1" customFormat="1" ht="14.4" customHeight="1">
      <c r="B1320" s="134"/>
      <c r="C1320" s="135" t="s">
        <v>1089</v>
      </c>
      <c r="D1320" s="135" t="s">
        <v>138</v>
      </c>
      <c r="E1320" s="136" t="s">
        <v>1090</v>
      </c>
      <c r="F1320" s="137" t="s">
        <v>1091</v>
      </c>
      <c r="G1320" s="138" t="s">
        <v>356</v>
      </c>
      <c r="H1320" s="139">
        <v>62.735999999999997</v>
      </c>
      <c r="I1320" s="140"/>
      <c r="J1320" s="140">
        <f>ROUND(I1320*H1320,2)</f>
        <v>0</v>
      </c>
      <c r="K1320" s="141"/>
      <c r="L1320" s="28"/>
      <c r="M1320" s="175" t="s">
        <v>1</v>
      </c>
      <c r="N1320" s="176" t="s">
        <v>39</v>
      </c>
      <c r="O1320" s="177">
        <v>1.48</v>
      </c>
      <c r="P1320" s="177">
        <f>O1320*H1320</f>
        <v>92.849279999999993</v>
      </c>
      <c r="Q1320" s="177">
        <v>0</v>
      </c>
      <c r="R1320" s="177">
        <f>Q1320*H1320</f>
        <v>0</v>
      </c>
      <c r="S1320" s="177">
        <v>0</v>
      </c>
      <c r="T1320" s="178">
        <f>S1320*H1320</f>
        <v>0</v>
      </c>
      <c r="AR1320" s="145" t="s">
        <v>142</v>
      </c>
      <c r="AT1320" s="145" t="s">
        <v>138</v>
      </c>
      <c r="AU1320" s="145" t="s">
        <v>84</v>
      </c>
      <c r="AY1320" s="16" t="s">
        <v>136</v>
      </c>
      <c r="BE1320" s="146">
        <f>IF(N1320="základní",J1320,0)</f>
        <v>0</v>
      </c>
      <c r="BF1320" s="146">
        <f>IF(N1320="snížená",J1320,0)</f>
        <v>0</v>
      </c>
      <c r="BG1320" s="146">
        <f>IF(N1320="zákl. přenesená",J1320,0)</f>
        <v>0</v>
      </c>
      <c r="BH1320" s="146">
        <f>IF(N1320="sníž. přenesená",J1320,0)</f>
        <v>0</v>
      </c>
      <c r="BI1320" s="146">
        <f>IF(N1320="nulová",J1320,0)</f>
        <v>0</v>
      </c>
      <c r="BJ1320" s="16" t="s">
        <v>82</v>
      </c>
      <c r="BK1320" s="146">
        <f>ROUND(I1320*H1320,2)</f>
        <v>0</v>
      </c>
      <c r="BL1320" s="16" t="s">
        <v>142</v>
      </c>
      <c r="BM1320" s="145" t="s">
        <v>1092</v>
      </c>
    </row>
    <row r="1321" spans="2:65" s="1" customFormat="1" ht="7" customHeight="1">
      <c r="B1321" s="40"/>
      <c r="C1321" s="41"/>
      <c r="D1321" s="41"/>
      <c r="E1321" s="41"/>
      <c r="F1321" s="41"/>
      <c r="G1321" s="41"/>
      <c r="H1321" s="41"/>
      <c r="I1321" s="41"/>
      <c r="J1321" s="41"/>
      <c r="K1321" s="41"/>
      <c r="L1321" s="28"/>
    </row>
    <row r="1322" spans="2:65" s="11" customFormat="1" ht="25.9" customHeight="1">
      <c r="B1322" s="123"/>
      <c r="D1322" s="124" t="s">
        <v>73</v>
      </c>
      <c r="E1322" s="125" t="s">
        <v>1812</v>
      </c>
      <c r="F1322" s="125" t="s">
        <v>1813</v>
      </c>
      <c r="J1322" s="126">
        <f>BK1322</f>
        <v>0</v>
      </c>
      <c r="L1322" s="123"/>
      <c r="M1322" s="127"/>
      <c r="P1322" s="128">
        <f>P1323</f>
        <v>0.80610000000000004</v>
      </c>
      <c r="R1322" s="128">
        <f>R1323</f>
        <v>5.4000000000000006E-2</v>
      </c>
      <c r="T1322" s="129">
        <f>T1323</f>
        <v>0</v>
      </c>
      <c r="AR1322" s="124" t="s">
        <v>84</v>
      </c>
      <c r="AT1322" s="130" t="s">
        <v>73</v>
      </c>
      <c r="AU1322" s="130" t="s">
        <v>74</v>
      </c>
      <c r="AY1322" s="124" t="s">
        <v>136</v>
      </c>
      <c r="BK1322" s="131">
        <f>BK1323</f>
        <v>0</v>
      </c>
    </row>
    <row r="1323" spans="2:65" s="11" customFormat="1" ht="22.75" customHeight="1">
      <c r="B1323" s="123"/>
      <c r="D1323" s="124" t="s">
        <v>73</v>
      </c>
      <c r="E1323" s="132" t="s">
        <v>2322</v>
      </c>
      <c r="F1323" s="132" t="s">
        <v>2323</v>
      </c>
      <c r="J1323" s="133">
        <f>BK1323</f>
        <v>0</v>
      </c>
      <c r="L1323" s="123"/>
      <c r="M1323" s="127"/>
      <c r="P1323" s="128">
        <f>SUM(P1324:P1333)</f>
        <v>0.80610000000000004</v>
      </c>
      <c r="R1323" s="128">
        <f>SUM(R1324:R1333)</f>
        <v>5.4000000000000006E-2</v>
      </c>
      <c r="T1323" s="129">
        <f>SUM(T1324:T1333)</f>
        <v>0</v>
      </c>
      <c r="AR1323" s="124" t="s">
        <v>84</v>
      </c>
      <c r="AT1323" s="130" t="s">
        <v>73</v>
      </c>
      <c r="AU1323" s="130" t="s">
        <v>82</v>
      </c>
      <c r="AY1323" s="124" t="s">
        <v>136</v>
      </c>
      <c r="BK1323" s="131">
        <f>SUM(BK1324:BK1334)</f>
        <v>0</v>
      </c>
    </row>
    <row r="1324" spans="2:65" s="1" customFormat="1" ht="14.4" customHeight="1">
      <c r="B1324" s="134"/>
      <c r="C1324" s="135" t="s">
        <v>1002</v>
      </c>
      <c r="D1324" s="135" t="s">
        <v>138</v>
      </c>
      <c r="E1324" s="136" t="s">
        <v>2324</v>
      </c>
      <c r="F1324" s="137" t="s">
        <v>2325</v>
      </c>
      <c r="G1324" s="138" t="s">
        <v>185</v>
      </c>
      <c r="H1324" s="139">
        <v>3</v>
      </c>
      <c r="I1324" s="140"/>
      <c r="J1324" s="140">
        <f>ROUND(I1324*H1324,2)</f>
        <v>0</v>
      </c>
      <c r="K1324" s="141"/>
      <c r="L1324" s="28"/>
      <c r="M1324" s="142" t="s">
        <v>1</v>
      </c>
      <c r="N1324" s="111" t="s">
        <v>39</v>
      </c>
      <c r="O1324" s="143">
        <v>0.24099999999999999</v>
      </c>
      <c r="P1324" s="143">
        <f>O1324*H1324</f>
        <v>0.72299999999999998</v>
      </c>
      <c r="Q1324" s="143">
        <v>6.0000000000000001E-3</v>
      </c>
      <c r="R1324" s="143">
        <f>Q1324*H1324</f>
        <v>1.8000000000000002E-2</v>
      </c>
      <c r="S1324" s="143">
        <v>0</v>
      </c>
      <c r="T1324" s="144">
        <f>S1324*H1324</f>
        <v>0</v>
      </c>
      <c r="AR1324" s="145" t="s">
        <v>222</v>
      </c>
      <c r="AT1324" s="145" t="s">
        <v>138</v>
      </c>
      <c r="AU1324" s="145" t="s">
        <v>84</v>
      </c>
      <c r="AY1324" s="16" t="s">
        <v>136</v>
      </c>
      <c r="BE1324" s="146">
        <f>IF(N1324="základní",J1324,0)</f>
        <v>0</v>
      </c>
      <c r="BF1324" s="146">
        <f>IF(N1324="snížená",J1324,0)</f>
        <v>0</v>
      </c>
      <c r="BG1324" s="146">
        <f>IF(N1324="zákl. přenesená",J1324,0)</f>
        <v>0</v>
      </c>
      <c r="BH1324" s="146">
        <f>IF(N1324="sníž. přenesená",J1324,0)</f>
        <v>0</v>
      </c>
      <c r="BI1324" s="146">
        <f>IF(N1324="nulová",J1324,0)</f>
        <v>0</v>
      </c>
      <c r="BJ1324" s="16" t="s">
        <v>82</v>
      </c>
      <c r="BK1324" s="146">
        <f>ROUND(I1324*H1324,2)</f>
        <v>0</v>
      </c>
      <c r="BL1324" s="16" t="s">
        <v>222</v>
      </c>
      <c r="BM1324" s="145" t="s">
        <v>2326</v>
      </c>
    </row>
    <row r="1325" spans="2:65" s="12" customFormat="1">
      <c r="B1325" s="147"/>
      <c r="D1325" s="148" t="s">
        <v>144</v>
      </c>
      <c r="E1325" s="149" t="s">
        <v>1</v>
      </c>
      <c r="F1325" s="150" t="s">
        <v>2538</v>
      </c>
      <c r="H1325" s="149" t="s">
        <v>1</v>
      </c>
      <c r="L1325" s="147"/>
      <c r="M1325" s="151"/>
      <c r="T1325" s="152"/>
      <c r="AT1325" s="149" t="s">
        <v>144</v>
      </c>
      <c r="AU1325" s="149" t="s">
        <v>84</v>
      </c>
      <c r="AV1325" s="12" t="s">
        <v>82</v>
      </c>
      <c r="AW1325" s="12" t="s">
        <v>32</v>
      </c>
      <c r="AX1325" s="12" t="s">
        <v>74</v>
      </c>
      <c r="AY1325" s="149" t="s">
        <v>136</v>
      </c>
    </row>
    <row r="1326" spans="2:65" s="13" customFormat="1">
      <c r="B1326" s="153"/>
      <c r="D1326" s="148" t="s">
        <v>144</v>
      </c>
      <c r="E1326" s="154" t="s">
        <v>1</v>
      </c>
      <c r="F1326" s="155" t="s">
        <v>2539</v>
      </c>
      <c r="H1326" s="156">
        <v>3</v>
      </c>
      <c r="L1326" s="153"/>
      <c r="M1326" s="157"/>
      <c r="T1326" s="158"/>
      <c r="AT1326" s="154" t="s">
        <v>144</v>
      </c>
      <c r="AU1326" s="154" t="s">
        <v>84</v>
      </c>
      <c r="AV1326" s="13" t="s">
        <v>84</v>
      </c>
      <c r="AW1326" s="13" t="s">
        <v>32</v>
      </c>
      <c r="AX1326" s="13" t="s">
        <v>74</v>
      </c>
      <c r="AY1326" s="154" t="s">
        <v>136</v>
      </c>
    </row>
    <row r="1327" spans="2:65" s="14" customFormat="1">
      <c r="B1327" s="159"/>
      <c r="D1327" s="148" t="s">
        <v>144</v>
      </c>
      <c r="E1327" s="160" t="s">
        <v>1</v>
      </c>
      <c r="F1327" s="161" t="s">
        <v>146</v>
      </c>
      <c r="H1327" s="162">
        <v>3</v>
      </c>
      <c r="L1327" s="159"/>
      <c r="M1327" s="163"/>
      <c r="T1327" s="164"/>
      <c r="AT1327" s="160" t="s">
        <v>144</v>
      </c>
      <c r="AU1327" s="160" t="s">
        <v>84</v>
      </c>
      <c r="AV1327" s="14" t="s">
        <v>142</v>
      </c>
      <c r="AW1327" s="14" t="s">
        <v>32</v>
      </c>
      <c r="AX1327" s="14" t="s">
        <v>82</v>
      </c>
      <c r="AY1327" s="160" t="s">
        <v>136</v>
      </c>
    </row>
    <row r="1328" spans="2:65" s="1" customFormat="1" ht="14.4" customHeight="1">
      <c r="B1328" s="134"/>
      <c r="C1328" s="165" t="s">
        <v>1007</v>
      </c>
      <c r="D1328" s="165" t="s">
        <v>353</v>
      </c>
      <c r="E1328" s="166" t="s">
        <v>2328</v>
      </c>
      <c r="F1328" s="167" t="s">
        <v>2329</v>
      </c>
      <c r="G1328" s="168" t="s">
        <v>185</v>
      </c>
      <c r="H1328" s="169">
        <v>3</v>
      </c>
      <c r="I1328" s="170"/>
      <c r="J1328" s="170">
        <f>ROUND(I1328*H1328,2)</f>
        <v>0</v>
      </c>
      <c r="K1328" s="171"/>
      <c r="L1328" s="172"/>
      <c r="M1328" s="173" t="s">
        <v>1</v>
      </c>
      <c r="N1328" s="174" t="s">
        <v>39</v>
      </c>
      <c r="O1328" s="143">
        <v>0</v>
      </c>
      <c r="P1328" s="143">
        <f>O1328*H1328</f>
        <v>0</v>
      </c>
      <c r="Q1328" s="143">
        <v>1.2E-2</v>
      </c>
      <c r="R1328" s="143">
        <f>Q1328*H1328</f>
        <v>3.6000000000000004E-2</v>
      </c>
      <c r="S1328" s="143">
        <v>0</v>
      </c>
      <c r="T1328" s="144">
        <f>S1328*H1328</f>
        <v>0</v>
      </c>
      <c r="AR1328" s="145" t="s">
        <v>343</v>
      </c>
      <c r="AT1328" s="145" t="s">
        <v>353</v>
      </c>
      <c r="AU1328" s="145" t="s">
        <v>84</v>
      </c>
      <c r="AY1328" s="16" t="s">
        <v>136</v>
      </c>
      <c r="BE1328" s="146">
        <f>IF(N1328="základní",J1328,0)</f>
        <v>0</v>
      </c>
      <c r="BF1328" s="146">
        <f>IF(N1328="snížená",J1328,0)</f>
        <v>0</v>
      </c>
      <c r="BG1328" s="146">
        <f>IF(N1328="zákl. přenesená",J1328,0)</f>
        <v>0</v>
      </c>
      <c r="BH1328" s="146">
        <f>IF(N1328="sníž. přenesená",J1328,0)</f>
        <v>0</v>
      </c>
      <c r="BI1328" s="146">
        <f>IF(N1328="nulová",J1328,0)</f>
        <v>0</v>
      </c>
      <c r="BJ1328" s="16" t="s">
        <v>82</v>
      </c>
      <c r="BK1328" s="146">
        <f>ROUND(I1328*H1328,2)</f>
        <v>0</v>
      </c>
      <c r="BL1328" s="16" t="s">
        <v>222</v>
      </c>
      <c r="BM1328" s="145" t="s">
        <v>2330</v>
      </c>
    </row>
    <row r="1329" spans="2:66" s="12" customFormat="1">
      <c r="B1329" s="147"/>
      <c r="D1329" s="148" t="s">
        <v>144</v>
      </c>
      <c r="E1329" s="149" t="s">
        <v>1</v>
      </c>
      <c r="F1329" s="150" t="s">
        <v>1831</v>
      </c>
      <c r="H1329" s="149" t="s">
        <v>1</v>
      </c>
      <c r="L1329" s="147"/>
      <c r="M1329" s="151"/>
      <c r="T1329" s="152"/>
      <c r="AT1329" s="149" t="s">
        <v>144</v>
      </c>
      <c r="AU1329" s="149" t="s">
        <v>84</v>
      </c>
      <c r="AV1329" s="12" t="s">
        <v>82</v>
      </c>
      <c r="AW1329" s="12" t="s">
        <v>32</v>
      </c>
      <c r="AX1329" s="12" t="s">
        <v>74</v>
      </c>
      <c r="AY1329" s="149" t="s">
        <v>136</v>
      </c>
    </row>
    <row r="1330" spans="2:66" s="13" customFormat="1">
      <c r="B1330" s="153"/>
      <c r="D1330" s="148" t="s">
        <v>144</v>
      </c>
      <c r="E1330" s="154" t="s">
        <v>1</v>
      </c>
      <c r="F1330" s="155" t="s">
        <v>2327</v>
      </c>
      <c r="H1330" s="156">
        <v>3</v>
      </c>
      <c r="L1330" s="153"/>
      <c r="M1330" s="157"/>
      <c r="T1330" s="158"/>
      <c r="AT1330" s="154" t="s">
        <v>144</v>
      </c>
      <c r="AU1330" s="154" t="s">
        <v>84</v>
      </c>
      <c r="AV1330" s="13" t="s">
        <v>84</v>
      </c>
      <c r="AW1330" s="13" t="s">
        <v>32</v>
      </c>
      <c r="AX1330" s="13" t="s">
        <v>74</v>
      </c>
      <c r="AY1330" s="154" t="s">
        <v>136</v>
      </c>
    </row>
    <row r="1331" spans="2:66" s="14" customFormat="1">
      <c r="B1331" s="159"/>
      <c r="D1331" s="148" t="s">
        <v>144</v>
      </c>
      <c r="E1331" s="160" t="s">
        <v>1</v>
      </c>
      <c r="F1331" s="161" t="s">
        <v>146</v>
      </c>
      <c r="H1331" s="162">
        <v>3</v>
      </c>
      <c r="L1331" s="159"/>
      <c r="M1331" s="163"/>
      <c r="T1331" s="164"/>
      <c r="AT1331" s="160" t="s">
        <v>144</v>
      </c>
      <c r="AU1331" s="160" t="s">
        <v>84</v>
      </c>
      <c r="AV1331" s="14" t="s">
        <v>142</v>
      </c>
      <c r="AW1331" s="14" t="s">
        <v>32</v>
      </c>
      <c r="AX1331" s="14" t="s">
        <v>74</v>
      </c>
      <c r="AY1331" s="160" t="s">
        <v>136</v>
      </c>
    </row>
    <row r="1332" spans="2:66" s="13" customFormat="1">
      <c r="B1332" s="153"/>
      <c r="D1332" s="148" t="s">
        <v>144</v>
      </c>
      <c r="E1332" s="154" t="s">
        <v>1</v>
      </c>
      <c r="F1332" s="155" t="s">
        <v>2331</v>
      </c>
      <c r="H1332" s="156">
        <v>3.15</v>
      </c>
      <c r="L1332" s="153"/>
      <c r="M1332" s="157"/>
      <c r="T1332" s="158"/>
      <c r="AT1332" s="154" t="s">
        <v>144</v>
      </c>
      <c r="AU1332" s="154" t="s">
        <v>84</v>
      </c>
      <c r="AV1332" s="13" t="s">
        <v>84</v>
      </c>
      <c r="AW1332" s="13" t="s">
        <v>32</v>
      </c>
      <c r="AX1332" s="13" t="s">
        <v>82</v>
      </c>
      <c r="AY1332" s="154" t="s">
        <v>136</v>
      </c>
    </row>
    <row r="1333" spans="2:66" s="1" customFormat="1" ht="14.4" customHeight="1">
      <c r="B1333" s="134"/>
      <c r="C1333" s="135" t="s">
        <v>1011</v>
      </c>
      <c r="D1333" s="135" t="s">
        <v>138</v>
      </c>
      <c r="E1333" s="136" t="s">
        <v>2332</v>
      </c>
      <c r="F1333" s="137" t="s">
        <v>2333</v>
      </c>
      <c r="G1333" s="138" t="s">
        <v>356</v>
      </c>
      <c r="H1333" s="139">
        <v>0.05</v>
      </c>
      <c r="I1333" s="140"/>
      <c r="J1333" s="140">
        <f>ROUND(I1333*H1333,2)</f>
        <v>0</v>
      </c>
      <c r="K1333" s="141"/>
      <c r="L1333" s="28"/>
      <c r="M1333" s="175" t="s">
        <v>1</v>
      </c>
      <c r="N1333" s="176" t="s">
        <v>39</v>
      </c>
      <c r="O1333" s="177">
        <v>1.6619999999999999</v>
      </c>
      <c r="P1333" s="177">
        <f>O1333*H1333</f>
        <v>8.3100000000000007E-2</v>
      </c>
      <c r="Q1333" s="177">
        <v>0</v>
      </c>
      <c r="R1333" s="177">
        <f>Q1333*H1333</f>
        <v>0</v>
      </c>
      <c r="S1333" s="177">
        <v>0</v>
      </c>
      <c r="T1333" s="178">
        <f>S1333*H1333</f>
        <v>0</v>
      </c>
      <c r="AR1333" s="145" t="s">
        <v>222</v>
      </c>
      <c r="AT1333" s="145" t="s">
        <v>138</v>
      </c>
      <c r="AU1333" s="145" t="s">
        <v>84</v>
      </c>
      <c r="AY1333" s="16" t="s">
        <v>136</v>
      </c>
      <c r="BE1333" s="146">
        <f>IF(N1333="základní",J1333,0)</f>
        <v>0</v>
      </c>
      <c r="BF1333" s="146">
        <f>IF(N1333="snížená",J1333,0)</f>
        <v>0</v>
      </c>
      <c r="BG1333" s="146">
        <f>IF(N1333="zákl. přenesená",J1333,0)</f>
        <v>0</v>
      </c>
      <c r="BH1333" s="146">
        <f>IF(N1333="sníž. přenesená",J1333,0)</f>
        <v>0</v>
      </c>
      <c r="BI1333" s="146">
        <f>IF(N1333="nulová",J1333,0)</f>
        <v>0</v>
      </c>
      <c r="BJ1333" s="16" t="s">
        <v>82</v>
      </c>
      <c r="BK1333" s="146">
        <f>ROUND(I1333*H1333,2)</f>
        <v>0</v>
      </c>
      <c r="BL1333" s="16" t="s">
        <v>222</v>
      </c>
      <c r="BM1333" s="145" t="s">
        <v>2334</v>
      </c>
    </row>
    <row r="1334" spans="2:66" ht="11.5">
      <c r="C1334" s="135">
        <v>162</v>
      </c>
      <c r="D1334" s="135" t="s">
        <v>138</v>
      </c>
      <c r="E1334" s="136" t="s">
        <v>2540</v>
      </c>
      <c r="F1334" s="137" t="s">
        <v>2541</v>
      </c>
      <c r="G1334" t="s">
        <v>2542</v>
      </c>
      <c r="H1334">
        <v>1</v>
      </c>
      <c r="I1334" s="140"/>
      <c r="J1334" s="140">
        <f>ROUND(I1334*H1334,2)</f>
        <v>0</v>
      </c>
      <c r="K1334" s="141"/>
      <c r="L1334" s="28"/>
      <c r="M1334" s="175" t="s">
        <v>1</v>
      </c>
      <c r="N1334" s="176" t="s">
        <v>39</v>
      </c>
      <c r="O1334" s="177">
        <v>1.6619999999999999</v>
      </c>
      <c r="P1334" s="177">
        <f>O1334*H1334</f>
        <v>1.6619999999999999</v>
      </c>
      <c r="Q1334" s="177">
        <v>0</v>
      </c>
      <c r="R1334" s="177">
        <f>Q1334*H1334</f>
        <v>0</v>
      </c>
      <c r="S1334" s="177">
        <v>0</v>
      </c>
      <c r="T1334" s="178">
        <f>S1334*H1334</f>
        <v>0</v>
      </c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45" t="s">
        <v>222</v>
      </c>
      <c r="AS1334" s="1"/>
      <c r="AT1334" s="145" t="s">
        <v>138</v>
      </c>
      <c r="AU1334" s="145" t="s">
        <v>84</v>
      </c>
      <c r="AV1334" s="1"/>
      <c r="AW1334" s="1"/>
      <c r="AX1334" s="1"/>
      <c r="AY1334" s="16" t="s">
        <v>136</v>
      </c>
      <c r="AZ1334" s="1"/>
      <c r="BA1334" s="1"/>
      <c r="BB1334" s="1"/>
      <c r="BC1334" s="1"/>
      <c r="BD1334" s="1"/>
      <c r="BE1334" s="146">
        <f>IF(N1334="základní",J1334,0)</f>
        <v>0</v>
      </c>
      <c r="BF1334" s="146">
        <f>IF(N1334="snížená",J1334,0)</f>
        <v>0</v>
      </c>
      <c r="BG1334" s="146">
        <f>IF(N1334="zákl. přenesená",J1334,0)</f>
        <v>0</v>
      </c>
      <c r="BH1334" s="146">
        <f>IF(N1334="sníž. přenesená",J1334,0)</f>
        <v>0</v>
      </c>
      <c r="BI1334" s="146">
        <f>IF(N1334="nulová",J1334,0)</f>
        <v>0</v>
      </c>
      <c r="BJ1334" s="16" t="s">
        <v>82</v>
      </c>
      <c r="BK1334" s="146">
        <f>ROUND(I1334*H1334,2)</f>
        <v>0</v>
      </c>
      <c r="BL1334" s="16" t="s">
        <v>222</v>
      </c>
      <c r="BM1334" s="145" t="s">
        <v>2334</v>
      </c>
      <c r="BN1334" s="1"/>
    </row>
  </sheetData>
  <autoFilter ref="C129:K1320" xr:uid="{00000000-0009-0000-0000-000001000000}"/>
  <mergeCells count="8">
    <mergeCell ref="E120:H120"/>
    <mergeCell ref="E122:H122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977"/>
  <sheetViews>
    <sheetView showGridLines="0" topLeftCell="A131" workbookViewId="0">
      <selection activeCell="I131" sqref="I1:I1048576"/>
    </sheetView>
  </sheetViews>
  <sheetFormatPr defaultRowHeight="10"/>
  <cols>
    <col min="1" max="1" width="8.88671875" customWidth="1"/>
    <col min="2" max="2" width="1.109375" customWidth="1"/>
    <col min="3" max="3" width="4.44140625" customWidth="1"/>
    <col min="4" max="4" width="4.5546875" customWidth="1"/>
    <col min="5" max="5" width="18.33203125" customWidth="1"/>
    <col min="6" max="6" width="108" customWidth="1"/>
    <col min="7" max="7" width="8" customWidth="1"/>
    <col min="8" max="8" width="15" customWidth="1"/>
    <col min="9" max="9" width="16.88671875" customWidth="1"/>
    <col min="10" max="10" width="23.88671875" customWidth="1"/>
    <col min="11" max="11" width="23.88671875" hidden="1" customWidth="1"/>
    <col min="12" max="12" width="10" customWidth="1"/>
    <col min="13" max="13" width="11.5546875" hidden="1" customWidth="1"/>
    <col min="14" max="14" width="9.109375" hidden="1"/>
    <col min="15" max="20" width="15.109375" hidden="1" customWidth="1"/>
    <col min="21" max="21" width="17.44140625" hidden="1" customWidth="1"/>
    <col min="22" max="22" width="13.109375" customWidth="1"/>
    <col min="23" max="23" width="17.44140625" customWidth="1"/>
    <col min="24" max="24" width="13.109375" customWidth="1"/>
    <col min="25" max="25" width="16" customWidth="1"/>
    <col min="26" max="26" width="11.6640625" customWidth="1"/>
    <col min="27" max="27" width="16" customWidth="1"/>
    <col min="28" max="28" width="17.44140625" customWidth="1"/>
    <col min="29" max="29" width="11.6640625" customWidth="1"/>
    <col min="30" max="30" width="16" customWidth="1"/>
    <col min="31" max="31" width="17.44140625" customWidth="1"/>
    <col min="44" max="65" width="9.109375" hidden="1"/>
  </cols>
  <sheetData>
    <row r="2" spans="2:46" ht="37" customHeight="1">
      <c r="L2" s="179" t="s">
        <v>5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6" t="s">
        <v>87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100</v>
      </c>
      <c r="L4" s="19"/>
      <c r="M4" s="84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4.4" customHeight="1">
      <c r="B7" s="19"/>
      <c r="E7" s="213" t="str">
        <f>'Rekapitulace stavby'!K6</f>
        <v>Kanalizace - lokalita Bezručova, Bohumín</v>
      </c>
      <c r="F7" s="214"/>
      <c r="G7" s="214"/>
      <c r="H7" s="214"/>
      <c r="L7" s="19"/>
    </row>
    <row r="8" spans="2:46" s="1" customFormat="1" ht="12" customHeight="1">
      <c r="B8" s="28"/>
      <c r="D8" s="25" t="s">
        <v>101</v>
      </c>
      <c r="L8" s="28"/>
    </row>
    <row r="9" spans="2:46" s="1" customFormat="1" ht="15.65" customHeight="1">
      <c r="B9" s="28"/>
      <c r="E9" s="204" t="s">
        <v>1093</v>
      </c>
      <c r="F9" s="215"/>
      <c r="G9" s="215"/>
      <c r="H9" s="215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/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/>
      <c r="J12" s="48" t="str">
        <f>'Rekapitulace stavby'!AN8</f>
        <v>21. 2. 2024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5" t="s">
        <v>22</v>
      </c>
      <c r="I14" s="25"/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/>
      <c r="J15" s="23" t="s">
        <v>1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5" t="s">
        <v>26</v>
      </c>
      <c r="I17" s="25"/>
      <c r="J17" s="23" t="s">
        <v>1</v>
      </c>
      <c r="L17" s="28"/>
    </row>
    <row r="18" spans="2:12" s="1" customFormat="1" ht="18" customHeight="1">
      <c r="B18" s="28"/>
      <c r="E18" s="23" t="s">
        <v>24</v>
      </c>
      <c r="I18" s="25"/>
      <c r="J18" s="23" t="s">
        <v>1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5" t="s">
        <v>27</v>
      </c>
      <c r="I20" s="25"/>
      <c r="J20" s="23" t="s">
        <v>28</v>
      </c>
      <c r="L20" s="28"/>
    </row>
    <row r="21" spans="2:12" s="1" customFormat="1" ht="18" customHeight="1">
      <c r="B21" s="28"/>
      <c r="E21" s="23" t="s">
        <v>29</v>
      </c>
      <c r="I21" s="25"/>
      <c r="J21" s="23" t="s">
        <v>30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5" t="s">
        <v>31</v>
      </c>
      <c r="I23" s="25"/>
      <c r="J23" s="23" t="s">
        <v>1</v>
      </c>
      <c r="L23" s="28"/>
    </row>
    <row r="24" spans="2:12" s="1" customFormat="1" ht="18" customHeight="1">
      <c r="B24" s="28"/>
      <c r="E24" s="23" t="s">
        <v>24</v>
      </c>
      <c r="I24" s="25"/>
      <c r="J24" s="23" t="s">
        <v>1</v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4.4" customHeight="1">
      <c r="B27" s="85"/>
      <c r="E27" s="190" t="s">
        <v>1</v>
      </c>
      <c r="F27" s="190"/>
      <c r="G27" s="190"/>
      <c r="H27" s="190"/>
      <c r="L27" s="85"/>
    </row>
    <row r="28" spans="2:12" s="1" customFormat="1" ht="7" customHeight="1">
      <c r="B28" s="28"/>
      <c r="L28" s="28"/>
    </row>
    <row r="29" spans="2:12" s="1" customFormat="1" ht="7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14.4" customHeight="1">
      <c r="B30" s="28"/>
      <c r="D30" s="23" t="s">
        <v>103</v>
      </c>
      <c r="J30" s="86">
        <f>J96</f>
        <v>0</v>
      </c>
      <c r="L30" s="28"/>
    </row>
    <row r="31" spans="2:12" s="1" customFormat="1" ht="14.4" customHeight="1">
      <c r="B31" s="28"/>
      <c r="D31" s="87" t="s">
        <v>104</v>
      </c>
      <c r="J31" s="86">
        <f>J108</f>
        <v>0</v>
      </c>
      <c r="L31" s="28"/>
    </row>
    <row r="32" spans="2:12" s="1" customFormat="1" ht="25.4" customHeight="1">
      <c r="B32" s="28"/>
      <c r="D32" s="88" t="s">
        <v>34</v>
      </c>
      <c r="J32" s="62">
        <f>ROUND(J30 + J31, 2)</f>
        <v>0</v>
      </c>
      <c r="L32" s="28"/>
    </row>
    <row r="33" spans="2:12" s="1" customFormat="1" ht="7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36</v>
      </c>
      <c r="I34" s="31"/>
      <c r="J34" s="31" t="s">
        <v>37</v>
      </c>
      <c r="L34" s="28"/>
    </row>
    <row r="35" spans="2:12" s="1" customFormat="1" ht="14.4" customHeight="1">
      <c r="B35" s="28"/>
      <c r="D35" s="51" t="s">
        <v>38</v>
      </c>
      <c r="E35" s="25" t="s">
        <v>39</v>
      </c>
      <c r="F35" s="89">
        <f>ROUND((SUM(BE108:BE109) + SUM(BE129:BE976)),  2)</f>
        <v>0</v>
      </c>
      <c r="I35" s="90"/>
      <c r="J35" s="89">
        <f>ROUND(((SUM(BE108:BE109) + SUM(BE129:BE976))*I35),  2)</f>
        <v>0</v>
      </c>
      <c r="L35" s="28"/>
    </row>
    <row r="36" spans="2:12" s="1" customFormat="1" ht="14.4" customHeight="1">
      <c r="B36" s="28"/>
      <c r="E36" s="25" t="s">
        <v>40</v>
      </c>
      <c r="F36" s="89">
        <f>ROUND((SUM(BF108:BF109) + SUM(BF129:BF976)),  2)</f>
        <v>0</v>
      </c>
      <c r="I36" s="90"/>
      <c r="J36" s="89">
        <f>ROUND(((SUM(BF108:BF109) + SUM(BF129:BF976))*I36),  2)</f>
        <v>0</v>
      </c>
      <c r="L36" s="28"/>
    </row>
    <row r="37" spans="2:12" s="1" customFormat="1" ht="14.4" hidden="1" customHeight="1">
      <c r="B37" s="28"/>
      <c r="E37" s="25" t="s">
        <v>41</v>
      </c>
      <c r="F37" s="89">
        <f>ROUND((SUM(BG108:BG109) + SUM(BG129:BG976)),  2)</f>
        <v>0</v>
      </c>
      <c r="I37" s="90"/>
      <c r="J37" s="8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89">
        <f>ROUND((SUM(BH108:BH109) + SUM(BH129:BH976)),  2)</f>
        <v>0</v>
      </c>
      <c r="I38" s="90"/>
      <c r="J38" s="8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89">
        <f>ROUND((SUM(BI108:BI109) + SUM(BI129:BI976)),  2)</f>
        <v>0</v>
      </c>
      <c r="I39" s="90"/>
      <c r="J39" s="89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1"/>
      <c r="D41" s="92" t="s">
        <v>44</v>
      </c>
      <c r="E41" s="53"/>
      <c r="F41" s="53"/>
      <c r="G41" s="93" t="s">
        <v>45</v>
      </c>
      <c r="H41" s="94" t="s">
        <v>46</v>
      </c>
      <c r="I41" s="53"/>
      <c r="J41" s="95">
        <f>SUM(J32:J39)</f>
        <v>0</v>
      </c>
      <c r="K41" s="96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28"/>
      <c r="D61" s="39" t="s">
        <v>49</v>
      </c>
      <c r="E61" s="30"/>
      <c r="F61" s="97" t="s">
        <v>50</v>
      </c>
      <c r="G61" s="39" t="s">
        <v>49</v>
      </c>
      <c r="H61" s="30"/>
      <c r="I61" s="30"/>
      <c r="J61" s="98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28"/>
      <c r="D76" s="39" t="s">
        <v>49</v>
      </c>
      <c r="E76" s="30"/>
      <c r="F76" s="97" t="s">
        <v>50</v>
      </c>
      <c r="G76" s="39" t="s">
        <v>49</v>
      </c>
      <c r="H76" s="30"/>
      <c r="I76" s="30"/>
      <c r="J76" s="98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5" customHeight="1">
      <c r="B82" s="28"/>
      <c r="C82" s="20" t="s">
        <v>105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4.4" customHeight="1">
      <c r="B85" s="28"/>
      <c r="E85" s="213" t="str">
        <f>E7</f>
        <v>Kanalizace - lokalita Bezručova, Bohumín</v>
      </c>
      <c r="F85" s="214"/>
      <c r="G85" s="214"/>
      <c r="H85" s="214"/>
      <c r="L85" s="28"/>
    </row>
    <row r="86" spans="2:47" s="1" customFormat="1" ht="12" customHeight="1">
      <c r="B86" s="28"/>
      <c r="C86" s="25" t="s">
        <v>101</v>
      </c>
      <c r="L86" s="28"/>
    </row>
    <row r="87" spans="2:47" s="1" customFormat="1" ht="15.65" customHeight="1">
      <c r="B87" s="28"/>
      <c r="E87" s="204" t="str">
        <f>E9</f>
        <v>SO01.2 - Výtlačné potrubí a tlaková domovní přípojka</v>
      </c>
      <c r="F87" s="215"/>
      <c r="G87" s="215"/>
      <c r="H87" s="215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město Bohumín</v>
      </c>
      <c r="I89" s="25"/>
      <c r="J89" s="48" t="str">
        <f>IF(J12="","",J12)</f>
        <v>21. 2. 2024</v>
      </c>
      <c r="L89" s="28"/>
    </row>
    <row r="90" spans="2:47" s="1" customFormat="1" ht="7" customHeight="1">
      <c r="B90" s="28"/>
      <c r="L90" s="28"/>
    </row>
    <row r="91" spans="2:47" s="1" customFormat="1" ht="40.75" customHeight="1">
      <c r="B91" s="28"/>
      <c r="C91" s="25" t="s">
        <v>22</v>
      </c>
      <c r="F91" s="23" t="str">
        <f>E15</f>
        <v xml:space="preserve"> </v>
      </c>
      <c r="I91" s="25"/>
      <c r="J91" s="26" t="str">
        <f>E21</f>
        <v xml:space="preserve">Aquion s.r.o., Osadní 324/12a, 70 00 Praha 7   </v>
      </c>
      <c r="L91" s="28"/>
    </row>
    <row r="92" spans="2:47" s="1" customFormat="1" ht="15.65" customHeight="1">
      <c r="B92" s="28"/>
      <c r="C92" s="25" t="s">
        <v>26</v>
      </c>
      <c r="F92" s="23" t="str">
        <f>IF(E18="","",E18)</f>
        <v xml:space="preserve"> </v>
      </c>
      <c r="I92" s="25"/>
      <c r="J92" s="26" t="str">
        <f>E24</f>
        <v xml:space="preserve"> 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99" t="s">
        <v>106</v>
      </c>
      <c r="D94" s="91"/>
      <c r="E94" s="91"/>
      <c r="F94" s="91"/>
      <c r="G94" s="91"/>
      <c r="H94" s="91"/>
      <c r="I94" s="91"/>
      <c r="J94" s="100" t="s">
        <v>107</v>
      </c>
      <c r="K94" s="91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101" t="s">
        <v>108</v>
      </c>
      <c r="J96" s="62">
        <f>J129</f>
        <v>0</v>
      </c>
      <c r="L96" s="28"/>
      <c r="AU96" s="16" t="s">
        <v>109</v>
      </c>
    </row>
    <row r="97" spans="2:14" s="8" customFormat="1" ht="25" customHeight="1">
      <c r="B97" s="102"/>
      <c r="D97" s="103" t="s">
        <v>110</v>
      </c>
      <c r="E97" s="104"/>
      <c r="F97" s="104"/>
      <c r="G97" s="104"/>
      <c r="H97" s="104"/>
      <c r="I97" s="104"/>
      <c r="J97" s="105">
        <f>J130</f>
        <v>0</v>
      </c>
      <c r="L97" s="102"/>
    </row>
    <row r="98" spans="2:14" s="9" customFormat="1" ht="19.899999999999999" customHeight="1">
      <c r="B98" s="106"/>
      <c r="D98" s="107" t="s">
        <v>111</v>
      </c>
      <c r="E98" s="108"/>
      <c r="F98" s="108"/>
      <c r="G98" s="108"/>
      <c r="H98" s="108"/>
      <c r="I98" s="108"/>
      <c r="J98" s="109">
        <f>J131</f>
        <v>0</v>
      </c>
      <c r="L98" s="106"/>
    </row>
    <row r="99" spans="2:14" s="9" customFormat="1" ht="19.899999999999999" customHeight="1">
      <c r="B99" s="106"/>
      <c r="D99" s="107" t="s">
        <v>112</v>
      </c>
      <c r="E99" s="108"/>
      <c r="F99" s="108"/>
      <c r="G99" s="108"/>
      <c r="H99" s="108"/>
      <c r="I99" s="108"/>
      <c r="J99" s="109">
        <f>J512</f>
        <v>0</v>
      </c>
      <c r="L99" s="106"/>
    </row>
    <row r="100" spans="2:14" s="9" customFormat="1" ht="19.899999999999999" customHeight="1">
      <c r="B100" s="106"/>
      <c r="D100" s="107" t="s">
        <v>114</v>
      </c>
      <c r="E100" s="108"/>
      <c r="F100" s="108"/>
      <c r="G100" s="108"/>
      <c r="H100" s="108"/>
      <c r="I100" s="108"/>
      <c r="J100" s="109">
        <f>J532</f>
        <v>0</v>
      </c>
      <c r="L100" s="106"/>
    </row>
    <row r="101" spans="2:14" s="9" customFormat="1" ht="19.899999999999999" customHeight="1">
      <c r="B101" s="106"/>
      <c r="D101" s="107" t="s">
        <v>115</v>
      </c>
      <c r="E101" s="108"/>
      <c r="F101" s="108"/>
      <c r="G101" s="108"/>
      <c r="H101" s="108"/>
      <c r="I101" s="108"/>
      <c r="J101" s="109">
        <f>J567</f>
        <v>0</v>
      </c>
      <c r="L101" s="106"/>
    </row>
    <row r="102" spans="2:14" s="9" customFormat="1" ht="19.899999999999999" customHeight="1">
      <c r="B102" s="106"/>
      <c r="D102" s="107" t="s">
        <v>116</v>
      </c>
      <c r="E102" s="108"/>
      <c r="F102" s="108"/>
      <c r="G102" s="108"/>
      <c r="H102" s="108"/>
      <c r="I102" s="108"/>
      <c r="J102" s="109">
        <f>J634</f>
        <v>0</v>
      </c>
      <c r="L102" s="106"/>
    </row>
    <row r="103" spans="2:14" s="9" customFormat="1" ht="19.899999999999999" customHeight="1">
      <c r="B103" s="106"/>
      <c r="D103" s="107" t="s">
        <v>117</v>
      </c>
      <c r="E103" s="108"/>
      <c r="F103" s="108"/>
      <c r="G103" s="108"/>
      <c r="H103" s="108"/>
      <c r="I103" s="108"/>
      <c r="J103" s="109">
        <f>J900</f>
        <v>0</v>
      </c>
      <c r="L103" s="106"/>
    </row>
    <row r="104" spans="2:14" s="9" customFormat="1" ht="19.899999999999999" customHeight="1">
      <c r="B104" s="106"/>
      <c r="D104" s="107" t="s">
        <v>118</v>
      </c>
      <c r="E104" s="108"/>
      <c r="F104" s="108"/>
      <c r="G104" s="108"/>
      <c r="H104" s="108"/>
      <c r="I104" s="108"/>
      <c r="J104" s="109">
        <f>J940</f>
        <v>0</v>
      </c>
      <c r="L104" s="106"/>
    </row>
    <row r="105" spans="2:14" s="9" customFormat="1" ht="19.899999999999999" customHeight="1">
      <c r="B105" s="106"/>
      <c r="D105" s="107" t="s">
        <v>119</v>
      </c>
      <c r="E105" s="108"/>
      <c r="F105" s="108"/>
      <c r="G105" s="108"/>
      <c r="H105" s="108"/>
      <c r="I105" s="108"/>
      <c r="J105" s="109">
        <f>J974</f>
        <v>0</v>
      </c>
      <c r="L105" s="106"/>
    </row>
    <row r="106" spans="2:14" s="1" customFormat="1" ht="21.75" customHeight="1">
      <c r="B106" s="28"/>
      <c r="L106" s="28"/>
    </row>
    <row r="107" spans="2:14" s="1" customFormat="1" ht="7" customHeight="1">
      <c r="B107" s="28"/>
      <c r="L107" s="28"/>
    </row>
    <row r="108" spans="2:14" s="1" customFormat="1" ht="29.25" customHeight="1">
      <c r="B108" s="28"/>
      <c r="C108" s="101" t="s">
        <v>120</v>
      </c>
      <c r="J108" s="110">
        <v>0</v>
      </c>
      <c r="L108" s="28"/>
      <c r="N108" s="111" t="s">
        <v>38</v>
      </c>
    </row>
    <row r="109" spans="2:14" s="1" customFormat="1" ht="18" customHeight="1">
      <c r="B109" s="28"/>
      <c r="L109" s="28"/>
    </row>
    <row r="110" spans="2:14" s="1" customFormat="1" ht="29.25" customHeight="1">
      <c r="B110" s="28"/>
      <c r="C110" s="112" t="s">
        <v>121</v>
      </c>
      <c r="D110" s="91"/>
      <c r="E110" s="91"/>
      <c r="F110" s="91"/>
      <c r="G110" s="91"/>
      <c r="H110" s="91"/>
      <c r="I110" s="91"/>
      <c r="J110" s="113">
        <f>ROUND(J96+J108,2)</f>
        <v>0</v>
      </c>
      <c r="K110" s="91"/>
      <c r="L110" s="28"/>
    </row>
    <row r="111" spans="2:14" s="1" customFormat="1" ht="7" customHeight="1"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28"/>
    </row>
    <row r="115" spans="2:20" s="1" customFormat="1" ht="7" customHeight="1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28"/>
    </row>
    <row r="116" spans="2:20" s="1" customFormat="1" ht="25" customHeight="1">
      <c r="B116" s="28"/>
      <c r="C116" s="20" t="s">
        <v>122</v>
      </c>
      <c r="L116" s="28"/>
    </row>
    <row r="117" spans="2:20" s="1" customFormat="1" ht="7" customHeight="1">
      <c r="B117" s="28"/>
      <c r="L117" s="28"/>
    </row>
    <row r="118" spans="2:20" s="1" customFormat="1" ht="12" customHeight="1">
      <c r="B118" s="28"/>
      <c r="C118" s="25" t="s">
        <v>14</v>
      </c>
      <c r="L118" s="28"/>
    </row>
    <row r="119" spans="2:20" s="1" customFormat="1" ht="14.4" customHeight="1">
      <c r="B119" s="28"/>
      <c r="E119" s="213" t="str">
        <f>E7</f>
        <v>Kanalizace - lokalita Bezručova, Bohumín</v>
      </c>
      <c r="F119" s="214"/>
      <c r="G119" s="214"/>
      <c r="H119" s="214"/>
      <c r="L119" s="28"/>
    </row>
    <row r="120" spans="2:20" s="1" customFormat="1" ht="12" customHeight="1">
      <c r="B120" s="28"/>
      <c r="C120" s="25" t="s">
        <v>101</v>
      </c>
      <c r="L120" s="28"/>
    </row>
    <row r="121" spans="2:20" s="1" customFormat="1" ht="15.65" customHeight="1">
      <c r="B121" s="28"/>
      <c r="E121" s="204" t="str">
        <f>E9</f>
        <v>SO01.2 - Výtlačné potrubí a tlaková domovní přípojka</v>
      </c>
      <c r="F121" s="215"/>
      <c r="G121" s="215"/>
      <c r="H121" s="215"/>
      <c r="L121" s="28"/>
    </row>
    <row r="122" spans="2:20" s="1" customFormat="1" ht="7" customHeight="1">
      <c r="B122" s="28"/>
      <c r="L122" s="28"/>
    </row>
    <row r="123" spans="2:20" s="1" customFormat="1" ht="12" customHeight="1">
      <c r="B123" s="28"/>
      <c r="C123" s="25" t="s">
        <v>18</v>
      </c>
      <c r="F123" s="23" t="str">
        <f>F12</f>
        <v>město Bohumín</v>
      </c>
      <c r="I123" s="25"/>
      <c r="J123" s="48" t="str">
        <f>IF(J12="","",J12)</f>
        <v>21. 2. 2024</v>
      </c>
      <c r="L123" s="28"/>
    </row>
    <row r="124" spans="2:20" s="1" customFormat="1" ht="7" customHeight="1">
      <c r="B124" s="28"/>
      <c r="L124" s="28"/>
    </row>
    <row r="125" spans="2:20" s="1" customFormat="1" ht="40.75" customHeight="1">
      <c r="B125" s="28"/>
      <c r="C125" s="25" t="s">
        <v>22</v>
      </c>
      <c r="F125" s="23" t="str">
        <f>E15</f>
        <v xml:space="preserve"> </v>
      </c>
      <c r="I125" s="25"/>
      <c r="J125" s="26" t="str">
        <f>E21</f>
        <v xml:space="preserve">Aquion s.r.o., Osadní 324/12a, 70 00 Praha 7   </v>
      </c>
      <c r="L125" s="28"/>
    </row>
    <row r="126" spans="2:20" s="1" customFormat="1" ht="15.65" customHeight="1">
      <c r="B126" s="28"/>
      <c r="C126" s="25" t="s">
        <v>26</v>
      </c>
      <c r="F126" s="23" t="str">
        <f>IF(E18="","",E18)</f>
        <v xml:space="preserve"> </v>
      </c>
      <c r="I126" s="25"/>
      <c r="J126" s="26" t="str">
        <f>E24</f>
        <v xml:space="preserve"> </v>
      </c>
      <c r="L126" s="28"/>
    </row>
    <row r="127" spans="2:20" s="1" customFormat="1" ht="10.25" customHeight="1">
      <c r="B127" s="28"/>
      <c r="L127" s="28"/>
    </row>
    <row r="128" spans="2:20" s="10" customFormat="1" ht="29.25" customHeight="1">
      <c r="B128" s="114"/>
      <c r="C128" s="115" t="s">
        <v>123</v>
      </c>
      <c r="D128" s="116" t="s">
        <v>59</v>
      </c>
      <c r="E128" s="116" t="s">
        <v>55</v>
      </c>
      <c r="F128" s="116" t="s">
        <v>56</v>
      </c>
      <c r="G128" s="116" t="s">
        <v>124</v>
      </c>
      <c r="H128" s="116" t="s">
        <v>125</v>
      </c>
      <c r="I128" s="116"/>
      <c r="J128" s="117" t="s">
        <v>107</v>
      </c>
      <c r="K128" s="118" t="s">
        <v>126</v>
      </c>
      <c r="L128" s="114"/>
      <c r="M128" s="55" t="s">
        <v>1</v>
      </c>
      <c r="N128" s="56" t="s">
        <v>38</v>
      </c>
      <c r="O128" s="56" t="s">
        <v>127</v>
      </c>
      <c r="P128" s="56" t="s">
        <v>128</v>
      </c>
      <c r="Q128" s="56" t="s">
        <v>129</v>
      </c>
      <c r="R128" s="56" t="s">
        <v>130</v>
      </c>
      <c r="S128" s="56" t="s">
        <v>131</v>
      </c>
      <c r="T128" s="57" t="s">
        <v>132</v>
      </c>
    </row>
    <row r="129" spans="2:65" s="1" customFormat="1" ht="22.75" customHeight="1">
      <c r="B129" s="28"/>
      <c r="C129" s="60" t="s">
        <v>133</v>
      </c>
      <c r="J129" s="119">
        <f>BK129</f>
        <v>0</v>
      </c>
      <c r="L129" s="28"/>
      <c r="M129" s="58"/>
      <c r="N129" s="49"/>
      <c r="O129" s="49"/>
      <c r="P129" s="120">
        <f>P130</f>
        <v>1237.3867799999998</v>
      </c>
      <c r="Q129" s="49"/>
      <c r="R129" s="120">
        <f>R130</f>
        <v>165.11571997999999</v>
      </c>
      <c r="S129" s="49"/>
      <c r="T129" s="121">
        <f>T130</f>
        <v>45.668786000000004</v>
      </c>
      <c r="AT129" s="16" t="s">
        <v>73</v>
      </c>
      <c r="AU129" s="16" t="s">
        <v>109</v>
      </c>
      <c r="BK129" s="122">
        <f>BK130</f>
        <v>0</v>
      </c>
    </row>
    <row r="130" spans="2:65" s="11" customFormat="1" ht="25.9" customHeight="1">
      <c r="B130" s="123"/>
      <c r="D130" s="124" t="s">
        <v>73</v>
      </c>
      <c r="E130" s="125" t="s">
        <v>134</v>
      </c>
      <c r="F130" s="125" t="s">
        <v>135</v>
      </c>
      <c r="J130" s="126">
        <f>BK130</f>
        <v>0</v>
      </c>
      <c r="L130" s="123"/>
      <c r="M130" s="127"/>
      <c r="P130" s="128">
        <f>P131+P512+P532+P567+P634+P900+P940+P974</f>
        <v>1237.3867799999998</v>
      </c>
      <c r="R130" s="128">
        <f>R131+R512+R532+R567+R634+R900+R940+R974</f>
        <v>165.11571997999999</v>
      </c>
      <c r="T130" s="129">
        <f>T131+T512+T532+T567+T634+T900+T940+T974</f>
        <v>45.668786000000004</v>
      </c>
      <c r="AR130" s="124" t="s">
        <v>82</v>
      </c>
      <c r="AT130" s="130" t="s">
        <v>73</v>
      </c>
      <c r="AU130" s="130" t="s">
        <v>74</v>
      </c>
      <c r="AY130" s="124" t="s">
        <v>136</v>
      </c>
      <c r="BK130" s="131">
        <f>BK131+BK512+BK532+BK567+BK634+BK900+BK940+BK974</f>
        <v>0</v>
      </c>
    </row>
    <row r="131" spans="2:65" s="11" customFormat="1" ht="22.75" customHeight="1">
      <c r="B131" s="123"/>
      <c r="D131" s="124" t="s">
        <v>73</v>
      </c>
      <c r="E131" s="132" t="s">
        <v>82</v>
      </c>
      <c r="F131" s="132" t="s">
        <v>137</v>
      </c>
      <c r="J131" s="133">
        <f>BK131</f>
        <v>0</v>
      </c>
      <c r="L131" s="123"/>
      <c r="M131" s="127"/>
      <c r="P131" s="128">
        <f>SUM(P132:P511)</f>
        <v>947.36772099999996</v>
      </c>
      <c r="R131" s="128">
        <f>SUM(R132:R511)</f>
        <v>103.84462549999999</v>
      </c>
      <c r="T131" s="129">
        <f>SUM(T132:T511)</f>
        <v>45.662750000000003</v>
      </c>
      <c r="AR131" s="124" t="s">
        <v>82</v>
      </c>
      <c r="AT131" s="130" t="s">
        <v>73</v>
      </c>
      <c r="AU131" s="130" t="s">
        <v>82</v>
      </c>
      <c r="AY131" s="124" t="s">
        <v>136</v>
      </c>
      <c r="BK131" s="131">
        <f>SUM(BK132:BK511)</f>
        <v>0</v>
      </c>
    </row>
    <row r="132" spans="2:65" s="1" customFormat="1" ht="14.4" customHeight="1">
      <c r="B132" s="134"/>
      <c r="C132" s="135" t="s">
        <v>82</v>
      </c>
      <c r="D132" s="135" t="s">
        <v>138</v>
      </c>
      <c r="E132" s="136" t="s">
        <v>183</v>
      </c>
      <c r="F132" s="137" t="s">
        <v>184</v>
      </c>
      <c r="G132" s="138" t="s">
        <v>185</v>
      </c>
      <c r="H132" s="139">
        <v>48</v>
      </c>
      <c r="I132" s="140"/>
      <c r="J132" s="140">
        <f>ROUND(I132*H132,2)</f>
        <v>0</v>
      </c>
      <c r="K132" s="141"/>
      <c r="L132" s="28"/>
      <c r="M132" s="142" t="s">
        <v>1</v>
      </c>
      <c r="N132" s="111" t="s">
        <v>39</v>
      </c>
      <c r="O132" s="143">
        <v>0.27200000000000002</v>
      </c>
      <c r="P132" s="143">
        <f>O132*H132</f>
        <v>13.056000000000001</v>
      </c>
      <c r="Q132" s="143">
        <v>0</v>
      </c>
      <c r="R132" s="143">
        <f>Q132*H132</f>
        <v>0</v>
      </c>
      <c r="S132" s="143">
        <v>0.26</v>
      </c>
      <c r="T132" s="144">
        <f>S132*H132</f>
        <v>12.48</v>
      </c>
      <c r="AR132" s="145" t="s">
        <v>142</v>
      </c>
      <c r="AT132" s="145" t="s">
        <v>138</v>
      </c>
      <c r="AU132" s="145" t="s">
        <v>84</v>
      </c>
      <c r="AY132" s="16" t="s">
        <v>136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6" t="s">
        <v>82</v>
      </c>
      <c r="BK132" s="146">
        <f>ROUND(I132*H132,2)</f>
        <v>0</v>
      </c>
      <c r="BL132" s="16" t="s">
        <v>142</v>
      </c>
      <c r="BM132" s="145" t="s">
        <v>1094</v>
      </c>
    </row>
    <row r="133" spans="2:65" s="12" customFormat="1">
      <c r="B133" s="147"/>
      <c r="D133" s="148" t="s">
        <v>144</v>
      </c>
      <c r="E133" s="149" t="s">
        <v>1</v>
      </c>
      <c r="F133" s="150" t="s">
        <v>1020</v>
      </c>
      <c r="H133" s="149" t="s">
        <v>1</v>
      </c>
      <c r="L133" s="147"/>
      <c r="M133" s="151"/>
      <c r="T133" s="152"/>
      <c r="AT133" s="149" t="s">
        <v>144</v>
      </c>
      <c r="AU133" s="149" t="s">
        <v>84</v>
      </c>
      <c r="AV133" s="12" t="s">
        <v>82</v>
      </c>
      <c r="AW133" s="12" t="s">
        <v>32</v>
      </c>
      <c r="AX133" s="12" t="s">
        <v>74</v>
      </c>
      <c r="AY133" s="149" t="s">
        <v>136</v>
      </c>
    </row>
    <row r="134" spans="2:65" s="12" customFormat="1">
      <c r="B134" s="147"/>
      <c r="D134" s="148" t="s">
        <v>144</v>
      </c>
      <c r="E134" s="149" t="s">
        <v>1</v>
      </c>
      <c r="F134" s="150" t="s">
        <v>187</v>
      </c>
      <c r="H134" s="149" t="s">
        <v>1</v>
      </c>
      <c r="L134" s="147"/>
      <c r="M134" s="151"/>
      <c r="T134" s="152"/>
      <c r="AT134" s="149" t="s">
        <v>144</v>
      </c>
      <c r="AU134" s="149" t="s">
        <v>84</v>
      </c>
      <c r="AV134" s="12" t="s">
        <v>82</v>
      </c>
      <c r="AW134" s="12" t="s">
        <v>32</v>
      </c>
      <c r="AX134" s="12" t="s">
        <v>74</v>
      </c>
      <c r="AY134" s="149" t="s">
        <v>136</v>
      </c>
    </row>
    <row r="135" spans="2:65" s="12" customFormat="1">
      <c r="B135" s="147"/>
      <c r="D135" s="148" t="s">
        <v>144</v>
      </c>
      <c r="E135" s="149" t="s">
        <v>1</v>
      </c>
      <c r="F135" s="150" t="s">
        <v>190</v>
      </c>
      <c r="H135" s="149" t="s">
        <v>1</v>
      </c>
      <c r="L135" s="147"/>
      <c r="M135" s="151"/>
      <c r="T135" s="152"/>
      <c r="AT135" s="149" t="s">
        <v>144</v>
      </c>
      <c r="AU135" s="149" t="s">
        <v>84</v>
      </c>
      <c r="AV135" s="12" t="s">
        <v>82</v>
      </c>
      <c r="AW135" s="12" t="s">
        <v>32</v>
      </c>
      <c r="AX135" s="12" t="s">
        <v>74</v>
      </c>
      <c r="AY135" s="149" t="s">
        <v>136</v>
      </c>
    </row>
    <row r="136" spans="2:65" s="13" customFormat="1">
      <c r="B136" s="153"/>
      <c r="D136" s="148" t="s">
        <v>144</v>
      </c>
      <c r="E136" s="154" t="s">
        <v>1</v>
      </c>
      <c r="F136" s="155" t="s">
        <v>1095</v>
      </c>
      <c r="H136" s="156">
        <v>43.2</v>
      </c>
      <c r="L136" s="153"/>
      <c r="M136" s="157"/>
      <c r="T136" s="158"/>
      <c r="AT136" s="154" t="s">
        <v>144</v>
      </c>
      <c r="AU136" s="154" t="s">
        <v>84</v>
      </c>
      <c r="AV136" s="13" t="s">
        <v>84</v>
      </c>
      <c r="AW136" s="13" t="s">
        <v>32</v>
      </c>
      <c r="AX136" s="13" t="s">
        <v>74</v>
      </c>
      <c r="AY136" s="154" t="s">
        <v>136</v>
      </c>
    </row>
    <row r="137" spans="2:65" s="13" customFormat="1">
      <c r="B137" s="153"/>
      <c r="D137" s="148" t="s">
        <v>144</v>
      </c>
      <c r="E137" s="154" t="s">
        <v>1</v>
      </c>
      <c r="F137" s="155" t="s">
        <v>1096</v>
      </c>
      <c r="H137" s="156">
        <v>4.8000000000000007</v>
      </c>
      <c r="L137" s="153"/>
      <c r="M137" s="157"/>
      <c r="T137" s="158"/>
      <c r="AT137" s="154" t="s">
        <v>144</v>
      </c>
      <c r="AU137" s="154" t="s">
        <v>84</v>
      </c>
      <c r="AV137" s="13" t="s">
        <v>84</v>
      </c>
      <c r="AW137" s="13" t="s">
        <v>32</v>
      </c>
      <c r="AX137" s="13" t="s">
        <v>74</v>
      </c>
      <c r="AY137" s="154" t="s">
        <v>136</v>
      </c>
    </row>
    <row r="138" spans="2:65" s="14" customFormat="1">
      <c r="B138" s="159"/>
      <c r="D138" s="148" t="s">
        <v>144</v>
      </c>
      <c r="E138" s="160" t="s">
        <v>1</v>
      </c>
      <c r="F138" s="161" t="s">
        <v>146</v>
      </c>
      <c r="H138" s="162">
        <v>48</v>
      </c>
      <c r="L138" s="159"/>
      <c r="M138" s="163"/>
      <c r="T138" s="164"/>
      <c r="AT138" s="160" t="s">
        <v>144</v>
      </c>
      <c r="AU138" s="160" t="s">
        <v>84</v>
      </c>
      <c r="AV138" s="14" t="s">
        <v>142</v>
      </c>
      <c r="AW138" s="14" t="s">
        <v>32</v>
      </c>
      <c r="AX138" s="14" t="s">
        <v>82</v>
      </c>
      <c r="AY138" s="160" t="s">
        <v>136</v>
      </c>
    </row>
    <row r="139" spans="2:65" s="1" customFormat="1" ht="19.75" customHeight="1">
      <c r="B139" s="134"/>
      <c r="C139" s="135" t="s">
        <v>84</v>
      </c>
      <c r="D139" s="135" t="s">
        <v>138</v>
      </c>
      <c r="E139" s="136" t="s">
        <v>1097</v>
      </c>
      <c r="F139" s="137" t="s">
        <v>1098</v>
      </c>
      <c r="G139" s="138" t="s">
        <v>185</v>
      </c>
      <c r="H139" s="139">
        <v>57.4</v>
      </c>
      <c r="I139" s="140"/>
      <c r="J139" s="140">
        <f>ROUND(I139*H139,2)</f>
        <v>0</v>
      </c>
      <c r="K139" s="141"/>
      <c r="L139" s="28"/>
      <c r="M139" s="142" t="s">
        <v>1</v>
      </c>
      <c r="N139" s="111" t="s">
        <v>39</v>
      </c>
      <c r="O139" s="143">
        <v>0.10199999999999999</v>
      </c>
      <c r="P139" s="143">
        <f>O139*H139</f>
        <v>5.8547999999999991</v>
      </c>
      <c r="Q139" s="143">
        <v>0</v>
      </c>
      <c r="R139" s="143">
        <f>Q139*H139</f>
        <v>0</v>
      </c>
      <c r="S139" s="143">
        <v>0.28999999999999998</v>
      </c>
      <c r="T139" s="144">
        <f>S139*H139</f>
        <v>16.645999999999997</v>
      </c>
      <c r="AR139" s="145" t="s">
        <v>142</v>
      </c>
      <c r="AT139" s="145" t="s">
        <v>138</v>
      </c>
      <c r="AU139" s="145" t="s">
        <v>84</v>
      </c>
      <c r="AY139" s="16" t="s">
        <v>136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6" t="s">
        <v>82</v>
      </c>
      <c r="BK139" s="146">
        <f>ROUND(I139*H139,2)</f>
        <v>0</v>
      </c>
      <c r="BL139" s="16" t="s">
        <v>142</v>
      </c>
      <c r="BM139" s="145" t="s">
        <v>1099</v>
      </c>
    </row>
    <row r="140" spans="2:65" s="12" customFormat="1">
      <c r="B140" s="147"/>
      <c r="D140" s="148" t="s">
        <v>144</v>
      </c>
      <c r="E140" s="149" t="s">
        <v>1</v>
      </c>
      <c r="F140" s="150" t="s">
        <v>1020</v>
      </c>
      <c r="H140" s="149" t="s">
        <v>1</v>
      </c>
      <c r="L140" s="147"/>
      <c r="M140" s="151"/>
      <c r="T140" s="152"/>
      <c r="AT140" s="149" t="s">
        <v>144</v>
      </c>
      <c r="AU140" s="149" t="s">
        <v>84</v>
      </c>
      <c r="AV140" s="12" t="s">
        <v>82</v>
      </c>
      <c r="AW140" s="12" t="s">
        <v>32</v>
      </c>
      <c r="AX140" s="12" t="s">
        <v>74</v>
      </c>
      <c r="AY140" s="149" t="s">
        <v>136</v>
      </c>
    </row>
    <row r="141" spans="2:65" s="12" customFormat="1">
      <c r="B141" s="147"/>
      <c r="D141" s="148" t="s">
        <v>144</v>
      </c>
      <c r="E141" s="149" t="s">
        <v>1</v>
      </c>
      <c r="F141" s="150" t="s">
        <v>195</v>
      </c>
      <c r="H141" s="149" t="s">
        <v>1</v>
      </c>
      <c r="L141" s="147"/>
      <c r="M141" s="151"/>
      <c r="T141" s="152"/>
      <c r="AT141" s="149" t="s">
        <v>144</v>
      </c>
      <c r="AU141" s="149" t="s">
        <v>84</v>
      </c>
      <c r="AV141" s="12" t="s">
        <v>82</v>
      </c>
      <c r="AW141" s="12" t="s">
        <v>32</v>
      </c>
      <c r="AX141" s="12" t="s">
        <v>74</v>
      </c>
      <c r="AY141" s="149" t="s">
        <v>136</v>
      </c>
    </row>
    <row r="142" spans="2:65" s="12" customFormat="1">
      <c r="B142" s="147"/>
      <c r="D142" s="148" t="s">
        <v>144</v>
      </c>
      <c r="E142" s="149" t="s">
        <v>1</v>
      </c>
      <c r="F142" s="150" t="s">
        <v>190</v>
      </c>
      <c r="H142" s="149" t="s">
        <v>1</v>
      </c>
      <c r="L142" s="147"/>
      <c r="M142" s="151"/>
      <c r="T142" s="152"/>
      <c r="AT142" s="149" t="s">
        <v>144</v>
      </c>
      <c r="AU142" s="149" t="s">
        <v>84</v>
      </c>
      <c r="AV142" s="12" t="s">
        <v>82</v>
      </c>
      <c r="AW142" s="12" t="s">
        <v>32</v>
      </c>
      <c r="AX142" s="12" t="s">
        <v>74</v>
      </c>
      <c r="AY142" s="149" t="s">
        <v>136</v>
      </c>
    </row>
    <row r="143" spans="2:65" s="13" customFormat="1">
      <c r="B143" s="153"/>
      <c r="D143" s="148" t="s">
        <v>144</v>
      </c>
      <c r="E143" s="154" t="s">
        <v>1</v>
      </c>
      <c r="F143" s="155" t="s">
        <v>1100</v>
      </c>
      <c r="H143" s="156">
        <v>28.799999999999997</v>
      </c>
      <c r="L143" s="153"/>
      <c r="M143" s="157"/>
      <c r="T143" s="158"/>
      <c r="AT143" s="154" t="s">
        <v>144</v>
      </c>
      <c r="AU143" s="154" t="s">
        <v>84</v>
      </c>
      <c r="AV143" s="13" t="s">
        <v>84</v>
      </c>
      <c r="AW143" s="13" t="s">
        <v>32</v>
      </c>
      <c r="AX143" s="13" t="s">
        <v>74</v>
      </c>
      <c r="AY143" s="154" t="s">
        <v>136</v>
      </c>
    </row>
    <row r="144" spans="2:65" s="13" customFormat="1">
      <c r="B144" s="153"/>
      <c r="D144" s="148" t="s">
        <v>144</v>
      </c>
      <c r="E144" s="154" t="s">
        <v>1</v>
      </c>
      <c r="F144" s="155" t="s">
        <v>1101</v>
      </c>
      <c r="H144" s="156">
        <v>3</v>
      </c>
      <c r="L144" s="153"/>
      <c r="M144" s="157"/>
      <c r="T144" s="158"/>
      <c r="AT144" s="154" t="s">
        <v>144</v>
      </c>
      <c r="AU144" s="154" t="s">
        <v>84</v>
      </c>
      <c r="AV144" s="13" t="s">
        <v>84</v>
      </c>
      <c r="AW144" s="13" t="s">
        <v>32</v>
      </c>
      <c r="AX144" s="13" t="s">
        <v>74</v>
      </c>
      <c r="AY144" s="154" t="s">
        <v>136</v>
      </c>
    </row>
    <row r="145" spans="2:65" s="12" customFormat="1">
      <c r="B145" s="147"/>
      <c r="D145" s="148" t="s">
        <v>144</v>
      </c>
      <c r="E145" s="149" t="s">
        <v>1</v>
      </c>
      <c r="F145" s="150" t="s">
        <v>198</v>
      </c>
      <c r="H145" s="149" t="s">
        <v>1</v>
      </c>
      <c r="L145" s="147"/>
      <c r="M145" s="151"/>
      <c r="T145" s="152"/>
      <c r="AT145" s="149" t="s">
        <v>144</v>
      </c>
      <c r="AU145" s="149" t="s">
        <v>84</v>
      </c>
      <c r="AV145" s="12" t="s">
        <v>82</v>
      </c>
      <c r="AW145" s="12" t="s">
        <v>32</v>
      </c>
      <c r="AX145" s="12" t="s">
        <v>74</v>
      </c>
      <c r="AY145" s="149" t="s">
        <v>136</v>
      </c>
    </row>
    <row r="146" spans="2:65" s="12" customFormat="1">
      <c r="B146" s="147"/>
      <c r="D146" s="148" t="s">
        <v>144</v>
      </c>
      <c r="E146" s="149" t="s">
        <v>1</v>
      </c>
      <c r="F146" s="150" t="s">
        <v>190</v>
      </c>
      <c r="H146" s="149" t="s">
        <v>1</v>
      </c>
      <c r="L146" s="147"/>
      <c r="M146" s="151"/>
      <c r="T146" s="152"/>
      <c r="AT146" s="149" t="s">
        <v>144</v>
      </c>
      <c r="AU146" s="149" t="s">
        <v>84</v>
      </c>
      <c r="AV146" s="12" t="s">
        <v>82</v>
      </c>
      <c r="AW146" s="12" t="s">
        <v>32</v>
      </c>
      <c r="AX146" s="12" t="s">
        <v>74</v>
      </c>
      <c r="AY146" s="149" t="s">
        <v>136</v>
      </c>
    </row>
    <row r="147" spans="2:65" s="13" customFormat="1">
      <c r="B147" s="153"/>
      <c r="D147" s="148" t="s">
        <v>144</v>
      </c>
      <c r="E147" s="154" t="s">
        <v>1</v>
      </c>
      <c r="F147" s="155" t="s">
        <v>1102</v>
      </c>
      <c r="H147" s="156">
        <v>21.599999999999998</v>
      </c>
      <c r="L147" s="153"/>
      <c r="M147" s="157"/>
      <c r="T147" s="158"/>
      <c r="AT147" s="154" t="s">
        <v>144</v>
      </c>
      <c r="AU147" s="154" t="s">
        <v>84</v>
      </c>
      <c r="AV147" s="13" t="s">
        <v>84</v>
      </c>
      <c r="AW147" s="13" t="s">
        <v>32</v>
      </c>
      <c r="AX147" s="13" t="s">
        <v>74</v>
      </c>
      <c r="AY147" s="154" t="s">
        <v>136</v>
      </c>
    </row>
    <row r="148" spans="2:65" s="12" customFormat="1">
      <c r="B148" s="147"/>
      <c r="D148" s="148" t="s">
        <v>144</v>
      </c>
      <c r="E148" s="149" t="s">
        <v>1</v>
      </c>
      <c r="F148" s="150" t="s">
        <v>188</v>
      </c>
      <c r="H148" s="149" t="s">
        <v>1</v>
      </c>
      <c r="L148" s="147"/>
      <c r="M148" s="151"/>
      <c r="T148" s="152"/>
      <c r="AT148" s="149" t="s">
        <v>144</v>
      </c>
      <c r="AU148" s="149" t="s">
        <v>84</v>
      </c>
      <c r="AV148" s="12" t="s">
        <v>82</v>
      </c>
      <c r="AW148" s="12" t="s">
        <v>32</v>
      </c>
      <c r="AX148" s="12" t="s">
        <v>74</v>
      </c>
      <c r="AY148" s="149" t="s">
        <v>136</v>
      </c>
    </row>
    <row r="149" spans="2:65" s="12" customFormat="1">
      <c r="B149" s="147"/>
      <c r="D149" s="148" t="s">
        <v>144</v>
      </c>
      <c r="E149" s="149" t="s">
        <v>1</v>
      </c>
      <c r="F149" s="150" t="s">
        <v>1103</v>
      </c>
      <c r="H149" s="149" t="s">
        <v>1</v>
      </c>
      <c r="L149" s="147"/>
      <c r="M149" s="151"/>
      <c r="T149" s="152"/>
      <c r="AT149" s="149" t="s">
        <v>144</v>
      </c>
      <c r="AU149" s="149" t="s">
        <v>84</v>
      </c>
      <c r="AV149" s="12" t="s">
        <v>82</v>
      </c>
      <c r="AW149" s="12" t="s">
        <v>32</v>
      </c>
      <c r="AX149" s="12" t="s">
        <v>74</v>
      </c>
      <c r="AY149" s="149" t="s">
        <v>136</v>
      </c>
    </row>
    <row r="150" spans="2:65" s="13" customFormat="1">
      <c r="B150" s="153"/>
      <c r="D150" s="148" t="s">
        <v>144</v>
      </c>
      <c r="E150" s="154" t="s">
        <v>1</v>
      </c>
      <c r="F150" s="155" t="s">
        <v>1104</v>
      </c>
      <c r="H150" s="156">
        <v>4</v>
      </c>
      <c r="L150" s="153"/>
      <c r="M150" s="157"/>
      <c r="T150" s="158"/>
      <c r="AT150" s="154" t="s">
        <v>144</v>
      </c>
      <c r="AU150" s="154" t="s">
        <v>84</v>
      </c>
      <c r="AV150" s="13" t="s">
        <v>84</v>
      </c>
      <c r="AW150" s="13" t="s">
        <v>32</v>
      </c>
      <c r="AX150" s="13" t="s">
        <v>74</v>
      </c>
      <c r="AY150" s="154" t="s">
        <v>136</v>
      </c>
    </row>
    <row r="151" spans="2:65" s="14" customFormat="1">
      <c r="B151" s="159"/>
      <c r="D151" s="148" t="s">
        <v>144</v>
      </c>
      <c r="E151" s="160" t="s">
        <v>1</v>
      </c>
      <c r="F151" s="161" t="s">
        <v>146</v>
      </c>
      <c r="H151" s="162">
        <v>57.399999999999991</v>
      </c>
      <c r="L151" s="159"/>
      <c r="M151" s="163"/>
      <c r="T151" s="164"/>
      <c r="AT151" s="160" t="s">
        <v>144</v>
      </c>
      <c r="AU151" s="160" t="s">
        <v>84</v>
      </c>
      <c r="AV151" s="14" t="s">
        <v>142</v>
      </c>
      <c r="AW151" s="14" t="s">
        <v>32</v>
      </c>
      <c r="AX151" s="14" t="s">
        <v>82</v>
      </c>
      <c r="AY151" s="160" t="s">
        <v>136</v>
      </c>
    </row>
    <row r="152" spans="2:65" s="1" customFormat="1" ht="14.4" customHeight="1">
      <c r="B152" s="134"/>
      <c r="C152" s="135" t="s">
        <v>150</v>
      </c>
      <c r="D152" s="135" t="s">
        <v>138</v>
      </c>
      <c r="E152" s="136" t="s">
        <v>1105</v>
      </c>
      <c r="F152" s="137" t="s">
        <v>1106</v>
      </c>
      <c r="G152" s="138" t="s">
        <v>185</v>
      </c>
      <c r="H152" s="139">
        <v>25.6</v>
      </c>
      <c r="I152" s="140"/>
      <c r="J152" s="140">
        <f>ROUND(I152*H152,2)</f>
        <v>0</v>
      </c>
      <c r="K152" s="141"/>
      <c r="L152" s="28"/>
      <c r="M152" s="142" t="s">
        <v>1</v>
      </c>
      <c r="N152" s="111" t="s">
        <v>39</v>
      </c>
      <c r="O152" s="143">
        <v>0.185</v>
      </c>
      <c r="P152" s="143">
        <f>O152*H152</f>
        <v>4.7359999999999998</v>
      </c>
      <c r="Q152" s="143">
        <v>0</v>
      </c>
      <c r="R152" s="143">
        <f>Q152*H152</f>
        <v>0</v>
      </c>
      <c r="S152" s="143">
        <v>0.44</v>
      </c>
      <c r="T152" s="144">
        <f>S152*H152</f>
        <v>11.264000000000001</v>
      </c>
      <c r="AR152" s="145" t="s">
        <v>142</v>
      </c>
      <c r="AT152" s="145" t="s">
        <v>138</v>
      </c>
      <c r="AU152" s="145" t="s">
        <v>84</v>
      </c>
      <c r="AY152" s="16" t="s">
        <v>136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6" t="s">
        <v>82</v>
      </c>
      <c r="BK152" s="146">
        <f>ROUND(I152*H152,2)</f>
        <v>0</v>
      </c>
      <c r="BL152" s="16" t="s">
        <v>142</v>
      </c>
      <c r="BM152" s="145" t="s">
        <v>1107</v>
      </c>
    </row>
    <row r="153" spans="2:65" s="12" customFormat="1">
      <c r="B153" s="147"/>
      <c r="D153" s="148" t="s">
        <v>144</v>
      </c>
      <c r="E153" s="149" t="s">
        <v>1</v>
      </c>
      <c r="F153" s="150" t="s">
        <v>1020</v>
      </c>
      <c r="H153" s="149" t="s">
        <v>1</v>
      </c>
      <c r="L153" s="147"/>
      <c r="M153" s="151"/>
      <c r="T153" s="152"/>
      <c r="AT153" s="149" t="s">
        <v>144</v>
      </c>
      <c r="AU153" s="149" t="s">
        <v>84</v>
      </c>
      <c r="AV153" s="12" t="s">
        <v>82</v>
      </c>
      <c r="AW153" s="12" t="s">
        <v>32</v>
      </c>
      <c r="AX153" s="12" t="s">
        <v>74</v>
      </c>
      <c r="AY153" s="149" t="s">
        <v>136</v>
      </c>
    </row>
    <row r="154" spans="2:65" s="12" customFormat="1">
      <c r="B154" s="147"/>
      <c r="D154" s="148" t="s">
        <v>144</v>
      </c>
      <c r="E154" s="149" t="s">
        <v>1</v>
      </c>
      <c r="F154" s="150" t="s">
        <v>198</v>
      </c>
      <c r="H154" s="149" t="s">
        <v>1</v>
      </c>
      <c r="L154" s="147"/>
      <c r="M154" s="151"/>
      <c r="T154" s="152"/>
      <c r="AT154" s="149" t="s">
        <v>144</v>
      </c>
      <c r="AU154" s="149" t="s">
        <v>84</v>
      </c>
      <c r="AV154" s="12" t="s">
        <v>82</v>
      </c>
      <c r="AW154" s="12" t="s">
        <v>32</v>
      </c>
      <c r="AX154" s="12" t="s">
        <v>74</v>
      </c>
      <c r="AY154" s="149" t="s">
        <v>136</v>
      </c>
    </row>
    <row r="155" spans="2:65" s="12" customFormat="1">
      <c r="B155" s="147"/>
      <c r="D155" s="148" t="s">
        <v>144</v>
      </c>
      <c r="E155" s="149" t="s">
        <v>1</v>
      </c>
      <c r="F155" s="150" t="s">
        <v>190</v>
      </c>
      <c r="H155" s="149" t="s">
        <v>1</v>
      </c>
      <c r="L155" s="147"/>
      <c r="M155" s="151"/>
      <c r="T155" s="152"/>
      <c r="AT155" s="149" t="s">
        <v>144</v>
      </c>
      <c r="AU155" s="149" t="s">
        <v>84</v>
      </c>
      <c r="AV155" s="12" t="s">
        <v>82</v>
      </c>
      <c r="AW155" s="12" t="s">
        <v>32</v>
      </c>
      <c r="AX155" s="12" t="s">
        <v>74</v>
      </c>
      <c r="AY155" s="149" t="s">
        <v>136</v>
      </c>
    </row>
    <row r="156" spans="2:65" s="13" customFormat="1">
      <c r="B156" s="153"/>
      <c r="D156" s="148" t="s">
        <v>144</v>
      </c>
      <c r="E156" s="154" t="s">
        <v>1</v>
      </c>
      <c r="F156" s="155" t="s">
        <v>1102</v>
      </c>
      <c r="H156" s="156">
        <v>21.599999999999998</v>
      </c>
      <c r="L156" s="153"/>
      <c r="M156" s="157"/>
      <c r="T156" s="158"/>
      <c r="AT156" s="154" t="s">
        <v>144</v>
      </c>
      <c r="AU156" s="154" t="s">
        <v>84</v>
      </c>
      <c r="AV156" s="13" t="s">
        <v>84</v>
      </c>
      <c r="AW156" s="13" t="s">
        <v>32</v>
      </c>
      <c r="AX156" s="13" t="s">
        <v>74</v>
      </c>
      <c r="AY156" s="154" t="s">
        <v>136</v>
      </c>
    </row>
    <row r="157" spans="2:65" s="12" customFormat="1">
      <c r="B157" s="147"/>
      <c r="D157" s="148" t="s">
        <v>144</v>
      </c>
      <c r="E157" s="149" t="s">
        <v>1</v>
      </c>
      <c r="F157" s="150" t="s">
        <v>188</v>
      </c>
      <c r="H157" s="149" t="s">
        <v>1</v>
      </c>
      <c r="L157" s="147"/>
      <c r="M157" s="151"/>
      <c r="T157" s="152"/>
      <c r="AT157" s="149" t="s">
        <v>144</v>
      </c>
      <c r="AU157" s="149" t="s">
        <v>84</v>
      </c>
      <c r="AV157" s="12" t="s">
        <v>82</v>
      </c>
      <c r="AW157" s="12" t="s">
        <v>32</v>
      </c>
      <c r="AX157" s="12" t="s">
        <v>74</v>
      </c>
      <c r="AY157" s="149" t="s">
        <v>136</v>
      </c>
    </row>
    <row r="158" spans="2:65" s="12" customFormat="1">
      <c r="B158" s="147"/>
      <c r="D158" s="148" t="s">
        <v>144</v>
      </c>
      <c r="E158" s="149" t="s">
        <v>1</v>
      </c>
      <c r="F158" s="150" t="s">
        <v>1103</v>
      </c>
      <c r="H158" s="149" t="s">
        <v>1</v>
      </c>
      <c r="L158" s="147"/>
      <c r="M158" s="151"/>
      <c r="T158" s="152"/>
      <c r="AT158" s="149" t="s">
        <v>144</v>
      </c>
      <c r="AU158" s="149" t="s">
        <v>84</v>
      </c>
      <c r="AV158" s="12" t="s">
        <v>82</v>
      </c>
      <c r="AW158" s="12" t="s">
        <v>32</v>
      </c>
      <c r="AX158" s="12" t="s">
        <v>74</v>
      </c>
      <c r="AY158" s="149" t="s">
        <v>136</v>
      </c>
    </row>
    <row r="159" spans="2:65" s="13" customFormat="1">
      <c r="B159" s="153"/>
      <c r="D159" s="148" t="s">
        <v>144</v>
      </c>
      <c r="E159" s="154" t="s">
        <v>1</v>
      </c>
      <c r="F159" s="155" t="s">
        <v>1104</v>
      </c>
      <c r="H159" s="156">
        <v>4</v>
      </c>
      <c r="L159" s="153"/>
      <c r="M159" s="157"/>
      <c r="T159" s="158"/>
      <c r="AT159" s="154" t="s">
        <v>144</v>
      </c>
      <c r="AU159" s="154" t="s">
        <v>84</v>
      </c>
      <c r="AV159" s="13" t="s">
        <v>84</v>
      </c>
      <c r="AW159" s="13" t="s">
        <v>32</v>
      </c>
      <c r="AX159" s="13" t="s">
        <v>74</v>
      </c>
      <c r="AY159" s="154" t="s">
        <v>136</v>
      </c>
    </row>
    <row r="160" spans="2:65" s="14" customFormat="1">
      <c r="B160" s="159"/>
      <c r="D160" s="148" t="s">
        <v>144</v>
      </c>
      <c r="E160" s="160" t="s">
        <v>1</v>
      </c>
      <c r="F160" s="161" t="s">
        <v>146</v>
      </c>
      <c r="H160" s="162">
        <v>25.599999999999998</v>
      </c>
      <c r="L160" s="159"/>
      <c r="M160" s="163"/>
      <c r="T160" s="164"/>
      <c r="AT160" s="160" t="s">
        <v>144</v>
      </c>
      <c r="AU160" s="160" t="s">
        <v>84</v>
      </c>
      <c r="AV160" s="14" t="s">
        <v>142</v>
      </c>
      <c r="AW160" s="14" t="s">
        <v>32</v>
      </c>
      <c r="AX160" s="14" t="s">
        <v>82</v>
      </c>
      <c r="AY160" s="160" t="s">
        <v>136</v>
      </c>
    </row>
    <row r="161" spans="2:65" s="1" customFormat="1" ht="19.75" customHeight="1">
      <c r="B161" s="134"/>
      <c r="C161" s="135" t="s">
        <v>142</v>
      </c>
      <c r="D161" s="135" t="s">
        <v>138</v>
      </c>
      <c r="E161" s="136" t="s">
        <v>223</v>
      </c>
      <c r="F161" s="137" t="s">
        <v>224</v>
      </c>
      <c r="G161" s="138" t="s">
        <v>185</v>
      </c>
      <c r="H161" s="139">
        <v>45.85</v>
      </c>
      <c r="I161" s="140"/>
      <c r="J161" s="140">
        <f>ROUND(I161*H161,2)</f>
        <v>0</v>
      </c>
      <c r="K161" s="141"/>
      <c r="L161" s="28"/>
      <c r="M161" s="142" t="s">
        <v>1</v>
      </c>
      <c r="N161" s="111" t="s">
        <v>39</v>
      </c>
      <c r="O161" s="143">
        <v>1.2999999999999999E-2</v>
      </c>
      <c r="P161" s="143">
        <f>O161*H161</f>
        <v>0.59604999999999997</v>
      </c>
      <c r="Q161" s="143">
        <v>9.0000000000000006E-5</v>
      </c>
      <c r="R161" s="143">
        <f>Q161*H161</f>
        <v>4.1265E-3</v>
      </c>
      <c r="S161" s="143">
        <v>0.115</v>
      </c>
      <c r="T161" s="144">
        <f>S161*H161</f>
        <v>5.2727500000000003</v>
      </c>
      <c r="AR161" s="145" t="s">
        <v>142</v>
      </c>
      <c r="AT161" s="145" t="s">
        <v>138</v>
      </c>
      <c r="AU161" s="145" t="s">
        <v>84</v>
      </c>
      <c r="AY161" s="16" t="s">
        <v>136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6" t="s">
        <v>82</v>
      </c>
      <c r="BK161" s="146">
        <f>ROUND(I161*H161,2)</f>
        <v>0</v>
      </c>
      <c r="BL161" s="16" t="s">
        <v>142</v>
      </c>
      <c r="BM161" s="145" t="s">
        <v>1108</v>
      </c>
    </row>
    <row r="162" spans="2:65" s="12" customFormat="1">
      <c r="B162" s="147"/>
      <c r="D162" s="148" t="s">
        <v>144</v>
      </c>
      <c r="E162" s="149" t="s">
        <v>1</v>
      </c>
      <c r="F162" s="150" t="s">
        <v>1020</v>
      </c>
      <c r="H162" s="149" t="s">
        <v>1</v>
      </c>
      <c r="L162" s="147"/>
      <c r="M162" s="151"/>
      <c r="T162" s="152"/>
      <c r="AT162" s="149" t="s">
        <v>144</v>
      </c>
      <c r="AU162" s="149" t="s">
        <v>84</v>
      </c>
      <c r="AV162" s="12" t="s">
        <v>82</v>
      </c>
      <c r="AW162" s="12" t="s">
        <v>32</v>
      </c>
      <c r="AX162" s="12" t="s">
        <v>74</v>
      </c>
      <c r="AY162" s="149" t="s">
        <v>136</v>
      </c>
    </row>
    <row r="163" spans="2:65" s="12" customFormat="1">
      <c r="B163" s="147"/>
      <c r="D163" s="148" t="s">
        <v>144</v>
      </c>
      <c r="E163" s="149" t="s">
        <v>1</v>
      </c>
      <c r="F163" s="150" t="s">
        <v>226</v>
      </c>
      <c r="H163" s="149" t="s">
        <v>1</v>
      </c>
      <c r="L163" s="147"/>
      <c r="M163" s="151"/>
      <c r="T163" s="152"/>
      <c r="AT163" s="149" t="s">
        <v>144</v>
      </c>
      <c r="AU163" s="149" t="s">
        <v>84</v>
      </c>
      <c r="AV163" s="12" t="s">
        <v>82</v>
      </c>
      <c r="AW163" s="12" t="s">
        <v>32</v>
      </c>
      <c r="AX163" s="12" t="s">
        <v>74</v>
      </c>
      <c r="AY163" s="149" t="s">
        <v>136</v>
      </c>
    </row>
    <row r="164" spans="2:65" s="12" customFormat="1">
      <c r="B164" s="147"/>
      <c r="D164" s="148" t="s">
        <v>144</v>
      </c>
      <c r="E164" s="149" t="s">
        <v>1</v>
      </c>
      <c r="F164" s="150" t="s">
        <v>190</v>
      </c>
      <c r="H164" s="149" t="s">
        <v>1</v>
      </c>
      <c r="L164" s="147"/>
      <c r="M164" s="151"/>
      <c r="T164" s="152"/>
      <c r="AT164" s="149" t="s">
        <v>144</v>
      </c>
      <c r="AU164" s="149" t="s">
        <v>84</v>
      </c>
      <c r="AV164" s="12" t="s">
        <v>82</v>
      </c>
      <c r="AW164" s="12" t="s">
        <v>32</v>
      </c>
      <c r="AX164" s="12" t="s">
        <v>74</v>
      </c>
      <c r="AY164" s="149" t="s">
        <v>136</v>
      </c>
    </row>
    <row r="165" spans="2:65" s="13" customFormat="1">
      <c r="B165" s="153"/>
      <c r="D165" s="148" t="s">
        <v>144</v>
      </c>
      <c r="E165" s="154" t="s">
        <v>1</v>
      </c>
      <c r="F165" s="155" t="s">
        <v>1109</v>
      </c>
      <c r="H165" s="156">
        <v>39.6</v>
      </c>
      <c r="L165" s="153"/>
      <c r="M165" s="157"/>
      <c r="T165" s="158"/>
      <c r="AT165" s="154" t="s">
        <v>144</v>
      </c>
      <c r="AU165" s="154" t="s">
        <v>84</v>
      </c>
      <c r="AV165" s="13" t="s">
        <v>84</v>
      </c>
      <c r="AW165" s="13" t="s">
        <v>32</v>
      </c>
      <c r="AX165" s="13" t="s">
        <v>74</v>
      </c>
      <c r="AY165" s="154" t="s">
        <v>136</v>
      </c>
    </row>
    <row r="166" spans="2:65" s="12" customFormat="1">
      <c r="B166" s="147"/>
      <c r="D166" s="148" t="s">
        <v>144</v>
      </c>
      <c r="E166" s="149" t="s">
        <v>1</v>
      </c>
      <c r="F166" s="150" t="s">
        <v>188</v>
      </c>
      <c r="H166" s="149" t="s">
        <v>1</v>
      </c>
      <c r="L166" s="147"/>
      <c r="M166" s="151"/>
      <c r="T166" s="152"/>
      <c r="AT166" s="149" t="s">
        <v>144</v>
      </c>
      <c r="AU166" s="149" t="s">
        <v>84</v>
      </c>
      <c r="AV166" s="12" t="s">
        <v>82</v>
      </c>
      <c r="AW166" s="12" t="s">
        <v>32</v>
      </c>
      <c r="AX166" s="12" t="s">
        <v>74</v>
      </c>
      <c r="AY166" s="149" t="s">
        <v>136</v>
      </c>
    </row>
    <row r="167" spans="2:65" s="12" customFormat="1">
      <c r="B167" s="147"/>
      <c r="D167" s="148" t="s">
        <v>144</v>
      </c>
      <c r="E167" s="149" t="s">
        <v>1</v>
      </c>
      <c r="F167" s="150" t="s">
        <v>1103</v>
      </c>
      <c r="H167" s="149" t="s">
        <v>1</v>
      </c>
      <c r="L167" s="147"/>
      <c r="M167" s="151"/>
      <c r="T167" s="152"/>
      <c r="AT167" s="149" t="s">
        <v>144</v>
      </c>
      <c r="AU167" s="149" t="s">
        <v>84</v>
      </c>
      <c r="AV167" s="12" t="s">
        <v>82</v>
      </c>
      <c r="AW167" s="12" t="s">
        <v>32</v>
      </c>
      <c r="AX167" s="12" t="s">
        <v>74</v>
      </c>
      <c r="AY167" s="149" t="s">
        <v>136</v>
      </c>
    </row>
    <row r="168" spans="2:65" s="13" customFormat="1">
      <c r="B168" s="153"/>
      <c r="D168" s="148" t="s">
        <v>144</v>
      </c>
      <c r="E168" s="154" t="s">
        <v>1</v>
      </c>
      <c r="F168" s="155" t="s">
        <v>1110</v>
      </c>
      <c r="H168" s="156">
        <v>6.25</v>
      </c>
      <c r="L168" s="153"/>
      <c r="M168" s="157"/>
      <c r="T168" s="158"/>
      <c r="AT168" s="154" t="s">
        <v>144</v>
      </c>
      <c r="AU168" s="154" t="s">
        <v>84</v>
      </c>
      <c r="AV168" s="13" t="s">
        <v>84</v>
      </c>
      <c r="AW168" s="13" t="s">
        <v>32</v>
      </c>
      <c r="AX168" s="13" t="s">
        <v>74</v>
      </c>
      <c r="AY168" s="154" t="s">
        <v>136</v>
      </c>
    </row>
    <row r="169" spans="2:65" s="14" customFormat="1">
      <c r="B169" s="159"/>
      <c r="D169" s="148" t="s">
        <v>144</v>
      </c>
      <c r="E169" s="160" t="s">
        <v>1</v>
      </c>
      <c r="F169" s="161" t="s">
        <v>146</v>
      </c>
      <c r="H169" s="162">
        <v>45.85</v>
      </c>
      <c r="L169" s="159"/>
      <c r="M169" s="163"/>
      <c r="T169" s="164"/>
      <c r="AT169" s="160" t="s">
        <v>144</v>
      </c>
      <c r="AU169" s="160" t="s">
        <v>84</v>
      </c>
      <c r="AV169" s="14" t="s">
        <v>142</v>
      </c>
      <c r="AW169" s="14" t="s">
        <v>32</v>
      </c>
      <c r="AX169" s="14" t="s">
        <v>82</v>
      </c>
      <c r="AY169" s="160" t="s">
        <v>136</v>
      </c>
    </row>
    <row r="170" spans="2:65" s="1" customFormat="1" ht="14.4" customHeight="1">
      <c r="B170" s="134"/>
      <c r="C170" s="135" t="s">
        <v>158</v>
      </c>
      <c r="D170" s="135" t="s">
        <v>138</v>
      </c>
      <c r="E170" s="136" t="s">
        <v>236</v>
      </c>
      <c r="F170" s="137" t="s">
        <v>237</v>
      </c>
      <c r="G170" s="138" t="s">
        <v>238</v>
      </c>
      <c r="H170" s="139">
        <v>255</v>
      </c>
      <c r="I170" s="140"/>
      <c r="J170" s="140">
        <f>ROUND(I170*H170,2)</f>
        <v>0</v>
      </c>
      <c r="K170" s="141"/>
      <c r="L170" s="28"/>
      <c r="M170" s="142" t="s">
        <v>1</v>
      </c>
      <c r="N170" s="111" t="s">
        <v>39</v>
      </c>
      <c r="O170" s="143">
        <v>0.184</v>
      </c>
      <c r="P170" s="143">
        <f>O170*H170</f>
        <v>46.92</v>
      </c>
      <c r="Q170" s="143">
        <v>3.0000000000000001E-5</v>
      </c>
      <c r="R170" s="143">
        <f>Q170*H170</f>
        <v>7.6500000000000005E-3</v>
      </c>
      <c r="S170" s="143">
        <v>0</v>
      </c>
      <c r="T170" s="144">
        <f>S170*H170</f>
        <v>0</v>
      </c>
      <c r="AR170" s="145" t="s">
        <v>142</v>
      </c>
      <c r="AT170" s="145" t="s">
        <v>138</v>
      </c>
      <c r="AU170" s="145" t="s">
        <v>84</v>
      </c>
      <c r="AY170" s="16" t="s">
        <v>136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6" t="s">
        <v>82</v>
      </c>
      <c r="BK170" s="146">
        <f>ROUND(I170*H170,2)</f>
        <v>0</v>
      </c>
      <c r="BL170" s="16" t="s">
        <v>142</v>
      </c>
      <c r="BM170" s="145" t="s">
        <v>1111</v>
      </c>
    </row>
    <row r="171" spans="2:65" s="12" customFormat="1">
      <c r="B171" s="147"/>
      <c r="D171" s="148" t="s">
        <v>144</v>
      </c>
      <c r="E171" s="149" t="s">
        <v>1</v>
      </c>
      <c r="F171" s="150" t="s">
        <v>1020</v>
      </c>
      <c r="H171" s="149" t="s">
        <v>1</v>
      </c>
      <c r="L171" s="147"/>
      <c r="M171" s="151"/>
      <c r="T171" s="152"/>
      <c r="AT171" s="149" t="s">
        <v>144</v>
      </c>
      <c r="AU171" s="149" t="s">
        <v>84</v>
      </c>
      <c r="AV171" s="12" t="s">
        <v>82</v>
      </c>
      <c r="AW171" s="12" t="s">
        <v>32</v>
      </c>
      <c r="AX171" s="12" t="s">
        <v>74</v>
      </c>
      <c r="AY171" s="149" t="s">
        <v>136</v>
      </c>
    </row>
    <row r="172" spans="2:65" s="13" customFormat="1">
      <c r="B172" s="153"/>
      <c r="D172" s="148" t="s">
        <v>144</v>
      </c>
      <c r="E172" s="154" t="s">
        <v>1</v>
      </c>
      <c r="F172" s="155" t="s">
        <v>1112</v>
      </c>
      <c r="H172" s="156">
        <v>255</v>
      </c>
      <c r="L172" s="153"/>
      <c r="M172" s="157"/>
      <c r="T172" s="158"/>
      <c r="AT172" s="154" t="s">
        <v>144</v>
      </c>
      <c r="AU172" s="154" t="s">
        <v>84</v>
      </c>
      <c r="AV172" s="13" t="s">
        <v>84</v>
      </c>
      <c r="AW172" s="13" t="s">
        <v>32</v>
      </c>
      <c r="AX172" s="13" t="s">
        <v>74</v>
      </c>
      <c r="AY172" s="154" t="s">
        <v>136</v>
      </c>
    </row>
    <row r="173" spans="2:65" s="14" customFormat="1">
      <c r="B173" s="159"/>
      <c r="D173" s="148" t="s">
        <v>144</v>
      </c>
      <c r="E173" s="160" t="s">
        <v>1</v>
      </c>
      <c r="F173" s="161" t="s">
        <v>146</v>
      </c>
      <c r="H173" s="162">
        <v>255</v>
      </c>
      <c r="L173" s="159"/>
      <c r="M173" s="163"/>
      <c r="T173" s="164"/>
      <c r="AT173" s="160" t="s">
        <v>144</v>
      </c>
      <c r="AU173" s="160" t="s">
        <v>84</v>
      </c>
      <c r="AV173" s="14" t="s">
        <v>142</v>
      </c>
      <c r="AW173" s="14" t="s">
        <v>32</v>
      </c>
      <c r="AX173" s="14" t="s">
        <v>82</v>
      </c>
      <c r="AY173" s="160" t="s">
        <v>136</v>
      </c>
    </row>
    <row r="174" spans="2:65" s="1" customFormat="1" ht="14.4" customHeight="1">
      <c r="B174" s="134"/>
      <c r="C174" s="135" t="s">
        <v>162</v>
      </c>
      <c r="D174" s="135" t="s">
        <v>138</v>
      </c>
      <c r="E174" s="136" t="s">
        <v>242</v>
      </c>
      <c r="F174" s="137" t="s">
        <v>243</v>
      </c>
      <c r="G174" s="138" t="s">
        <v>244</v>
      </c>
      <c r="H174" s="139">
        <v>30</v>
      </c>
      <c r="I174" s="140"/>
      <c r="J174" s="140">
        <f>ROUND(I174*H174,2)</f>
        <v>0</v>
      </c>
      <c r="K174" s="141"/>
      <c r="L174" s="28"/>
      <c r="M174" s="142" t="s">
        <v>1</v>
      </c>
      <c r="N174" s="111" t="s">
        <v>39</v>
      </c>
      <c r="O174" s="143">
        <v>0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142</v>
      </c>
      <c r="AT174" s="145" t="s">
        <v>138</v>
      </c>
      <c r="AU174" s="145" t="s">
        <v>84</v>
      </c>
      <c r="AY174" s="16" t="s">
        <v>136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6" t="s">
        <v>82</v>
      </c>
      <c r="BK174" s="146">
        <f>ROUND(I174*H174,2)</f>
        <v>0</v>
      </c>
      <c r="BL174" s="16" t="s">
        <v>142</v>
      </c>
      <c r="BM174" s="145" t="s">
        <v>1113</v>
      </c>
    </row>
    <row r="175" spans="2:65" s="12" customFormat="1">
      <c r="B175" s="147"/>
      <c r="D175" s="148" t="s">
        <v>144</v>
      </c>
      <c r="E175" s="149" t="s">
        <v>1</v>
      </c>
      <c r="F175" s="150" t="s">
        <v>1020</v>
      </c>
      <c r="H175" s="149" t="s">
        <v>1</v>
      </c>
      <c r="L175" s="147"/>
      <c r="M175" s="151"/>
      <c r="T175" s="152"/>
      <c r="AT175" s="149" t="s">
        <v>144</v>
      </c>
      <c r="AU175" s="149" t="s">
        <v>84</v>
      </c>
      <c r="AV175" s="12" t="s">
        <v>82</v>
      </c>
      <c r="AW175" s="12" t="s">
        <v>32</v>
      </c>
      <c r="AX175" s="12" t="s">
        <v>74</v>
      </c>
      <c r="AY175" s="149" t="s">
        <v>136</v>
      </c>
    </row>
    <row r="176" spans="2:65" s="13" customFormat="1">
      <c r="B176" s="153"/>
      <c r="D176" s="148" t="s">
        <v>144</v>
      </c>
      <c r="E176" s="154" t="s">
        <v>1</v>
      </c>
      <c r="F176" s="155" t="s">
        <v>329</v>
      </c>
      <c r="H176" s="156">
        <v>30</v>
      </c>
      <c r="L176" s="153"/>
      <c r="M176" s="157"/>
      <c r="T176" s="158"/>
      <c r="AT176" s="154" t="s">
        <v>144</v>
      </c>
      <c r="AU176" s="154" t="s">
        <v>84</v>
      </c>
      <c r="AV176" s="13" t="s">
        <v>84</v>
      </c>
      <c r="AW176" s="13" t="s">
        <v>32</v>
      </c>
      <c r="AX176" s="13" t="s">
        <v>74</v>
      </c>
      <c r="AY176" s="154" t="s">
        <v>136</v>
      </c>
    </row>
    <row r="177" spans="2:65" s="14" customFormat="1">
      <c r="B177" s="159"/>
      <c r="D177" s="148" t="s">
        <v>144</v>
      </c>
      <c r="E177" s="160" t="s">
        <v>1</v>
      </c>
      <c r="F177" s="161" t="s">
        <v>146</v>
      </c>
      <c r="H177" s="162">
        <v>30</v>
      </c>
      <c r="L177" s="159"/>
      <c r="M177" s="163"/>
      <c r="T177" s="164"/>
      <c r="AT177" s="160" t="s">
        <v>144</v>
      </c>
      <c r="AU177" s="160" t="s">
        <v>84</v>
      </c>
      <c r="AV177" s="14" t="s">
        <v>142</v>
      </c>
      <c r="AW177" s="14" t="s">
        <v>32</v>
      </c>
      <c r="AX177" s="14" t="s">
        <v>82</v>
      </c>
      <c r="AY177" s="160" t="s">
        <v>136</v>
      </c>
    </row>
    <row r="178" spans="2:65" s="1" customFormat="1" ht="14.4" customHeight="1">
      <c r="B178" s="134"/>
      <c r="C178" s="135" t="s">
        <v>166</v>
      </c>
      <c r="D178" s="135" t="s">
        <v>138</v>
      </c>
      <c r="E178" s="136" t="s">
        <v>248</v>
      </c>
      <c r="F178" s="137" t="s">
        <v>249</v>
      </c>
      <c r="G178" s="138" t="s">
        <v>208</v>
      </c>
      <c r="H178" s="139">
        <v>10.5</v>
      </c>
      <c r="I178" s="140"/>
      <c r="J178" s="140">
        <f>ROUND(I178*H178,2)</f>
        <v>0</v>
      </c>
      <c r="K178" s="141"/>
      <c r="L178" s="28"/>
      <c r="M178" s="142" t="s">
        <v>1</v>
      </c>
      <c r="N178" s="111" t="s">
        <v>39</v>
      </c>
      <c r="O178" s="143">
        <v>0.70299999999999996</v>
      </c>
      <c r="P178" s="143">
        <f>O178*H178</f>
        <v>7.3815</v>
      </c>
      <c r="Q178" s="143">
        <v>8.6800000000000002E-3</v>
      </c>
      <c r="R178" s="143">
        <f>Q178*H178</f>
        <v>9.1139999999999999E-2</v>
      </c>
      <c r="S178" s="143">
        <v>0</v>
      </c>
      <c r="T178" s="144">
        <f>S178*H178</f>
        <v>0</v>
      </c>
      <c r="AR178" s="145" t="s">
        <v>142</v>
      </c>
      <c r="AT178" s="145" t="s">
        <v>138</v>
      </c>
      <c r="AU178" s="145" t="s">
        <v>84</v>
      </c>
      <c r="AY178" s="16" t="s">
        <v>136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6" t="s">
        <v>82</v>
      </c>
      <c r="BK178" s="146">
        <f>ROUND(I178*H178,2)</f>
        <v>0</v>
      </c>
      <c r="BL178" s="16" t="s">
        <v>142</v>
      </c>
      <c r="BM178" s="145" t="s">
        <v>1114</v>
      </c>
    </row>
    <row r="179" spans="2:65" s="12" customFormat="1">
      <c r="B179" s="147"/>
      <c r="D179" s="148" t="s">
        <v>144</v>
      </c>
      <c r="E179" s="149" t="s">
        <v>1</v>
      </c>
      <c r="F179" s="150" t="s">
        <v>1020</v>
      </c>
      <c r="H179" s="149" t="s">
        <v>1</v>
      </c>
      <c r="L179" s="147"/>
      <c r="M179" s="151"/>
      <c r="T179" s="152"/>
      <c r="AT179" s="149" t="s">
        <v>144</v>
      </c>
      <c r="AU179" s="149" t="s">
        <v>84</v>
      </c>
      <c r="AV179" s="12" t="s">
        <v>82</v>
      </c>
      <c r="AW179" s="12" t="s">
        <v>32</v>
      </c>
      <c r="AX179" s="12" t="s">
        <v>74</v>
      </c>
      <c r="AY179" s="149" t="s">
        <v>136</v>
      </c>
    </row>
    <row r="180" spans="2:65" s="12" customFormat="1">
      <c r="B180" s="147"/>
      <c r="D180" s="148" t="s">
        <v>144</v>
      </c>
      <c r="E180" s="149" t="s">
        <v>1</v>
      </c>
      <c r="F180" s="150" t="s">
        <v>258</v>
      </c>
      <c r="H180" s="149" t="s">
        <v>1</v>
      </c>
      <c r="L180" s="147"/>
      <c r="M180" s="151"/>
      <c r="T180" s="152"/>
      <c r="AT180" s="149" t="s">
        <v>144</v>
      </c>
      <c r="AU180" s="149" t="s">
        <v>84</v>
      </c>
      <c r="AV180" s="12" t="s">
        <v>82</v>
      </c>
      <c r="AW180" s="12" t="s">
        <v>32</v>
      </c>
      <c r="AX180" s="12" t="s">
        <v>74</v>
      </c>
      <c r="AY180" s="149" t="s">
        <v>136</v>
      </c>
    </row>
    <row r="181" spans="2:65" s="13" customFormat="1">
      <c r="B181" s="153"/>
      <c r="D181" s="148" t="s">
        <v>144</v>
      </c>
      <c r="E181" s="154" t="s">
        <v>1</v>
      </c>
      <c r="F181" s="155" t="s">
        <v>1115</v>
      </c>
      <c r="H181" s="156">
        <v>10.5</v>
      </c>
      <c r="L181" s="153"/>
      <c r="M181" s="157"/>
      <c r="T181" s="158"/>
      <c r="AT181" s="154" t="s">
        <v>144</v>
      </c>
      <c r="AU181" s="154" t="s">
        <v>84</v>
      </c>
      <c r="AV181" s="13" t="s">
        <v>84</v>
      </c>
      <c r="AW181" s="13" t="s">
        <v>32</v>
      </c>
      <c r="AX181" s="13" t="s">
        <v>74</v>
      </c>
      <c r="AY181" s="154" t="s">
        <v>136</v>
      </c>
    </row>
    <row r="182" spans="2:65" s="14" customFormat="1">
      <c r="B182" s="159"/>
      <c r="D182" s="148" t="s">
        <v>144</v>
      </c>
      <c r="E182" s="160" t="s">
        <v>1</v>
      </c>
      <c r="F182" s="161" t="s">
        <v>146</v>
      </c>
      <c r="H182" s="162">
        <v>10.5</v>
      </c>
      <c r="L182" s="159"/>
      <c r="M182" s="163"/>
      <c r="T182" s="164"/>
      <c r="AT182" s="160" t="s">
        <v>144</v>
      </c>
      <c r="AU182" s="160" t="s">
        <v>84</v>
      </c>
      <c r="AV182" s="14" t="s">
        <v>142</v>
      </c>
      <c r="AW182" s="14" t="s">
        <v>32</v>
      </c>
      <c r="AX182" s="14" t="s">
        <v>82</v>
      </c>
      <c r="AY182" s="160" t="s">
        <v>136</v>
      </c>
    </row>
    <row r="183" spans="2:65" s="1" customFormat="1" ht="14.4" customHeight="1">
      <c r="B183" s="134"/>
      <c r="C183" s="135" t="s">
        <v>170</v>
      </c>
      <c r="D183" s="135" t="s">
        <v>138</v>
      </c>
      <c r="E183" s="136" t="s">
        <v>253</v>
      </c>
      <c r="F183" s="137" t="s">
        <v>254</v>
      </c>
      <c r="G183" s="138" t="s">
        <v>208</v>
      </c>
      <c r="H183" s="139">
        <v>1.5</v>
      </c>
      <c r="I183" s="140"/>
      <c r="J183" s="140">
        <f>ROUND(I183*H183,2)</f>
        <v>0</v>
      </c>
      <c r="K183" s="141"/>
      <c r="L183" s="28"/>
      <c r="M183" s="142" t="s">
        <v>1</v>
      </c>
      <c r="N183" s="111" t="s">
        <v>39</v>
      </c>
      <c r="O183" s="143">
        <v>0.58099999999999996</v>
      </c>
      <c r="P183" s="143">
        <f>O183*H183</f>
        <v>0.87149999999999994</v>
      </c>
      <c r="Q183" s="143">
        <v>3.6900000000000002E-2</v>
      </c>
      <c r="R183" s="143">
        <f>Q183*H183</f>
        <v>5.5350000000000003E-2</v>
      </c>
      <c r="S183" s="143">
        <v>0</v>
      </c>
      <c r="T183" s="144">
        <f>S183*H183</f>
        <v>0</v>
      </c>
      <c r="AR183" s="145" t="s">
        <v>142</v>
      </c>
      <c r="AT183" s="145" t="s">
        <v>138</v>
      </c>
      <c r="AU183" s="145" t="s">
        <v>84</v>
      </c>
      <c r="AY183" s="16" t="s">
        <v>136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6" t="s">
        <v>82</v>
      </c>
      <c r="BK183" s="146">
        <f>ROUND(I183*H183,2)</f>
        <v>0</v>
      </c>
      <c r="BL183" s="16" t="s">
        <v>142</v>
      </c>
      <c r="BM183" s="145" t="s">
        <v>1116</v>
      </c>
    </row>
    <row r="184" spans="2:65" s="12" customFormat="1">
      <c r="B184" s="147"/>
      <c r="D184" s="148" t="s">
        <v>144</v>
      </c>
      <c r="E184" s="149" t="s">
        <v>1</v>
      </c>
      <c r="F184" s="150" t="s">
        <v>1020</v>
      </c>
      <c r="H184" s="149" t="s">
        <v>1</v>
      </c>
      <c r="L184" s="147"/>
      <c r="M184" s="151"/>
      <c r="T184" s="152"/>
      <c r="AT184" s="149" t="s">
        <v>144</v>
      </c>
      <c r="AU184" s="149" t="s">
        <v>84</v>
      </c>
      <c r="AV184" s="12" t="s">
        <v>82</v>
      </c>
      <c r="AW184" s="12" t="s">
        <v>32</v>
      </c>
      <c r="AX184" s="12" t="s">
        <v>74</v>
      </c>
      <c r="AY184" s="149" t="s">
        <v>136</v>
      </c>
    </row>
    <row r="185" spans="2:65" s="12" customFormat="1">
      <c r="B185" s="147"/>
      <c r="D185" s="148" t="s">
        <v>144</v>
      </c>
      <c r="E185" s="149" t="s">
        <v>1</v>
      </c>
      <c r="F185" s="150" t="s">
        <v>256</v>
      </c>
      <c r="H185" s="149" t="s">
        <v>1</v>
      </c>
      <c r="L185" s="147"/>
      <c r="M185" s="151"/>
      <c r="T185" s="152"/>
      <c r="AT185" s="149" t="s">
        <v>144</v>
      </c>
      <c r="AU185" s="149" t="s">
        <v>84</v>
      </c>
      <c r="AV185" s="12" t="s">
        <v>82</v>
      </c>
      <c r="AW185" s="12" t="s">
        <v>32</v>
      </c>
      <c r="AX185" s="12" t="s">
        <v>74</v>
      </c>
      <c r="AY185" s="149" t="s">
        <v>136</v>
      </c>
    </row>
    <row r="186" spans="2:65" s="13" customFormat="1">
      <c r="B186" s="153"/>
      <c r="D186" s="148" t="s">
        <v>144</v>
      </c>
      <c r="E186" s="154" t="s">
        <v>1</v>
      </c>
      <c r="F186" s="155" t="s">
        <v>1117</v>
      </c>
      <c r="H186" s="156">
        <v>1.5</v>
      </c>
      <c r="L186" s="153"/>
      <c r="M186" s="157"/>
      <c r="T186" s="158"/>
      <c r="AT186" s="154" t="s">
        <v>144</v>
      </c>
      <c r="AU186" s="154" t="s">
        <v>84</v>
      </c>
      <c r="AV186" s="13" t="s">
        <v>84</v>
      </c>
      <c r="AW186" s="13" t="s">
        <v>32</v>
      </c>
      <c r="AX186" s="13" t="s">
        <v>74</v>
      </c>
      <c r="AY186" s="154" t="s">
        <v>136</v>
      </c>
    </row>
    <row r="187" spans="2:65" s="14" customFormat="1">
      <c r="B187" s="159"/>
      <c r="D187" s="148" t="s">
        <v>144</v>
      </c>
      <c r="E187" s="160" t="s">
        <v>1</v>
      </c>
      <c r="F187" s="161" t="s">
        <v>146</v>
      </c>
      <c r="H187" s="162">
        <v>1.5</v>
      </c>
      <c r="L187" s="159"/>
      <c r="M187" s="163"/>
      <c r="T187" s="164"/>
      <c r="AT187" s="160" t="s">
        <v>144</v>
      </c>
      <c r="AU187" s="160" t="s">
        <v>84</v>
      </c>
      <c r="AV187" s="14" t="s">
        <v>142</v>
      </c>
      <c r="AW187" s="14" t="s">
        <v>32</v>
      </c>
      <c r="AX187" s="14" t="s">
        <v>82</v>
      </c>
      <c r="AY187" s="160" t="s">
        <v>136</v>
      </c>
    </row>
    <row r="188" spans="2:65" s="1" customFormat="1" ht="14.4" customHeight="1">
      <c r="B188" s="134"/>
      <c r="C188" s="135" t="s">
        <v>174</v>
      </c>
      <c r="D188" s="135" t="s">
        <v>138</v>
      </c>
      <c r="E188" s="136" t="s">
        <v>1118</v>
      </c>
      <c r="F188" s="137" t="s">
        <v>1119</v>
      </c>
      <c r="G188" s="138" t="s">
        <v>208</v>
      </c>
      <c r="H188" s="139">
        <v>3</v>
      </c>
      <c r="I188" s="140"/>
      <c r="J188" s="140">
        <f>ROUND(I188*H188,2)</f>
        <v>0</v>
      </c>
      <c r="K188" s="141"/>
      <c r="L188" s="28"/>
      <c r="M188" s="142" t="s">
        <v>1</v>
      </c>
      <c r="N188" s="111" t="s">
        <v>39</v>
      </c>
      <c r="O188" s="143">
        <v>1.153</v>
      </c>
      <c r="P188" s="143">
        <f>O188*H188</f>
        <v>3.4590000000000001</v>
      </c>
      <c r="Q188" s="143">
        <v>1.269E-2</v>
      </c>
      <c r="R188" s="143">
        <f>Q188*H188</f>
        <v>3.807E-2</v>
      </c>
      <c r="S188" s="143">
        <v>0</v>
      </c>
      <c r="T188" s="144">
        <f>S188*H188</f>
        <v>0</v>
      </c>
      <c r="AR188" s="145" t="s">
        <v>142</v>
      </c>
      <c r="AT188" s="145" t="s">
        <v>138</v>
      </c>
      <c r="AU188" s="145" t="s">
        <v>84</v>
      </c>
      <c r="AY188" s="16" t="s">
        <v>136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6" t="s">
        <v>82</v>
      </c>
      <c r="BK188" s="146">
        <f>ROUND(I188*H188,2)</f>
        <v>0</v>
      </c>
      <c r="BL188" s="16" t="s">
        <v>142</v>
      </c>
      <c r="BM188" s="145" t="s">
        <v>1120</v>
      </c>
    </row>
    <row r="189" spans="2:65" s="12" customFormat="1">
      <c r="B189" s="147"/>
      <c r="D189" s="148" t="s">
        <v>144</v>
      </c>
      <c r="E189" s="149" t="s">
        <v>1</v>
      </c>
      <c r="F189" s="150" t="s">
        <v>1020</v>
      </c>
      <c r="H189" s="149" t="s">
        <v>1</v>
      </c>
      <c r="L189" s="147"/>
      <c r="M189" s="151"/>
      <c r="T189" s="152"/>
      <c r="AT189" s="149" t="s">
        <v>144</v>
      </c>
      <c r="AU189" s="149" t="s">
        <v>84</v>
      </c>
      <c r="AV189" s="12" t="s">
        <v>82</v>
      </c>
      <c r="AW189" s="12" t="s">
        <v>32</v>
      </c>
      <c r="AX189" s="12" t="s">
        <v>74</v>
      </c>
      <c r="AY189" s="149" t="s">
        <v>136</v>
      </c>
    </row>
    <row r="190" spans="2:65" s="12" customFormat="1">
      <c r="B190" s="147"/>
      <c r="D190" s="148" t="s">
        <v>144</v>
      </c>
      <c r="E190" s="149" t="s">
        <v>1</v>
      </c>
      <c r="F190" s="150" t="s">
        <v>1121</v>
      </c>
      <c r="H190" s="149" t="s">
        <v>1</v>
      </c>
      <c r="L190" s="147"/>
      <c r="M190" s="151"/>
      <c r="T190" s="152"/>
      <c r="AT190" s="149" t="s">
        <v>144</v>
      </c>
      <c r="AU190" s="149" t="s">
        <v>84</v>
      </c>
      <c r="AV190" s="12" t="s">
        <v>82</v>
      </c>
      <c r="AW190" s="12" t="s">
        <v>32</v>
      </c>
      <c r="AX190" s="12" t="s">
        <v>74</v>
      </c>
      <c r="AY190" s="149" t="s">
        <v>136</v>
      </c>
    </row>
    <row r="191" spans="2:65" s="13" customFormat="1">
      <c r="B191" s="153"/>
      <c r="D191" s="148" t="s">
        <v>144</v>
      </c>
      <c r="E191" s="154" t="s">
        <v>1</v>
      </c>
      <c r="F191" s="155" t="s">
        <v>1122</v>
      </c>
      <c r="H191" s="156">
        <v>3</v>
      </c>
      <c r="L191" s="153"/>
      <c r="M191" s="157"/>
      <c r="T191" s="158"/>
      <c r="AT191" s="154" t="s">
        <v>144</v>
      </c>
      <c r="AU191" s="154" t="s">
        <v>84</v>
      </c>
      <c r="AV191" s="13" t="s">
        <v>84</v>
      </c>
      <c r="AW191" s="13" t="s">
        <v>32</v>
      </c>
      <c r="AX191" s="13" t="s">
        <v>74</v>
      </c>
      <c r="AY191" s="154" t="s">
        <v>136</v>
      </c>
    </row>
    <row r="192" spans="2:65" s="14" customFormat="1">
      <c r="B192" s="159"/>
      <c r="D192" s="148" t="s">
        <v>144</v>
      </c>
      <c r="E192" s="160" t="s">
        <v>1</v>
      </c>
      <c r="F192" s="161" t="s">
        <v>146</v>
      </c>
      <c r="H192" s="162">
        <v>3</v>
      </c>
      <c r="L192" s="159"/>
      <c r="M192" s="163"/>
      <c r="T192" s="164"/>
      <c r="AT192" s="160" t="s">
        <v>144</v>
      </c>
      <c r="AU192" s="160" t="s">
        <v>84</v>
      </c>
      <c r="AV192" s="14" t="s">
        <v>142</v>
      </c>
      <c r="AW192" s="14" t="s">
        <v>32</v>
      </c>
      <c r="AX192" s="14" t="s">
        <v>82</v>
      </c>
      <c r="AY192" s="160" t="s">
        <v>136</v>
      </c>
    </row>
    <row r="193" spans="2:65" s="1" customFormat="1" ht="14.4" customHeight="1">
      <c r="B193" s="134"/>
      <c r="C193" s="135" t="s">
        <v>178</v>
      </c>
      <c r="D193" s="135" t="s">
        <v>138</v>
      </c>
      <c r="E193" s="136" t="s">
        <v>261</v>
      </c>
      <c r="F193" s="137" t="s">
        <v>262</v>
      </c>
      <c r="G193" s="138" t="s">
        <v>208</v>
      </c>
      <c r="H193" s="139">
        <v>10.5</v>
      </c>
      <c r="I193" s="140"/>
      <c r="J193" s="140">
        <f>ROUND(I193*H193,2)</f>
        <v>0</v>
      </c>
      <c r="K193" s="141"/>
      <c r="L193" s="28"/>
      <c r="M193" s="142" t="s">
        <v>1</v>
      </c>
      <c r="N193" s="111" t="s">
        <v>39</v>
      </c>
      <c r="O193" s="143">
        <v>0.753</v>
      </c>
      <c r="P193" s="143">
        <f>O193*H193</f>
        <v>7.9065000000000003</v>
      </c>
      <c r="Q193" s="143">
        <v>6.053E-2</v>
      </c>
      <c r="R193" s="143">
        <f>Q193*H193</f>
        <v>0.63556500000000005</v>
      </c>
      <c r="S193" s="143">
        <v>0</v>
      </c>
      <c r="T193" s="144">
        <f>S193*H193</f>
        <v>0</v>
      </c>
      <c r="AR193" s="145" t="s">
        <v>142</v>
      </c>
      <c r="AT193" s="145" t="s">
        <v>138</v>
      </c>
      <c r="AU193" s="145" t="s">
        <v>84</v>
      </c>
      <c r="AY193" s="16" t="s">
        <v>136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6" t="s">
        <v>82</v>
      </c>
      <c r="BK193" s="146">
        <f>ROUND(I193*H193,2)</f>
        <v>0</v>
      </c>
      <c r="BL193" s="16" t="s">
        <v>142</v>
      </c>
      <c r="BM193" s="145" t="s">
        <v>1123</v>
      </c>
    </row>
    <row r="194" spans="2:65" s="12" customFormat="1">
      <c r="B194" s="147"/>
      <c r="D194" s="148" t="s">
        <v>144</v>
      </c>
      <c r="E194" s="149" t="s">
        <v>1</v>
      </c>
      <c r="F194" s="150" t="s">
        <v>1020</v>
      </c>
      <c r="H194" s="149" t="s">
        <v>1</v>
      </c>
      <c r="L194" s="147"/>
      <c r="M194" s="151"/>
      <c r="T194" s="152"/>
      <c r="AT194" s="149" t="s">
        <v>144</v>
      </c>
      <c r="AU194" s="149" t="s">
        <v>84</v>
      </c>
      <c r="AV194" s="12" t="s">
        <v>82</v>
      </c>
      <c r="AW194" s="12" t="s">
        <v>32</v>
      </c>
      <c r="AX194" s="12" t="s">
        <v>74</v>
      </c>
      <c r="AY194" s="149" t="s">
        <v>136</v>
      </c>
    </row>
    <row r="195" spans="2:65" s="12" customFormat="1">
      <c r="B195" s="147"/>
      <c r="D195" s="148" t="s">
        <v>144</v>
      </c>
      <c r="E195" s="149" t="s">
        <v>1</v>
      </c>
      <c r="F195" s="150" t="s">
        <v>264</v>
      </c>
      <c r="H195" s="149" t="s">
        <v>1</v>
      </c>
      <c r="L195" s="147"/>
      <c r="M195" s="151"/>
      <c r="T195" s="152"/>
      <c r="AT195" s="149" t="s">
        <v>144</v>
      </c>
      <c r="AU195" s="149" t="s">
        <v>84</v>
      </c>
      <c r="AV195" s="12" t="s">
        <v>82</v>
      </c>
      <c r="AW195" s="12" t="s">
        <v>32</v>
      </c>
      <c r="AX195" s="12" t="s">
        <v>74</v>
      </c>
      <c r="AY195" s="149" t="s">
        <v>136</v>
      </c>
    </row>
    <row r="196" spans="2:65" s="13" customFormat="1">
      <c r="B196" s="153"/>
      <c r="D196" s="148" t="s">
        <v>144</v>
      </c>
      <c r="E196" s="154" t="s">
        <v>1</v>
      </c>
      <c r="F196" s="155" t="s">
        <v>1115</v>
      </c>
      <c r="H196" s="156">
        <v>10.5</v>
      </c>
      <c r="L196" s="153"/>
      <c r="M196" s="157"/>
      <c r="T196" s="158"/>
      <c r="AT196" s="154" t="s">
        <v>144</v>
      </c>
      <c r="AU196" s="154" t="s">
        <v>84</v>
      </c>
      <c r="AV196" s="13" t="s">
        <v>84</v>
      </c>
      <c r="AW196" s="13" t="s">
        <v>32</v>
      </c>
      <c r="AX196" s="13" t="s">
        <v>74</v>
      </c>
      <c r="AY196" s="154" t="s">
        <v>136</v>
      </c>
    </row>
    <row r="197" spans="2:65" s="14" customFormat="1">
      <c r="B197" s="159"/>
      <c r="D197" s="148" t="s">
        <v>144</v>
      </c>
      <c r="E197" s="160" t="s">
        <v>1</v>
      </c>
      <c r="F197" s="161" t="s">
        <v>146</v>
      </c>
      <c r="H197" s="162">
        <v>10.5</v>
      </c>
      <c r="L197" s="159"/>
      <c r="M197" s="163"/>
      <c r="T197" s="164"/>
      <c r="AT197" s="160" t="s">
        <v>144</v>
      </c>
      <c r="AU197" s="160" t="s">
        <v>84</v>
      </c>
      <c r="AV197" s="14" t="s">
        <v>142</v>
      </c>
      <c r="AW197" s="14" t="s">
        <v>32</v>
      </c>
      <c r="AX197" s="14" t="s">
        <v>82</v>
      </c>
      <c r="AY197" s="160" t="s">
        <v>136</v>
      </c>
    </row>
    <row r="198" spans="2:65" s="1" customFormat="1" ht="14.4" customHeight="1">
      <c r="B198" s="134"/>
      <c r="C198" s="135" t="s">
        <v>182</v>
      </c>
      <c r="D198" s="135" t="s">
        <v>138</v>
      </c>
      <c r="E198" s="136" t="s">
        <v>267</v>
      </c>
      <c r="F198" s="137" t="s">
        <v>268</v>
      </c>
      <c r="G198" s="138" t="s">
        <v>185</v>
      </c>
      <c r="H198" s="139">
        <v>140.19999999999999</v>
      </c>
      <c r="I198" s="140"/>
      <c r="J198" s="140">
        <f>ROUND(I198*H198,2)</f>
        <v>0</v>
      </c>
      <c r="K198" s="141"/>
      <c r="L198" s="28"/>
      <c r="M198" s="142" t="s">
        <v>1</v>
      </c>
      <c r="N198" s="111" t="s">
        <v>39</v>
      </c>
      <c r="O198" s="143">
        <v>2.5999999999999999E-2</v>
      </c>
      <c r="P198" s="143">
        <f>O198*H198</f>
        <v>3.6451999999999996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142</v>
      </c>
      <c r="AT198" s="145" t="s">
        <v>138</v>
      </c>
      <c r="AU198" s="145" t="s">
        <v>84</v>
      </c>
      <c r="AY198" s="16" t="s">
        <v>136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6" t="s">
        <v>82</v>
      </c>
      <c r="BK198" s="146">
        <f>ROUND(I198*H198,2)</f>
        <v>0</v>
      </c>
      <c r="BL198" s="16" t="s">
        <v>142</v>
      </c>
      <c r="BM198" s="145" t="s">
        <v>1124</v>
      </c>
    </row>
    <row r="199" spans="2:65" s="12" customFormat="1">
      <c r="B199" s="147"/>
      <c r="D199" s="148" t="s">
        <v>144</v>
      </c>
      <c r="E199" s="149" t="s">
        <v>1</v>
      </c>
      <c r="F199" s="150" t="s">
        <v>1020</v>
      </c>
      <c r="H199" s="149" t="s">
        <v>1</v>
      </c>
      <c r="L199" s="147"/>
      <c r="M199" s="151"/>
      <c r="T199" s="152"/>
      <c r="AT199" s="149" t="s">
        <v>144</v>
      </c>
      <c r="AU199" s="149" t="s">
        <v>84</v>
      </c>
      <c r="AV199" s="12" t="s">
        <v>82</v>
      </c>
      <c r="AW199" s="12" t="s">
        <v>32</v>
      </c>
      <c r="AX199" s="12" t="s">
        <v>74</v>
      </c>
      <c r="AY199" s="149" t="s">
        <v>136</v>
      </c>
    </row>
    <row r="200" spans="2:65" s="12" customFormat="1">
      <c r="B200" s="147"/>
      <c r="D200" s="148" t="s">
        <v>144</v>
      </c>
      <c r="E200" s="149" t="s">
        <v>1</v>
      </c>
      <c r="F200" s="150" t="s">
        <v>190</v>
      </c>
      <c r="H200" s="149" t="s">
        <v>1</v>
      </c>
      <c r="L200" s="147"/>
      <c r="M200" s="151"/>
      <c r="T200" s="152"/>
      <c r="AT200" s="149" t="s">
        <v>144</v>
      </c>
      <c r="AU200" s="149" t="s">
        <v>84</v>
      </c>
      <c r="AV200" s="12" t="s">
        <v>82</v>
      </c>
      <c r="AW200" s="12" t="s">
        <v>32</v>
      </c>
      <c r="AX200" s="12" t="s">
        <v>74</v>
      </c>
      <c r="AY200" s="149" t="s">
        <v>136</v>
      </c>
    </row>
    <row r="201" spans="2:65" s="13" customFormat="1">
      <c r="B201" s="153"/>
      <c r="D201" s="148" t="s">
        <v>144</v>
      </c>
      <c r="E201" s="154" t="s">
        <v>1</v>
      </c>
      <c r="F201" s="155" t="s">
        <v>1125</v>
      </c>
      <c r="H201" s="156">
        <v>91.2</v>
      </c>
      <c r="L201" s="153"/>
      <c r="M201" s="157"/>
      <c r="T201" s="158"/>
      <c r="AT201" s="154" t="s">
        <v>144</v>
      </c>
      <c r="AU201" s="154" t="s">
        <v>84</v>
      </c>
      <c r="AV201" s="13" t="s">
        <v>84</v>
      </c>
      <c r="AW201" s="13" t="s">
        <v>32</v>
      </c>
      <c r="AX201" s="13" t="s">
        <v>74</v>
      </c>
      <c r="AY201" s="154" t="s">
        <v>136</v>
      </c>
    </row>
    <row r="202" spans="2:65" s="13" customFormat="1">
      <c r="B202" s="153"/>
      <c r="D202" s="148" t="s">
        <v>144</v>
      </c>
      <c r="E202" s="154" t="s">
        <v>1</v>
      </c>
      <c r="F202" s="155" t="s">
        <v>1126</v>
      </c>
      <c r="H202" s="156">
        <v>29</v>
      </c>
      <c r="L202" s="153"/>
      <c r="M202" s="157"/>
      <c r="T202" s="158"/>
      <c r="AT202" s="154" t="s">
        <v>144</v>
      </c>
      <c r="AU202" s="154" t="s">
        <v>84</v>
      </c>
      <c r="AV202" s="13" t="s">
        <v>84</v>
      </c>
      <c r="AW202" s="13" t="s">
        <v>32</v>
      </c>
      <c r="AX202" s="13" t="s">
        <v>74</v>
      </c>
      <c r="AY202" s="154" t="s">
        <v>136</v>
      </c>
    </row>
    <row r="203" spans="2:65" s="12" customFormat="1">
      <c r="B203" s="147"/>
      <c r="D203" s="148" t="s">
        <v>144</v>
      </c>
      <c r="E203" s="149" t="s">
        <v>1</v>
      </c>
      <c r="F203" s="150" t="s">
        <v>188</v>
      </c>
      <c r="H203" s="149" t="s">
        <v>1</v>
      </c>
      <c r="L203" s="147"/>
      <c r="M203" s="151"/>
      <c r="T203" s="152"/>
      <c r="AT203" s="149" t="s">
        <v>144</v>
      </c>
      <c r="AU203" s="149" t="s">
        <v>84</v>
      </c>
      <c r="AV203" s="12" t="s">
        <v>82</v>
      </c>
      <c r="AW203" s="12" t="s">
        <v>32</v>
      </c>
      <c r="AX203" s="12" t="s">
        <v>74</v>
      </c>
      <c r="AY203" s="149" t="s">
        <v>136</v>
      </c>
    </row>
    <row r="204" spans="2:65" s="12" customFormat="1">
      <c r="B204" s="147"/>
      <c r="D204" s="148" t="s">
        <v>144</v>
      </c>
      <c r="E204" s="149" t="s">
        <v>1</v>
      </c>
      <c r="F204" s="150" t="s">
        <v>1127</v>
      </c>
      <c r="H204" s="149" t="s">
        <v>1</v>
      </c>
      <c r="L204" s="147"/>
      <c r="M204" s="151"/>
      <c r="T204" s="152"/>
      <c r="AT204" s="149" t="s">
        <v>144</v>
      </c>
      <c r="AU204" s="149" t="s">
        <v>84</v>
      </c>
      <c r="AV204" s="12" t="s">
        <v>82</v>
      </c>
      <c r="AW204" s="12" t="s">
        <v>32</v>
      </c>
      <c r="AX204" s="12" t="s">
        <v>74</v>
      </c>
      <c r="AY204" s="149" t="s">
        <v>136</v>
      </c>
    </row>
    <row r="205" spans="2:65" s="13" customFormat="1">
      <c r="B205" s="153"/>
      <c r="D205" s="148" t="s">
        <v>144</v>
      </c>
      <c r="E205" s="154" t="s">
        <v>1</v>
      </c>
      <c r="F205" s="155" t="s">
        <v>1104</v>
      </c>
      <c r="H205" s="156">
        <v>4</v>
      </c>
      <c r="L205" s="153"/>
      <c r="M205" s="157"/>
      <c r="T205" s="158"/>
      <c r="AT205" s="154" t="s">
        <v>144</v>
      </c>
      <c r="AU205" s="154" t="s">
        <v>84</v>
      </c>
      <c r="AV205" s="13" t="s">
        <v>84</v>
      </c>
      <c r="AW205" s="13" t="s">
        <v>32</v>
      </c>
      <c r="AX205" s="13" t="s">
        <v>74</v>
      </c>
      <c r="AY205" s="154" t="s">
        <v>136</v>
      </c>
    </row>
    <row r="206" spans="2:65" s="12" customFormat="1">
      <c r="B206" s="147"/>
      <c r="D206" s="148" t="s">
        <v>144</v>
      </c>
      <c r="E206" s="149" t="s">
        <v>1</v>
      </c>
      <c r="F206" s="150" t="s">
        <v>1128</v>
      </c>
      <c r="H206" s="149" t="s">
        <v>1</v>
      </c>
      <c r="L206" s="147"/>
      <c r="M206" s="151"/>
      <c r="T206" s="152"/>
      <c r="AT206" s="149" t="s">
        <v>144</v>
      </c>
      <c r="AU206" s="149" t="s">
        <v>84</v>
      </c>
      <c r="AV206" s="12" t="s">
        <v>82</v>
      </c>
      <c r="AW206" s="12" t="s">
        <v>32</v>
      </c>
      <c r="AX206" s="12" t="s">
        <v>74</v>
      </c>
      <c r="AY206" s="149" t="s">
        <v>136</v>
      </c>
    </row>
    <row r="207" spans="2:65" s="13" customFormat="1">
      <c r="B207" s="153"/>
      <c r="D207" s="148" t="s">
        <v>144</v>
      </c>
      <c r="E207" s="154" t="s">
        <v>1</v>
      </c>
      <c r="F207" s="155" t="s">
        <v>196</v>
      </c>
      <c r="H207" s="156">
        <v>8</v>
      </c>
      <c r="L207" s="153"/>
      <c r="M207" s="157"/>
      <c r="T207" s="158"/>
      <c r="AT207" s="154" t="s">
        <v>144</v>
      </c>
      <c r="AU207" s="154" t="s">
        <v>84</v>
      </c>
      <c r="AV207" s="13" t="s">
        <v>84</v>
      </c>
      <c r="AW207" s="13" t="s">
        <v>32</v>
      </c>
      <c r="AX207" s="13" t="s">
        <v>74</v>
      </c>
      <c r="AY207" s="154" t="s">
        <v>136</v>
      </c>
    </row>
    <row r="208" spans="2:65" s="12" customFormat="1">
      <c r="B208" s="147"/>
      <c r="D208" s="148" t="s">
        <v>144</v>
      </c>
      <c r="E208" s="149" t="s">
        <v>1</v>
      </c>
      <c r="F208" s="150" t="s">
        <v>1129</v>
      </c>
      <c r="H208" s="149" t="s">
        <v>1</v>
      </c>
      <c r="L208" s="147"/>
      <c r="M208" s="151"/>
      <c r="T208" s="152"/>
      <c r="AT208" s="149" t="s">
        <v>144</v>
      </c>
      <c r="AU208" s="149" t="s">
        <v>84</v>
      </c>
      <c r="AV208" s="12" t="s">
        <v>82</v>
      </c>
      <c r="AW208" s="12" t="s">
        <v>32</v>
      </c>
      <c r="AX208" s="12" t="s">
        <v>74</v>
      </c>
      <c r="AY208" s="149" t="s">
        <v>136</v>
      </c>
    </row>
    <row r="209" spans="2:65" s="13" customFormat="1">
      <c r="B209" s="153"/>
      <c r="D209" s="148" t="s">
        <v>144</v>
      </c>
      <c r="E209" s="154" t="s">
        <v>1</v>
      </c>
      <c r="F209" s="155" t="s">
        <v>196</v>
      </c>
      <c r="H209" s="156">
        <v>8</v>
      </c>
      <c r="L209" s="153"/>
      <c r="M209" s="157"/>
      <c r="T209" s="158"/>
      <c r="AT209" s="154" t="s">
        <v>144</v>
      </c>
      <c r="AU209" s="154" t="s">
        <v>84</v>
      </c>
      <c r="AV209" s="13" t="s">
        <v>84</v>
      </c>
      <c r="AW209" s="13" t="s">
        <v>32</v>
      </c>
      <c r="AX209" s="13" t="s">
        <v>74</v>
      </c>
      <c r="AY209" s="154" t="s">
        <v>136</v>
      </c>
    </row>
    <row r="210" spans="2:65" s="14" customFormat="1">
      <c r="B210" s="159"/>
      <c r="D210" s="148" t="s">
        <v>144</v>
      </c>
      <c r="E210" s="160" t="s">
        <v>1</v>
      </c>
      <c r="F210" s="161" t="s">
        <v>146</v>
      </c>
      <c r="H210" s="162">
        <v>140.19999999999999</v>
      </c>
      <c r="L210" s="159"/>
      <c r="M210" s="163"/>
      <c r="T210" s="164"/>
      <c r="AT210" s="160" t="s">
        <v>144</v>
      </c>
      <c r="AU210" s="160" t="s">
        <v>84</v>
      </c>
      <c r="AV210" s="14" t="s">
        <v>142</v>
      </c>
      <c r="AW210" s="14" t="s">
        <v>32</v>
      </c>
      <c r="AX210" s="14" t="s">
        <v>82</v>
      </c>
      <c r="AY210" s="160" t="s">
        <v>136</v>
      </c>
    </row>
    <row r="211" spans="2:65" s="1" customFormat="1" ht="14.4" customHeight="1">
      <c r="B211" s="134"/>
      <c r="C211" s="135" t="s">
        <v>8</v>
      </c>
      <c r="D211" s="135" t="s">
        <v>138</v>
      </c>
      <c r="E211" s="136" t="s">
        <v>1130</v>
      </c>
      <c r="F211" s="137" t="s">
        <v>1131</v>
      </c>
      <c r="G211" s="138" t="s">
        <v>277</v>
      </c>
      <c r="H211" s="139">
        <v>37.119999999999997</v>
      </c>
      <c r="I211" s="140"/>
      <c r="J211" s="140">
        <f>ROUND(I211*H211,2)</f>
        <v>0</v>
      </c>
      <c r="K211" s="141"/>
      <c r="L211" s="28"/>
      <c r="M211" s="142" t="s">
        <v>1</v>
      </c>
      <c r="N211" s="111" t="s">
        <v>39</v>
      </c>
      <c r="O211" s="143">
        <v>0.96799999999999997</v>
      </c>
      <c r="P211" s="143">
        <f>O211*H211</f>
        <v>35.932159999999996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142</v>
      </c>
      <c r="AT211" s="145" t="s">
        <v>138</v>
      </c>
      <c r="AU211" s="145" t="s">
        <v>84</v>
      </c>
      <c r="AY211" s="16" t="s">
        <v>136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6" t="s">
        <v>82</v>
      </c>
      <c r="BK211" s="146">
        <f>ROUND(I211*H211,2)</f>
        <v>0</v>
      </c>
      <c r="BL211" s="16" t="s">
        <v>142</v>
      </c>
      <c r="BM211" s="145" t="s">
        <v>1132</v>
      </c>
    </row>
    <row r="212" spans="2:65" s="12" customFormat="1">
      <c r="B212" s="147"/>
      <c r="D212" s="148" t="s">
        <v>144</v>
      </c>
      <c r="E212" s="149" t="s">
        <v>1</v>
      </c>
      <c r="F212" s="150" t="s">
        <v>1020</v>
      </c>
      <c r="H212" s="149" t="s">
        <v>1</v>
      </c>
      <c r="L212" s="147"/>
      <c r="M212" s="151"/>
      <c r="T212" s="152"/>
      <c r="AT212" s="149" t="s">
        <v>144</v>
      </c>
      <c r="AU212" s="149" t="s">
        <v>84</v>
      </c>
      <c r="AV212" s="12" t="s">
        <v>82</v>
      </c>
      <c r="AW212" s="12" t="s">
        <v>32</v>
      </c>
      <c r="AX212" s="12" t="s">
        <v>74</v>
      </c>
      <c r="AY212" s="149" t="s">
        <v>136</v>
      </c>
    </row>
    <row r="213" spans="2:65" s="12" customFormat="1">
      <c r="B213" s="147"/>
      <c r="D213" s="148" t="s">
        <v>144</v>
      </c>
      <c r="E213" s="149" t="s">
        <v>1</v>
      </c>
      <c r="F213" s="150" t="s">
        <v>1133</v>
      </c>
      <c r="H213" s="149" t="s">
        <v>1</v>
      </c>
      <c r="L213" s="147"/>
      <c r="M213" s="151"/>
      <c r="T213" s="152"/>
      <c r="AT213" s="149" t="s">
        <v>144</v>
      </c>
      <c r="AU213" s="149" t="s">
        <v>84</v>
      </c>
      <c r="AV213" s="12" t="s">
        <v>82</v>
      </c>
      <c r="AW213" s="12" t="s">
        <v>32</v>
      </c>
      <c r="AX213" s="12" t="s">
        <v>74</v>
      </c>
      <c r="AY213" s="149" t="s">
        <v>136</v>
      </c>
    </row>
    <row r="214" spans="2:65" s="12" customFormat="1">
      <c r="B214" s="147"/>
      <c r="D214" s="148" t="s">
        <v>144</v>
      </c>
      <c r="E214" s="149" t="s">
        <v>1</v>
      </c>
      <c r="F214" s="150" t="s">
        <v>292</v>
      </c>
      <c r="H214" s="149" t="s">
        <v>1</v>
      </c>
      <c r="L214" s="147"/>
      <c r="M214" s="151"/>
      <c r="T214" s="152"/>
      <c r="AT214" s="149" t="s">
        <v>144</v>
      </c>
      <c r="AU214" s="149" t="s">
        <v>84</v>
      </c>
      <c r="AV214" s="12" t="s">
        <v>82</v>
      </c>
      <c r="AW214" s="12" t="s">
        <v>32</v>
      </c>
      <c r="AX214" s="12" t="s">
        <v>74</v>
      </c>
      <c r="AY214" s="149" t="s">
        <v>136</v>
      </c>
    </row>
    <row r="215" spans="2:65" s="12" customFormat="1">
      <c r="B215" s="147"/>
      <c r="D215" s="148" t="s">
        <v>144</v>
      </c>
      <c r="E215" s="149" t="s">
        <v>1</v>
      </c>
      <c r="F215" s="150" t="s">
        <v>188</v>
      </c>
      <c r="H215" s="149" t="s">
        <v>1</v>
      </c>
      <c r="L215" s="147"/>
      <c r="M215" s="151"/>
      <c r="T215" s="152"/>
      <c r="AT215" s="149" t="s">
        <v>144</v>
      </c>
      <c r="AU215" s="149" t="s">
        <v>84</v>
      </c>
      <c r="AV215" s="12" t="s">
        <v>82</v>
      </c>
      <c r="AW215" s="12" t="s">
        <v>32</v>
      </c>
      <c r="AX215" s="12" t="s">
        <v>74</v>
      </c>
      <c r="AY215" s="149" t="s">
        <v>136</v>
      </c>
    </row>
    <row r="216" spans="2:65" s="12" customFormat="1">
      <c r="B216" s="147"/>
      <c r="D216" s="148" t="s">
        <v>144</v>
      </c>
      <c r="E216" s="149" t="s">
        <v>1</v>
      </c>
      <c r="F216" s="150" t="s">
        <v>293</v>
      </c>
      <c r="H216" s="149" t="s">
        <v>1</v>
      </c>
      <c r="L216" s="147"/>
      <c r="M216" s="151"/>
      <c r="T216" s="152"/>
      <c r="AT216" s="149" t="s">
        <v>144</v>
      </c>
      <c r="AU216" s="149" t="s">
        <v>84</v>
      </c>
      <c r="AV216" s="12" t="s">
        <v>82</v>
      </c>
      <c r="AW216" s="12" t="s">
        <v>32</v>
      </c>
      <c r="AX216" s="12" t="s">
        <v>74</v>
      </c>
      <c r="AY216" s="149" t="s">
        <v>136</v>
      </c>
    </row>
    <row r="217" spans="2:65" s="12" customFormat="1">
      <c r="B217" s="147"/>
      <c r="D217" s="148" t="s">
        <v>144</v>
      </c>
      <c r="E217" s="149" t="s">
        <v>1</v>
      </c>
      <c r="F217" s="150" t="s">
        <v>1127</v>
      </c>
      <c r="H217" s="149" t="s">
        <v>1</v>
      </c>
      <c r="L217" s="147"/>
      <c r="M217" s="151"/>
      <c r="T217" s="152"/>
      <c r="AT217" s="149" t="s">
        <v>144</v>
      </c>
      <c r="AU217" s="149" t="s">
        <v>84</v>
      </c>
      <c r="AV217" s="12" t="s">
        <v>82</v>
      </c>
      <c r="AW217" s="12" t="s">
        <v>32</v>
      </c>
      <c r="AX217" s="12" t="s">
        <v>74</v>
      </c>
      <c r="AY217" s="149" t="s">
        <v>136</v>
      </c>
    </row>
    <row r="218" spans="2:65" s="13" customFormat="1">
      <c r="B218" s="153"/>
      <c r="D218" s="148" t="s">
        <v>144</v>
      </c>
      <c r="E218" s="154" t="s">
        <v>1</v>
      </c>
      <c r="F218" s="155" t="s">
        <v>1134</v>
      </c>
      <c r="H218" s="156">
        <v>5.7600000000000007</v>
      </c>
      <c r="L218" s="153"/>
      <c r="M218" s="157"/>
      <c r="T218" s="158"/>
      <c r="AT218" s="154" t="s">
        <v>144</v>
      </c>
      <c r="AU218" s="154" t="s">
        <v>84</v>
      </c>
      <c r="AV218" s="13" t="s">
        <v>84</v>
      </c>
      <c r="AW218" s="13" t="s">
        <v>32</v>
      </c>
      <c r="AX218" s="13" t="s">
        <v>74</v>
      </c>
      <c r="AY218" s="154" t="s">
        <v>136</v>
      </c>
    </row>
    <row r="219" spans="2:65" s="12" customFormat="1">
      <c r="B219" s="147"/>
      <c r="D219" s="148" t="s">
        <v>144</v>
      </c>
      <c r="E219" s="149" t="s">
        <v>1</v>
      </c>
      <c r="F219" s="150" t="s">
        <v>1128</v>
      </c>
      <c r="H219" s="149" t="s">
        <v>1</v>
      </c>
      <c r="L219" s="147"/>
      <c r="M219" s="151"/>
      <c r="T219" s="152"/>
      <c r="AT219" s="149" t="s">
        <v>144</v>
      </c>
      <c r="AU219" s="149" t="s">
        <v>84</v>
      </c>
      <c r="AV219" s="12" t="s">
        <v>82</v>
      </c>
      <c r="AW219" s="12" t="s">
        <v>32</v>
      </c>
      <c r="AX219" s="12" t="s">
        <v>74</v>
      </c>
      <c r="AY219" s="149" t="s">
        <v>136</v>
      </c>
    </row>
    <row r="220" spans="2:65" s="13" customFormat="1">
      <c r="B220" s="153"/>
      <c r="D220" s="148" t="s">
        <v>144</v>
      </c>
      <c r="E220" s="154" t="s">
        <v>1</v>
      </c>
      <c r="F220" s="155" t="s">
        <v>1135</v>
      </c>
      <c r="H220" s="156">
        <v>6.080000000000001</v>
      </c>
      <c r="L220" s="153"/>
      <c r="M220" s="157"/>
      <c r="T220" s="158"/>
      <c r="AT220" s="154" t="s">
        <v>144</v>
      </c>
      <c r="AU220" s="154" t="s">
        <v>84</v>
      </c>
      <c r="AV220" s="13" t="s">
        <v>84</v>
      </c>
      <c r="AW220" s="13" t="s">
        <v>32</v>
      </c>
      <c r="AX220" s="13" t="s">
        <v>74</v>
      </c>
      <c r="AY220" s="154" t="s">
        <v>136</v>
      </c>
    </row>
    <row r="221" spans="2:65" s="13" customFormat="1">
      <c r="B221" s="153"/>
      <c r="D221" s="148" t="s">
        <v>144</v>
      </c>
      <c r="E221" s="154" t="s">
        <v>1</v>
      </c>
      <c r="F221" s="155" t="s">
        <v>1136</v>
      </c>
      <c r="H221" s="156">
        <v>8.6399999999999988</v>
      </c>
      <c r="L221" s="153"/>
      <c r="M221" s="157"/>
      <c r="T221" s="158"/>
      <c r="AT221" s="154" t="s">
        <v>144</v>
      </c>
      <c r="AU221" s="154" t="s">
        <v>84</v>
      </c>
      <c r="AV221" s="13" t="s">
        <v>84</v>
      </c>
      <c r="AW221" s="13" t="s">
        <v>32</v>
      </c>
      <c r="AX221" s="13" t="s">
        <v>74</v>
      </c>
      <c r="AY221" s="154" t="s">
        <v>136</v>
      </c>
    </row>
    <row r="222" spans="2:65" s="12" customFormat="1">
      <c r="B222" s="147"/>
      <c r="D222" s="148" t="s">
        <v>144</v>
      </c>
      <c r="E222" s="149" t="s">
        <v>1</v>
      </c>
      <c r="F222" s="150" t="s">
        <v>1129</v>
      </c>
      <c r="H222" s="149" t="s">
        <v>1</v>
      </c>
      <c r="L222" s="147"/>
      <c r="M222" s="151"/>
      <c r="T222" s="152"/>
      <c r="AT222" s="149" t="s">
        <v>144</v>
      </c>
      <c r="AU222" s="149" t="s">
        <v>84</v>
      </c>
      <c r="AV222" s="12" t="s">
        <v>82</v>
      </c>
      <c r="AW222" s="12" t="s">
        <v>32</v>
      </c>
      <c r="AX222" s="12" t="s">
        <v>74</v>
      </c>
      <c r="AY222" s="149" t="s">
        <v>136</v>
      </c>
    </row>
    <row r="223" spans="2:65" s="13" customFormat="1">
      <c r="B223" s="153"/>
      <c r="D223" s="148" t="s">
        <v>144</v>
      </c>
      <c r="E223" s="154" t="s">
        <v>1</v>
      </c>
      <c r="F223" s="155" t="s">
        <v>1137</v>
      </c>
      <c r="H223" s="156">
        <v>5.44</v>
      </c>
      <c r="L223" s="153"/>
      <c r="M223" s="157"/>
      <c r="T223" s="158"/>
      <c r="AT223" s="154" t="s">
        <v>144</v>
      </c>
      <c r="AU223" s="154" t="s">
        <v>84</v>
      </c>
      <c r="AV223" s="13" t="s">
        <v>84</v>
      </c>
      <c r="AW223" s="13" t="s">
        <v>32</v>
      </c>
      <c r="AX223" s="13" t="s">
        <v>74</v>
      </c>
      <c r="AY223" s="154" t="s">
        <v>136</v>
      </c>
    </row>
    <row r="224" spans="2:65" s="13" customFormat="1">
      <c r="B224" s="153"/>
      <c r="D224" s="148" t="s">
        <v>144</v>
      </c>
      <c r="E224" s="154" t="s">
        <v>1</v>
      </c>
      <c r="F224" s="155" t="s">
        <v>1138</v>
      </c>
      <c r="H224" s="156">
        <v>7.0399999999999991</v>
      </c>
      <c r="L224" s="153"/>
      <c r="M224" s="157"/>
      <c r="T224" s="158"/>
      <c r="AT224" s="154" t="s">
        <v>144</v>
      </c>
      <c r="AU224" s="154" t="s">
        <v>84</v>
      </c>
      <c r="AV224" s="13" t="s">
        <v>84</v>
      </c>
      <c r="AW224" s="13" t="s">
        <v>32</v>
      </c>
      <c r="AX224" s="13" t="s">
        <v>74</v>
      </c>
      <c r="AY224" s="154" t="s">
        <v>136</v>
      </c>
    </row>
    <row r="225" spans="2:65" s="12" customFormat="1">
      <c r="B225" s="147"/>
      <c r="D225" s="148" t="s">
        <v>144</v>
      </c>
      <c r="E225" s="149" t="s">
        <v>1</v>
      </c>
      <c r="F225" s="150" t="s">
        <v>298</v>
      </c>
      <c r="H225" s="149" t="s">
        <v>1</v>
      </c>
      <c r="L225" s="147"/>
      <c r="M225" s="151"/>
      <c r="T225" s="152"/>
      <c r="AT225" s="149" t="s">
        <v>144</v>
      </c>
      <c r="AU225" s="149" t="s">
        <v>84</v>
      </c>
      <c r="AV225" s="12" t="s">
        <v>82</v>
      </c>
      <c r="AW225" s="12" t="s">
        <v>32</v>
      </c>
      <c r="AX225" s="12" t="s">
        <v>74</v>
      </c>
      <c r="AY225" s="149" t="s">
        <v>136</v>
      </c>
    </row>
    <row r="226" spans="2:65" s="12" customFormat="1">
      <c r="B226" s="147"/>
      <c r="D226" s="148" t="s">
        <v>144</v>
      </c>
      <c r="E226" s="149" t="s">
        <v>1</v>
      </c>
      <c r="F226" s="150" t="s">
        <v>1103</v>
      </c>
      <c r="H226" s="149" t="s">
        <v>1</v>
      </c>
      <c r="L226" s="147"/>
      <c r="M226" s="151"/>
      <c r="T226" s="152"/>
      <c r="AT226" s="149" t="s">
        <v>144</v>
      </c>
      <c r="AU226" s="149" t="s">
        <v>84</v>
      </c>
      <c r="AV226" s="12" t="s">
        <v>82</v>
      </c>
      <c r="AW226" s="12" t="s">
        <v>32</v>
      </c>
      <c r="AX226" s="12" t="s">
        <v>74</v>
      </c>
      <c r="AY226" s="149" t="s">
        <v>136</v>
      </c>
    </row>
    <row r="227" spans="2:65" s="13" customFormat="1">
      <c r="B227" s="153"/>
      <c r="D227" s="148" t="s">
        <v>144</v>
      </c>
      <c r="E227" s="154" t="s">
        <v>1</v>
      </c>
      <c r="F227" s="155" t="s">
        <v>1139</v>
      </c>
      <c r="H227" s="156">
        <v>4.16</v>
      </c>
      <c r="L227" s="153"/>
      <c r="M227" s="157"/>
      <c r="T227" s="158"/>
      <c r="AT227" s="154" t="s">
        <v>144</v>
      </c>
      <c r="AU227" s="154" t="s">
        <v>84</v>
      </c>
      <c r="AV227" s="13" t="s">
        <v>84</v>
      </c>
      <c r="AW227" s="13" t="s">
        <v>32</v>
      </c>
      <c r="AX227" s="13" t="s">
        <v>74</v>
      </c>
      <c r="AY227" s="154" t="s">
        <v>136</v>
      </c>
    </row>
    <row r="228" spans="2:65" s="14" customFormat="1">
      <c r="B228" s="159"/>
      <c r="D228" s="148" t="s">
        <v>144</v>
      </c>
      <c r="E228" s="160" t="s">
        <v>1</v>
      </c>
      <c r="F228" s="161" t="s">
        <v>146</v>
      </c>
      <c r="H228" s="162">
        <v>37.120000000000005</v>
      </c>
      <c r="L228" s="159"/>
      <c r="M228" s="163"/>
      <c r="T228" s="164"/>
      <c r="AT228" s="160" t="s">
        <v>144</v>
      </c>
      <c r="AU228" s="160" t="s">
        <v>84</v>
      </c>
      <c r="AV228" s="14" t="s">
        <v>142</v>
      </c>
      <c r="AW228" s="14" t="s">
        <v>32</v>
      </c>
      <c r="AX228" s="14" t="s">
        <v>82</v>
      </c>
      <c r="AY228" s="160" t="s">
        <v>136</v>
      </c>
    </row>
    <row r="229" spans="2:65" s="1" customFormat="1" ht="14.4" customHeight="1">
      <c r="B229" s="134"/>
      <c r="C229" s="135" t="s">
        <v>201</v>
      </c>
      <c r="D229" s="135" t="s">
        <v>138</v>
      </c>
      <c r="E229" s="136" t="s">
        <v>1140</v>
      </c>
      <c r="F229" s="137" t="s">
        <v>1141</v>
      </c>
      <c r="G229" s="138" t="s">
        <v>277</v>
      </c>
      <c r="H229" s="139">
        <v>9.2799999999999994</v>
      </c>
      <c r="I229" s="140"/>
      <c r="J229" s="140">
        <f>ROUND(I229*H229,2)</f>
        <v>0</v>
      </c>
      <c r="K229" s="141"/>
      <c r="L229" s="28"/>
      <c r="M229" s="142" t="s">
        <v>1</v>
      </c>
      <c r="N229" s="111" t="s">
        <v>39</v>
      </c>
      <c r="O229" s="143">
        <v>2.1</v>
      </c>
      <c r="P229" s="143">
        <f>O229*H229</f>
        <v>19.488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142</v>
      </c>
      <c r="AT229" s="145" t="s">
        <v>138</v>
      </c>
      <c r="AU229" s="145" t="s">
        <v>84</v>
      </c>
      <c r="AY229" s="16" t="s">
        <v>136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6" t="s">
        <v>82</v>
      </c>
      <c r="BK229" s="146">
        <f>ROUND(I229*H229,2)</f>
        <v>0</v>
      </c>
      <c r="BL229" s="16" t="s">
        <v>142</v>
      </c>
      <c r="BM229" s="145" t="s">
        <v>1142</v>
      </c>
    </row>
    <row r="230" spans="2:65" s="12" customFormat="1">
      <c r="B230" s="147"/>
      <c r="D230" s="148" t="s">
        <v>144</v>
      </c>
      <c r="E230" s="149" t="s">
        <v>1</v>
      </c>
      <c r="F230" s="150" t="s">
        <v>1020</v>
      </c>
      <c r="H230" s="149" t="s">
        <v>1</v>
      </c>
      <c r="L230" s="147"/>
      <c r="M230" s="151"/>
      <c r="T230" s="152"/>
      <c r="AT230" s="149" t="s">
        <v>144</v>
      </c>
      <c r="AU230" s="149" t="s">
        <v>84</v>
      </c>
      <c r="AV230" s="12" t="s">
        <v>82</v>
      </c>
      <c r="AW230" s="12" t="s">
        <v>32</v>
      </c>
      <c r="AX230" s="12" t="s">
        <v>74</v>
      </c>
      <c r="AY230" s="149" t="s">
        <v>136</v>
      </c>
    </row>
    <row r="231" spans="2:65" s="12" customFormat="1">
      <c r="B231" s="147"/>
      <c r="D231" s="148" t="s">
        <v>144</v>
      </c>
      <c r="E231" s="149" t="s">
        <v>1</v>
      </c>
      <c r="F231" s="150" t="s">
        <v>1133</v>
      </c>
      <c r="H231" s="149" t="s">
        <v>1</v>
      </c>
      <c r="L231" s="147"/>
      <c r="M231" s="151"/>
      <c r="T231" s="152"/>
      <c r="AT231" s="149" t="s">
        <v>144</v>
      </c>
      <c r="AU231" s="149" t="s">
        <v>84</v>
      </c>
      <c r="AV231" s="12" t="s">
        <v>82</v>
      </c>
      <c r="AW231" s="12" t="s">
        <v>32</v>
      </c>
      <c r="AX231" s="12" t="s">
        <v>74</v>
      </c>
      <c r="AY231" s="149" t="s">
        <v>136</v>
      </c>
    </row>
    <row r="232" spans="2:65" s="12" customFormat="1">
      <c r="B232" s="147"/>
      <c r="D232" s="148" t="s">
        <v>144</v>
      </c>
      <c r="E232" s="149" t="s">
        <v>1</v>
      </c>
      <c r="F232" s="150" t="s">
        <v>306</v>
      </c>
      <c r="H232" s="149" t="s">
        <v>1</v>
      </c>
      <c r="L232" s="147"/>
      <c r="M232" s="151"/>
      <c r="T232" s="152"/>
      <c r="AT232" s="149" t="s">
        <v>144</v>
      </c>
      <c r="AU232" s="149" t="s">
        <v>84</v>
      </c>
      <c r="AV232" s="12" t="s">
        <v>82</v>
      </c>
      <c r="AW232" s="12" t="s">
        <v>32</v>
      </c>
      <c r="AX232" s="12" t="s">
        <v>74</v>
      </c>
      <c r="AY232" s="149" t="s">
        <v>136</v>
      </c>
    </row>
    <row r="233" spans="2:65" s="12" customFormat="1">
      <c r="B233" s="147"/>
      <c r="D233" s="148" t="s">
        <v>144</v>
      </c>
      <c r="E233" s="149" t="s">
        <v>1</v>
      </c>
      <c r="F233" s="150" t="s">
        <v>188</v>
      </c>
      <c r="H233" s="149" t="s">
        <v>1</v>
      </c>
      <c r="L233" s="147"/>
      <c r="M233" s="151"/>
      <c r="T233" s="152"/>
      <c r="AT233" s="149" t="s">
        <v>144</v>
      </c>
      <c r="AU233" s="149" t="s">
        <v>84</v>
      </c>
      <c r="AV233" s="12" t="s">
        <v>82</v>
      </c>
      <c r="AW233" s="12" t="s">
        <v>32</v>
      </c>
      <c r="AX233" s="12" t="s">
        <v>74</v>
      </c>
      <c r="AY233" s="149" t="s">
        <v>136</v>
      </c>
    </row>
    <row r="234" spans="2:65" s="12" customFormat="1">
      <c r="B234" s="147"/>
      <c r="D234" s="148" t="s">
        <v>144</v>
      </c>
      <c r="E234" s="149" t="s">
        <v>1</v>
      </c>
      <c r="F234" s="150" t="s">
        <v>293</v>
      </c>
      <c r="H234" s="149" t="s">
        <v>1</v>
      </c>
      <c r="L234" s="147"/>
      <c r="M234" s="151"/>
      <c r="T234" s="152"/>
      <c r="AT234" s="149" t="s">
        <v>144</v>
      </c>
      <c r="AU234" s="149" t="s">
        <v>84</v>
      </c>
      <c r="AV234" s="12" t="s">
        <v>82</v>
      </c>
      <c r="AW234" s="12" t="s">
        <v>32</v>
      </c>
      <c r="AX234" s="12" t="s">
        <v>74</v>
      </c>
      <c r="AY234" s="149" t="s">
        <v>136</v>
      </c>
    </row>
    <row r="235" spans="2:65" s="12" customFormat="1">
      <c r="B235" s="147"/>
      <c r="D235" s="148" t="s">
        <v>144</v>
      </c>
      <c r="E235" s="149" t="s">
        <v>1</v>
      </c>
      <c r="F235" s="150" t="s">
        <v>1127</v>
      </c>
      <c r="H235" s="149" t="s">
        <v>1</v>
      </c>
      <c r="L235" s="147"/>
      <c r="M235" s="151"/>
      <c r="T235" s="152"/>
      <c r="AT235" s="149" t="s">
        <v>144</v>
      </c>
      <c r="AU235" s="149" t="s">
        <v>84</v>
      </c>
      <c r="AV235" s="12" t="s">
        <v>82</v>
      </c>
      <c r="AW235" s="12" t="s">
        <v>32</v>
      </c>
      <c r="AX235" s="12" t="s">
        <v>74</v>
      </c>
      <c r="AY235" s="149" t="s">
        <v>136</v>
      </c>
    </row>
    <row r="236" spans="2:65" s="13" customFormat="1">
      <c r="B236" s="153"/>
      <c r="D236" s="148" t="s">
        <v>144</v>
      </c>
      <c r="E236" s="154" t="s">
        <v>1</v>
      </c>
      <c r="F236" s="155" t="s">
        <v>1143</v>
      </c>
      <c r="H236" s="156">
        <v>1.4400000000000002</v>
      </c>
      <c r="L236" s="153"/>
      <c r="M236" s="157"/>
      <c r="T236" s="158"/>
      <c r="AT236" s="154" t="s">
        <v>144</v>
      </c>
      <c r="AU236" s="154" t="s">
        <v>84</v>
      </c>
      <c r="AV236" s="13" t="s">
        <v>84</v>
      </c>
      <c r="AW236" s="13" t="s">
        <v>32</v>
      </c>
      <c r="AX236" s="13" t="s">
        <v>74</v>
      </c>
      <c r="AY236" s="154" t="s">
        <v>136</v>
      </c>
    </row>
    <row r="237" spans="2:65" s="12" customFormat="1">
      <c r="B237" s="147"/>
      <c r="D237" s="148" t="s">
        <v>144</v>
      </c>
      <c r="E237" s="149" t="s">
        <v>1</v>
      </c>
      <c r="F237" s="150" t="s">
        <v>1128</v>
      </c>
      <c r="H237" s="149" t="s">
        <v>1</v>
      </c>
      <c r="L237" s="147"/>
      <c r="M237" s="151"/>
      <c r="T237" s="152"/>
      <c r="AT237" s="149" t="s">
        <v>144</v>
      </c>
      <c r="AU237" s="149" t="s">
        <v>84</v>
      </c>
      <c r="AV237" s="12" t="s">
        <v>82</v>
      </c>
      <c r="AW237" s="12" t="s">
        <v>32</v>
      </c>
      <c r="AX237" s="12" t="s">
        <v>74</v>
      </c>
      <c r="AY237" s="149" t="s">
        <v>136</v>
      </c>
    </row>
    <row r="238" spans="2:65" s="13" customFormat="1">
      <c r="B238" s="153"/>
      <c r="D238" s="148" t="s">
        <v>144</v>
      </c>
      <c r="E238" s="154" t="s">
        <v>1</v>
      </c>
      <c r="F238" s="155" t="s">
        <v>1144</v>
      </c>
      <c r="H238" s="156">
        <v>1.5200000000000002</v>
      </c>
      <c r="L238" s="153"/>
      <c r="M238" s="157"/>
      <c r="T238" s="158"/>
      <c r="AT238" s="154" t="s">
        <v>144</v>
      </c>
      <c r="AU238" s="154" t="s">
        <v>84</v>
      </c>
      <c r="AV238" s="13" t="s">
        <v>84</v>
      </c>
      <c r="AW238" s="13" t="s">
        <v>32</v>
      </c>
      <c r="AX238" s="13" t="s">
        <v>74</v>
      </c>
      <c r="AY238" s="154" t="s">
        <v>136</v>
      </c>
    </row>
    <row r="239" spans="2:65" s="13" customFormat="1">
      <c r="B239" s="153"/>
      <c r="D239" s="148" t="s">
        <v>144</v>
      </c>
      <c r="E239" s="154" t="s">
        <v>1</v>
      </c>
      <c r="F239" s="155" t="s">
        <v>1145</v>
      </c>
      <c r="H239" s="156">
        <v>2.1599999999999997</v>
      </c>
      <c r="L239" s="153"/>
      <c r="M239" s="157"/>
      <c r="T239" s="158"/>
      <c r="AT239" s="154" t="s">
        <v>144</v>
      </c>
      <c r="AU239" s="154" t="s">
        <v>84</v>
      </c>
      <c r="AV239" s="13" t="s">
        <v>84</v>
      </c>
      <c r="AW239" s="13" t="s">
        <v>32</v>
      </c>
      <c r="AX239" s="13" t="s">
        <v>74</v>
      </c>
      <c r="AY239" s="154" t="s">
        <v>136</v>
      </c>
    </row>
    <row r="240" spans="2:65" s="12" customFormat="1">
      <c r="B240" s="147"/>
      <c r="D240" s="148" t="s">
        <v>144</v>
      </c>
      <c r="E240" s="149" t="s">
        <v>1</v>
      </c>
      <c r="F240" s="150" t="s">
        <v>1129</v>
      </c>
      <c r="H240" s="149" t="s">
        <v>1</v>
      </c>
      <c r="L240" s="147"/>
      <c r="M240" s="151"/>
      <c r="T240" s="152"/>
      <c r="AT240" s="149" t="s">
        <v>144</v>
      </c>
      <c r="AU240" s="149" t="s">
        <v>84</v>
      </c>
      <c r="AV240" s="12" t="s">
        <v>82</v>
      </c>
      <c r="AW240" s="12" t="s">
        <v>32</v>
      </c>
      <c r="AX240" s="12" t="s">
        <v>74</v>
      </c>
      <c r="AY240" s="149" t="s">
        <v>136</v>
      </c>
    </row>
    <row r="241" spans="2:65" s="13" customFormat="1">
      <c r="B241" s="153"/>
      <c r="D241" s="148" t="s">
        <v>144</v>
      </c>
      <c r="E241" s="154" t="s">
        <v>1</v>
      </c>
      <c r="F241" s="155" t="s">
        <v>1146</v>
      </c>
      <c r="H241" s="156">
        <v>1.36</v>
      </c>
      <c r="L241" s="153"/>
      <c r="M241" s="157"/>
      <c r="T241" s="158"/>
      <c r="AT241" s="154" t="s">
        <v>144</v>
      </c>
      <c r="AU241" s="154" t="s">
        <v>84</v>
      </c>
      <c r="AV241" s="13" t="s">
        <v>84</v>
      </c>
      <c r="AW241" s="13" t="s">
        <v>32</v>
      </c>
      <c r="AX241" s="13" t="s">
        <v>74</v>
      </c>
      <c r="AY241" s="154" t="s">
        <v>136</v>
      </c>
    </row>
    <row r="242" spans="2:65" s="13" customFormat="1">
      <c r="B242" s="153"/>
      <c r="D242" s="148" t="s">
        <v>144</v>
      </c>
      <c r="E242" s="154" t="s">
        <v>1</v>
      </c>
      <c r="F242" s="155" t="s">
        <v>1147</v>
      </c>
      <c r="H242" s="156">
        <v>1.7599999999999998</v>
      </c>
      <c r="L242" s="153"/>
      <c r="M242" s="157"/>
      <c r="T242" s="158"/>
      <c r="AT242" s="154" t="s">
        <v>144</v>
      </c>
      <c r="AU242" s="154" t="s">
        <v>84</v>
      </c>
      <c r="AV242" s="13" t="s">
        <v>84</v>
      </c>
      <c r="AW242" s="13" t="s">
        <v>32</v>
      </c>
      <c r="AX242" s="13" t="s">
        <v>74</v>
      </c>
      <c r="AY242" s="154" t="s">
        <v>136</v>
      </c>
    </row>
    <row r="243" spans="2:65" s="12" customFormat="1">
      <c r="B243" s="147"/>
      <c r="D243" s="148" t="s">
        <v>144</v>
      </c>
      <c r="E243" s="149" t="s">
        <v>1</v>
      </c>
      <c r="F243" s="150" t="s">
        <v>298</v>
      </c>
      <c r="H243" s="149" t="s">
        <v>1</v>
      </c>
      <c r="L243" s="147"/>
      <c r="M243" s="151"/>
      <c r="T243" s="152"/>
      <c r="AT243" s="149" t="s">
        <v>144</v>
      </c>
      <c r="AU243" s="149" t="s">
        <v>84</v>
      </c>
      <c r="AV243" s="12" t="s">
        <v>82</v>
      </c>
      <c r="AW243" s="12" t="s">
        <v>32</v>
      </c>
      <c r="AX243" s="12" t="s">
        <v>74</v>
      </c>
      <c r="AY243" s="149" t="s">
        <v>136</v>
      </c>
    </row>
    <row r="244" spans="2:65" s="12" customFormat="1">
      <c r="B244" s="147"/>
      <c r="D244" s="148" t="s">
        <v>144</v>
      </c>
      <c r="E244" s="149" t="s">
        <v>1</v>
      </c>
      <c r="F244" s="150" t="s">
        <v>1103</v>
      </c>
      <c r="H244" s="149" t="s">
        <v>1</v>
      </c>
      <c r="L244" s="147"/>
      <c r="M244" s="151"/>
      <c r="T244" s="152"/>
      <c r="AT244" s="149" t="s">
        <v>144</v>
      </c>
      <c r="AU244" s="149" t="s">
        <v>84</v>
      </c>
      <c r="AV244" s="12" t="s">
        <v>82</v>
      </c>
      <c r="AW244" s="12" t="s">
        <v>32</v>
      </c>
      <c r="AX244" s="12" t="s">
        <v>74</v>
      </c>
      <c r="AY244" s="149" t="s">
        <v>136</v>
      </c>
    </row>
    <row r="245" spans="2:65" s="13" customFormat="1">
      <c r="B245" s="153"/>
      <c r="D245" s="148" t="s">
        <v>144</v>
      </c>
      <c r="E245" s="154" t="s">
        <v>1</v>
      </c>
      <c r="F245" s="155" t="s">
        <v>1148</v>
      </c>
      <c r="H245" s="156">
        <v>1.04</v>
      </c>
      <c r="L245" s="153"/>
      <c r="M245" s="157"/>
      <c r="T245" s="158"/>
      <c r="AT245" s="154" t="s">
        <v>144</v>
      </c>
      <c r="AU245" s="154" t="s">
        <v>84</v>
      </c>
      <c r="AV245" s="13" t="s">
        <v>84</v>
      </c>
      <c r="AW245" s="13" t="s">
        <v>32</v>
      </c>
      <c r="AX245" s="13" t="s">
        <v>74</v>
      </c>
      <c r="AY245" s="154" t="s">
        <v>136</v>
      </c>
    </row>
    <row r="246" spans="2:65" s="14" customFormat="1">
      <c r="B246" s="159"/>
      <c r="D246" s="148" t="s">
        <v>144</v>
      </c>
      <c r="E246" s="160" t="s">
        <v>1</v>
      </c>
      <c r="F246" s="161" t="s">
        <v>146</v>
      </c>
      <c r="H246" s="162">
        <v>9.2800000000000011</v>
      </c>
      <c r="L246" s="159"/>
      <c r="M246" s="163"/>
      <c r="T246" s="164"/>
      <c r="AT246" s="160" t="s">
        <v>144</v>
      </c>
      <c r="AU246" s="160" t="s">
        <v>84</v>
      </c>
      <c r="AV246" s="14" t="s">
        <v>142</v>
      </c>
      <c r="AW246" s="14" t="s">
        <v>32</v>
      </c>
      <c r="AX246" s="14" t="s">
        <v>82</v>
      </c>
      <c r="AY246" s="160" t="s">
        <v>136</v>
      </c>
    </row>
    <row r="247" spans="2:65" s="1" customFormat="1" ht="19.75" customHeight="1">
      <c r="B247" s="134"/>
      <c r="C247" s="135" t="s">
        <v>205</v>
      </c>
      <c r="D247" s="135" t="s">
        <v>138</v>
      </c>
      <c r="E247" s="136" t="s">
        <v>1149</v>
      </c>
      <c r="F247" s="137" t="s">
        <v>1150</v>
      </c>
      <c r="G247" s="138" t="s">
        <v>277</v>
      </c>
      <c r="H247" s="139">
        <v>206.53</v>
      </c>
      <c r="I247" s="140"/>
      <c r="J247" s="140">
        <f>ROUND(I247*H247,2)</f>
        <v>0</v>
      </c>
      <c r="K247" s="141"/>
      <c r="L247" s="28"/>
      <c r="M247" s="142" t="s">
        <v>1</v>
      </c>
      <c r="N247" s="111" t="s">
        <v>39</v>
      </c>
      <c r="O247" s="143">
        <v>0.72</v>
      </c>
      <c r="P247" s="143">
        <f>O247*H247</f>
        <v>148.70159999999998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142</v>
      </c>
      <c r="AT247" s="145" t="s">
        <v>138</v>
      </c>
      <c r="AU247" s="145" t="s">
        <v>84</v>
      </c>
      <c r="AY247" s="16" t="s">
        <v>136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6" t="s">
        <v>82</v>
      </c>
      <c r="BK247" s="146">
        <f>ROUND(I247*H247,2)</f>
        <v>0</v>
      </c>
      <c r="BL247" s="16" t="s">
        <v>142</v>
      </c>
      <c r="BM247" s="145" t="s">
        <v>1151</v>
      </c>
    </row>
    <row r="248" spans="2:65" s="12" customFormat="1">
      <c r="B248" s="147"/>
      <c r="D248" s="148" t="s">
        <v>144</v>
      </c>
      <c r="E248" s="149" t="s">
        <v>1</v>
      </c>
      <c r="F248" s="150" t="s">
        <v>1020</v>
      </c>
      <c r="H248" s="149" t="s">
        <v>1</v>
      </c>
      <c r="L248" s="147"/>
      <c r="M248" s="151"/>
      <c r="T248" s="152"/>
      <c r="AT248" s="149" t="s">
        <v>144</v>
      </c>
      <c r="AU248" s="149" t="s">
        <v>84</v>
      </c>
      <c r="AV248" s="12" t="s">
        <v>82</v>
      </c>
      <c r="AW248" s="12" t="s">
        <v>32</v>
      </c>
      <c r="AX248" s="12" t="s">
        <v>74</v>
      </c>
      <c r="AY248" s="149" t="s">
        <v>136</v>
      </c>
    </row>
    <row r="249" spans="2:65" s="12" customFormat="1">
      <c r="B249" s="147"/>
      <c r="D249" s="148" t="s">
        <v>144</v>
      </c>
      <c r="E249" s="149" t="s">
        <v>1</v>
      </c>
      <c r="F249" s="150" t="s">
        <v>316</v>
      </c>
      <c r="H249" s="149" t="s">
        <v>1</v>
      </c>
      <c r="L249" s="147"/>
      <c r="M249" s="151"/>
      <c r="T249" s="152"/>
      <c r="AT249" s="149" t="s">
        <v>144</v>
      </c>
      <c r="AU249" s="149" t="s">
        <v>84</v>
      </c>
      <c r="AV249" s="12" t="s">
        <v>82</v>
      </c>
      <c r="AW249" s="12" t="s">
        <v>32</v>
      </c>
      <c r="AX249" s="12" t="s">
        <v>74</v>
      </c>
      <c r="AY249" s="149" t="s">
        <v>136</v>
      </c>
    </row>
    <row r="250" spans="2:65" s="12" customFormat="1">
      <c r="B250" s="147"/>
      <c r="D250" s="148" t="s">
        <v>144</v>
      </c>
      <c r="E250" s="149" t="s">
        <v>1</v>
      </c>
      <c r="F250" s="150" t="s">
        <v>292</v>
      </c>
      <c r="H250" s="149" t="s">
        <v>1</v>
      </c>
      <c r="L250" s="147"/>
      <c r="M250" s="151"/>
      <c r="T250" s="152"/>
      <c r="AT250" s="149" t="s">
        <v>144</v>
      </c>
      <c r="AU250" s="149" t="s">
        <v>84</v>
      </c>
      <c r="AV250" s="12" t="s">
        <v>82</v>
      </c>
      <c r="AW250" s="12" t="s">
        <v>32</v>
      </c>
      <c r="AX250" s="12" t="s">
        <v>74</v>
      </c>
      <c r="AY250" s="149" t="s">
        <v>136</v>
      </c>
    </row>
    <row r="251" spans="2:65" s="12" customFormat="1">
      <c r="B251" s="147"/>
      <c r="D251" s="148" t="s">
        <v>144</v>
      </c>
      <c r="E251" s="149" t="s">
        <v>1</v>
      </c>
      <c r="F251" s="150" t="s">
        <v>190</v>
      </c>
      <c r="H251" s="149" t="s">
        <v>1</v>
      </c>
      <c r="L251" s="147"/>
      <c r="M251" s="151"/>
      <c r="T251" s="152"/>
      <c r="AT251" s="149" t="s">
        <v>144</v>
      </c>
      <c r="AU251" s="149" t="s">
        <v>84</v>
      </c>
      <c r="AV251" s="12" t="s">
        <v>82</v>
      </c>
      <c r="AW251" s="12" t="s">
        <v>32</v>
      </c>
      <c r="AX251" s="12" t="s">
        <v>74</v>
      </c>
      <c r="AY251" s="149" t="s">
        <v>136</v>
      </c>
    </row>
    <row r="252" spans="2:65" s="12" customFormat="1">
      <c r="B252" s="147"/>
      <c r="D252" s="148" t="s">
        <v>144</v>
      </c>
      <c r="E252" s="149" t="s">
        <v>1</v>
      </c>
      <c r="F252" s="150" t="s">
        <v>293</v>
      </c>
      <c r="H252" s="149" t="s">
        <v>1</v>
      </c>
      <c r="L252" s="147"/>
      <c r="M252" s="151"/>
      <c r="T252" s="152"/>
      <c r="AT252" s="149" t="s">
        <v>144</v>
      </c>
      <c r="AU252" s="149" t="s">
        <v>84</v>
      </c>
      <c r="AV252" s="12" t="s">
        <v>82</v>
      </c>
      <c r="AW252" s="12" t="s">
        <v>32</v>
      </c>
      <c r="AX252" s="12" t="s">
        <v>74</v>
      </c>
      <c r="AY252" s="149" t="s">
        <v>136</v>
      </c>
    </row>
    <row r="253" spans="2:65" s="13" customFormat="1">
      <c r="B253" s="153"/>
      <c r="D253" s="148" t="s">
        <v>144</v>
      </c>
      <c r="E253" s="154" t="s">
        <v>1</v>
      </c>
      <c r="F253" s="155" t="s">
        <v>1152</v>
      </c>
      <c r="H253" s="156">
        <v>116.73600000000002</v>
      </c>
      <c r="L253" s="153"/>
      <c r="M253" s="157"/>
      <c r="T253" s="158"/>
      <c r="AT253" s="154" t="s">
        <v>144</v>
      </c>
      <c r="AU253" s="154" t="s">
        <v>84</v>
      </c>
      <c r="AV253" s="13" t="s">
        <v>84</v>
      </c>
      <c r="AW253" s="13" t="s">
        <v>32</v>
      </c>
      <c r="AX253" s="13" t="s">
        <v>74</v>
      </c>
      <c r="AY253" s="154" t="s">
        <v>136</v>
      </c>
    </row>
    <row r="254" spans="2:65" s="13" customFormat="1">
      <c r="B254" s="153"/>
      <c r="D254" s="148" t="s">
        <v>144</v>
      </c>
      <c r="E254" s="154" t="s">
        <v>1</v>
      </c>
      <c r="F254" s="155" t="s">
        <v>1153</v>
      </c>
      <c r="H254" s="156">
        <v>27.84</v>
      </c>
      <c r="L254" s="153"/>
      <c r="M254" s="157"/>
      <c r="T254" s="158"/>
      <c r="AT254" s="154" t="s">
        <v>144</v>
      </c>
      <c r="AU254" s="154" t="s">
        <v>84</v>
      </c>
      <c r="AV254" s="13" t="s">
        <v>84</v>
      </c>
      <c r="AW254" s="13" t="s">
        <v>32</v>
      </c>
      <c r="AX254" s="13" t="s">
        <v>74</v>
      </c>
      <c r="AY254" s="154" t="s">
        <v>136</v>
      </c>
    </row>
    <row r="255" spans="2:65" s="12" customFormat="1">
      <c r="B255" s="147"/>
      <c r="D255" s="148" t="s">
        <v>144</v>
      </c>
      <c r="E255" s="149" t="s">
        <v>1</v>
      </c>
      <c r="F255" s="150" t="s">
        <v>318</v>
      </c>
      <c r="H255" s="149" t="s">
        <v>1</v>
      </c>
      <c r="L255" s="147"/>
      <c r="M255" s="151"/>
      <c r="T255" s="152"/>
      <c r="AT255" s="149" t="s">
        <v>144</v>
      </c>
      <c r="AU255" s="149" t="s">
        <v>84</v>
      </c>
      <c r="AV255" s="12" t="s">
        <v>82</v>
      </c>
      <c r="AW255" s="12" t="s">
        <v>32</v>
      </c>
      <c r="AX255" s="12" t="s">
        <v>74</v>
      </c>
      <c r="AY255" s="149" t="s">
        <v>136</v>
      </c>
    </row>
    <row r="256" spans="2:65" s="13" customFormat="1">
      <c r="B256" s="153"/>
      <c r="D256" s="148" t="s">
        <v>144</v>
      </c>
      <c r="E256" s="154" t="s">
        <v>1</v>
      </c>
      <c r="F256" s="155" t="s">
        <v>1154</v>
      </c>
      <c r="H256" s="156">
        <v>22.464000000000002</v>
      </c>
      <c r="L256" s="153"/>
      <c r="M256" s="157"/>
      <c r="T256" s="158"/>
      <c r="AT256" s="154" t="s">
        <v>144</v>
      </c>
      <c r="AU256" s="154" t="s">
        <v>84</v>
      </c>
      <c r="AV256" s="13" t="s">
        <v>84</v>
      </c>
      <c r="AW256" s="13" t="s">
        <v>32</v>
      </c>
      <c r="AX256" s="13" t="s">
        <v>74</v>
      </c>
      <c r="AY256" s="154" t="s">
        <v>136</v>
      </c>
    </row>
    <row r="257" spans="2:65" s="12" customFormat="1">
      <c r="B257" s="147"/>
      <c r="D257" s="148" t="s">
        <v>144</v>
      </c>
      <c r="E257" s="149" t="s">
        <v>1</v>
      </c>
      <c r="F257" s="150" t="s">
        <v>320</v>
      </c>
      <c r="H257" s="149" t="s">
        <v>1</v>
      </c>
      <c r="L257" s="147"/>
      <c r="M257" s="151"/>
      <c r="T257" s="152"/>
      <c r="AT257" s="149" t="s">
        <v>144</v>
      </c>
      <c r="AU257" s="149" t="s">
        <v>84</v>
      </c>
      <c r="AV257" s="12" t="s">
        <v>82</v>
      </c>
      <c r="AW257" s="12" t="s">
        <v>32</v>
      </c>
      <c r="AX257" s="12" t="s">
        <v>74</v>
      </c>
      <c r="AY257" s="149" t="s">
        <v>136</v>
      </c>
    </row>
    <row r="258" spans="2:65" s="13" customFormat="1">
      <c r="B258" s="153"/>
      <c r="D258" s="148" t="s">
        <v>144</v>
      </c>
      <c r="E258" s="154" t="s">
        <v>1</v>
      </c>
      <c r="F258" s="155" t="s">
        <v>1155</v>
      </c>
      <c r="H258" s="156">
        <v>36.633600000000001</v>
      </c>
      <c r="L258" s="153"/>
      <c r="M258" s="157"/>
      <c r="T258" s="158"/>
      <c r="AT258" s="154" t="s">
        <v>144</v>
      </c>
      <c r="AU258" s="154" t="s">
        <v>84</v>
      </c>
      <c r="AV258" s="13" t="s">
        <v>84</v>
      </c>
      <c r="AW258" s="13" t="s">
        <v>32</v>
      </c>
      <c r="AX258" s="13" t="s">
        <v>74</v>
      </c>
      <c r="AY258" s="154" t="s">
        <v>136</v>
      </c>
    </row>
    <row r="259" spans="2:65" s="13" customFormat="1">
      <c r="B259" s="153"/>
      <c r="D259" s="148" t="s">
        <v>144</v>
      </c>
      <c r="E259" s="154" t="s">
        <v>1</v>
      </c>
      <c r="F259" s="155" t="s">
        <v>1156</v>
      </c>
      <c r="H259" s="156">
        <v>2.8559999999999999</v>
      </c>
      <c r="L259" s="153"/>
      <c r="M259" s="157"/>
      <c r="T259" s="158"/>
      <c r="AT259" s="154" t="s">
        <v>144</v>
      </c>
      <c r="AU259" s="154" t="s">
        <v>84</v>
      </c>
      <c r="AV259" s="13" t="s">
        <v>84</v>
      </c>
      <c r="AW259" s="13" t="s">
        <v>32</v>
      </c>
      <c r="AX259" s="13" t="s">
        <v>74</v>
      </c>
      <c r="AY259" s="154" t="s">
        <v>136</v>
      </c>
    </row>
    <row r="260" spans="2:65" s="14" customFormat="1">
      <c r="B260" s="159"/>
      <c r="D260" s="148" t="s">
        <v>144</v>
      </c>
      <c r="E260" s="160" t="s">
        <v>1</v>
      </c>
      <c r="F260" s="161" t="s">
        <v>146</v>
      </c>
      <c r="H260" s="162">
        <v>206.52960000000002</v>
      </c>
      <c r="L260" s="159"/>
      <c r="M260" s="163"/>
      <c r="T260" s="164"/>
      <c r="AT260" s="160" t="s">
        <v>144</v>
      </c>
      <c r="AU260" s="160" t="s">
        <v>84</v>
      </c>
      <c r="AV260" s="14" t="s">
        <v>142</v>
      </c>
      <c r="AW260" s="14" t="s">
        <v>32</v>
      </c>
      <c r="AX260" s="14" t="s">
        <v>82</v>
      </c>
      <c r="AY260" s="160" t="s">
        <v>136</v>
      </c>
    </row>
    <row r="261" spans="2:65" s="1" customFormat="1" ht="19.75" customHeight="1">
      <c r="B261" s="134"/>
      <c r="C261" s="135" t="s">
        <v>216</v>
      </c>
      <c r="D261" s="135" t="s">
        <v>138</v>
      </c>
      <c r="E261" s="136" t="s">
        <v>1157</v>
      </c>
      <c r="F261" s="137" t="s">
        <v>1158</v>
      </c>
      <c r="G261" s="138" t="s">
        <v>277</v>
      </c>
      <c r="H261" s="139">
        <v>51.631999999999998</v>
      </c>
      <c r="I261" s="140"/>
      <c r="J261" s="140">
        <f>ROUND(I261*H261,2)</f>
        <v>0</v>
      </c>
      <c r="K261" s="141"/>
      <c r="L261" s="28"/>
      <c r="M261" s="142" t="s">
        <v>1</v>
      </c>
      <c r="N261" s="111" t="s">
        <v>39</v>
      </c>
      <c r="O261" s="143">
        <v>1.165</v>
      </c>
      <c r="P261" s="143">
        <f>O261*H261</f>
        <v>60.15128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142</v>
      </c>
      <c r="AT261" s="145" t="s">
        <v>138</v>
      </c>
      <c r="AU261" s="145" t="s">
        <v>84</v>
      </c>
      <c r="AY261" s="16" t="s">
        <v>136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6" t="s">
        <v>82</v>
      </c>
      <c r="BK261" s="146">
        <f>ROUND(I261*H261,2)</f>
        <v>0</v>
      </c>
      <c r="BL261" s="16" t="s">
        <v>142</v>
      </c>
      <c r="BM261" s="145" t="s">
        <v>1159</v>
      </c>
    </row>
    <row r="262" spans="2:65" s="12" customFormat="1">
      <c r="B262" s="147"/>
      <c r="D262" s="148" t="s">
        <v>144</v>
      </c>
      <c r="E262" s="149" t="s">
        <v>1</v>
      </c>
      <c r="F262" s="150" t="s">
        <v>1020</v>
      </c>
      <c r="H262" s="149" t="s">
        <v>1</v>
      </c>
      <c r="L262" s="147"/>
      <c r="M262" s="151"/>
      <c r="T262" s="152"/>
      <c r="AT262" s="149" t="s">
        <v>144</v>
      </c>
      <c r="AU262" s="149" t="s">
        <v>84</v>
      </c>
      <c r="AV262" s="12" t="s">
        <v>82</v>
      </c>
      <c r="AW262" s="12" t="s">
        <v>32</v>
      </c>
      <c r="AX262" s="12" t="s">
        <v>74</v>
      </c>
      <c r="AY262" s="149" t="s">
        <v>136</v>
      </c>
    </row>
    <row r="263" spans="2:65" s="12" customFormat="1">
      <c r="B263" s="147"/>
      <c r="D263" s="148" t="s">
        <v>144</v>
      </c>
      <c r="E263" s="149" t="s">
        <v>1</v>
      </c>
      <c r="F263" s="150" t="s">
        <v>316</v>
      </c>
      <c r="H263" s="149" t="s">
        <v>1</v>
      </c>
      <c r="L263" s="147"/>
      <c r="M263" s="151"/>
      <c r="T263" s="152"/>
      <c r="AT263" s="149" t="s">
        <v>144</v>
      </c>
      <c r="AU263" s="149" t="s">
        <v>84</v>
      </c>
      <c r="AV263" s="12" t="s">
        <v>82</v>
      </c>
      <c r="AW263" s="12" t="s">
        <v>32</v>
      </c>
      <c r="AX263" s="12" t="s">
        <v>74</v>
      </c>
      <c r="AY263" s="149" t="s">
        <v>136</v>
      </c>
    </row>
    <row r="264" spans="2:65" s="12" customFormat="1">
      <c r="B264" s="147"/>
      <c r="D264" s="148" t="s">
        <v>144</v>
      </c>
      <c r="E264" s="149" t="s">
        <v>1</v>
      </c>
      <c r="F264" s="150" t="s">
        <v>306</v>
      </c>
      <c r="H264" s="149" t="s">
        <v>1</v>
      </c>
      <c r="L264" s="147"/>
      <c r="M264" s="151"/>
      <c r="T264" s="152"/>
      <c r="AT264" s="149" t="s">
        <v>144</v>
      </c>
      <c r="AU264" s="149" t="s">
        <v>84</v>
      </c>
      <c r="AV264" s="12" t="s">
        <v>82</v>
      </c>
      <c r="AW264" s="12" t="s">
        <v>32</v>
      </c>
      <c r="AX264" s="12" t="s">
        <v>74</v>
      </c>
      <c r="AY264" s="149" t="s">
        <v>136</v>
      </c>
    </row>
    <row r="265" spans="2:65" s="12" customFormat="1">
      <c r="B265" s="147"/>
      <c r="D265" s="148" t="s">
        <v>144</v>
      </c>
      <c r="E265" s="149" t="s">
        <v>1</v>
      </c>
      <c r="F265" s="150" t="s">
        <v>190</v>
      </c>
      <c r="H265" s="149" t="s">
        <v>1</v>
      </c>
      <c r="L265" s="147"/>
      <c r="M265" s="151"/>
      <c r="T265" s="152"/>
      <c r="AT265" s="149" t="s">
        <v>144</v>
      </c>
      <c r="AU265" s="149" t="s">
        <v>84</v>
      </c>
      <c r="AV265" s="12" t="s">
        <v>82</v>
      </c>
      <c r="AW265" s="12" t="s">
        <v>32</v>
      </c>
      <c r="AX265" s="12" t="s">
        <v>74</v>
      </c>
      <c r="AY265" s="149" t="s">
        <v>136</v>
      </c>
    </row>
    <row r="266" spans="2:65" s="12" customFormat="1">
      <c r="B266" s="147"/>
      <c r="D266" s="148" t="s">
        <v>144</v>
      </c>
      <c r="E266" s="149" t="s">
        <v>1</v>
      </c>
      <c r="F266" s="150" t="s">
        <v>293</v>
      </c>
      <c r="H266" s="149" t="s">
        <v>1</v>
      </c>
      <c r="L266" s="147"/>
      <c r="M266" s="151"/>
      <c r="T266" s="152"/>
      <c r="AT266" s="149" t="s">
        <v>144</v>
      </c>
      <c r="AU266" s="149" t="s">
        <v>84</v>
      </c>
      <c r="AV266" s="12" t="s">
        <v>82</v>
      </c>
      <c r="AW266" s="12" t="s">
        <v>32</v>
      </c>
      <c r="AX266" s="12" t="s">
        <v>74</v>
      </c>
      <c r="AY266" s="149" t="s">
        <v>136</v>
      </c>
    </row>
    <row r="267" spans="2:65" s="13" customFormat="1">
      <c r="B267" s="153"/>
      <c r="D267" s="148" t="s">
        <v>144</v>
      </c>
      <c r="E267" s="154" t="s">
        <v>1</v>
      </c>
      <c r="F267" s="155" t="s">
        <v>1160</v>
      </c>
      <c r="H267" s="156">
        <v>29.184000000000005</v>
      </c>
      <c r="L267" s="153"/>
      <c r="M267" s="157"/>
      <c r="T267" s="158"/>
      <c r="AT267" s="154" t="s">
        <v>144</v>
      </c>
      <c r="AU267" s="154" t="s">
        <v>84</v>
      </c>
      <c r="AV267" s="13" t="s">
        <v>84</v>
      </c>
      <c r="AW267" s="13" t="s">
        <v>32</v>
      </c>
      <c r="AX267" s="13" t="s">
        <v>74</v>
      </c>
      <c r="AY267" s="154" t="s">
        <v>136</v>
      </c>
    </row>
    <row r="268" spans="2:65" s="13" customFormat="1">
      <c r="B268" s="153"/>
      <c r="D268" s="148" t="s">
        <v>144</v>
      </c>
      <c r="E268" s="154" t="s">
        <v>1</v>
      </c>
      <c r="F268" s="155" t="s">
        <v>1161</v>
      </c>
      <c r="H268" s="156">
        <v>6.96</v>
      </c>
      <c r="L268" s="153"/>
      <c r="M268" s="157"/>
      <c r="T268" s="158"/>
      <c r="AT268" s="154" t="s">
        <v>144</v>
      </c>
      <c r="AU268" s="154" t="s">
        <v>84</v>
      </c>
      <c r="AV268" s="13" t="s">
        <v>84</v>
      </c>
      <c r="AW268" s="13" t="s">
        <v>32</v>
      </c>
      <c r="AX268" s="13" t="s">
        <v>74</v>
      </c>
      <c r="AY268" s="154" t="s">
        <v>136</v>
      </c>
    </row>
    <row r="269" spans="2:65" s="12" customFormat="1">
      <c r="B269" s="147"/>
      <c r="D269" s="148" t="s">
        <v>144</v>
      </c>
      <c r="E269" s="149" t="s">
        <v>1</v>
      </c>
      <c r="F269" s="150" t="s">
        <v>318</v>
      </c>
      <c r="H269" s="149" t="s">
        <v>1</v>
      </c>
      <c r="L269" s="147"/>
      <c r="M269" s="151"/>
      <c r="T269" s="152"/>
      <c r="AT269" s="149" t="s">
        <v>144</v>
      </c>
      <c r="AU269" s="149" t="s">
        <v>84</v>
      </c>
      <c r="AV269" s="12" t="s">
        <v>82</v>
      </c>
      <c r="AW269" s="12" t="s">
        <v>32</v>
      </c>
      <c r="AX269" s="12" t="s">
        <v>74</v>
      </c>
      <c r="AY269" s="149" t="s">
        <v>136</v>
      </c>
    </row>
    <row r="270" spans="2:65" s="13" customFormat="1">
      <c r="B270" s="153"/>
      <c r="D270" s="148" t="s">
        <v>144</v>
      </c>
      <c r="E270" s="154" t="s">
        <v>1</v>
      </c>
      <c r="F270" s="155" t="s">
        <v>1162</v>
      </c>
      <c r="H270" s="156">
        <v>5.6160000000000005</v>
      </c>
      <c r="L270" s="153"/>
      <c r="M270" s="157"/>
      <c r="T270" s="158"/>
      <c r="AT270" s="154" t="s">
        <v>144</v>
      </c>
      <c r="AU270" s="154" t="s">
        <v>84</v>
      </c>
      <c r="AV270" s="13" t="s">
        <v>84</v>
      </c>
      <c r="AW270" s="13" t="s">
        <v>32</v>
      </c>
      <c r="AX270" s="13" t="s">
        <v>74</v>
      </c>
      <c r="AY270" s="154" t="s">
        <v>136</v>
      </c>
    </row>
    <row r="271" spans="2:65" s="12" customFormat="1">
      <c r="B271" s="147"/>
      <c r="D271" s="148" t="s">
        <v>144</v>
      </c>
      <c r="E271" s="149" t="s">
        <v>1</v>
      </c>
      <c r="F271" s="150" t="s">
        <v>320</v>
      </c>
      <c r="H271" s="149" t="s">
        <v>1</v>
      </c>
      <c r="L271" s="147"/>
      <c r="M271" s="151"/>
      <c r="T271" s="152"/>
      <c r="AT271" s="149" t="s">
        <v>144</v>
      </c>
      <c r="AU271" s="149" t="s">
        <v>84</v>
      </c>
      <c r="AV271" s="12" t="s">
        <v>82</v>
      </c>
      <c r="AW271" s="12" t="s">
        <v>32</v>
      </c>
      <c r="AX271" s="12" t="s">
        <v>74</v>
      </c>
      <c r="AY271" s="149" t="s">
        <v>136</v>
      </c>
    </row>
    <row r="272" spans="2:65" s="13" customFormat="1">
      <c r="B272" s="153"/>
      <c r="D272" s="148" t="s">
        <v>144</v>
      </c>
      <c r="E272" s="154" t="s">
        <v>1</v>
      </c>
      <c r="F272" s="155" t="s">
        <v>1163</v>
      </c>
      <c r="H272" s="156">
        <v>9.1584000000000003</v>
      </c>
      <c r="L272" s="153"/>
      <c r="M272" s="157"/>
      <c r="T272" s="158"/>
      <c r="AT272" s="154" t="s">
        <v>144</v>
      </c>
      <c r="AU272" s="154" t="s">
        <v>84</v>
      </c>
      <c r="AV272" s="13" t="s">
        <v>84</v>
      </c>
      <c r="AW272" s="13" t="s">
        <v>32</v>
      </c>
      <c r="AX272" s="13" t="s">
        <v>74</v>
      </c>
      <c r="AY272" s="154" t="s">
        <v>136</v>
      </c>
    </row>
    <row r="273" spans="2:65" s="13" customFormat="1">
      <c r="B273" s="153"/>
      <c r="D273" s="148" t="s">
        <v>144</v>
      </c>
      <c r="E273" s="154" t="s">
        <v>1</v>
      </c>
      <c r="F273" s="155" t="s">
        <v>1164</v>
      </c>
      <c r="H273" s="156">
        <v>0.71399999999999997</v>
      </c>
      <c r="L273" s="153"/>
      <c r="M273" s="157"/>
      <c r="T273" s="158"/>
      <c r="AT273" s="154" t="s">
        <v>144</v>
      </c>
      <c r="AU273" s="154" t="s">
        <v>84</v>
      </c>
      <c r="AV273" s="13" t="s">
        <v>84</v>
      </c>
      <c r="AW273" s="13" t="s">
        <v>32</v>
      </c>
      <c r="AX273" s="13" t="s">
        <v>74</v>
      </c>
      <c r="AY273" s="154" t="s">
        <v>136</v>
      </c>
    </row>
    <row r="274" spans="2:65" s="14" customFormat="1">
      <c r="B274" s="159"/>
      <c r="D274" s="148" t="s">
        <v>144</v>
      </c>
      <c r="E274" s="160" t="s">
        <v>1</v>
      </c>
      <c r="F274" s="161" t="s">
        <v>146</v>
      </c>
      <c r="H274" s="162">
        <v>51.632400000000004</v>
      </c>
      <c r="L274" s="159"/>
      <c r="M274" s="163"/>
      <c r="T274" s="164"/>
      <c r="AT274" s="160" t="s">
        <v>144</v>
      </c>
      <c r="AU274" s="160" t="s">
        <v>84</v>
      </c>
      <c r="AV274" s="14" t="s">
        <v>142</v>
      </c>
      <c r="AW274" s="14" t="s">
        <v>32</v>
      </c>
      <c r="AX274" s="14" t="s">
        <v>82</v>
      </c>
      <c r="AY274" s="160" t="s">
        <v>136</v>
      </c>
    </row>
    <row r="275" spans="2:65" s="1" customFormat="1" ht="14.4" customHeight="1">
      <c r="B275" s="134"/>
      <c r="C275" s="135" t="s">
        <v>222</v>
      </c>
      <c r="D275" s="135" t="s">
        <v>138</v>
      </c>
      <c r="E275" s="136" t="s">
        <v>330</v>
      </c>
      <c r="F275" s="137" t="s">
        <v>331</v>
      </c>
      <c r="G275" s="138" t="s">
        <v>277</v>
      </c>
      <c r="H275" s="139">
        <v>30.456</v>
      </c>
      <c r="I275" s="140"/>
      <c r="J275" s="140">
        <f>ROUND(I275*H275,2)</f>
        <v>0</v>
      </c>
      <c r="K275" s="141"/>
      <c r="L275" s="28"/>
      <c r="M275" s="142" t="s">
        <v>1</v>
      </c>
      <c r="N275" s="111" t="s">
        <v>39</v>
      </c>
      <c r="O275" s="143">
        <v>1.7629999999999999</v>
      </c>
      <c r="P275" s="143">
        <f>O275*H275</f>
        <v>53.693928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142</v>
      </c>
      <c r="AT275" s="145" t="s">
        <v>138</v>
      </c>
      <c r="AU275" s="145" t="s">
        <v>84</v>
      </c>
      <c r="AY275" s="16" t="s">
        <v>136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6" t="s">
        <v>82</v>
      </c>
      <c r="BK275" s="146">
        <f>ROUND(I275*H275,2)</f>
        <v>0</v>
      </c>
      <c r="BL275" s="16" t="s">
        <v>142</v>
      </c>
      <c r="BM275" s="145" t="s">
        <v>1165</v>
      </c>
    </row>
    <row r="276" spans="2:65" s="12" customFormat="1">
      <c r="B276" s="147"/>
      <c r="D276" s="148" t="s">
        <v>144</v>
      </c>
      <c r="E276" s="149" t="s">
        <v>1</v>
      </c>
      <c r="F276" s="150" t="s">
        <v>1020</v>
      </c>
      <c r="H276" s="149" t="s">
        <v>1</v>
      </c>
      <c r="L276" s="147"/>
      <c r="M276" s="151"/>
      <c r="T276" s="152"/>
      <c r="AT276" s="149" t="s">
        <v>144</v>
      </c>
      <c r="AU276" s="149" t="s">
        <v>84</v>
      </c>
      <c r="AV276" s="12" t="s">
        <v>82</v>
      </c>
      <c r="AW276" s="12" t="s">
        <v>32</v>
      </c>
      <c r="AX276" s="12" t="s">
        <v>74</v>
      </c>
      <c r="AY276" s="149" t="s">
        <v>136</v>
      </c>
    </row>
    <row r="277" spans="2:65" s="13" customFormat="1">
      <c r="B277" s="153"/>
      <c r="D277" s="148" t="s">
        <v>144</v>
      </c>
      <c r="E277" s="154" t="s">
        <v>1</v>
      </c>
      <c r="F277" s="155" t="s">
        <v>1166</v>
      </c>
      <c r="H277" s="156">
        <v>30.456200000000003</v>
      </c>
      <c r="L277" s="153"/>
      <c r="M277" s="157"/>
      <c r="T277" s="158"/>
      <c r="AT277" s="154" t="s">
        <v>144</v>
      </c>
      <c r="AU277" s="154" t="s">
        <v>84</v>
      </c>
      <c r="AV277" s="13" t="s">
        <v>84</v>
      </c>
      <c r="AW277" s="13" t="s">
        <v>32</v>
      </c>
      <c r="AX277" s="13" t="s">
        <v>74</v>
      </c>
      <c r="AY277" s="154" t="s">
        <v>136</v>
      </c>
    </row>
    <row r="278" spans="2:65" s="14" customFormat="1">
      <c r="B278" s="159"/>
      <c r="D278" s="148" t="s">
        <v>144</v>
      </c>
      <c r="E278" s="160" t="s">
        <v>1</v>
      </c>
      <c r="F278" s="161" t="s">
        <v>146</v>
      </c>
      <c r="H278" s="162">
        <v>30.456200000000003</v>
      </c>
      <c r="L278" s="159"/>
      <c r="M278" s="163"/>
      <c r="T278" s="164"/>
      <c r="AT278" s="160" t="s">
        <v>144</v>
      </c>
      <c r="AU278" s="160" t="s">
        <v>84</v>
      </c>
      <c r="AV278" s="14" t="s">
        <v>142</v>
      </c>
      <c r="AW278" s="14" t="s">
        <v>32</v>
      </c>
      <c r="AX278" s="14" t="s">
        <v>82</v>
      </c>
      <c r="AY278" s="160" t="s">
        <v>136</v>
      </c>
    </row>
    <row r="279" spans="2:65" s="1" customFormat="1" ht="22.25" customHeight="1">
      <c r="B279" s="134"/>
      <c r="C279" s="135" t="s">
        <v>229</v>
      </c>
      <c r="D279" s="135" t="s">
        <v>138</v>
      </c>
      <c r="E279" s="136" t="s">
        <v>1167</v>
      </c>
      <c r="F279" s="137" t="s">
        <v>1168</v>
      </c>
      <c r="G279" s="138" t="s">
        <v>208</v>
      </c>
      <c r="H279" s="139">
        <v>30.8</v>
      </c>
      <c r="I279" s="140"/>
      <c r="J279" s="140">
        <f>ROUND(I279*H279,2)</f>
        <v>0</v>
      </c>
      <c r="K279" s="141"/>
      <c r="L279" s="28"/>
      <c r="M279" s="142" t="s">
        <v>1</v>
      </c>
      <c r="N279" s="111" t="s">
        <v>39</v>
      </c>
      <c r="O279" s="143">
        <v>0.94899999999999995</v>
      </c>
      <c r="P279" s="143">
        <f>O279*H279</f>
        <v>29.229199999999999</v>
      </c>
      <c r="Q279" s="143">
        <v>3.5999999999999999E-3</v>
      </c>
      <c r="R279" s="143">
        <f>Q279*H279</f>
        <v>0.11088000000000001</v>
      </c>
      <c r="S279" s="143">
        <v>0</v>
      </c>
      <c r="T279" s="144">
        <f>S279*H279</f>
        <v>0</v>
      </c>
      <c r="AR279" s="145" t="s">
        <v>142</v>
      </c>
      <c r="AT279" s="145" t="s">
        <v>138</v>
      </c>
      <c r="AU279" s="145" t="s">
        <v>84</v>
      </c>
      <c r="AY279" s="16" t="s">
        <v>136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6" t="s">
        <v>82</v>
      </c>
      <c r="BK279" s="146">
        <f>ROUND(I279*H279,2)</f>
        <v>0</v>
      </c>
      <c r="BL279" s="16" t="s">
        <v>142</v>
      </c>
      <c r="BM279" s="145" t="s">
        <v>1169</v>
      </c>
    </row>
    <row r="280" spans="2:65" s="12" customFormat="1">
      <c r="B280" s="147"/>
      <c r="D280" s="148" t="s">
        <v>144</v>
      </c>
      <c r="E280" s="149" t="s">
        <v>1</v>
      </c>
      <c r="F280" s="150" t="s">
        <v>1170</v>
      </c>
      <c r="H280" s="149" t="s">
        <v>1</v>
      </c>
      <c r="L280" s="147"/>
      <c r="M280" s="151"/>
      <c r="T280" s="152"/>
      <c r="AT280" s="149" t="s">
        <v>144</v>
      </c>
      <c r="AU280" s="149" t="s">
        <v>84</v>
      </c>
      <c r="AV280" s="12" t="s">
        <v>82</v>
      </c>
      <c r="AW280" s="12" t="s">
        <v>32</v>
      </c>
      <c r="AX280" s="12" t="s">
        <v>74</v>
      </c>
      <c r="AY280" s="149" t="s">
        <v>136</v>
      </c>
    </row>
    <row r="281" spans="2:65" s="13" customFormat="1">
      <c r="B281" s="153"/>
      <c r="D281" s="148" t="s">
        <v>144</v>
      </c>
      <c r="E281" s="154" t="s">
        <v>1</v>
      </c>
      <c r="F281" s="155" t="s">
        <v>1171</v>
      </c>
      <c r="H281" s="156">
        <v>30.8</v>
      </c>
      <c r="L281" s="153"/>
      <c r="M281" s="157"/>
      <c r="T281" s="158"/>
      <c r="AT281" s="154" t="s">
        <v>144</v>
      </c>
      <c r="AU281" s="154" t="s">
        <v>84</v>
      </c>
      <c r="AV281" s="13" t="s">
        <v>84</v>
      </c>
      <c r="AW281" s="13" t="s">
        <v>32</v>
      </c>
      <c r="AX281" s="13" t="s">
        <v>74</v>
      </c>
      <c r="AY281" s="154" t="s">
        <v>136</v>
      </c>
    </row>
    <row r="282" spans="2:65" s="14" customFormat="1">
      <c r="B282" s="159"/>
      <c r="D282" s="148" t="s">
        <v>144</v>
      </c>
      <c r="E282" s="160" t="s">
        <v>1</v>
      </c>
      <c r="F282" s="161" t="s">
        <v>146</v>
      </c>
      <c r="H282" s="162">
        <v>30.8</v>
      </c>
      <c r="L282" s="159"/>
      <c r="M282" s="163"/>
      <c r="T282" s="164"/>
      <c r="AT282" s="160" t="s">
        <v>144</v>
      </c>
      <c r="AU282" s="160" t="s">
        <v>84</v>
      </c>
      <c r="AV282" s="14" t="s">
        <v>142</v>
      </c>
      <c r="AW282" s="14" t="s">
        <v>32</v>
      </c>
      <c r="AX282" s="14" t="s">
        <v>82</v>
      </c>
      <c r="AY282" s="160" t="s">
        <v>136</v>
      </c>
    </row>
    <row r="283" spans="2:65" s="1" customFormat="1" ht="14.4" customHeight="1">
      <c r="B283" s="134"/>
      <c r="C283" s="135" t="s">
        <v>235</v>
      </c>
      <c r="D283" s="135" t="s">
        <v>138</v>
      </c>
      <c r="E283" s="136" t="s">
        <v>335</v>
      </c>
      <c r="F283" s="137" t="s">
        <v>336</v>
      </c>
      <c r="G283" s="138" t="s">
        <v>185</v>
      </c>
      <c r="H283" s="139">
        <v>560</v>
      </c>
      <c r="I283" s="140"/>
      <c r="J283" s="140">
        <f>ROUND(I283*H283,2)</f>
        <v>0</v>
      </c>
      <c r="K283" s="141"/>
      <c r="L283" s="28"/>
      <c r="M283" s="142" t="s">
        <v>1</v>
      </c>
      <c r="N283" s="111" t="s">
        <v>39</v>
      </c>
      <c r="O283" s="143">
        <v>0.23599999999999999</v>
      </c>
      <c r="P283" s="143">
        <f>O283*H283</f>
        <v>132.16</v>
      </c>
      <c r="Q283" s="143">
        <v>8.4000000000000003E-4</v>
      </c>
      <c r="R283" s="143">
        <f>Q283*H283</f>
        <v>0.47040000000000004</v>
      </c>
      <c r="S283" s="143">
        <v>0</v>
      </c>
      <c r="T283" s="144">
        <f>S283*H283</f>
        <v>0</v>
      </c>
      <c r="AR283" s="145" t="s">
        <v>142</v>
      </c>
      <c r="AT283" s="145" t="s">
        <v>138</v>
      </c>
      <c r="AU283" s="145" t="s">
        <v>84</v>
      </c>
      <c r="AY283" s="16" t="s">
        <v>136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6" t="s">
        <v>82</v>
      </c>
      <c r="BK283" s="146">
        <f>ROUND(I283*H283,2)</f>
        <v>0</v>
      </c>
      <c r="BL283" s="16" t="s">
        <v>142</v>
      </c>
      <c r="BM283" s="145" t="s">
        <v>1172</v>
      </c>
    </row>
    <row r="284" spans="2:65" s="12" customFormat="1">
      <c r="B284" s="147"/>
      <c r="D284" s="148" t="s">
        <v>144</v>
      </c>
      <c r="E284" s="149" t="s">
        <v>1</v>
      </c>
      <c r="F284" s="150" t="s">
        <v>1020</v>
      </c>
      <c r="H284" s="149" t="s">
        <v>1</v>
      </c>
      <c r="L284" s="147"/>
      <c r="M284" s="151"/>
      <c r="T284" s="152"/>
      <c r="AT284" s="149" t="s">
        <v>144</v>
      </c>
      <c r="AU284" s="149" t="s">
        <v>84</v>
      </c>
      <c r="AV284" s="12" t="s">
        <v>82</v>
      </c>
      <c r="AW284" s="12" t="s">
        <v>32</v>
      </c>
      <c r="AX284" s="12" t="s">
        <v>74</v>
      </c>
      <c r="AY284" s="149" t="s">
        <v>136</v>
      </c>
    </row>
    <row r="285" spans="2:65" s="12" customFormat="1">
      <c r="B285" s="147"/>
      <c r="D285" s="148" t="s">
        <v>144</v>
      </c>
      <c r="E285" s="149" t="s">
        <v>1</v>
      </c>
      <c r="F285" s="150" t="s">
        <v>190</v>
      </c>
      <c r="H285" s="149" t="s">
        <v>1</v>
      </c>
      <c r="L285" s="147"/>
      <c r="M285" s="151"/>
      <c r="T285" s="152"/>
      <c r="AT285" s="149" t="s">
        <v>144</v>
      </c>
      <c r="AU285" s="149" t="s">
        <v>84</v>
      </c>
      <c r="AV285" s="12" t="s">
        <v>82</v>
      </c>
      <c r="AW285" s="12" t="s">
        <v>32</v>
      </c>
      <c r="AX285" s="12" t="s">
        <v>74</v>
      </c>
      <c r="AY285" s="149" t="s">
        <v>136</v>
      </c>
    </row>
    <row r="286" spans="2:65" s="13" customFormat="1">
      <c r="B286" s="153"/>
      <c r="D286" s="148" t="s">
        <v>144</v>
      </c>
      <c r="E286" s="154" t="s">
        <v>1</v>
      </c>
      <c r="F286" s="155" t="s">
        <v>1173</v>
      </c>
      <c r="H286" s="156">
        <v>424.8</v>
      </c>
      <c r="L286" s="153"/>
      <c r="M286" s="157"/>
      <c r="T286" s="158"/>
      <c r="AT286" s="154" t="s">
        <v>144</v>
      </c>
      <c r="AU286" s="154" t="s">
        <v>84</v>
      </c>
      <c r="AV286" s="13" t="s">
        <v>84</v>
      </c>
      <c r="AW286" s="13" t="s">
        <v>32</v>
      </c>
      <c r="AX286" s="13" t="s">
        <v>74</v>
      </c>
      <c r="AY286" s="154" t="s">
        <v>136</v>
      </c>
    </row>
    <row r="287" spans="2:65" s="13" customFormat="1">
      <c r="B287" s="153"/>
      <c r="D287" s="148" t="s">
        <v>144</v>
      </c>
      <c r="E287" s="154" t="s">
        <v>1</v>
      </c>
      <c r="F287" s="155" t="s">
        <v>1174</v>
      </c>
      <c r="H287" s="156">
        <v>89.6</v>
      </c>
      <c r="L287" s="153"/>
      <c r="M287" s="157"/>
      <c r="T287" s="158"/>
      <c r="AT287" s="154" t="s">
        <v>144</v>
      </c>
      <c r="AU287" s="154" t="s">
        <v>84</v>
      </c>
      <c r="AV287" s="13" t="s">
        <v>84</v>
      </c>
      <c r="AW287" s="13" t="s">
        <v>32</v>
      </c>
      <c r="AX287" s="13" t="s">
        <v>74</v>
      </c>
      <c r="AY287" s="154" t="s">
        <v>136</v>
      </c>
    </row>
    <row r="288" spans="2:65" s="12" customFormat="1">
      <c r="B288" s="147"/>
      <c r="D288" s="148" t="s">
        <v>144</v>
      </c>
      <c r="E288" s="149" t="s">
        <v>1</v>
      </c>
      <c r="F288" s="150" t="s">
        <v>188</v>
      </c>
      <c r="H288" s="149" t="s">
        <v>1</v>
      </c>
      <c r="L288" s="147"/>
      <c r="M288" s="151"/>
      <c r="T288" s="152"/>
      <c r="AT288" s="149" t="s">
        <v>144</v>
      </c>
      <c r="AU288" s="149" t="s">
        <v>84</v>
      </c>
      <c r="AV288" s="12" t="s">
        <v>82</v>
      </c>
      <c r="AW288" s="12" t="s">
        <v>32</v>
      </c>
      <c r="AX288" s="12" t="s">
        <v>74</v>
      </c>
      <c r="AY288" s="149" t="s">
        <v>136</v>
      </c>
    </row>
    <row r="289" spans="2:65" s="13" customFormat="1">
      <c r="B289" s="153"/>
      <c r="D289" s="148" t="s">
        <v>144</v>
      </c>
      <c r="E289" s="154" t="s">
        <v>1</v>
      </c>
      <c r="F289" s="155" t="s">
        <v>1175</v>
      </c>
      <c r="H289" s="156">
        <v>15.2</v>
      </c>
      <c r="L289" s="153"/>
      <c r="M289" s="157"/>
      <c r="T289" s="158"/>
      <c r="AT289" s="154" t="s">
        <v>144</v>
      </c>
      <c r="AU289" s="154" t="s">
        <v>84</v>
      </c>
      <c r="AV289" s="13" t="s">
        <v>84</v>
      </c>
      <c r="AW289" s="13" t="s">
        <v>32</v>
      </c>
      <c r="AX289" s="13" t="s">
        <v>74</v>
      </c>
      <c r="AY289" s="154" t="s">
        <v>136</v>
      </c>
    </row>
    <row r="290" spans="2:65" s="13" customFormat="1">
      <c r="B290" s="153"/>
      <c r="D290" s="148" t="s">
        <v>144</v>
      </c>
      <c r="E290" s="154" t="s">
        <v>1</v>
      </c>
      <c r="F290" s="155" t="s">
        <v>1176</v>
      </c>
      <c r="H290" s="156">
        <v>14.4</v>
      </c>
      <c r="L290" s="153"/>
      <c r="M290" s="157"/>
      <c r="T290" s="158"/>
      <c r="AT290" s="154" t="s">
        <v>144</v>
      </c>
      <c r="AU290" s="154" t="s">
        <v>84</v>
      </c>
      <c r="AV290" s="13" t="s">
        <v>84</v>
      </c>
      <c r="AW290" s="13" t="s">
        <v>32</v>
      </c>
      <c r="AX290" s="13" t="s">
        <v>74</v>
      </c>
      <c r="AY290" s="154" t="s">
        <v>136</v>
      </c>
    </row>
    <row r="291" spans="2:65" s="13" customFormat="1">
      <c r="B291" s="153"/>
      <c r="D291" s="148" t="s">
        <v>144</v>
      </c>
      <c r="E291" s="154" t="s">
        <v>1</v>
      </c>
      <c r="F291" s="155" t="s">
        <v>1177</v>
      </c>
      <c r="H291" s="156">
        <v>16</v>
      </c>
      <c r="L291" s="153"/>
      <c r="M291" s="157"/>
      <c r="T291" s="158"/>
      <c r="AT291" s="154" t="s">
        <v>144</v>
      </c>
      <c r="AU291" s="154" t="s">
        <v>84</v>
      </c>
      <c r="AV291" s="13" t="s">
        <v>84</v>
      </c>
      <c r="AW291" s="13" t="s">
        <v>32</v>
      </c>
      <c r="AX291" s="13" t="s">
        <v>74</v>
      </c>
      <c r="AY291" s="154" t="s">
        <v>136</v>
      </c>
    </row>
    <row r="292" spans="2:65" s="14" customFormat="1">
      <c r="B292" s="159"/>
      <c r="D292" s="148" t="s">
        <v>144</v>
      </c>
      <c r="E292" s="160" t="s">
        <v>1</v>
      </c>
      <c r="F292" s="161" t="s">
        <v>146</v>
      </c>
      <c r="H292" s="162">
        <v>560</v>
      </c>
      <c r="L292" s="159"/>
      <c r="M292" s="163"/>
      <c r="T292" s="164"/>
      <c r="AT292" s="160" t="s">
        <v>144</v>
      </c>
      <c r="AU292" s="160" t="s">
        <v>84</v>
      </c>
      <c r="AV292" s="14" t="s">
        <v>142</v>
      </c>
      <c r="AW292" s="14" t="s">
        <v>32</v>
      </c>
      <c r="AX292" s="14" t="s">
        <v>82</v>
      </c>
      <c r="AY292" s="160" t="s">
        <v>136</v>
      </c>
    </row>
    <row r="293" spans="2:65" s="1" customFormat="1" ht="14.4" customHeight="1">
      <c r="B293" s="134"/>
      <c r="C293" s="135" t="s">
        <v>241</v>
      </c>
      <c r="D293" s="135" t="s">
        <v>138</v>
      </c>
      <c r="E293" s="136" t="s">
        <v>1178</v>
      </c>
      <c r="F293" s="137" t="s">
        <v>1179</v>
      </c>
      <c r="G293" s="138" t="s">
        <v>185</v>
      </c>
      <c r="H293" s="139">
        <v>78.400000000000006</v>
      </c>
      <c r="I293" s="140"/>
      <c r="J293" s="140">
        <f>ROUND(I293*H293,2)</f>
        <v>0</v>
      </c>
      <c r="K293" s="141"/>
      <c r="L293" s="28"/>
      <c r="M293" s="142" t="s">
        <v>1</v>
      </c>
      <c r="N293" s="111" t="s">
        <v>39</v>
      </c>
      <c r="O293" s="143">
        <v>0.47899999999999998</v>
      </c>
      <c r="P293" s="143">
        <f>O293*H293</f>
        <v>37.553600000000003</v>
      </c>
      <c r="Q293" s="143">
        <v>8.4999999999999995E-4</v>
      </c>
      <c r="R293" s="143">
        <f>Q293*H293</f>
        <v>6.6640000000000005E-2</v>
      </c>
      <c r="S293" s="143">
        <v>0</v>
      </c>
      <c r="T293" s="144">
        <f>S293*H293</f>
        <v>0</v>
      </c>
      <c r="AR293" s="145" t="s">
        <v>142</v>
      </c>
      <c r="AT293" s="145" t="s">
        <v>138</v>
      </c>
      <c r="AU293" s="145" t="s">
        <v>84</v>
      </c>
      <c r="AY293" s="16" t="s">
        <v>136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6" t="s">
        <v>82</v>
      </c>
      <c r="BK293" s="146">
        <f>ROUND(I293*H293,2)</f>
        <v>0</v>
      </c>
      <c r="BL293" s="16" t="s">
        <v>142</v>
      </c>
      <c r="BM293" s="145" t="s">
        <v>1180</v>
      </c>
    </row>
    <row r="294" spans="2:65" s="12" customFormat="1">
      <c r="B294" s="147"/>
      <c r="D294" s="148" t="s">
        <v>144</v>
      </c>
      <c r="E294" s="149" t="s">
        <v>1</v>
      </c>
      <c r="F294" s="150" t="s">
        <v>1020</v>
      </c>
      <c r="H294" s="149" t="s">
        <v>1</v>
      </c>
      <c r="L294" s="147"/>
      <c r="M294" s="151"/>
      <c r="T294" s="152"/>
      <c r="AT294" s="149" t="s">
        <v>144</v>
      </c>
      <c r="AU294" s="149" t="s">
        <v>84</v>
      </c>
      <c r="AV294" s="12" t="s">
        <v>82</v>
      </c>
      <c r="AW294" s="12" t="s">
        <v>32</v>
      </c>
      <c r="AX294" s="12" t="s">
        <v>74</v>
      </c>
      <c r="AY294" s="149" t="s">
        <v>136</v>
      </c>
    </row>
    <row r="295" spans="2:65" s="12" customFormat="1">
      <c r="B295" s="147"/>
      <c r="D295" s="148" t="s">
        <v>144</v>
      </c>
      <c r="E295" s="149" t="s">
        <v>1</v>
      </c>
      <c r="F295" s="150" t="s">
        <v>188</v>
      </c>
      <c r="H295" s="149" t="s">
        <v>1</v>
      </c>
      <c r="L295" s="147"/>
      <c r="M295" s="151"/>
      <c r="T295" s="152"/>
      <c r="AT295" s="149" t="s">
        <v>144</v>
      </c>
      <c r="AU295" s="149" t="s">
        <v>84</v>
      </c>
      <c r="AV295" s="12" t="s">
        <v>82</v>
      </c>
      <c r="AW295" s="12" t="s">
        <v>32</v>
      </c>
      <c r="AX295" s="12" t="s">
        <v>74</v>
      </c>
      <c r="AY295" s="149" t="s">
        <v>136</v>
      </c>
    </row>
    <row r="296" spans="2:65" s="13" customFormat="1">
      <c r="B296" s="153"/>
      <c r="D296" s="148" t="s">
        <v>144</v>
      </c>
      <c r="E296" s="154" t="s">
        <v>1</v>
      </c>
      <c r="F296" s="155" t="s">
        <v>1181</v>
      </c>
      <c r="H296" s="156">
        <v>16.8</v>
      </c>
      <c r="L296" s="153"/>
      <c r="M296" s="157"/>
      <c r="T296" s="158"/>
      <c r="AT296" s="154" t="s">
        <v>144</v>
      </c>
      <c r="AU296" s="154" t="s">
        <v>84</v>
      </c>
      <c r="AV296" s="13" t="s">
        <v>84</v>
      </c>
      <c r="AW296" s="13" t="s">
        <v>32</v>
      </c>
      <c r="AX296" s="13" t="s">
        <v>74</v>
      </c>
      <c r="AY296" s="154" t="s">
        <v>136</v>
      </c>
    </row>
    <row r="297" spans="2:65" s="13" customFormat="1">
      <c r="B297" s="153"/>
      <c r="D297" s="148" t="s">
        <v>144</v>
      </c>
      <c r="E297" s="154" t="s">
        <v>1</v>
      </c>
      <c r="F297" s="155" t="s">
        <v>1182</v>
      </c>
      <c r="H297" s="156">
        <v>23.2</v>
      </c>
      <c r="L297" s="153"/>
      <c r="M297" s="157"/>
      <c r="T297" s="158"/>
      <c r="AT297" s="154" t="s">
        <v>144</v>
      </c>
      <c r="AU297" s="154" t="s">
        <v>84</v>
      </c>
      <c r="AV297" s="13" t="s">
        <v>84</v>
      </c>
      <c r="AW297" s="13" t="s">
        <v>32</v>
      </c>
      <c r="AX297" s="13" t="s">
        <v>74</v>
      </c>
      <c r="AY297" s="154" t="s">
        <v>136</v>
      </c>
    </row>
    <row r="298" spans="2:65" s="13" customFormat="1">
      <c r="B298" s="153"/>
      <c r="D298" s="148" t="s">
        <v>144</v>
      </c>
      <c r="E298" s="154" t="s">
        <v>1</v>
      </c>
      <c r="F298" s="155" t="s">
        <v>1183</v>
      </c>
      <c r="H298" s="156">
        <v>38.4</v>
      </c>
      <c r="L298" s="153"/>
      <c r="M298" s="157"/>
      <c r="T298" s="158"/>
      <c r="AT298" s="154" t="s">
        <v>144</v>
      </c>
      <c r="AU298" s="154" t="s">
        <v>84</v>
      </c>
      <c r="AV298" s="13" t="s">
        <v>84</v>
      </c>
      <c r="AW298" s="13" t="s">
        <v>32</v>
      </c>
      <c r="AX298" s="13" t="s">
        <v>74</v>
      </c>
      <c r="AY298" s="154" t="s">
        <v>136</v>
      </c>
    </row>
    <row r="299" spans="2:65" s="14" customFormat="1">
      <c r="B299" s="159"/>
      <c r="D299" s="148" t="s">
        <v>144</v>
      </c>
      <c r="E299" s="160" t="s">
        <v>1</v>
      </c>
      <c r="F299" s="161" t="s">
        <v>146</v>
      </c>
      <c r="H299" s="162">
        <v>78.400000000000006</v>
      </c>
      <c r="L299" s="159"/>
      <c r="M299" s="163"/>
      <c r="T299" s="164"/>
      <c r="AT299" s="160" t="s">
        <v>144</v>
      </c>
      <c r="AU299" s="160" t="s">
        <v>84</v>
      </c>
      <c r="AV299" s="14" t="s">
        <v>142</v>
      </c>
      <c r="AW299" s="14" t="s">
        <v>32</v>
      </c>
      <c r="AX299" s="14" t="s">
        <v>82</v>
      </c>
      <c r="AY299" s="160" t="s">
        <v>136</v>
      </c>
    </row>
    <row r="300" spans="2:65" s="1" customFormat="1" ht="14.4" customHeight="1">
      <c r="B300" s="134"/>
      <c r="C300" s="135" t="s">
        <v>247</v>
      </c>
      <c r="D300" s="135" t="s">
        <v>138</v>
      </c>
      <c r="E300" s="136" t="s">
        <v>344</v>
      </c>
      <c r="F300" s="137" t="s">
        <v>345</v>
      </c>
      <c r="G300" s="138" t="s">
        <v>185</v>
      </c>
      <c r="H300" s="139">
        <v>560</v>
      </c>
      <c r="I300" s="140"/>
      <c r="J300" s="140">
        <f>ROUND(I300*H300,2)</f>
        <v>0</v>
      </c>
      <c r="K300" s="141"/>
      <c r="L300" s="28"/>
      <c r="M300" s="142" t="s">
        <v>1</v>
      </c>
      <c r="N300" s="111" t="s">
        <v>39</v>
      </c>
      <c r="O300" s="143">
        <v>0.216</v>
      </c>
      <c r="P300" s="143">
        <f>O300*H300</f>
        <v>120.96</v>
      </c>
      <c r="Q300" s="143">
        <v>0</v>
      </c>
      <c r="R300" s="143">
        <f>Q300*H300</f>
        <v>0</v>
      </c>
      <c r="S300" s="143">
        <v>0</v>
      </c>
      <c r="T300" s="144">
        <f>S300*H300</f>
        <v>0</v>
      </c>
      <c r="AR300" s="145" t="s">
        <v>142</v>
      </c>
      <c r="AT300" s="145" t="s">
        <v>138</v>
      </c>
      <c r="AU300" s="145" t="s">
        <v>84</v>
      </c>
      <c r="AY300" s="16" t="s">
        <v>136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6" t="s">
        <v>82</v>
      </c>
      <c r="BK300" s="146">
        <f>ROUND(I300*H300,2)</f>
        <v>0</v>
      </c>
      <c r="BL300" s="16" t="s">
        <v>142</v>
      </c>
      <c r="BM300" s="145" t="s">
        <v>1184</v>
      </c>
    </row>
    <row r="301" spans="2:65" s="12" customFormat="1">
      <c r="B301" s="147"/>
      <c r="D301" s="148" t="s">
        <v>144</v>
      </c>
      <c r="E301" s="149" t="s">
        <v>1</v>
      </c>
      <c r="F301" s="150" t="s">
        <v>1020</v>
      </c>
      <c r="H301" s="149" t="s">
        <v>1</v>
      </c>
      <c r="L301" s="147"/>
      <c r="M301" s="151"/>
      <c r="T301" s="152"/>
      <c r="AT301" s="149" t="s">
        <v>144</v>
      </c>
      <c r="AU301" s="149" t="s">
        <v>84</v>
      </c>
      <c r="AV301" s="12" t="s">
        <v>82</v>
      </c>
      <c r="AW301" s="12" t="s">
        <v>32</v>
      </c>
      <c r="AX301" s="12" t="s">
        <v>74</v>
      </c>
      <c r="AY301" s="149" t="s">
        <v>136</v>
      </c>
    </row>
    <row r="302" spans="2:65" s="12" customFormat="1">
      <c r="B302" s="147"/>
      <c r="D302" s="148" t="s">
        <v>144</v>
      </c>
      <c r="E302" s="149" t="s">
        <v>1</v>
      </c>
      <c r="F302" s="150" t="s">
        <v>190</v>
      </c>
      <c r="H302" s="149" t="s">
        <v>1</v>
      </c>
      <c r="L302" s="147"/>
      <c r="M302" s="151"/>
      <c r="T302" s="152"/>
      <c r="AT302" s="149" t="s">
        <v>144</v>
      </c>
      <c r="AU302" s="149" t="s">
        <v>84</v>
      </c>
      <c r="AV302" s="12" t="s">
        <v>82</v>
      </c>
      <c r="AW302" s="12" t="s">
        <v>32</v>
      </c>
      <c r="AX302" s="12" t="s">
        <v>74</v>
      </c>
      <c r="AY302" s="149" t="s">
        <v>136</v>
      </c>
    </row>
    <row r="303" spans="2:65" s="13" customFormat="1">
      <c r="B303" s="153"/>
      <c r="D303" s="148" t="s">
        <v>144</v>
      </c>
      <c r="E303" s="154" t="s">
        <v>1</v>
      </c>
      <c r="F303" s="155" t="s">
        <v>1173</v>
      </c>
      <c r="H303" s="156">
        <v>424.8</v>
      </c>
      <c r="L303" s="153"/>
      <c r="M303" s="157"/>
      <c r="T303" s="158"/>
      <c r="AT303" s="154" t="s">
        <v>144</v>
      </c>
      <c r="AU303" s="154" t="s">
        <v>84</v>
      </c>
      <c r="AV303" s="13" t="s">
        <v>84</v>
      </c>
      <c r="AW303" s="13" t="s">
        <v>32</v>
      </c>
      <c r="AX303" s="13" t="s">
        <v>74</v>
      </c>
      <c r="AY303" s="154" t="s">
        <v>136</v>
      </c>
    </row>
    <row r="304" spans="2:65" s="13" customFormat="1">
      <c r="B304" s="153"/>
      <c r="D304" s="148" t="s">
        <v>144</v>
      </c>
      <c r="E304" s="154" t="s">
        <v>1</v>
      </c>
      <c r="F304" s="155" t="s">
        <v>1174</v>
      </c>
      <c r="H304" s="156">
        <v>89.6</v>
      </c>
      <c r="L304" s="153"/>
      <c r="M304" s="157"/>
      <c r="T304" s="158"/>
      <c r="AT304" s="154" t="s">
        <v>144</v>
      </c>
      <c r="AU304" s="154" t="s">
        <v>84</v>
      </c>
      <c r="AV304" s="13" t="s">
        <v>84</v>
      </c>
      <c r="AW304" s="13" t="s">
        <v>32</v>
      </c>
      <c r="AX304" s="13" t="s">
        <v>74</v>
      </c>
      <c r="AY304" s="154" t="s">
        <v>136</v>
      </c>
    </row>
    <row r="305" spans="2:65" s="12" customFormat="1">
      <c r="B305" s="147"/>
      <c r="D305" s="148" t="s">
        <v>144</v>
      </c>
      <c r="E305" s="149" t="s">
        <v>1</v>
      </c>
      <c r="F305" s="150" t="s">
        <v>188</v>
      </c>
      <c r="H305" s="149" t="s">
        <v>1</v>
      </c>
      <c r="L305" s="147"/>
      <c r="M305" s="151"/>
      <c r="T305" s="152"/>
      <c r="AT305" s="149" t="s">
        <v>144</v>
      </c>
      <c r="AU305" s="149" t="s">
        <v>84</v>
      </c>
      <c r="AV305" s="12" t="s">
        <v>82</v>
      </c>
      <c r="AW305" s="12" t="s">
        <v>32</v>
      </c>
      <c r="AX305" s="12" t="s">
        <v>74</v>
      </c>
      <c r="AY305" s="149" t="s">
        <v>136</v>
      </c>
    </row>
    <row r="306" spans="2:65" s="13" customFormat="1">
      <c r="B306" s="153"/>
      <c r="D306" s="148" t="s">
        <v>144</v>
      </c>
      <c r="E306" s="154" t="s">
        <v>1</v>
      </c>
      <c r="F306" s="155" t="s">
        <v>1175</v>
      </c>
      <c r="H306" s="156">
        <v>15.2</v>
      </c>
      <c r="L306" s="153"/>
      <c r="M306" s="157"/>
      <c r="T306" s="158"/>
      <c r="AT306" s="154" t="s">
        <v>144</v>
      </c>
      <c r="AU306" s="154" t="s">
        <v>84</v>
      </c>
      <c r="AV306" s="13" t="s">
        <v>84</v>
      </c>
      <c r="AW306" s="13" t="s">
        <v>32</v>
      </c>
      <c r="AX306" s="13" t="s">
        <v>74</v>
      </c>
      <c r="AY306" s="154" t="s">
        <v>136</v>
      </c>
    </row>
    <row r="307" spans="2:65" s="13" customFormat="1">
      <c r="B307" s="153"/>
      <c r="D307" s="148" t="s">
        <v>144</v>
      </c>
      <c r="E307" s="154" t="s">
        <v>1</v>
      </c>
      <c r="F307" s="155" t="s">
        <v>1176</v>
      </c>
      <c r="H307" s="156">
        <v>14.4</v>
      </c>
      <c r="L307" s="153"/>
      <c r="M307" s="157"/>
      <c r="T307" s="158"/>
      <c r="AT307" s="154" t="s">
        <v>144</v>
      </c>
      <c r="AU307" s="154" t="s">
        <v>84</v>
      </c>
      <c r="AV307" s="13" t="s">
        <v>84</v>
      </c>
      <c r="AW307" s="13" t="s">
        <v>32</v>
      </c>
      <c r="AX307" s="13" t="s">
        <v>74</v>
      </c>
      <c r="AY307" s="154" t="s">
        <v>136</v>
      </c>
    </row>
    <row r="308" spans="2:65" s="13" customFormat="1">
      <c r="B308" s="153"/>
      <c r="D308" s="148" t="s">
        <v>144</v>
      </c>
      <c r="E308" s="154" t="s">
        <v>1</v>
      </c>
      <c r="F308" s="155" t="s">
        <v>1177</v>
      </c>
      <c r="H308" s="156">
        <v>16</v>
      </c>
      <c r="L308" s="153"/>
      <c r="M308" s="157"/>
      <c r="T308" s="158"/>
      <c r="AT308" s="154" t="s">
        <v>144</v>
      </c>
      <c r="AU308" s="154" t="s">
        <v>84</v>
      </c>
      <c r="AV308" s="13" t="s">
        <v>84</v>
      </c>
      <c r="AW308" s="13" t="s">
        <v>32</v>
      </c>
      <c r="AX308" s="13" t="s">
        <v>74</v>
      </c>
      <c r="AY308" s="154" t="s">
        <v>136</v>
      </c>
    </row>
    <row r="309" spans="2:65" s="14" customFormat="1">
      <c r="B309" s="159"/>
      <c r="D309" s="148" t="s">
        <v>144</v>
      </c>
      <c r="E309" s="160" t="s">
        <v>1</v>
      </c>
      <c r="F309" s="161" t="s">
        <v>146</v>
      </c>
      <c r="H309" s="162">
        <v>560</v>
      </c>
      <c r="L309" s="159"/>
      <c r="M309" s="163"/>
      <c r="T309" s="164"/>
      <c r="AT309" s="160" t="s">
        <v>144</v>
      </c>
      <c r="AU309" s="160" t="s">
        <v>84</v>
      </c>
      <c r="AV309" s="14" t="s">
        <v>142</v>
      </c>
      <c r="AW309" s="14" t="s">
        <v>32</v>
      </c>
      <c r="AX309" s="14" t="s">
        <v>82</v>
      </c>
      <c r="AY309" s="160" t="s">
        <v>136</v>
      </c>
    </row>
    <row r="310" spans="2:65" s="1" customFormat="1" ht="14.4" customHeight="1">
      <c r="B310" s="134"/>
      <c r="C310" s="135" t="s">
        <v>7</v>
      </c>
      <c r="D310" s="135" t="s">
        <v>138</v>
      </c>
      <c r="E310" s="136" t="s">
        <v>1185</v>
      </c>
      <c r="F310" s="137" t="s">
        <v>1186</v>
      </c>
      <c r="G310" s="138" t="s">
        <v>185</v>
      </c>
      <c r="H310" s="139">
        <v>78.400000000000006</v>
      </c>
      <c r="I310" s="140"/>
      <c r="J310" s="140">
        <f>ROUND(I310*H310,2)</f>
        <v>0</v>
      </c>
      <c r="K310" s="141"/>
      <c r="L310" s="28"/>
      <c r="M310" s="142" t="s">
        <v>1</v>
      </c>
      <c r="N310" s="111" t="s">
        <v>39</v>
      </c>
      <c r="O310" s="143">
        <v>0.32700000000000001</v>
      </c>
      <c r="P310" s="143">
        <f>O310*H310</f>
        <v>25.636800000000004</v>
      </c>
      <c r="Q310" s="143">
        <v>0</v>
      </c>
      <c r="R310" s="143">
        <f>Q310*H310</f>
        <v>0</v>
      </c>
      <c r="S310" s="143">
        <v>0</v>
      </c>
      <c r="T310" s="144">
        <f>S310*H310</f>
        <v>0</v>
      </c>
      <c r="AR310" s="145" t="s">
        <v>142</v>
      </c>
      <c r="AT310" s="145" t="s">
        <v>138</v>
      </c>
      <c r="AU310" s="145" t="s">
        <v>84</v>
      </c>
      <c r="AY310" s="16" t="s">
        <v>136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6" t="s">
        <v>82</v>
      </c>
      <c r="BK310" s="146">
        <f>ROUND(I310*H310,2)</f>
        <v>0</v>
      </c>
      <c r="BL310" s="16" t="s">
        <v>142</v>
      </c>
      <c r="BM310" s="145" t="s">
        <v>1187</v>
      </c>
    </row>
    <row r="311" spans="2:65" s="12" customFormat="1">
      <c r="B311" s="147"/>
      <c r="D311" s="148" t="s">
        <v>144</v>
      </c>
      <c r="E311" s="149" t="s">
        <v>1</v>
      </c>
      <c r="F311" s="150" t="s">
        <v>1020</v>
      </c>
      <c r="H311" s="149" t="s">
        <v>1</v>
      </c>
      <c r="L311" s="147"/>
      <c r="M311" s="151"/>
      <c r="T311" s="152"/>
      <c r="AT311" s="149" t="s">
        <v>144</v>
      </c>
      <c r="AU311" s="149" t="s">
        <v>84</v>
      </c>
      <c r="AV311" s="12" t="s">
        <v>82</v>
      </c>
      <c r="AW311" s="12" t="s">
        <v>32</v>
      </c>
      <c r="AX311" s="12" t="s">
        <v>74</v>
      </c>
      <c r="AY311" s="149" t="s">
        <v>136</v>
      </c>
    </row>
    <row r="312" spans="2:65" s="12" customFormat="1">
      <c r="B312" s="147"/>
      <c r="D312" s="148" t="s">
        <v>144</v>
      </c>
      <c r="E312" s="149" t="s">
        <v>1</v>
      </c>
      <c r="F312" s="150" t="s">
        <v>188</v>
      </c>
      <c r="H312" s="149" t="s">
        <v>1</v>
      </c>
      <c r="L312" s="147"/>
      <c r="M312" s="151"/>
      <c r="T312" s="152"/>
      <c r="AT312" s="149" t="s">
        <v>144</v>
      </c>
      <c r="AU312" s="149" t="s">
        <v>84</v>
      </c>
      <c r="AV312" s="12" t="s">
        <v>82</v>
      </c>
      <c r="AW312" s="12" t="s">
        <v>32</v>
      </c>
      <c r="AX312" s="12" t="s">
        <v>74</v>
      </c>
      <c r="AY312" s="149" t="s">
        <v>136</v>
      </c>
    </row>
    <row r="313" spans="2:65" s="13" customFormat="1">
      <c r="B313" s="153"/>
      <c r="D313" s="148" t="s">
        <v>144</v>
      </c>
      <c r="E313" s="154" t="s">
        <v>1</v>
      </c>
      <c r="F313" s="155" t="s">
        <v>1181</v>
      </c>
      <c r="H313" s="156">
        <v>16.8</v>
      </c>
      <c r="L313" s="153"/>
      <c r="M313" s="157"/>
      <c r="T313" s="158"/>
      <c r="AT313" s="154" t="s">
        <v>144</v>
      </c>
      <c r="AU313" s="154" t="s">
        <v>84</v>
      </c>
      <c r="AV313" s="13" t="s">
        <v>84</v>
      </c>
      <c r="AW313" s="13" t="s">
        <v>32</v>
      </c>
      <c r="AX313" s="13" t="s">
        <v>74</v>
      </c>
      <c r="AY313" s="154" t="s">
        <v>136</v>
      </c>
    </row>
    <row r="314" spans="2:65" s="13" customFormat="1">
      <c r="B314" s="153"/>
      <c r="D314" s="148" t="s">
        <v>144</v>
      </c>
      <c r="E314" s="154" t="s">
        <v>1</v>
      </c>
      <c r="F314" s="155" t="s">
        <v>1182</v>
      </c>
      <c r="H314" s="156">
        <v>23.2</v>
      </c>
      <c r="L314" s="153"/>
      <c r="M314" s="157"/>
      <c r="T314" s="158"/>
      <c r="AT314" s="154" t="s">
        <v>144</v>
      </c>
      <c r="AU314" s="154" t="s">
        <v>84</v>
      </c>
      <c r="AV314" s="13" t="s">
        <v>84</v>
      </c>
      <c r="AW314" s="13" t="s">
        <v>32</v>
      </c>
      <c r="AX314" s="13" t="s">
        <v>74</v>
      </c>
      <c r="AY314" s="154" t="s">
        <v>136</v>
      </c>
    </row>
    <row r="315" spans="2:65" s="13" customFormat="1">
      <c r="B315" s="153"/>
      <c r="D315" s="148" t="s">
        <v>144</v>
      </c>
      <c r="E315" s="154" t="s">
        <v>1</v>
      </c>
      <c r="F315" s="155" t="s">
        <v>1183</v>
      </c>
      <c r="H315" s="156">
        <v>38.4</v>
      </c>
      <c r="L315" s="153"/>
      <c r="M315" s="157"/>
      <c r="T315" s="158"/>
      <c r="AT315" s="154" t="s">
        <v>144</v>
      </c>
      <c r="AU315" s="154" t="s">
        <v>84</v>
      </c>
      <c r="AV315" s="13" t="s">
        <v>84</v>
      </c>
      <c r="AW315" s="13" t="s">
        <v>32</v>
      </c>
      <c r="AX315" s="13" t="s">
        <v>74</v>
      </c>
      <c r="AY315" s="154" t="s">
        <v>136</v>
      </c>
    </row>
    <row r="316" spans="2:65" s="14" customFormat="1">
      <c r="B316" s="159"/>
      <c r="D316" s="148" t="s">
        <v>144</v>
      </c>
      <c r="E316" s="160" t="s">
        <v>1</v>
      </c>
      <c r="F316" s="161" t="s">
        <v>146</v>
      </c>
      <c r="H316" s="162">
        <v>78.400000000000006</v>
      </c>
      <c r="L316" s="159"/>
      <c r="M316" s="163"/>
      <c r="T316" s="164"/>
      <c r="AT316" s="160" t="s">
        <v>144</v>
      </c>
      <c r="AU316" s="160" t="s">
        <v>84</v>
      </c>
      <c r="AV316" s="14" t="s">
        <v>142</v>
      </c>
      <c r="AW316" s="14" t="s">
        <v>32</v>
      </c>
      <c r="AX316" s="14" t="s">
        <v>82</v>
      </c>
      <c r="AY316" s="160" t="s">
        <v>136</v>
      </c>
    </row>
    <row r="317" spans="2:65" s="1" customFormat="1" ht="19.75" customHeight="1">
      <c r="B317" s="134"/>
      <c r="C317" s="135" t="s">
        <v>260</v>
      </c>
      <c r="D317" s="135" t="s">
        <v>138</v>
      </c>
      <c r="E317" s="136" t="s">
        <v>440</v>
      </c>
      <c r="F317" s="137" t="s">
        <v>441</v>
      </c>
      <c r="G317" s="138" t="s">
        <v>277</v>
      </c>
      <c r="H317" s="139">
        <v>186.91800000000001</v>
      </c>
      <c r="I317" s="140"/>
      <c r="J317" s="140">
        <f>ROUND(I317*H317,2)</f>
        <v>0</v>
      </c>
      <c r="K317" s="141"/>
      <c r="L317" s="28"/>
      <c r="M317" s="142" t="s">
        <v>1</v>
      </c>
      <c r="N317" s="111" t="s">
        <v>39</v>
      </c>
      <c r="O317" s="143">
        <v>4.3999999999999997E-2</v>
      </c>
      <c r="P317" s="143">
        <f>O317*H317</f>
        <v>8.2243919999999999</v>
      </c>
      <c r="Q317" s="143">
        <v>0</v>
      </c>
      <c r="R317" s="143">
        <f>Q317*H317</f>
        <v>0</v>
      </c>
      <c r="S317" s="143">
        <v>0</v>
      </c>
      <c r="T317" s="144">
        <f>S317*H317</f>
        <v>0</v>
      </c>
      <c r="AR317" s="145" t="s">
        <v>142</v>
      </c>
      <c r="AT317" s="145" t="s">
        <v>138</v>
      </c>
      <c r="AU317" s="145" t="s">
        <v>84</v>
      </c>
      <c r="AY317" s="16" t="s">
        <v>136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6" t="s">
        <v>82</v>
      </c>
      <c r="BK317" s="146">
        <f>ROUND(I317*H317,2)</f>
        <v>0</v>
      </c>
      <c r="BL317" s="16" t="s">
        <v>142</v>
      </c>
      <c r="BM317" s="145" t="s">
        <v>1188</v>
      </c>
    </row>
    <row r="318" spans="2:65" s="12" customFormat="1">
      <c r="B318" s="147"/>
      <c r="D318" s="148" t="s">
        <v>144</v>
      </c>
      <c r="E318" s="149" t="s">
        <v>1</v>
      </c>
      <c r="F318" s="150" t="s">
        <v>1020</v>
      </c>
      <c r="H318" s="149" t="s">
        <v>1</v>
      </c>
      <c r="L318" s="147"/>
      <c r="M318" s="151"/>
      <c r="T318" s="152"/>
      <c r="AT318" s="149" t="s">
        <v>144</v>
      </c>
      <c r="AU318" s="149" t="s">
        <v>84</v>
      </c>
      <c r="AV318" s="12" t="s">
        <v>82</v>
      </c>
      <c r="AW318" s="12" t="s">
        <v>32</v>
      </c>
      <c r="AX318" s="12" t="s">
        <v>74</v>
      </c>
      <c r="AY318" s="149" t="s">
        <v>136</v>
      </c>
    </row>
    <row r="319" spans="2:65" s="12" customFormat="1">
      <c r="B319" s="147"/>
      <c r="D319" s="148" t="s">
        <v>144</v>
      </c>
      <c r="E319" s="149" t="s">
        <v>1</v>
      </c>
      <c r="F319" s="150" t="s">
        <v>443</v>
      </c>
      <c r="H319" s="149" t="s">
        <v>1</v>
      </c>
      <c r="L319" s="147"/>
      <c r="M319" s="151"/>
      <c r="T319" s="152"/>
      <c r="AT319" s="149" t="s">
        <v>144</v>
      </c>
      <c r="AU319" s="149" t="s">
        <v>84</v>
      </c>
      <c r="AV319" s="12" t="s">
        <v>82</v>
      </c>
      <c r="AW319" s="12" t="s">
        <v>32</v>
      </c>
      <c r="AX319" s="12" t="s">
        <v>74</v>
      </c>
      <c r="AY319" s="149" t="s">
        <v>136</v>
      </c>
    </row>
    <row r="320" spans="2:65" s="13" customFormat="1">
      <c r="B320" s="153"/>
      <c r="D320" s="148" t="s">
        <v>144</v>
      </c>
      <c r="E320" s="154" t="s">
        <v>1</v>
      </c>
      <c r="F320" s="155" t="s">
        <v>1189</v>
      </c>
      <c r="H320" s="156">
        <v>186.91759999999999</v>
      </c>
      <c r="L320" s="153"/>
      <c r="M320" s="157"/>
      <c r="T320" s="158"/>
      <c r="AT320" s="154" t="s">
        <v>144</v>
      </c>
      <c r="AU320" s="154" t="s">
        <v>84</v>
      </c>
      <c r="AV320" s="13" t="s">
        <v>84</v>
      </c>
      <c r="AW320" s="13" t="s">
        <v>32</v>
      </c>
      <c r="AX320" s="13" t="s">
        <v>74</v>
      </c>
      <c r="AY320" s="154" t="s">
        <v>136</v>
      </c>
    </row>
    <row r="321" spans="2:65" s="14" customFormat="1">
      <c r="B321" s="159"/>
      <c r="D321" s="148" t="s">
        <v>144</v>
      </c>
      <c r="E321" s="160" t="s">
        <v>1</v>
      </c>
      <c r="F321" s="161" t="s">
        <v>146</v>
      </c>
      <c r="H321" s="162">
        <v>186.91759999999999</v>
      </c>
      <c r="L321" s="159"/>
      <c r="M321" s="163"/>
      <c r="T321" s="164"/>
      <c r="AT321" s="160" t="s">
        <v>144</v>
      </c>
      <c r="AU321" s="160" t="s">
        <v>84</v>
      </c>
      <c r="AV321" s="14" t="s">
        <v>142</v>
      </c>
      <c r="AW321" s="14" t="s">
        <v>32</v>
      </c>
      <c r="AX321" s="14" t="s">
        <v>82</v>
      </c>
      <c r="AY321" s="160" t="s">
        <v>136</v>
      </c>
    </row>
    <row r="322" spans="2:65" s="1" customFormat="1" ht="19.75" customHeight="1">
      <c r="B322" s="134"/>
      <c r="C322" s="135" t="s">
        <v>266</v>
      </c>
      <c r="D322" s="135" t="s">
        <v>138</v>
      </c>
      <c r="E322" s="136" t="s">
        <v>446</v>
      </c>
      <c r="F322" s="137" t="s">
        <v>447</v>
      </c>
      <c r="G322" s="138" t="s">
        <v>277</v>
      </c>
      <c r="H322" s="139">
        <v>46.728999999999999</v>
      </c>
      <c r="I322" s="140"/>
      <c r="J322" s="140">
        <f>ROUND(I322*H322,2)</f>
        <v>0</v>
      </c>
      <c r="K322" s="141"/>
      <c r="L322" s="28"/>
      <c r="M322" s="142" t="s">
        <v>1</v>
      </c>
      <c r="N322" s="111" t="s">
        <v>39</v>
      </c>
      <c r="O322" s="143">
        <v>4.9000000000000002E-2</v>
      </c>
      <c r="P322" s="143">
        <f>O322*H322</f>
        <v>2.2897210000000001</v>
      </c>
      <c r="Q322" s="143">
        <v>0</v>
      </c>
      <c r="R322" s="143">
        <f>Q322*H322</f>
        <v>0</v>
      </c>
      <c r="S322" s="143">
        <v>0</v>
      </c>
      <c r="T322" s="144">
        <f>S322*H322</f>
        <v>0</v>
      </c>
      <c r="AR322" s="145" t="s">
        <v>142</v>
      </c>
      <c r="AT322" s="145" t="s">
        <v>138</v>
      </c>
      <c r="AU322" s="145" t="s">
        <v>84</v>
      </c>
      <c r="AY322" s="16" t="s">
        <v>136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6" t="s">
        <v>82</v>
      </c>
      <c r="BK322" s="146">
        <f>ROUND(I322*H322,2)</f>
        <v>0</v>
      </c>
      <c r="BL322" s="16" t="s">
        <v>142</v>
      </c>
      <c r="BM322" s="145" t="s">
        <v>1190</v>
      </c>
    </row>
    <row r="323" spans="2:65" s="12" customFormat="1">
      <c r="B323" s="147"/>
      <c r="D323" s="148" t="s">
        <v>144</v>
      </c>
      <c r="E323" s="149" t="s">
        <v>1</v>
      </c>
      <c r="F323" s="150" t="s">
        <v>1020</v>
      </c>
      <c r="H323" s="149" t="s">
        <v>1</v>
      </c>
      <c r="L323" s="147"/>
      <c r="M323" s="151"/>
      <c r="T323" s="152"/>
      <c r="AT323" s="149" t="s">
        <v>144</v>
      </c>
      <c r="AU323" s="149" t="s">
        <v>84</v>
      </c>
      <c r="AV323" s="12" t="s">
        <v>82</v>
      </c>
      <c r="AW323" s="12" t="s">
        <v>32</v>
      </c>
      <c r="AX323" s="12" t="s">
        <v>74</v>
      </c>
      <c r="AY323" s="149" t="s">
        <v>136</v>
      </c>
    </row>
    <row r="324" spans="2:65" s="12" customFormat="1">
      <c r="B324" s="147"/>
      <c r="D324" s="148" t="s">
        <v>144</v>
      </c>
      <c r="E324" s="149" t="s">
        <v>1</v>
      </c>
      <c r="F324" s="150" t="s">
        <v>443</v>
      </c>
      <c r="H324" s="149" t="s">
        <v>1</v>
      </c>
      <c r="L324" s="147"/>
      <c r="M324" s="151"/>
      <c r="T324" s="152"/>
      <c r="AT324" s="149" t="s">
        <v>144</v>
      </c>
      <c r="AU324" s="149" t="s">
        <v>84</v>
      </c>
      <c r="AV324" s="12" t="s">
        <v>82</v>
      </c>
      <c r="AW324" s="12" t="s">
        <v>32</v>
      </c>
      <c r="AX324" s="12" t="s">
        <v>74</v>
      </c>
      <c r="AY324" s="149" t="s">
        <v>136</v>
      </c>
    </row>
    <row r="325" spans="2:65" s="13" customFormat="1">
      <c r="B325" s="153"/>
      <c r="D325" s="148" t="s">
        <v>144</v>
      </c>
      <c r="E325" s="154" t="s">
        <v>1</v>
      </c>
      <c r="F325" s="155" t="s">
        <v>1191</v>
      </c>
      <c r="H325" s="156">
        <v>46.729399999999998</v>
      </c>
      <c r="L325" s="153"/>
      <c r="M325" s="157"/>
      <c r="T325" s="158"/>
      <c r="AT325" s="154" t="s">
        <v>144</v>
      </c>
      <c r="AU325" s="154" t="s">
        <v>84</v>
      </c>
      <c r="AV325" s="13" t="s">
        <v>84</v>
      </c>
      <c r="AW325" s="13" t="s">
        <v>32</v>
      </c>
      <c r="AX325" s="13" t="s">
        <v>74</v>
      </c>
      <c r="AY325" s="154" t="s">
        <v>136</v>
      </c>
    </row>
    <row r="326" spans="2:65" s="14" customFormat="1">
      <c r="B326" s="159"/>
      <c r="D326" s="148" t="s">
        <v>144</v>
      </c>
      <c r="E326" s="160" t="s">
        <v>1</v>
      </c>
      <c r="F326" s="161" t="s">
        <v>146</v>
      </c>
      <c r="H326" s="162">
        <v>46.729399999999998</v>
      </c>
      <c r="L326" s="159"/>
      <c r="M326" s="163"/>
      <c r="T326" s="164"/>
      <c r="AT326" s="160" t="s">
        <v>144</v>
      </c>
      <c r="AU326" s="160" t="s">
        <v>84</v>
      </c>
      <c r="AV326" s="14" t="s">
        <v>142</v>
      </c>
      <c r="AW326" s="14" t="s">
        <v>32</v>
      </c>
      <c r="AX326" s="14" t="s">
        <v>82</v>
      </c>
      <c r="AY326" s="160" t="s">
        <v>136</v>
      </c>
    </row>
    <row r="327" spans="2:65" s="1" customFormat="1" ht="19.75" customHeight="1">
      <c r="B327" s="134"/>
      <c r="C327" s="135" t="s">
        <v>274</v>
      </c>
      <c r="D327" s="135" t="s">
        <v>138</v>
      </c>
      <c r="E327" s="136" t="s">
        <v>451</v>
      </c>
      <c r="F327" s="137" t="s">
        <v>452</v>
      </c>
      <c r="G327" s="138" t="s">
        <v>277</v>
      </c>
      <c r="H327" s="139">
        <v>56.731999999999999</v>
      </c>
      <c r="I327" s="140"/>
      <c r="J327" s="140">
        <f>ROUND(I327*H327,2)</f>
        <v>0</v>
      </c>
      <c r="K327" s="141"/>
      <c r="L327" s="28"/>
      <c r="M327" s="142" t="s">
        <v>1</v>
      </c>
      <c r="N327" s="111" t="s">
        <v>39</v>
      </c>
      <c r="O327" s="143">
        <v>8.6999999999999994E-2</v>
      </c>
      <c r="P327" s="143">
        <f>O327*H327</f>
        <v>4.9356839999999993</v>
      </c>
      <c r="Q327" s="143">
        <v>0</v>
      </c>
      <c r="R327" s="143">
        <f>Q327*H327</f>
        <v>0</v>
      </c>
      <c r="S327" s="143">
        <v>0</v>
      </c>
      <c r="T327" s="144">
        <f>S327*H327</f>
        <v>0</v>
      </c>
      <c r="AR327" s="145" t="s">
        <v>142</v>
      </c>
      <c r="AT327" s="145" t="s">
        <v>138</v>
      </c>
      <c r="AU327" s="145" t="s">
        <v>84</v>
      </c>
      <c r="AY327" s="16" t="s">
        <v>136</v>
      </c>
      <c r="BE327" s="146">
        <f>IF(N327="základní",J327,0)</f>
        <v>0</v>
      </c>
      <c r="BF327" s="146">
        <f>IF(N327="snížená",J327,0)</f>
        <v>0</v>
      </c>
      <c r="BG327" s="146">
        <f>IF(N327="zákl. přenesená",J327,0)</f>
        <v>0</v>
      </c>
      <c r="BH327" s="146">
        <f>IF(N327="sníž. přenesená",J327,0)</f>
        <v>0</v>
      </c>
      <c r="BI327" s="146">
        <f>IF(N327="nulová",J327,0)</f>
        <v>0</v>
      </c>
      <c r="BJ327" s="16" t="s">
        <v>82</v>
      </c>
      <c r="BK327" s="146">
        <f>ROUND(I327*H327,2)</f>
        <v>0</v>
      </c>
      <c r="BL327" s="16" t="s">
        <v>142</v>
      </c>
      <c r="BM327" s="145" t="s">
        <v>1192</v>
      </c>
    </row>
    <row r="328" spans="2:65" s="12" customFormat="1">
      <c r="B328" s="147"/>
      <c r="D328" s="148" t="s">
        <v>144</v>
      </c>
      <c r="E328" s="149" t="s">
        <v>1</v>
      </c>
      <c r="F328" s="150" t="s">
        <v>1020</v>
      </c>
      <c r="H328" s="149" t="s">
        <v>1</v>
      </c>
      <c r="L328" s="147"/>
      <c r="M328" s="151"/>
      <c r="T328" s="152"/>
      <c r="AT328" s="149" t="s">
        <v>144</v>
      </c>
      <c r="AU328" s="149" t="s">
        <v>84</v>
      </c>
      <c r="AV328" s="12" t="s">
        <v>82</v>
      </c>
      <c r="AW328" s="12" t="s">
        <v>32</v>
      </c>
      <c r="AX328" s="12" t="s">
        <v>74</v>
      </c>
      <c r="AY328" s="149" t="s">
        <v>136</v>
      </c>
    </row>
    <row r="329" spans="2:65" s="12" customFormat="1">
      <c r="B329" s="147"/>
      <c r="D329" s="148" t="s">
        <v>144</v>
      </c>
      <c r="E329" s="149" t="s">
        <v>1</v>
      </c>
      <c r="F329" s="150" t="s">
        <v>454</v>
      </c>
      <c r="H329" s="149" t="s">
        <v>1</v>
      </c>
      <c r="L329" s="147"/>
      <c r="M329" s="151"/>
      <c r="T329" s="152"/>
      <c r="AT329" s="149" t="s">
        <v>144</v>
      </c>
      <c r="AU329" s="149" t="s">
        <v>84</v>
      </c>
      <c r="AV329" s="12" t="s">
        <v>82</v>
      </c>
      <c r="AW329" s="12" t="s">
        <v>32</v>
      </c>
      <c r="AX329" s="12" t="s">
        <v>74</v>
      </c>
      <c r="AY329" s="149" t="s">
        <v>136</v>
      </c>
    </row>
    <row r="330" spans="2:65" s="12" customFormat="1">
      <c r="B330" s="147"/>
      <c r="D330" s="148" t="s">
        <v>144</v>
      </c>
      <c r="E330" s="149" t="s">
        <v>1</v>
      </c>
      <c r="F330" s="150" t="s">
        <v>455</v>
      </c>
      <c r="H330" s="149" t="s">
        <v>1</v>
      </c>
      <c r="L330" s="147"/>
      <c r="M330" s="151"/>
      <c r="T330" s="152"/>
      <c r="AT330" s="149" t="s">
        <v>144</v>
      </c>
      <c r="AU330" s="149" t="s">
        <v>84</v>
      </c>
      <c r="AV330" s="12" t="s">
        <v>82</v>
      </c>
      <c r="AW330" s="12" t="s">
        <v>32</v>
      </c>
      <c r="AX330" s="12" t="s">
        <v>74</v>
      </c>
      <c r="AY330" s="149" t="s">
        <v>136</v>
      </c>
    </row>
    <row r="331" spans="2:65" s="13" customFormat="1">
      <c r="B331" s="153"/>
      <c r="D331" s="148" t="s">
        <v>144</v>
      </c>
      <c r="E331" s="154" t="s">
        <v>1</v>
      </c>
      <c r="F331" s="155" t="s">
        <v>1193</v>
      </c>
      <c r="H331" s="156">
        <v>13.888</v>
      </c>
      <c r="L331" s="153"/>
      <c r="M331" s="157"/>
      <c r="T331" s="158"/>
      <c r="AT331" s="154" t="s">
        <v>144</v>
      </c>
      <c r="AU331" s="154" t="s">
        <v>84</v>
      </c>
      <c r="AV331" s="13" t="s">
        <v>84</v>
      </c>
      <c r="AW331" s="13" t="s">
        <v>32</v>
      </c>
      <c r="AX331" s="13" t="s">
        <v>74</v>
      </c>
      <c r="AY331" s="154" t="s">
        <v>136</v>
      </c>
    </row>
    <row r="332" spans="2:65" s="12" customFormat="1">
      <c r="B332" s="147"/>
      <c r="D332" s="148" t="s">
        <v>144</v>
      </c>
      <c r="E332" s="149" t="s">
        <v>1</v>
      </c>
      <c r="F332" s="150" t="s">
        <v>457</v>
      </c>
      <c r="H332" s="149" t="s">
        <v>1</v>
      </c>
      <c r="L332" s="147"/>
      <c r="M332" s="151"/>
      <c r="T332" s="152"/>
      <c r="AT332" s="149" t="s">
        <v>144</v>
      </c>
      <c r="AU332" s="149" t="s">
        <v>84</v>
      </c>
      <c r="AV332" s="12" t="s">
        <v>82</v>
      </c>
      <c r="AW332" s="12" t="s">
        <v>32</v>
      </c>
      <c r="AX332" s="12" t="s">
        <v>74</v>
      </c>
      <c r="AY332" s="149" t="s">
        <v>136</v>
      </c>
    </row>
    <row r="333" spans="2:65" s="13" customFormat="1">
      <c r="B333" s="153"/>
      <c r="D333" s="148" t="s">
        <v>144</v>
      </c>
      <c r="E333" s="154" t="s">
        <v>1</v>
      </c>
      <c r="F333" s="155" t="s">
        <v>1194</v>
      </c>
      <c r="H333" s="156">
        <v>38.995200000000004</v>
      </c>
      <c r="L333" s="153"/>
      <c r="M333" s="157"/>
      <c r="T333" s="158"/>
      <c r="AT333" s="154" t="s">
        <v>144</v>
      </c>
      <c r="AU333" s="154" t="s">
        <v>84</v>
      </c>
      <c r="AV333" s="13" t="s">
        <v>84</v>
      </c>
      <c r="AW333" s="13" t="s">
        <v>32</v>
      </c>
      <c r="AX333" s="13" t="s">
        <v>74</v>
      </c>
      <c r="AY333" s="154" t="s">
        <v>136</v>
      </c>
    </row>
    <row r="334" spans="2:65" s="12" customFormat="1">
      <c r="B334" s="147"/>
      <c r="D334" s="148" t="s">
        <v>144</v>
      </c>
      <c r="E334" s="149" t="s">
        <v>1</v>
      </c>
      <c r="F334" s="150" t="s">
        <v>459</v>
      </c>
      <c r="H334" s="149" t="s">
        <v>1</v>
      </c>
      <c r="L334" s="147"/>
      <c r="M334" s="151"/>
      <c r="T334" s="152"/>
      <c r="AT334" s="149" t="s">
        <v>144</v>
      </c>
      <c r="AU334" s="149" t="s">
        <v>84</v>
      </c>
      <c r="AV334" s="12" t="s">
        <v>82</v>
      </c>
      <c r="AW334" s="12" t="s">
        <v>32</v>
      </c>
      <c r="AX334" s="12" t="s">
        <v>74</v>
      </c>
      <c r="AY334" s="149" t="s">
        <v>136</v>
      </c>
    </row>
    <row r="335" spans="2:65" s="13" customFormat="1">
      <c r="B335" s="153"/>
      <c r="D335" s="148" t="s">
        <v>144</v>
      </c>
      <c r="E335" s="154" t="s">
        <v>1</v>
      </c>
      <c r="F335" s="155" t="s">
        <v>1195</v>
      </c>
      <c r="H335" s="156">
        <v>0.39000000000000007</v>
      </c>
      <c r="L335" s="153"/>
      <c r="M335" s="157"/>
      <c r="T335" s="158"/>
      <c r="AT335" s="154" t="s">
        <v>144</v>
      </c>
      <c r="AU335" s="154" t="s">
        <v>84</v>
      </c>
      <c r="AV335" s="13" t="s">
        <v>84</v>
      </c>
      <c r="AW335" s="13" t="s">
        <v>32</v>
      </c>
      <c r="AX335" s="13" t="s">
        <v>74</v>
      </c>
      <c r="AY335" s="154" t="s">
        <v>136</v>
      </c>
    </row>
    <row r="336" spans="2:65" s="12" customFormat="1">
      <c r="B336" s="147"/>
      <c r="D336" s="148" t="s">
        <v>144</v>
      </c>
      <c r="E336" s="149" t="s">
        <v>1</v>
      </c>
      <c r="F336" s="150" t="s">
        <v>463</v>
      </c>
      <c r="H336" s="149" t="s">
        <v>1</v>
      </c>
      <c r="L336" s="147"/>
      <c r="M336" s="151"/>
      <c r="T336" s="152"/>
      <c r="AT336" s="149" t="s">
        <v>144</v>
      </c>
      <c r="AU336" s="149" t="s">
        <v>84</v>
      </c>
      <c r="AV336" s="12" t="s">
        <v>82</v>
      </c>
      <c r="AW336" s="12" t="s">
        <v>32</v>
      </c>
      <c r="AX336" s="12" t="s">
        <v>74</v>
      </c>
      <c r="AY336" s="149" t="s">
        <v>136</v>
      </c>
    </row>
    <row r="337" spans="2:65" s="13" customFormat="1">
      <c r="B337" s="153"/>
      <c r="D337" s="148" t="s">
        <v>144</v>
      </c>
      <c r="E337" s="154" t="s">
        <v>1</v>
      </c>
      <c r="F337" s="155" t="s">
        <v>1196</v>
      </c>
      <c r="H337" s="156">
        <v>0.52</v>
      </c>
      <c r="L337" s="153"/>
      <c r="M337" s="157"/>
      <c r="T337" s="158"/>
      <c r="AT337" s="154" t="s">
        <v>144</v>
      </c>
      <c r="AU337" s="154" t="s">
        <v>84</v>
      </c>
      <c r="AV337" s="13" t="s">
        <v>84</v>
      </c>
      <c r="AW337" s="13" t="s">
        <v>32</v>
      </c>
      <c r="AX337" s="13" t="s">
        <v>74</v>
      </c>
      <c r="AY337" s="154" t="s">
        <v>136</v>
      </c>
    </row>
    <row r="338" spans="2:65" s="12" customFormat="1">
      <c r="B338" s="147"/>
      <c r="D338" s="148" t="s">
        <v>144</v>
      </c>
      <c r="E338" s="149" t="s">
        <v>1</v>
      </c>
      <c r="F338" s="150" t="s">
        <v>1103</v>
      </c>
      <c r="H338" s="149" t="s">
        <v>1</v>
      </c>
      <c r="L338" s="147"/>
      <c r="M338" s="151"/>
      <c r="T338" s="152"/>
      <c r="AT338" s="149" t="s">
        <v>144</v>
      </c>
      <c r="AU338" s="149" t="s">
        <v>84</v>
      </c>
      <c r="AV338" s="12" t="s">
        <v>82</v>
      </c>
      <c r="AW338" s="12" t="s">
        <v>32</v>
      </c>
      <c r="AX338" s="12" t="s">
        <v>74</v>
      </c>
      <c r="AY338" s="149" t="s">
        <v>136</v>
      </c>
    </row>
    <row r="339" spans="2:65" s="13" customFormat="1">
      <c r="B339" s="153"/>
      <c r="D339" s="148" t="s">
        <v>144</v>
      </c>
      <c r="E339" s="154" t="s">
        <v>1</v>
      </c>
      <c r="F339" s="155" t="s">
        <v>1197</v>
      </c>
      <c r="H339" s="156">
        <v>1.1304000000000001</v>
      </c>
      <c r="L339" s="153"/>
      <c r="M339" s="157"/>
      <c r="T339" s="158"/>
      <c r="AT339" s="154" t="s">
        <v>144</v>
      </c>
      <c r="AU339" s="154" t="s">
        <v>84</v>
      </c>
      <c r="AV339" s="13" t="s">
        <v>84</v>
      </c>
      <c r="AW339" s="13" t="s">
        <v>32</v>
      </c>
      <c r="AX339" s="13" t="s">
        <v>74</v>
      </c>
      <c r="AY339" s="154" t="s">
        <v>136</v>
      </c>
    </row>
    <row r="340" spans="2:65" s="12" customFormat="1">
      <c r="B340" s="147"/>
      <c r="D340" s="148" t="s">
        <v>144</v>
      </c>
      <c r="E340" s="149" t="s">
        <v>1</v>
      </c>
      <c r="F340" s="150" t="s">
        <v>1127</v>
      </c>
      <c r="H340" s="149" t="s">
        <v>1</v>
      </c>
      <c r="L340" s="147"/>
      <c r="M340" s="151"/>
      <c r="T340" s="152"/>
      <c r="AT340" s="149" t="s">
        <v>144</v>
      </c>
      <c r="AU340" s="149" t="s">
        <v>84</v>
      </c>
      <c r="AV340" s="12" t="s">
        <v>82</v>
      </c>
      <c r="AW340" s="12" t="s">
        <v>32</v>
      </c>
      <c r="AX340" s="12" t="s">
        <v>74</v>
      </c>
      <c r="AY340" s="149" t="s">
        <v>136</v>
      </c>
    </row>
    <row r="341" spans="2:65" s="13" customFormat="1">
      <c r="B341" s="153"/>
      <c r="D341" s="148" t="s">
        <v>144</v>
      </c>
      <c r="E341" s="154" t="s">
        <v>1</v>
      </c>
      <c r="F341" s="155" t="s">
        <v>1198</v>
      </c>
      <c r="H341" s="156">
        <v>1.8086399999999998</v>
      </c>
      <c r="L341" s="153"/>
      <c r="M341" s="157"/>
      <c r="T341" s="158"/>
      <c r="AT341" s="154" t="s">
        <v>144</v>
      </c>
      <c r="AU341" s="154" t="s">
        <v>84</v>
      </c>
      <c r="AV341" s="13" t="s">
        <v>84</v>
      </c>
      <c r="AW341" s="13" t="s">
        <v>32</v>
      </c>
      <c r="AX341" s="13" t="s">
        <v>74</v>
      </c>
      <c r="AY341" s="154" t="s">
        <v>136</v>
      </c>
    </row>
    <row r="342" spans="2:65" s="14" customFormat="1">
      <c r="B342" s="159"/>
      <c r="D342" s="148" t="s">
        <v>144</v>
      </c>
      <c r="E342" s="160" t="s">
        <v>1</v>
      </c>
      <c r="F342" s="161" t="s">
        <v>146</v>
      </c>
      <c r="H342" s="162">
        <v>56.732240000000004</v>
      </c>
      <c r="L342" s="159"/>
      <c r="M342" s="163"/>
      <c r="T342" s="164"/>
      <c r="AT342" s="160" t="s">
        <v>144</v>
      </c>
      <c r="AU342" s="160" t="s">
        <v>84</v>
      </c>
      <c r="AV342" s="14" t="s">
        <v>142</v>
      </c>
      <c r="AW342" s="14" t="s">
        <v>32</v>
      </c>
      <c r="AX342" s="14" t="s">
        <v>82</v>
      </c>
      <c r="AY342" s="160" t="s">
        <v>136</v>
      </c>
    </row>
    <row r="343" spans="2:65" s="1" customFormat="1" ht="22.25" customHeight="1">
      <c r="B343" s="134"/>
      <c r="C343" s="135" t="s">
        <v>281</v>
      </c>
      <c r="D343" s="135" t="s">
        <v>138</v>
      </c>
      <c r="E343" s="136" t="s">
        <v>467</v>
      </c>
      <c r="F343" s="137" t="s">
        <v>468</v>
      </c>
      <c r="G343" s="138" t="s">
        <v>277</v>
      </c>
      <c r="H343" s="139">
        <v>283.66000000000003</v>
      </c>
      <c r="I343" s="140"/>
      <c r="J343" s="140">
        <f>ROUND(I343*H343,2)</f>
        <v>0</v>
      </c>
      <c r="K343" s="141"/>
      <c r="L343" s="28"/>
      <c r="M343" s="142" t="s">
        <v>1</v>
      </c>
      <c r="N343" s="111" t="s">
        <v>39</v>
      </c>
      <c r="O343" s="143">
        <v>5.0000000000000001E-3</v>
      </c>
      <c r="P343" s="143">
        <f>O343*H343</f>
        <v>1.4183000000000001</v>
      </c>
      <c r="Q343" s="143">
        <v>0</v>
      </c>
      <c r="R343" s="143">
        <f>Q343*H343</f>
        <v>0</v>
      </c>
      <c r="S343" s="143">
        <v>0</v>
      </c>
      <c r="T343" s="144">
        <f>S343*H343</f>
        <v>0</v>
      </c>
      <c r="AR343" s="145" t="s">
        <v>142</v>
      </c>
      <c r="AT343" s="145" t="s">
        <v>138</v>
      </c>
      <c r="AU343" s="145" t="s">
        <v>84</v>
      </c>
      <c r="AY343" s="16" t="s">
        <v>136</v>
      </c>
      <c r="BE343" s="146">
        <f>IF(N343="základní",J343,0)</f>
        <v>0</v>
      </c>
      <c r="BF343" s="146">
        <f>IF(N343="snížená",J343,0)</f>
        <v>0</v>
      </c>
      <c r="BG343" s="146">
        <f>IF(N343="zákl. přenesená",J343,0)</f>
        <v>0</v>
      </c>
      <c r="BH343" s="146">
        <f>IF(N343="sníž. přenesená",J343,0)</f>
        <v>0</v>
      </c>
      <c r="BI343" s="146">
        <f>IF(N343="nulová",J343,0)</f>
        <v>0</v>
      </c>
      <c r="BJ343" s="16" t="s">
        <v>82</v>
      </c>
      <c r="BK343" s="146">
        <f>ROUND(I343*H343,2)</f>
        <v>0</v>
      </c>
      <c r="BL343" s="16" t="s">
        <v>142</v>
      </c>
      <c r="BM343" s="145" t="s">
        <v>1199</v>
      </c>
    </row>
    <row r="344" spans="2:65" s="12" customFormat="1">
      <c r="B344" s="147"/>
      <c r="D344" s="148" t="s">
        <v>144</v>
      </c>
      <c r="E344" s="149" t="s">
        <v>1</v>
      </c>
      <c r="F344" s="150" t="s">
        <v>1020</v>
      </c>
      <c r="H344" s="149" t="s">
        <v>1</v>
      </c>
      <c r="L344" s="147"/>
      <c r="M344" s="151"/>
      <c r="T344" s="152"/>
      <c r="AT344" s="149" t="s">
        <v>144</v>
      </c>
      <c r="AU344" s="149" t="s">
        <v>84</v>
      </c>
      <c r="AV344" s="12" t="s">
        <v>82</v>
      </c>
      <c r="AW344" s="12" t="s">
        <v>32</v>
      </c>
      <c r="AX344" s="12" t="s">
        <v>74</v>
      </c>
      <c r="AY344" s="149" t="s">
        <v>136</v>
      </c>
    </row>
    <row r="345" spans="2:65" s="13" customFormat="1">
      <c r="B345" s="153"/>
      <c r="D345" s="148" t="s">
        <v>144</v>
      </c>
      <c r="E345" s="154" t="s">
        <v>1</v>
      </c>
      <c r="F345" s="155" t="s">
        <v>1200</v>
      </c>
      <c r="H345" s="156">
        <v>283.65999999999997</v>
      </c>
      <c r="L345" s="153"/>
      <c r="M345" s="157"/>
      <c r="T345" s="158"/>
      <c r="AT345" s="154" t="s">
        <v>144</v>
      </c>
      <c r="AU345" s="154" t="s">
        <v>84</v>
      </c>
      <c r="AV345" s="13" t="s">
        <v>84</v>
      </c>
      <c r="AW345" s="13" t="s">
        <v>32</v>
      </c>
      <c r="AX345" s="13" t="s">
        <v>74</v>
      </c>
      <c r="AY345" s="154" t="s">
        <v>136</v>
      </c>
    </row>
    <row r="346" spans="2:65" s="14" customFormat="1">
      <c r="B346" s="159"/>
      <c r="D346" s="148" t="s">
        <v>144</v>
      </c>
      <c r="E346" s="160" t="s">
        <v>1</v>
      </c>
      <c r="F346" s="161" t="s">
        <v>146</v>
      </c>
      <c r="H346" s="162">
        <v>283.65999999999997</v>
      </c>
      <c r="L346" s="159"/>
      <c r="M346" s="163"/>
      <c r="T346" s="164"/>
      <c r="AT346" s="160" t="s">
        <v>144</v>
      </c>
      <c r="AU346" s="160" t="s">
        <v>84</v>
      </c>
      <c r="AV346" s="14" t="s">
        <v>142</v>
      </c>
      <c r="AW346" s="14" t="s">
        <v>32</v>
      </c>
      <c r="AX346" s="14" t="s">
        <v>82</v>
      </c>
      <c r="AY346" s="160" t="s">
        <v>136</v>
      </c>
    </row>
    <row r="347" spans="2:65" s="1" customFormat="1" ht="19.75" customHeight="1">
      <c r="B347" s="134"/>
      <c r="C347" s="135" t="s">
        <v>287</v>
      </c>
      <c r="D347" s="135" t="s">
        <v>138</v>
      </c>
      <c r="E347" s="136" t="s">
        <v>472</v>
      </c>
      <c r="F347" s="137" t="s">
        <v>473</v>
      </c>
      <c r="G347" s="138" t="s">
        <v>277</v>
      </c>
      <c r="H347" s="139">
        <v>14.183</v>
      </c>
      <c r="I347" s="140"/>
      <c r="J347" s="140">
        <f>ROUND(I347*H347,2)</f>
        <v>0</v>
      </c>
      <c r="K347" s="141"/>
      <c r="L347" s="28"/>
      <c r="M347" s="142" t="s">
        <v>1</v>
      </c>
      <c r="N347" s="111" t="s">
        <v>39</v>
      </c>
      <c r="O347" s="143">
        <v>9.9000000000000005E-2</v>
      </c>
      <c r="P347" s="143">
        <f>O347*H347</f>
        <v>1.4041170000000001</v>
      </c>
      <c r="Q347" s="143">
        <v>0</v>
      </c>
      <c r="R347" s="143">
        <f>Q347*H347</f>
        <v>0</v>
      </c>
      <c r="S347" s="143">
        <v>0</v>
      </c>
      <c r="T347" s="144">
        <f>S347*H347</f>
        <v>0</v>
      </c>
      <c r="AR347" s="145" t="s">
        <v>142</v>
      </c>
      <c r="AT347" s="145" t="s">
        <v>138</v>
      </c>
      <c r="AU347" s="145" t="s">
        <v>84</v>
      </c>
      <c r="AY347" s="16" t="s">
        <v>136</v>
      </c>
      <c r="BE347" s="146">
        <f>IF(N347="základní",J347,0)</f>
        <v>0</v>
      </c>
      <c r="BF347" s="146">
        <f>IF(N347="snížená",J347,0)</f>
        <v>0</v>
      </c>
      <c r="BG347" s="146">
        <f>IF(N347="zákl. přenesená",J347,0)</f>
        <v>0</v>
      </c>
      <c r="BH347" s="146">
        <f>IF(N347="sníž. přenesená",J347,0)</f>
        <v>0</v>
      </c>
      <c r="BI347" s="146">
        <f>IF(N347="nulová",J347,0)</f>
        <v>0</v>
      </c>
      <c r="BJ347" s="16" t="s">
        <v>82</v>
      </c>
      <c r="BK347" s="146">
        <f>ROUND(I347*H347,2)</f>
        <v>0</v>
      </c>
      <c r="BL347" s="16" t="s">
        <v>142</v>
      </c>
      <c r="BM347" s="145" t="s">
        <v>1201</v>
      </c>
    </row>
    <row r="348" spans="2:65" s="12" customFormat="1">
      <c r="B348" s="147"/>
      <c r="D348" s="148" t="s">
        <v>144</v>
      </c>
      <c r="E348" s="149" t="s">
        <v>1</v>
      </c>
      <c r="F348" s="150" t="s">
        <v>1020</v>
      </c>
      <c r="H348" s="149" t="s">
        <v>1</v>
      </c>
      <c r="L348" s="147"/>
      <c r="M348" s="151"/>
      <c r="T348" s="152"/>
      <c r="AT348" s="149" t="s">
        <v>144</v>
      </c>
      <c r="AU348" s="149" t="s">
        <v>84</v>
      </c>
      <c r="AV348" s="12" t="s">
        <v>82</v>
      </c>
      <c r="AW348" s="12" t="s">
        <v>32</v>
      </c>
      <c r="AX348" s="12" t="s">
        <v>74</v>
      </c>
      <c r="AY348" s="149" t="s">
        <v>136</v>
      </c>
    </row>
    <row r="349" spans="2:65" s="12" customFormat="1">
      <c r="B349" s="147"/>
      <c r="D349" s="148" t="s">
        <v>144</v>
      </c>
      <c r="E349" s="149" t="s">
        <v>1</v>
      </c>
      <c r="F349" s="150" t="s">
        <v>454</v>
      </c>
      <c r="H349" s="149" t="s">
        <v>1</v>
      </c>
      <c r="L349" s="147"/>
      <c r="M349" s="151"/>
      <c r="T349" s="152"/>
      <c r="AT349" s="149" t="s">
        <v>144</v>
      </c>
      <c r="AU349" s="149" t="s">
        <v>84</v>
      </c>
      <c r="AV349" s="12" t="s">
        <v>82</v>
      </c>
      <c r="AW349" s="12" t="s">
        <v>32</v>
      </c>
      <c r="AX349" s="12" t="s">
        <v>74</v>
      </c>
      <c r="AY349" s="149" t="s">
        <v>136</v>
      </c>
    </row>
    <row r="350" spans="2:65" s="12" customFormat="1">
      <c r="B350" s="147"/>
      <c r="D350" s="148" t="s">
        <v>144</v>
      </c>
      <c r="E350" s="149" t="s">
        <v>1</v>
      </c>
      <c r="F350" s="150" t="s">
        <v>455</v>
      </c>
      <c r="H350" s="149" t="s">
        <v>1</v>
      </c>
      <c r="L350" s="147"/>
      <c r="M350" s="151"/>
      <c r="T350" s="152"/>
      <c r="AT350" s="149" t="s">
        <v>144</v>
      </c>
      <c r="AU350" s="149" t="s">
        <v>84</v>
      </c>
      <c r="AV350" s="12" t="s">
        <v>82</v>
      </c>
      <c r="AW350" s="12" t="s">
        <v>32</v>
      </c>
      <c r="AX350" s="12" t="s">
        <v>74</v>
      </c>
      <c r="AY350" s="149" t="s">
        <v>136</v>
      </c>
    </row>
    <row r="351" spans="2:65" s="13" customFormat="1">
      <c r="B351" s="153"/>
      <c r="D351" s="148" t="s">
        <v>144</v>
      </c>
      <c r="E351" s="154" t="s">
        <v>1</v>
      </c>
      <c r="F351" s="155" t="s">
        <v>1202</v>
      </c>
      <c r="H351" s="156">
        <v>3.472</v>
      </c>
      <c r="L351" s="153"/>
      <c r="M351" s="157"/>
      <c r="T351" s="158"/>
      <c r="AT351" s="154" t="s">
        <v>144</v>
      </c>
      <c r="AU351" s="154" t="s">
        <v>84</v>
      </c>
      <c r="AV351" s="13" t="s">
        <v>84</v>
      </c>
      <c r="AW351" s="13" t="s">
        <v>32</v>
      </c>
      <c r="AX351" s="13" t="s">
        <v>74</v>
      </c>
      <c r="AY351" s="154" t="s">
        <v>136</v>
      </c>
    </row>
    <row r="352" spans="2:65" s="12" customFormat="1">
      <c r="B352" s="147"/>
      <c r="D352" s="148" t="s">
        <v>144</v>
      </c>
      <c r="E352" s="149" t="s">
        <v>1</v>
      </c>
      <c r="F352" s="150" t="s">
        <v>457</v>
      </c>
      <c r="H352" s="149" t="s">
        <v>1</v>
      </c>
      <c r="L352" s="147"/>
      <c r="M352" s="151"/>
      <c r="T352" s="152"/>
      <c r="AT352" s="149" t="s">
        <v>144</v>
      </c>
      <c r="AU352" s="149" t="s">
        <v>84</v>
      </c>
      <c r="AV352" s="12" t="s">
        <v>82</v>
      </c>
      <c r="AW352" s="12" t="s">
        <v>32</v>
      </c>
      <c r="AX352" s="12" t="s">
        <v>74</v>
      </c>
      <c r="AY352" s="149" t="s">
        <v>136</v>
      </c>
    </row>
    <row r="353" spans="2:65" s="13" customFormat="1">
      <c r="B353" s="153"/>
      <c r="D353" s="148" t="s">
        <v>144</v>
      </c>
      <c r="E353" s="154" t="s">
        <v>1</v>
      </c>
      <c r="F353" s="155" t="s">
        <v>1203</v>
      </c>
      <c r="H353" s="156">
        <v>9.748800000000001</v>
      </c>
      <c r="L353" s="153"/>
      <c r="M353" s="157"/>
      <c r="T353" s="158"/>
      <c r="AT353" s="154" t="s">
        <v>144</v>
      </c>
      <c r="AU353" s="154" t="s">
        <v>84</v>
      </c>
      <c r="AV353" s="13" t="s">
        <v>84</v>
      </c>
      <c r="AW353" s="13" t="s">
        <v>32</v>
      </c>
      <c r="AX353" s="13" t="s">
        <v>74</v>
      </c>
      <c r="AY353" s="154" t="s">
        <v>136</v>
      </c>
    </row>
    <row r="354" spans="2:65" s="12" customFormat="1">
      <c r="B354" s="147"/>
      <c r="D354" s="148" t="s">
        <v>144</v>
      </c>
      <c r="E354" s="149" t="s">
        <v>1</v>
      </c>
      <c r="F354" s="150" t="s">
        <v>459</v>
      </c>
      <c r="H354" s="149" t="s">
        <v>1</v>
      </c>
      <c r="L354" s="147"/>
      <c r="M354" s="151"/>
      <c r="T354" s="152"/>
      <c r="AT354" s="149" t="s">
        <v>144</v>
      </c>
      <c r="AU354" s="149" t="s">
        <v>84</v>
      </c>
      <c r="AV354" s="12" t="s">
        <v>82</v>
      </c>
      <c r="AW354" s="12" t="s">
        <v>32</v>
      </c>
      <c r="AX354" s="12" t="s">
        <v>74</v>
      </c>
      <c r="AY354" s="149" t="s">
        <v>136</v>
      </c>
    </row>
    <row r="355" spans="2:65" s="13" customFormat="1">
      <c r="B355" s="153"/>
      <c r="D355" s="148" t="s">
        <v>144</v>
      </c>
      <c r="E355" s="154" t="s">
        <v>1</v>
      </c>
      <c r="F355" s="155" t="s">
        <v>1204</v>
      </c>
      <c r="H355" s="156">
        <v>9.7500000000000017E-2</v>
      </c>
      <c r="L355" s="153"/>
      <c r="M355" s="157"/>
      <c r="T355" s="158"/>
      <c r="AT355" s="154" t="s">
        <v>144</v>
      </c>
      <c r="AU355" s="154" t="s">
        <v>84</v>
      </c>
      <c r="AV355" s="13" t="s">
        <v>84</v>
      </c>
      <c r="AW355" s="13" t="s">
        <v>32</v>
      </c>
      <c r="AX355" s="13" t="s">
        <v>74</v>
      </c>
      <c r="AY355" s="154" t="s">
        <v>136</v>
      </c>
    </row>
    <row r="356" spans="2:65" s="12" customFormat="1">
      <c r="B356" s="147"/>
      <c r="D356" s="148" t="s">
        <v>144</v>
      </c>
      <c r="E356" s="149" t="s">
        <v>1</v>
      </c>
      <c r="F356" s="150" t="s">
        <v>463</v>
      </c>
      <c r="H356" s="149" t="s">
        <v>1</v>
      </c>
      <c r="L356" s="147"/>
      <c r="M356" s="151"/>
      <c r="T356" s="152"/>
      <c r="AT356" s="149" t="s">
        <v>144</v>
      </c>
      <c r="AU356" s="149" t="s">
        <v>84</v>
      </c>
      <c r="AV356" s="12" t="s">
        <v>82</v>
      </c>
      <c r="AW356" s="12" t="s">
        <v>32</v>
      </c>
      <c r="AX356" s="12" t="s">
        <v>74</v>
      </c>
      <c r="AY356" s="149" t="s">
        <v>136</v>
      </c>
    </row>
    <row r="357" spans="2:65" s="13" customFormat="1">
      <c r="B357" s="153"/>
      <c r="D357" s="148" t="s">
        <v>144</v>
      </c>
      <c r="E357" s="154" t="s">
        <v>1</v>
      </c>
      <c r="F357" s="155" t="s">
        <v>1205</v>
      </c>
      <c r="H357" s="156">
        <v>0.13</v>
      </c>
      <c r="L357" s="153"/>
      <c r="M357" s="157"/>
      <c r="T357" s="158"/>
      <c r="AT357" s="154" t="s">
        <v>144</v>
      </c>
      <c r="AU357" s="154" t="s">
        <v>84</v>
      </c>
      <c r="AV357" s="13" t="s">
        <v>84</v>
      </c>
      <c r="AW357" s="13" t="s">
        <v>32</v>
      </c>
      <c r="AX357" s="13" t="s">
        <v>74</v>
      </c>
      <c r="AY357" s="154" t="s">
        <v>136</v>
      </c>
    </row>
    <row r="358" spans="2:65" s="12" customFormat="1">
      <c r="B358" s="147"/>
      <c r="D358" s="148" t="s">
        <v>144</v>
      </c>
      <c r="E358" s="149" t="s">
        <v>1</v>
      </c>
      <c r="F358" s="150" t="s">
        <v>1103</v>
      </c>
      <c r="H358" s="149" t="s">
        <v>1</v>
      </c>
      <c r="L358" s="147"/>
      <c r="M358" s="151"/>
      <c r="T358" s="152"/>
      <c r="AT358" s="149" t="s">
        <v>144</v>
      </c>
      <c r="AU358" s="149" t="s">
        <v>84</v>
      </c>
      <c r="AV358" s="12" t="s">
        <v>82</v>
      </c>
      <c r="AW358" s="12" t="s">
        <v>32</v>
      </c>
      <c r="AX358" s="12" t="s">
        <v>74</v>
      </c>
      <c r="AY358" s="149" t="s">
        <v>136</v>
      </c>
    </row>
    <row r="359" spans="2:65" s="13" customFormat="1">
      <c r="B359" s="153"/>
      <c r="D359" s="148" t="s">
        <v>144</v>
      </c>
      <c r="E359" s="154" t="s">
        <v>1</v>
      </c>
      <c r="F359" s="155" t="s">
        <v>1206</v>
      </c>
      <c r="H359" s="156">
        <v>0.28260000000000002</v>
      </c>
      <c r="L359" s="153"/>
      <c r="M359" s="157"/>
      <c r="T359" s="158"/>
      <c r="AT359" s="154" t="s">
        <v>144</v>
      </c>
      <c r="AU359" s="154" t="s">
        <v>84</v>
      </c>
      <c r="AV359" s="13" t="s">
        <v>84</v>
      </c>
      <c r="AW359" s="13" t="s">
        <v>32</v>
      </c>
      <c r="AX359" s="13" t="s">
        <v>74</v>
      </c>
      <c r="AY359" s="154" t="s">
        <v>136</v>
      </c>
    </row>
    <row r="360" spans="2:65" s="12" customFormat="1">
      <c r="B360" s="147"/>
      <c r="D360" s="148" t="s">
        <v>144</v>
      </c>
      <c r="E360" s="149" t="s">
        <v>1</v>
      </c>
      <c r="F360" s="150" t="s">
        <v>1127</v>
      </c>
      <c r="H360" s="149" t="s">
        <v>1</v>
      </c>
      <c r="L360" s="147"/>
      <c r="M360" s="151"/>
      <c r="T360" s="152"/>
      <c r="AT360" s="149" t="s">
        <v>144</v>
      </c>
      <c r="AU360" s="149" t="s">
        <v>84</v>
      </c>
      <c r="AV360" s="12" t="s">
        <v>82</v>
      </c>
      <c r="AW360" s="12" t="s">
        <v>32</v>
      </c>
      <c r="AX360" s="12" t="s">
        <v>74</v>
      </c>
      <c r="AY360" s="149" t="s">
        <v>136</v>
      </c>
    </row>
    <row r="361" spans="2:65" s="13" customFormat="1">
      <c r="B361" s="153"/>
      <c r="D361" s="148" t="s">
        <v>144</v>
      </c>
      <c r="E361" s="154" t="s">
        <v>1</v>
      </c>
      <c r="F361" s="155" t="s">
        <v>1207</v>
      </c>
      <c r="H361" s="156">
        <v>0.45215999999999995</v>
      </c>
      <c r="L361" s="153"/>
      <c r="M361" s="157"/>
      <c r="T361" s="158"/>
      <c r="AT361" s="154" t="s">
        <v>144</v>
      </c>
      <c r="AU361" s="154" t="s">
        <v>84</v>
      </c>
      <c r="AV361" s="13" t="s">
        <v>84</v>
      </c>
      <c r="AW361" s="13" t="s">
        <v>32</v>
      </c>
      <c r="AX361" s="13" t="s">
        <v>74</v>
      </c>
      <c r="AY361" s="154" t="s">
        <v>136</v>
      </c>
    </row>
    <row r="362" spans="2:65" s="14" customFormat="1">
      <c r="B362" s="159"/>
      <c r="D362" s="148" t="s">
        <v>144</v>
      </c>
      <c r="E362" s="160" t="s">
        <v>1</v>
      </c>
      <c r="F362" s="161" t="s">
        <v>146</v>
      </c>
      <c r="H362" s="162">
        <v>14.183060000000001</v>
      </c>
      <c r="L362" s="159"/>
      <c r="M362" s="163"/>
      <c r="T362" s="164"/>
      <c r="AT362" s="160" t="s">
        <v>144</v>
      </c>
      <c r="AU362" s="160" t="s">
        <v>84</v>
      </c>
      <c r="AV362" s="14" t="s">
        <v>142</v>
      </c>
      <c r="AW362" s="14" t="s">
        <v>32</v>
      </c>
      <c r="AX362" s="14" t="s">
        <v>82</v>
      </c>
      <c r="AY362" s="160" t="s">
        <v>136</v>
      </c>
    </row>
    <row r="363" spans="2:65" s="1" customFormat="1" ht="22.25" customHeight="1">
      <c r="B363" s="134"/>
      <c r="C363" s="135" t="s">
        <v>302</v>
      </c>
      <c r="D363" s="135" t="s">
        <v>138</v>
      </c>
      <c r="E363" s="136" t="s">
        <v>482</v>
      </c>
      <c r="F363" s="137" t="s">
        <v>483</v>
      </c>
      <c r="G363" s="138" t="s">
        <v>277</v>
      </c>
      <c r="H363" s="139">
        <v>70.915000000000006</v>
      </c>
      <c r="I363" s="140"/>
      <c r="J363" s="140">
        <f>ROUND(I363*H363,2)</f>
        <v>0</v>
      </c>
      <c r="K363" s="141"/>
      <c r="L363" s="28"/>
      <c r="M363" s="142" t="s">
        <v>1</v>
      </c>
      <c r="N363" s="111" t="s">
        <v>39</v>
      </c>
      <c r="O363" s="143">
        <v>6.0000000000000001E-3</v>
      </c>
      <c r="P363" s="143">
        <f>O363*H363</f>
        <v>0.42549000000000003</v>
      </c>
      <c r="Q363" s="143">
        <v>0</v>
      </c>
      <c r="R363" s="143">
        <f>Q363*H363</f>
        <v>0</v>
      </c>
      <c r="S363" s="143">
        <v>0</v>
      </c>
      <c r="T363" s="144">
        <f>S363*H363</f>
        <v>0</v>
      </c>
      <c r="AR363" s="145" t="s">
        <v>142</v>
      </c>
      <c r="AT363" s="145" t="s">
        <v>138</v>
      </c>
      <c r="AU363" s="145" t="s">
        <v>84</v>
      </c>
      <c r="AY363" s="16" t="s">
        <v>136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6" t="s">
        <v>82</v>
      </c>
      <c r="BK363" s="146">
        <f>ROUND(I363*H363,2)</f>
        <v>0</v>
      </c>
      <c r="BL363" s="16" t="s">
        <v>142</v>
      </c>
      <c r="BM363" s="145" t="s">
        <v>1208</v>
      </c>
    </row>
    <row r="364" spans="2:65" s="12" customFormat="1">
      <c r="B364" s="147"/>
      <c r="D364" s="148" t="s">
        <v>144</v>
      </c>
      <c r="E364" s="149" t="s">
        <v>1</v>
      </c>
      <c r="F364" s="150" t="s">
        <v>1020</v>
      </c>
      <c r="H364" s="149" t="s">
        <v>1</v>
      </c>
      <c r="L364" s="147"/>
      <c r="M364" s="151"/>
      <c r="T364" s="152"/>
      <c r="AT364" s="149" t="s">
        <v>144</v>
      </c>
      <c r="AU364" s="149" t="s">
        <v>84</v>
      </c>
      <c r="AV364" s="12" t="s">
        <v>82</v>
      </c>
      <c r="AW364" s="12" t="s">
        <v>32</v>
      </c>
      <c r="AX364" s="12" t="s">
        <v>74</v>
      </c>
      <c r="AY364" s="149" t="s">
        <v>136</v>
      </c>
    </row>
    <row r="365" spans="2:65" s="13" customFormat="1">
      <c r="B365" s="153"/>
      <c r="D365" s="148" t="s">
        <v>144</v>
      </c>
      <c r="E365" s="154" t="s">
        <v>1</v>
      </c>
      <c r="F365" s="155" t="s">
        <v>1209</v>
      </c>
      <c r="H365" s="156">
        <v>70.914999999999992</v>
      </c>
      <c r="L365" s="153"/>
      <c r="M365" s="157"/>
      <c r="T365" s="158"/>
      <c r="AT365" s="154" t="s">
        <v>144</v>
      </c>
      <c r="AU365" s="154" t="s">
        <v>84</v>
      </c>
      <c r="AV365" s="13" t="s">
        <v>84</v>
      </c>
      <c r="AW365" s="13" t="s">
        <v>32</v>
      </c>
      <c r="AX365" s="13" t="s">
        <v>74</v>
      </c>
      <c r="AY365" s="154" t="s">
        <v>136</v>
      </c>
    </row>
    <row r="366" spans="2:65" s="14" customFormat="1">
      <c r="B366" s="159"/>
      <c r="D366" s="148" t="s">
        <v>144</v>
      </c>
      <c r="E366" s="160" t="s">
        <v>1</v>
      </c>
      <c r="F366" s="161" t="s">
        <v>146</v>
      </c>
      <c r="H366" s="162">
        <v>70.914999999999992</v>
      </c>
      <c r="L366" s="159"/>
      <c r="M366" s="163"/>
      <c r="T366" s="164"/>
      <c r="AT366" s="160" t="s">
        <v>144</v>
      </c>
      <c r="AU366" s="160" t="s">
        <v>84</v>
      </c>
      <c r="AV366" s="14" t="s">
        <v>142</v>
      </c>
      <c r="AW366" s="14" t="s">
        <v>32</v>
      </c>
      <c r="AX366" s="14" t="s">
        <v>82</v>
      </c>
      <c r="AY366" s="160" t="s">
        <v>136</v>
      </c>
    </row>
    <row r="367" spans="2:65" s="1" customFormat="1" ht="14.4" customHeight="1">
      <c r="B367" s="134"/>
      <c r="C367" s="135" t="s">
        <v>312</v>
      </c>
      <c r="D367" s="135" t="s">
        <v>138</v>
      </c>
      <c r="E367" s="136" t="s">
        <v>487</v>
      </c>
      <c r="F367" s="137" t="s">
        <v>488</v>
      </c>
      <c r="G367" s="138" t="s">
        <v>277</v>
      </c>
      <c r="H367" s="139">
        <v>186.917</v>
      </c>
      <c r="I367" s="140"/>
      <c r="J367" s="140">
        <f>ROUND(I367*H367,2)</f>
        <v>0</v>
      </c>
      <c r="K367" s="141"/>
      <c r="L367" s="28"/>
      <c r="M367" s="142" t="s">
        <v>1</v>
      </c>
      <c r="N367" s="111" t="s">
        <v>39</v>
      </c>
      <c r="O367" s="143">
        <v>7.1999999999999995E-2</v>
      </c>
      <c r="P367" s="143">
        <f>O367*H367</f>
        <v>13.458023999999998</v>
      </c>
      <c r="Q367" s="143">
        <v>0</v>
      </c>
      <c r="R367" s="143">
        <f>Q367*H367</f>
        <v>0</v>
      </c>
      <c r="S367" s="143">
        <v>0</v>
      </c>
      <c r="T367" s="144">
        <f>S367*H367</f>
        <v>0</v>
      </c>
      <c r="AR367" s="145" t="s">
        <v>142</v>
      </c>
      <c r="AT367" s="145" t="s">
        <v>138</v>
      </c>
      <c r="AU367" s="145" t="s">
        <v>84</v>
      </c>
      <c r="AY367" s="16" t="s">
        <v>136</v>
      </c>
      <c r="BE367" s="146">
        <f>IF(N367="základní",J367,0)</f>
        <v>0</v>
      </c>
      <c r="BF367" s="146">
        <f>IF(N367="snížená",J367,0)</f>
        <v>0</v>
      </c>
      <c r="BG367" s="146">
        <f>IF(N367="zákl. přenesená",J367,0)</f>
        <v>0</v>
      </c>
      <c r="BH367" s="146">
        <f>IF(N367="sníž. přenesená",J367,0)</f>
        <v>0</v>
      </c>
      <c r="BI367" s="146">
        <f>IF(N367="nulová",J367,0)</f>
        <v>0</v>
      </c>
      <c r="BJ367" s="16" t="s">
        <v>82</v>
      </c>
      <c r="BK367" s="146">
        <f>ROUND(I367*H367,2)</f>
        <v>0</v>
      </c>
      <c r="BL367" s="16" t="s">
        <v>142</v>
      </c>
      <c r="BM367" s="145" t="s">
        <v>1210</v>
      </c>
    </row>
    <row r="368" spans="2:65" s="12" customFormat="1">
      <c r="B368" s="147"/>
      <c r="D368" s="148" t="s">
        <v>144</v>
      </c>
      <c r="E368" s="149" t="s">
        <v>1</v>
      </c>
      <c r="F368" s="150" t="s">
        <v>1020</v>
      </c>
      <c r="H368" s="149" t="s">
        <v>1</v>
      </c>
      <c r="L368" s="147"/>
      <c r="M368" s="151"/>
      <c r="T368" s="152"/>
      <c r="AT368" s="149" t="s">
        <v>144</v>
      </c>
      <c r="AU368" s="149" t="s">
        <v>84</v>
      </c>
      <c r="AV368" s="12" t="s">
        <v>82</v>
      </c>
      <c r="AW368" s="12" t="s">
        <v>32</v>
      </c>
      <c r="AX368" s="12" t="s">
        <v>74</v>
      </c>
      <c r="AY368" s="149" t="s">
        <v>136</v>
      </c>
    </row>
    <row r="369" spans="2:51" s="12" customFormat="1">
      <c r="B369" s="147"/>
      <c r="D369" s="148" t="s">
        <v>144</v>
      </c>
      <c r="E369" s="149" t="s">
        <v>1</v>
      </c>
      <c r="F369" s="150" t="s">
        <v>490</v>
      </c>
      <c r="H369" s="149" t="s">
        <v>1</v>
      </c>
      <c r="L369" s="147"/>
      <c r="M369" s="151"/>
      <c r="T369" s="152"/>
      <c r="AT369" s="149" t="s">
        <v>144</v>
      </c>
      <c r="AU369" s="149" t="s">
        <v>84</v>
      </c>
      <c r="AV369" s="12" t="s">
        <v>82</v>
      </c>
      <c r="AW369" s="12" t="s">
        <v>32</v>
      </c>
      <c r="AX369" s="12" t="s">
        <v>74</v>
      </c>
      <c r="AY369" s="149" t="s">
        <v>136</v>
      </c>
    </row>
    <row r="370" spans="2:51" s="12" customFormat="1">
      <c r="B370" s="147"/>
      <c r="D370" s="148" t="s">
        <v>144</v>
      </c>
      <c r="E370" s="149" t="s">
        <v>1</v>
      </c>
      <c r="F370" s="150" t="s">
        <v>491</v>
      </c>
      <c r="H370" s="149" t="s">
        <v>1</v>
      </c>
      <c r="L370" s="147"/>
      <c r="M370" s="151"/>
      <c r="T370" s="152"/>
      <c r="AT370" s="149" t="s">
        <v>144</v>
      </c>
      <c r="AU370" s="149" t="s">
        <v>84</v>
      </c>
      <c r="AV370" s="12" t="s">
        <v>82</v>
      </c>
      <c r="AW370" s="12" t="s">
        <v>32</v>
      </c>
      <c r="AX370" s="12" t="s">
        <v>74</v>
      </c>
      <c r="AY370" s="149" t="s">
        <v>136</v>
      </c>
    </row>
    <row r="371" spans="2:51" s="13" customFormat="1">
      <c r="B371" s="153"/>
      <c r="D371" s="148" t="s">
        <v>144</v>
      </c>
      <c r="E371" s="154" t="s">
        <v>1</v>
      </c>
      <c r="F371" s="155" t="s">
        <v>1211</v>
      </c>
      <c r="H371" s="156">
        <v>243.64960000000002</v>
      </c>
      <c r="L371" s="153"/>
      <c r="M371" s="157"/>
      <c r="T371" s="158"/>
      <c r="AT371" s="154" t="s">
        <v>144</v>
      </c>
      <c r="AU371" s="154" t="s">
        <v>84</v>
      </c>
      <c r="AV371" s="13" t="s">
        <v>84</v>
      </c>
      <c r="AW371" s="13" t="s">
        <v>32</v>
      </c>
      <c r="AX371" s="13" t="s">
        <v>74</v>
      </c>
      <c r="AY371" s="154" t="s">
        <v>136</v>
      </c>
    </row>
    <row r="372" spans="2:51" s="12" customFormat="1">
      <c r="B372" s="147"/>
      <c r="D372" s="148" t="s">
        <v>144</v>
      </c>
      <c r="E372" s="149" t="s">
        <v>1</v>
      </c>
      <c r="F372" s="150" t="s">
        <v>455</v>
      </c>
      <c r="H372" s="149" t="s">
        <v>1</v>
      </c>
      <c r="L372" s="147"/>
      <c r="M372" s="151"/>
      <c r="T372" s="152"/>
      <c r="AT372" s="149" t="s">
        <v>144</v>
      </c>
      <c r="AU372" s="149" t="s">
        <v>84</v>
      </c>
      <c r="AV372" s="12" t="s">
        <v>82</v>
      </c>
      <c r="AW372" s="12" t="s">
        <v>32</v>
      </c>
      <c r="AX372" s="12" t="s">
        <v>74</v>
      </c>
      <c r="AY372" s="149" t="s">
        <v>136</v>
      </c>
    </row>
    <row r="373" spans="2:51" s="13" customFormat="1">
      <c r="B373" s="153"/>
      <c r="D373" s="148" t="s">
        <v>144</v>
      </c>
      <c r="E373" s="154" t="s">
        <v>1</v>
      </c>
      <c r="F373" s="155" t="s">
        <v>1212</v>
      </c>
      <c r="H373" s="156">
        <v>-13.888</v>
      </c>
      <c r="L373" s="153"/>
      <c r="M373" s="157"/>
      <c r="T373" s="158"/>
      <c r="AT373" s="154" t="s">
        <v>144</v>
      </c>
      <c r="AU373" s="154" t="s">
        <v>84</v>
      </c>
      <c r="AV373" s="13" t="s">
        <v>84</v>
      </c>
      <c r="AW373" s="13" t="s">
        <v>32</v>
      </c>
      <c r="AX373" s="13" t="s">
        <v>74</v>
      </c>
      <c r="AY373" s="154" t="s">
        <v>136</v>
      </c>
    </row>
    <row r="374" spans="2:51" s="12" customFormat="1">
      <c r="B374" s="147"/>
      <c r="D374" s="148" t="s">
        <v>144</v>
      </c>
      <c r="E374" s="149" t="s">
        <v>1</v>
      </c>
      <c r="F374" s="150" t="s">
        <v>457</v>
      </c>
      <c r="H374" s="149" t="s">
        <v>1</v>
      </c>
      <c r="L374" s="147"/>
      <c r="M374" s="151"/>
      <c r="T374" s="152"/>
      <c r="AT374" s="149" t="s">
        <v>144</v>
      </c>
      <c r="AU374" s="149" t="s">
        <v>84</v>
      </c>
      <c r="AV374" s="12" t="s">
        <v>82</v>
      </c>
      <c r="AW374" s="12" t="s">
        <v>32</v>
      </c>
      <c r="AX374" s="12" t="s">
        <v>74</v>
      </c>
      <c r="AY374" s="149" t="s">
        <v>136</v>
      </c>
    </row>
    <row r="375" spans="2:51" s="13" customFormat="1">
      <c r="B375" s="153"/>
      <c r="D375" s="148" t="s">
        <v>144</v>
      </c>
      <c r="E375" s="154" t="s">
        <v>1</v>
      </c>
      <c r="F375" s="155" t="s">
        <v>1213</v>
      </c>
      <c r="H375" s="156">
        <v>-38.995200000000004</v>
      </c>
      <c r="L375" s="153"/>
      <c r="M375" s="157"/>
      <c r="T375" s="158"/>
      <c r="AT375" s="154" t="s">
        <v>144</v>
      </c>
      <c r="AU375" s="154" t="s">
        <v>84</v>
      </c>
      <c r="AV375" s="13" t="s">
        <v>84</v>
      </c>
      <c r="AW375" s="13" t="s">
        <v>32</v>
      </c>
      <c r="AX375" s="13" t="s">
        <v>74</v>
      </c>
      <c r="AY375" s="154" t="s">
        <v>136</v>
      </c>
    </row>
    <row r="376" spans="2:51" s="12" customFormat="1">
      <c r="B376" s="147"/>
      <c r="D376" s="148" t="s">
        <v>144</v>
      </c>
      <c r="E376" s="149" t="s">
        <v>1</v>
      </c>
      <c r="F376" s="150" t="s">
        <v>459</v>
      </c>
      <c r="H376" s="149" t="s">
        <v>1</v>
      </c>
      <c r="L376" s="147"/>
      <c r="M376" s="151"/>
      <c r="T376" s="152"/>
      <c r="AT376" s="149" t="s">
        <v>144</v>
      </c>
      <c r="AU376" s="149" t="s">
        <v>84</v>
      </c>
      <c r="AV376" s="12" t="s">
        <v>82</v>
      </c>
      <c r="AW376" s="12" t="s">
        <v>32</v>
      </c>
      <c r="AX376" s="12" t="s">
        <v>74</v>
      </c>
      <c r="AY376" s="149" t="s">
        <v>136</v>
      </c>
    </row>
    <row r="377" spans="2:51" s="13" customFormat="1">
      <c r="B377" s="153"/>
      <c r="D377" s="148" t="s">
        <v>144</v>
      </c>
      <c r="E377" s="154" t="s">
        <v>1</v>
      </c>
      <c r="F377" s="155" t="s">
        <v>1214</v>
      </c>
      <c r="H377" s="156">
        <v>-0.39000000000000007</v>
      </c>
      <c r="L377" s="153"/>
      <c r="M377" s="157"/>
      <c r="T377" s="158"/>
      <c r="AT377" s="154" t="s">
        <v>144</v>
      </c>
      <c r="AU377" s="154" t="s">
        <v>84</v>
      </c>
      <c r="AV377" s="13" t="s">
        <v>84</v>
      </c>
      <c r="AW377" s="13" t="s">
        <v>32</v>
      </c>
      <c r="AX377" s="13" t="s">
        <v>74</v>
      </c>
      <c r="AY377" s="154" t="s">
        <v>136</v>
      </c>
    </row>
    <row r="378" spans="2:51" s="12" customFormat="1">
      <c r="B378" s="147"/>
      <c r="D378" s="148" t="s">
        <v>144</v>
      </c>
      <c r="E378" s="149" t="s">
        <v>1</v>
      </c>
      <c r="F378" s="150" t="s">
        <v>463</v>
      </c>
      <c r="H378" s="149" t="s">
        <v>1</v>
      </c>
      <c r="L378" s="147"/>
      <c r="M378" s="151"/>
      <c r="T378" s="152"/>
      <c r="AT378" s="149" t="s">
        <v>144</v>
      </c>
      <c r="AU378" s="149" t="s">
        <v>84</v>
      </c>
      <c r="AV378" s="12" t="s">
        <v>82</v>
      </c>
      <c r="AW378" s="12" t="s">
        <v>32</v>
      </c>
      <c r="AX378" s="12" t="s">
        <v>74</v>
      </c>
      <c r="AY378" s="149" t="s">
        <v>136</v>
      </c>
    </row>
    <row r="379" spans="2:51" s="13" customFormat="1">
      <c r="B379" s="153"/>
      <c r="D379" s="148" t="s">
        <v>144</v>
      </c>
      <c r="E379" s="154" t="s">
        <v>1</v>
      </c>
      <c r="F379" s="155" t="s">
        <v>1215</v>
      </c>
      <c r="H379" s="156">
        <v>-0.52</v>
      </c>
      <c r="L379" s="153"/>
      <c r="M379" s="157"/>
      <c r="T379" s="158"/>
      <c r="AT379" s="154" t="s">
        <v>144</v>
      </c>
      <c r="AU379" s="154" t="s">
        <v>84</v>
      </c>
      <c r="AV379" s="13" t="s">
        <v>84</v>
      </c>
      <c r="AW379" s="13" t="s">
        <v>32</v>
      </c>
      <c r="AX379" s="13" t="s">
        <v>74</v>
      </c>
      <c r="AY379" s="154" t="s">
        <v>136</v>
      </c>
    </row>
    <row r="380" spans="2:51" s="12" customFormat="1">
      <c r="B380" s="147"/>
      <c r="D380" s="148" t="s">
        <v>144</v>
      </c>
      <c r="E380" s="149" t="s">
        <v>1</v>
      </c>
      <c r="F380" s="150" t="s">
        <v>1103</v>
      </c>
      <c r="H380" s="149" t="s">
        <v>1</v>
      </c>
      <c r="L380" s="147"/>
      <c r="M380" s="151"/>
      <c r="T380" s="152"/>
      <c r="AT380" s="149" t="s">
        <v>144</v>
      </c>
      <c r="AU380" s="149" t="s">
        <v>84</v>
      </c>
      <c r="AV380" s="12" t="s">
        <v>82</v>
      </c>
      <c r="AW380" s="12" t="s">
        <v>32</v>
      </c>
      <c r="AX380" s="12" t="s">
        <v>74</v>
      </c>
      <c r="AY380" s="149" t="s">
        <v>136</v>
      </c>
    </row>
    <row r="381" spans="2:51" s="13" customFormat="1">
      <c r="B381" s="153"/>
      <c r="D381" s="148" t="s">
        <v>144</v>
      </c>
      <c r="E381" s="154" t="s">
        <v>1</v>
      </c>
      <c r="F381" s="155" t="s">
        <v>1216</v>
      </c>
      <c r="H381" s="156">
        <v>-1.1304000000000001</v>
      </c>
      <c r="L381" s="153"/>
      <c r="M381" s="157"/>
      <c r="T381" s="158"/>
      <c r="AT381" s="154" t="s">
        <v>144</v>
      </c>
      <c r="AU381" s="154" t="s">
        <v>84</v>
      </c>
      <c r="AV381" s="13" t="s">
        <v>84</v>
      </c>
      <c r="AW381" s="13" t="s">
        <v>32</v>
      </c>
      <c r="AX381" s="13" t="s">
        <v>74</v>
      </c>
      <c r="AY381" s="154" t="s">
        <v>136</v>
      </c>
    </row>
    <row r="382" spans="2:51" s="12" customFormat="1">
      <c r="B382" s="147"/>
      <c r="D382" s="148" t="s">
        <v>144</v>
      </c>
      <c r="E382" s="149" t="s">
        <v>1</v>
      </c>
      <c r="F382" s="150" t="s">
        <v>1127</v>
      </c>
      <c r="H382" s="149" t="s">
        <v>1</v>
      </c>
      <c r="L382" s="147"/>
      <c r="M382" s="151"/>
      <c r="T382" s="152"/>
      <c r="AT382" s="149" t="s">
        <v>144</v>
      </c>
      <c r="AU382" s="149" t="s">
        <v>84</v>
      </c>
      <c r="AV382" s="12" t="s">
        <v>82</v>
      </c>
      <c r="AW382" s="12" t="s">
        <v>32</v>
      </c>
      <c r="AX382" s="12" t="s">
        <v>74</v>
      </c>
      <c r="AY382" s="149" t="s">
        <v>136</v>
      </c>
    </row>
    <row r="383" spans="2:51" s="13" customFormat="1">
      <c r="B383" s="153"/>
      <c r="D383" s="148" t="s">
        <v>144</v>
      </c>
      <c r="E383" s="154" t="s">
        <v>1</v>
      </c>
      <c r="F383" s="155" t="s">
        <v>1217</v>
      </c>
      <c r="H383" s="156">
        <v>-1.8086399999999998</v>
      </c>
      <c r="L383" s="153"/>
      <c r="M383" s="157"/>
      <c r="T383" s="158"/>
      <c r="AT383" s="154" t="s">
        <v>144</v>
      </c>
      <c r="AU383" s="154" t="s">
        <v>84</v>
      </c>
      <c r="AV383" s="13" t="s">
        <v>84</v>
      </c>
      <c r="AW383" s="13" t="s">
        <v>32</v>
      </c>
      <c r="AX383" s="13" t="s">
        <v>74</v>
      </c>
      <c r="AY383" s="154" t="s">
        <v>136</v>
      </c>
    </row>
    <row r="384" spans="2:51" s="14" customFormat="1">
      <c r="B384" s="159"/>
      <c r="D384" s="148" t="s">
        <v>144</v>
      </c>
      <c r="E384" s="160" t="s">
        <v>1</v>
      </c>
      <c r="F384" s="161" t="s">
        <v>146</v>
      </c>
      <c r="H384" s="162">
        <v>186.91736</v>
      </c>
      <c r="L384" s="159"/>
      <c r="M384" s="163"/>
      <c r="T384" s="164"/>
      <c r="AT384" s="160" t="s">
        <v>144</v>
      </c>
      <c r="AU384" s="160" t="s">
        <v>84</v>
      </c>
      <c r="AV384" s="14" t="s">
        <v>142</v>
      </c>
      <c r="AW384" s="14" t="s">
        <v>32</v>
      </c>
      <c r="AX384" s="14" t="s">
        <v>82</v>
      </c>
      <c r="AY384" s="160" t="s">
        <v>136</v>
      </c>
    </row>
    <row r="385" spans="2:65" s="1" customFormat="1" ht="14.4" customHeight="1">
      <c r="B385" s="134"/>
      <c r="C385" s="135" t="s">
        <v>322</v>
      </c>
      <c r="D385" s="135" t="s">
        <v>138</v>
      </c>
      <c r="E385" s="136" t="s">
        <v>1218</v>
      </c>
      <c r="F385" s="137" t="s">
        <v>1219</v>
      </c>
      <c r="G385" s="138" t="s">
        <v>277</v>
      </c>
      <c r="H385" s="139">
        <v>46.728999999999999</v>
      </c>
      <c r="I385" s="140"/>
      <c r="J385" s="140">
        <f>ROUND(I385*H385,2)</f>
        <v>0</v>
      </c>
      <c r="K385" s="141"/>
      <c r="L385" s="28"/>
      <c r="M385" s="142" t="s">
        <v>1</v>
      </c>
      <c r="N385" s="111" t="s">
        <v>39</v>
      </c>
      <c r="O385" s="143">
        <v>0.25600000000000001</v>
      </c>
      <c r="P385" s="143">
        <f>O385*H385</f>
        <v>11.962624</v>
      </c>
      <c r="Q385" s="143">
        <v>0</v>
      </c>
      <c r="R385" s="143">
        <f>Q385*H385</f>
        <v>0</v>
      </c>
      <c r="S385" s="143">
        <v>0</v>
      </c>
      <c r="T385" s="144">
        <f>S385*H385</f>
        <v>0</v>
      </c>
      <c r="AR385" s="145" t="s">
        <v>142</v>
      </c>
      <c r="AT385" s="145" t="s">
        <v>138</v>
      </c>
      <c r="AU385" s="145" t="s">
        <v>84</v>
      </c>
      <c r="AY385" s="16" t="s">
        <v>136</v>
      </c>
      <c r="BE385" s="146">
        <f>IF(N385="základní",J385,0)</f>
        <v>0</v>
      </c>
      <c r="BF385" s="146">
        <f>IF(N385="snížená",J385,0)</f>
        <v>0</v>
      </c>
      <c r="BG385" s="146">
        <f>IF(N385="zákl. přenesená",J385,0)</f>
        <v>0</v>
      </c>
      <c r="BH385" s="146">
        <f>IF(N385="sníž. přenesená",J385,0)</f>
        <v>0</v>
      </c>
      <c r="BI385" s="146">
        <f>IF(N385="nulová",J385,0)</f>
        <v>0</v>
      </c>
      <c r="BJ385" s="16" t="s">
        <v>82</v>
      </c>
      <c r="BK385" s="146">
        <f>ROUND(I385*H385,2)</f>
        <v>0</v>
      </c>
      <c r="BL385" s="16" t="s">
        <v>142</v>
      </c>
      <c r="BM385" s="145" t="s">
        <v>1220</v>
      </c>
    </row>
    <row r="386" spans="2:65" s="12" customFormat="1">
      <c r="B386" s="147"/>
      <c r="D386" s="148" t="s">
        <v>144</v>
      </c>
      <c r="E386" s="149" t="s">
        <v>1</v>
      </c>
      <c r="F386" s="150" t="s">
        <v>1020</v>
      </c>
      <c r="H386" s="149" t="s">
        <v>1</v>
      </c>
      <c r="L386" s="147"/>
      <c r="M386" s="151"/>
      <c r="T386" s="152"/>
      <c r="AT386" s="149" t="s">
        <v>144</v>
      </c>
      <c r="AU386" s="149" t="s">
        <v>84</v>
      </c>
      <c r="AV386" s="12" t="s">
        <v>82</v>
      </c>
      <c r="AW386" s="12" t="s">
        <v>32</v>
      </c>
      <c r="AX386" s="12" t="s">
        <v>74</v>
      </c>
      <c r="AY386" s="149" t="s">
        <v>136</v>
      </c>
    </row>
    <row r="387" spans="2:65" s="12" customFormat="1">
      <c r="B387" s="147"/>
      <c r="D387" s="148" t="s">
        <v>144</v>
      </c>
      <c r="E387" s="149" t="s">
        <v>1</v>
      </c>
      <c r="F387" s="150" t="s">
        <v>490</v>
      </c>
      <c r="H387" s="149" t="s">
        <v>1</v>
      </c>
      <c r="L387" s="147"/>
      <c r="M387" s="151"/>
      <c r="T387" s="152"/>
      <c r="AT387" s="149" t="s">
        <v>144</v>
      </c>
      <c r="AU387" s="149" t="s">
        <v>84</v>
      </c>
      <c r="AV387" s="12" t="s">
        <v>82</v>
      </c>
      <c r="AW387" s="12" t="s">
        <v>32</v>
      </c>
      <c r="AX387" s="12" t="s">
        <v>74</v>
      </c>
      <c r="AY387" s="149" t="s">
        <v>136</v>
      </c>
    </row>
    <row r="388" spans="2:65" s="12" customFormat="1">
      <c r="B388" s="147"/>
      <c r="D388" s="148" t="s">
        <v>144</v>
      </c>
      <c r="E388" s="149" t="s">
        <v>1</v>
      </c>
      <c r="F388" s="150" t="s">
        <v>491</v>
      </c>
      <c r="H388" s="149" t="s">
        <v>1</v>
      </c>
      <c r="L388" s="147"/>
      <c r="M388" s="151"/>
      <c r="T388" s="152"/>
      <c r="AT388" s="149" t="s">
        <v>144</v>
      </c>
      <c r="AU388" s="149" t="s">
        <v>84</v>
      </c>
      <c r="AV388" s="12" t="s">
        <v>82</v>
      </c>
      <c r="AW388" s="12" t="s">
        <v>32</v>
      </c>
      <c r="AX388" s="12" t="s">
        <v>74</v>
      </c>
      <c r="AY388" s="149" t="s">
        <v>136</v>
      </c>
    </row>
    <row r="389" spans="2:65" s="13" customFormat="1">
      <c r="B389" s="153"/>
      <c r="D389" s="148" t="s">
        <v>144</v>
      </c>
      <c r="E389" s="154" t="s">
        <v>1</v>
      </c>
      <c r="F389" s="155" t="s">
        <v>1221</v>
      </c>
      <c r="H389" s="156">
        <v>60.912400000000005</v>
      </c>
      <c r="L389" s="153"/>
      <c r="M389" s="157"/>
      <c r="T389" s="158"/>
      <c r="AT389" s="154" t="s">
        <v>144</v>
      </c>
      <c r="AU389" s="154" t="s">
        <v>84</v>
      </c>
      <c r="AV389" s="13" t="s">
        <v>84</v>
      </c>
      <c r="AW389" s="13" t="s">
        <v>32</v>
      </c>
      <c r="AX389" s="13" t="s">
        <v>74</v>
      </c>
      <c r="AY389" s="154" t="s">
        <v>136</v>
      </c>
    </row>
    <row r="390" spans="2:65" s="12" customFormat="1">
      <c r="B390" s="147"/>
      <c r="D390" s="148" t="s">
        <v>144</v>
      </c>
      <c r="E390" s="149" t="s">
        <v>1</v>
      </c>
      <c r="F390" s="150" t="s">
        <v>455</v>
      </c>
      <c r="H390" s="149" t="s">
        <v>1</v>
      </c>
      <c r="L390" s="147"/>
      <c r="M390" s="151"/>
      <c r="T390" s="152"/>
      <c r="AT390" s="149" t="s">
        <v>144</v>
      </c>
      <c r="AU390" s="149" t="s">
        <v>84</v>
      </c>
      <c r="AV390" s="12" t="s">
        <v>82</v>
      </c>
      <c r="AW390" s="12" t="s">
        <v>32</v>
      </c>
      <c r="AX390" s="12" t="s">
        <v>74</v>
      </c>
      <c r="AY390" s="149" t="s">
        <v>136</v>
      </c>
    </row>
    <row r="391" spans="2:65" s="13" customFormat="1">
      <c r="B391" s="153"/>
      <c r="D391" s="148" t="s">
        <v>144</v>
      </c>
      <c r="E391" s="154" t="s">
        <v>1</v>
      </c>
      <c r="F391" s="155" t="s">
        <v>1222</v>
      </c>
      <c r="H391" s="156">
        <v>-3.472</v>
      </c>
      <c r="L391" s="153"/>
      <c r="M391" s="157"/>
      <c r="T391" s="158"/>
      <c r="AT391" s="154" t="s">
        <v>144</v>
      </c>
      <c r="AU391" s="154" t="s">
        <v>84</v>
      </c>
      <c r="AV391" s="13" t="s">
        <v>84</v>
      </c>
      <c r="AW391" s="13" t="s">
        <v>32</v>
      </c>
      <c r="AX391" s="13" t="s">
        <v>74</v>
      </c>
      <c r="AY391" s="154" t="s">
        <v>136</v>
      </c>
    </row>
    <row r="392" spans="2:65" s="12" customFormat="1">
      <c r="B392" s="147"/>
      <c r="D392" s="148" t="s">
        <v>144</v>
      </c>
      <c r="E392" s="149" t="s">
        <v>1</v>
      </c>
      <c r="F392" s="150" t="s">
        <v>457</v>
      </c>
      <c r="H392" s="149" t="s">
        <v>1</v>
      </c>
      <c r="L392" s="147"/>
      <c r="M392" s="151"/>
      <c r="T392" s="152"/>
      <c r="AT392" s="149" t="s">
        <v>144</v>
      </c>
      <c r="AU392" s="149" t="s">
        <v>84</v>
      </c>
      <c r="AV392" s="12" t="s">
        <v>82</v>
      </c>
      <c r="AW392" s="12" t="s">
        <v>32</v>
      </c>
      <c r="AX392" s="12" t="s">
        <v>74</v>
      </c>
      <c r="AY392" s="149" t="s">
        <v>136</v>
      </c>
    </row>
    <row r="393" spans="2:65" s="13" customFormat="1">
      <c r="B393" s="153"/>
      <c r="D393" s="148" t="s">
        <v>144</v>
      </c>
      <c r="E393" s="154" t="s">
        <v>1</v>
      </c>
      <c r="F393" s="155" t="s">
        <v>1223</v>
      </c>
      <c r="H393" s="156">
        <v>-9.748800000000001</v>
      </c>
      <c r="L393" s="153"/>
      <c r="M393" s="157"/>
      <c r="T393" s="158"/>
      <c r="AT393" s="154" t="s">
        <v>144</v>
      </c>
      <c r="AU393" s="154" t="s">
        <v>84</v>
      </c>
      <c r="AV393" s="13" t="s">
        <v>84</v>
      </c>
      <c r="AW393" s="13" t="s">
        <v>32</v>
      </c>
      <c r="AX393" s="13" t="s">
        <v>74</v>
      </c>
      <c r="AY393" s="154" t="s">
        <v>136</v>
      </c>
    </row>
    <row r="394" spans="2:65" s="12" customFormat="1">
      <c r="B394" s="147"/>
      <c r="D394" s="148" t="s">
        <v>144</v>
      </c>
      <c r="E394" s="149" t="s">
        <v>1</v>
      </c>
      <c r="F394" s="150" t="s">
        <v>459</v>
      </c>
      <c r="H394" s="149" t="s">
        <v>1</v>
      </c>
      <c r="L394" s="147"/>
      <c r="M394" s="151"/>
      <c r="T394" s="152"/>
      <c r="AT394" s="149" t="s">
        <v>144</v>
      </c>
      <c r="AU394" s="149" t="s">
        <v>84</v>
      </c>
      <c r="AV394" s="12" t="s">
        <v>82</v>
      </c>
      <c r="AW394" s="12" t="s">
        <v>32</v>
      </c>
      <c r="AX394" s="12" t="s">
        <v>74</v>
      </c>
      <c r="AY394" s="149" t="s">
        <v>136</v>
      </c>
    </row>
    <row r="395" spans="2:65" s="13" customFormat="1">
      <c r="B395" s="153"/>
      <c r="D395" s="148" t="s">
        <v>144</v>
      </c>
      <c r="E395" s="154" t="s">
        <v>1</v>
      </c>
      <c r="F395" s="155" t="s">
        <v>1224</v>
      </c>
      <c r="H395" s="156">
        <v>-9.7500000000000017E-2</v>
      </c>
      <c r="L395" s="153"/>
      <c r="M395" s="157"/>
      <c r="T395" s="158"/>
      <c r="AT395" s="154" t="s">
        <v>144</v>
      </c>
      <c r="AU395" s="154" t="s">
        <v>84</v>
      </c>
      <c r="AV395" s="13" t="s">
        <v>84</v>
      </c>
      <c r="AW395" s="13" t="s">
        <v>32</v>
      </c>
      <c r="AX395" s="13" t="s">
        <v>74</v>
      </c>
      <c r="AY395" s="154" t="s">
        <v>136</v>
      </c>
    </row>
    <row r="396" spans="2:65" s="12" customFormat="1">
      <c r="B396" s="147"/>
      <c r="D396" s="148" t="s">
        <v>144</v>
      </c>
      <c r="E396" s="149" t="s">
        <v>1</v>
      </c>
      <c r="F396" s="150" t="s">
        <v>463</v>
      </c>
      <c r="H396" s="149" t="s">
        <v>1</v>
      </c>
      <c r="L396" s="147"/>
      <c r="M396" s="151"/>
      <c r="T396" s="152"/>
      <c r="AT396" s="149" t="s">
        <v>144</v>
      </c>
      <c r="AU396" s="149" t="s">
        <v>84</v>
      </c>
      <c r="AV396" s="12" t="s">
        <v>82</v>
      </c>
      <c r="AW396" s="12" t="s">
        <v>32</v>
      </c>
      <c r="AX396" s="12" t="s">
        <v>74</v>
      </c>
      <c r="AY396" s="149" t="s">
        <v>136</v>
      </c>
    </row>
    <row r="397" spans="2:65" s="13" customFormat="1">
      <c r="B397" s="153"/>
      <c r="D397" s="148" t="s">
        <v>144</v>
      </c>
      <c r="E397" s="154" t="s">
        <v>1</v>
      </c>
      <c r="F397" s="155" t="s">
        <v>1225</v>
      </c>
      <c r="H397" s="156">
        <v>-0.13</v>
      </c>
      <c r="L397" s="153"/>
      <c r="M397" s="157"/>
      <c r="T397" s="158"/>
      <c r="AT397" s="154" t="s">
        <v>144</v>
      </c>
      <c r="AU397" s="154" t="s">
        <v>84</v>
      </c>
      <c r="AV397" s="13" t="s">
        <v>84</v>
      </c>
      <c r="AW397" s="13" t="s">
        <v>32</v>
      </c>
      <c r="AX397" s="13" t="s">
        <v>74</v>
      </c>
      <c r="AY397" s="154" t="s">
        <v>136</v>
      </c>
    </row>
    <row r="398" spans="2:65" s="12" customFormat="1">
      <c r="B398" s="147"/>
      <c r="D398" s="148" t="s">
        <v>144</v>
      </c>
      <c r="E398" s="149" t="s">
        <v>1</v>
      </c>
      <c r="F398" s="150" t="s">
        <v>1103</v>
      </c>
      <c r="H398" s="149" t="s">
        <v>1</v>
      </c>
      <c r="L398" s="147"/>
      <c r="M398" s="151"/>
      <c r="T398" s="152"/>
      <c r="AT398" s="149" t="s">
        <v>144</v>
      </c>
      <c r="AU398" s="149" t="s">
        <v>84</v>
      </c>
      <c r="AV398" s="12" t="s">
        <v>82</v>
      </c>
      <c r="AW398" s="12" t="s">
        <v>32</v>
      </c>
      <c r="AX398" s="12" t="s">
        <v>74</v>
      </c>
      <c r="AY398" s="149" t="s">
        <v>136</v>
      </c>
    </row>
    <row r="399" spans="2:65" s="13" customFormat="1">
      <c r="B399" s="153"/>
      <c r="D399" s="148" t="s">
        <v>144</v>
      </c>
      <c r="E399" s="154" t="s">
        <v>1</v>
      </c>
      <c r="F399" s="155" t="s">
        <v>1226</v>
      </c>
      <c r="H399" s="156">
        <v>-0.28260000000000002</v>
      </c>
      <c r="L399" s="153"/>
      <c r="M399" s="157"/>
      <c r="T399" s="158"/>
      <c r="AT399" s="154" t="s">
        <v>144</v>
      </c>
      <c r="AU399" s="154" t="s">
        <v>84</v>
      </c>
      <c r="AV399" s="13" t="s">
        <v>84</v>
      </c>
      <c r="AW399" s="13" t="s">
        <v>32</v>
      </c>
      <c r="AX399" s="13" t="s">
        <v>74</v>
      </c>
      <c r="AY399" s="154" t="s">
        <v>136</v>
      </c>
    </row>
    <row r="400" spans="2:65" s="12" customFormat="1">
      <c r="B400" s="147"/>
      <c r="D400" s="148" t="s">
        <v>144</v>
      </c>
      <c r="E400" s="149" t="s">
        <v>1</v>
      </c>
      <c r="F400" s="150" t="s">
        <v>1127</v>
      </c>
      <c r="H400" s="149" t="s">
        <v>1</v>
      </c>
      <c r="L400" s="147"/>
      <c r="M400" s="151"/>
      <c r="T400" s="152"/>
      <c r="AT400" s="149" t="s">
        <v>144</v>
      </c>
      <c r="AU400" s="149" t="s">
        <v>84</v>
      </c>
      <c r="AV400" s="12" t="s">
        <v>82</v>
      </c>
      <c r="AW400" s="12" t="s">
        <v>32</v>
      </c>
      <c r="AX400" s="12" t="s">
        <v>74</v>
      </c>
      <c r="AY400" s="149" t="s">
        <v>136</v>
      </c>
    </row>
    <row r="401" spans="2:65" s="13" customFormat="1">
      <c r="B401" s="153"/>
      <c r="D401" s="148" t="s">
        <v>144</v>
      </c>
      <c r="E401" s="154" t="s">
        <v>1</v>
      </c>
      <c r="F401" s="155" t="s">
        <v>1227</v>
      </c>
      <c r="H401" s="156">
        <v>-0.45215999999999995</v>
      </c>
      <c r="L401" s="153"/>
      <c r="M401" s="157"/>
      <c r="T401" s="158"/>
      <c r="AT401" s="154" t="s">
        <v>144</v>
      </c>
      <c r="AU401" s="154" t="s">
        <v>84</v>
      </c>
      <c r="AV401" s="13" t="s">
        <v>84</v>
      </c>
      <c r="AW401" s="13" t="s">
        <v>32</v>
      </c>
      <c r="AX401" s="13" t="s">
        <v>74</v>
      </c>
      <c r="AY401" s="154" t="s">
        <v>136</v>
      </c>
    </row>
    <row r="402" spans="2:65" s="14" customFormat="1">
      <c r="B402" s="159"/>
      <c r="D402" s="148" t="s">
        <v>144</v>
      </c>
      <c r="E402" s="160" t="s">
        <v>1</v>
      </c>
      <c r="F402" s="161" t="s">
        <v>146</v>
      </c>
      <c r="H402" s="162">
        <v>46.729340000000001</v>
      </c>
      <c r="L402" s="159"/>
      <c r="M402" s="163"/>
      <c r="T402" s="164"/>
      <c r="AT402" s="160" t="s">
        <v>144</v>
      </c>
      <c r="AU402" s="160" t="s">
        <v>84</v>
      </c>
      <c r="AV402" s="14" t="s">
        <v>142</v>
      </c>
      <c r="AW402" s="14" t="s">
        <v>32</v>
      </c>
      <c r="AX402" s="14" t="s">
        <v>82</v>
      </c>
      <c r="AY402" s="160" t="s">
        <v>136</v>
      </c>
    </row>
    <row r="403" spans="2:65" s="1" customFormat="1" ht="14.4" customHeight="1">
      <c r="B403" s="134"/>
      <c r="C403" s="135" t="s">
        <v>329</v>
      </c>
      <c r="D403" s="135" t="s">
        <v>138</v>
      </c>
      <c r="E403" s="136" t="s">
        <v>511</v>
      </c>
      <c r="F403" s="137" t="s">
        <v>512</v>
      </c>
      <c r="G403" s="138" t="s">
        <v>356</v>
      </c>
      <c r="H403" s="139">
        <v>125.09399999999999</v>
      </c>
      <c r="I403" s="140"/>
      <c r="J403" s="140">
        <f>ROUND(I403*H403,2)</f>
        <v>0</v>
      </c>
      <c r="K403" s="141"/>
      <c r="L403" s="28"/>
      <c r="M403" s="142" t="s">
        <v>1</v>
      </c>
      <c r="N403" s="111" t="s">
        <v>39</v>
      </c>
      <c r="O403" s="143">
        <v>0</v>
      </c>
      <c r="P403" s="143">
        <f>O403*H403</f>
        <v>0</v>
      </c>
      <c r="Q403" s="143">
        <v>0</v>
      </c>
      <c r="R403" s="143">
        <f>Q403*H403</f>
        <v>0</v>
      </c>
      <c r="S403" s="143">
        <v>0</v>
      </c>
      <c r="T403" s="144">
        <f>S403*H403</f>
        <v>0</v>
      </c>
      <c r="AR403" s="145" t="s">
        <v>142</v>
      </c>
      <c r="AT403" s="145" t="s">
        <v>138</v>
      </c>
      <c r="AU403" s="145" t="s">
        <v>84</v>
      </c>
      <c r="AY403" s="16" t="s">
        <v>136</v>
      </c>
      <c r="BE403" s="146">
        <f>IF(N403="základní",J403,0)</f>
        <v>0</v>
      </c>
      <c r="BF403" s="146">
        <f>IF(N403="snížená",J403,0)</f>
        <v>0</v>
      </c>
      <c r="BG403" s="146">
        <f>IF(N403="zákl. přenesená",J403,0)</f>
        <v>0</v>
      </c>
      <c r="BH403" s="146">
        <f>IF(N403="sníž. přenesená",J403,0)</f>
        <v>0</v>
      </c>
      <c r="BI403" s="146">
        <f>IF(N403="nulová",J403,0)</f>
        <v>0</v>
      </c>
      <c r="BJ403" s="16" t="s">
        <v>82</v>
      </c>
      <c r="BK403" s="146">
        <f>ROUND(I403*H403,2)</f>
        <v>0</v>
      </c>
      <c r="BL403" s="16" t="s">
        <v>142</v>
      </c>
      <c r="BM403" s="145" t="s">
        <v>1228</v>
      </c>
    </row>
    <row r="404" spans="2:65" s="12" customFormat="1">
      <c r="B404" s="147"/>
      <c r="D404" s="148" t="s">
        <v>144</v>
      </c>
      <c r="E404" s="149" t="s">
        <v>1</v>
      </c>
      <c r="F404" s="150" t="s">
        <v>1020</v>
      </c>
      <c r="H404" s="149" t="s">
        <v>1</v>
      </c>
      <c r="L404" s="147"/>
      <c r="M404" s="151"/>
      <c r="T404" s="152"/>
      <c r="AT404" s="149" t="s">
        <v>144</v>
      </c>
      <c r="AU404" s="149" t="s">
        <v>84</v>
      </c>
      <c r="AV404" s="12" t="s">
        <v>82</v>
      </c>
      <c r="AW404" s="12" t="s">
        <v>32</v>
      </c>
      <c r="AX404" s="12" t="s">
        <v>74</v>
      </c>
      <c r="AY404" s="149" t="s">
        <v>136</v>
      </c>
    </row>
    <row r="405" spans="2:65" s="13" customFormat="1">
      <c r="B405" s="153"/>
      <c r="D405" s="148" t="s">
        <v>144</v>
      </c>
      <c r="E405" s="154" t="s">
        <v>1</v>
      </c>
      <c r="F405" s="155" t="s">
        <v>1229</v>
      </c>
      <c r="H405" s="156">
        <v>125.09405999999998</v>
      </c>
      <c r="L405" s="153"/>
      <c r="M405" s="157"/>
      <c r="T405" s="158"/>
      <c r="AT405" s="154" t="s">
        <v>144</v>
      </c>
      <c r="AU405" s="154" t="s">
        <v>84</v>
      </c>
      <c r="AV405" s="13" t="s">
        <v>84</v>
      </c>
      <c r="AW405" s="13" t="s">
        <v>32</v>
      </c>
      <c r="AX405" s="13" t="s">
        <v>74</v>
      </c>
      <c r="AY405" s="154" t="s">
        <v>136</v>
      </c>
    </row>
    <row r="406" spans="2:65" s="14" customFormat="1">
      <c r="B406" s="159"/>
      <c r="D406" s="148" t="s">
        <v>144</v>
      </c>
      <c r="E406" s="160" t="s">
        <v>1</v>
      </c>
      <c r="F406" s="161" t="s">
        <v>146</v>
      </c>
      <c r="H406" s="162">
        <v>125.09405999999998</v>
      </c>
      <c r="L406" s="159"/>
      <c r="M406" s="163"/>
      <c r="T406" s="164"/>
      <c r="AT406" s="160" t="s">
        <v>144</v>
      </c>
      <c r="AU406" s="160" t="s">
        <v>84</v>
      </c>
      <c r="AV406" s="14" t="s">
        <v>142</v>
      </c>
      <c r="AW406" s="14" t="s">
        <v>32</v>
      </c>
      <c r="AX406" s="14" t="s">
        <v>82</v>
      </c>
      <c r="AY406" s="160" t="s">
        <v>136</v>
      </c>
    </row>
    <row r="407" spans="2:65" s="1" customFormat="1" ht="14.4" customHeight="1">
      <c r="B407" s="134"/>
      <c r="C407" s="135" t="s">
        <v>334</v>
      </c>
      <c r="D407" s="135" t="s">
        <v>138</v>
      </c>
      <c r="E407" s="136" t="s">
        <v>516</v>
      </c>
      <c r="F407" s="137" t="s">
        <v>517</v>
      </c>
      <c r="G407" s="138" t="s">
        <v>277</v>
      </c>
      <c r="H407" s="139">
        <v>70.915000000000006</v>
      </c>
      <c r="I407" s="140"/>
      <c r="J407" s="140">
        <f>ROUND(I407*H407,2)</f>
        <v>0</v>
      </c>
      <c r="K407" s="141"/>
      <c r="L407" s="28"/>
      <c r="M407" s="142" t="s">
        <v>1</v>
      </c>
      <c r="N407" s="111" t="s">
        <v>39</v>
      </c>
      <c r="O407" s="143">
        <v>8.9999999999999993E-3</v>
      </c>
      <c r="P407" s="143">
        <f>O407*H407</f>
        <v>0.638235</v>
      </c>
      <c r="Q407" s="143">
        <v>0</v>
      </c>
      <c r="R407" s="143">
        <f>Q407*H407</f>
        <v>0</v>
      </c>
      <c r="S407" s="143">
        <v>0</v>
      </c>
      <c r="T407" s="144">
        <f>S407*H407</f>
        <v>0</v>
      </c>
      <c r="AR407" s="145" t="s">
        <v>142</v>
      </c>
      <c r="AT407" s="145" t="s">
        <v>138</v>
      </c>
      <c r="AU407" s="145" t="s">
        <v>84</v>
      </c>
      <c r="AY407" s="16" t="s">
        <v>136</v>
      </c>
      <c r="BE407" s="146">
        <f>IF(N407="základní",J407,0)</f>
        <v>0</v>
      </c>
      <c r="BF407" s="146">
        <f>IF(N407="snížená",J407,0)</f>
        <v>0</v>
      </c>
      <c r="BG407" s="146">
        <f>IF(N407="zákl. přenesená",J407,0)</f>
        <v>0</v>
      </c>
      <c r="BH407" s="146">
        <f>IF(N407="sníž. přenesená",J407,0)</f>
        <v>0</v>
      </c>
      <c r="BI407" s="146">
        <f>IF(N407="nulová",J407,0)</f>
        <v>0</v>
      </c>
      <c r="BJ407" s="16" t="s">
        <v>82</v>
      </c>
      <c r="BK407" s="146">
        <f>ROUND(I407*H407,2)</f>
        <v>0</v>
      </c>
      <c r="BL407" s="16" t="s">
        <v>142</v>
      </c>
      <c r="BM407" s="145" t="s">
        <v>1230</v>
      </c>
    </row>
    <row r="408" spans="2:65" s="12" customFormat="1">
      <c r="B408" s="147"/>
      <c r="D408" s="148" t="s">
        <v>144</v>
      </c>
      <c r="E408" s="149" t="s">
        <v>1</v>
      </c>
      <c r="F408" s="150" t="s">
        <v>1020</v>
      </c>
      <c r="H408" s="149" t="s">
        <v>1</v>
      </c>
      <c r="L408" s="147"/>
      <c r="M408" s="151"/>
      <c r="T408" s="152"/>
      <c r="AT408" s="149" t="s">
        <v>144</v>
      </c>
      <c r="AU408" s="149" t="s">
        <v>84</v>
      </c>
      <c r="AV408" s="12" t="s">
        <v>82</v>
      </c>
      <c r="AW408" s="12" t="s">
        <v>32</v>
      </c>
      <c r="AX408" s="12" t="s">
        <v>74</v>
      </c>
      <c r="AY408" s="149" t="s">
        <v>136</v>
      </c>
    </row>
    <row r="409" spans="2:65" s="13" customFormat="1">
      <c r="B409" s="153"/>
      <c r="D409" s="148" t="s">
        <v>144</v>
      </c>
      <c r="E409" s="154" t="s">
        <v>1</v>
      </c>
      <c r="F409" s="155" t="s">
        <v>1231</v>
      </c>
      <c r="H409" s="156">
        <v>70.914999999999992</v>
      </c>
      <c r="L409" s="153"/>
      <c r="M409" s="157"/>
      <c r="T409" s="158"/>
      <c r="AT409" s="154" t="s">
        <v>144</v>
      </c>
      <c r="AU409" s="154" t="s">
        <v>84</v>
      </c>
      <c r="AV409" s="13" t="s">
        <v>84</v>
      </c>
      <c r="AW409" s="13" t="s">
        <v>32</v>
      </c>
      <c r="AX409" s="13" t="s">
        <v>74</v>
      </c>
      <c r="AY409" s="154" t="s">
        <v>136</v>
      </c>
    </row>
    <row r="410" spans="2:65" s="14" customFormat="1">
      <c r="B410" s="159"/>
      <c r="D410" s="148" t="s">
        <v>144</v>
      </c>
      <c r="E410" s="160" t="s">
        <v>1</v>
      </c>
      <c r="F410" s="161" t="s">
        <v>146</v>
      </c>
      <c r="H410" s="162">
        <v>70.914999999999992</v>
      </c>
      <c r="L410" s="159"/>
      <c r="M410" s="163"/>
      <c r="T410" s="164"/>
      <c r="AT410" s="160" t="s">
        <v>144</v>
      </c>
      <c r="AU410" s="160" t="s">
        <v>84</v>
      </c>
      <c r="AV410" s="14" t="s">
        <v>142</v>
      </c>
      <c r="AW410" s="14" t="s">
        <v>32</v>
      </c>
      <c r="AX410" s="14" t="s">
        <v>82</v>
      </c>
      <c r="AY410" s="160" t="s">
        <v>136</v>
      </c>
    </row>
    <row r="411" spans="2:65" s="1" customFormat="1" ht="14.4" customHeight="1">
      <c r="B411" s="134"/>
      <c r="C411" s="135" t="s">
        <v>343</v>
      </c>
      <c r="D411" s="135" t="s">
        <v>138</v>
      </c>
      <c r="E411" s="136" t="s">
        <v>521</v>
      </c>
      <c r="F411" s="137" t="s">
        <v>522</v>
      </c>
      <c r="G411" s="138" t="s">
        <v>277</v>
      </c>
      <c r="H411" s="139">
        <v>233.64699999999999</v>
      </c>
      <c r="I411" s="140"/>
      <c r="J411" s="140">
        <f>ROUND(I411*H411,2)</f>
        <v>0</v>
      </c>
      <c r="K411" s="141"/>
      <c r="L411" s="28"/>
      <c r="M411" s="142" t="s">
        <v>1</v>
      </c>
      <c r="N411" s="111" t="s">
        <v>39</v>
      </c>
      <c r="O411" s="143">
        <v>0.32800000000000001</v>
      </c>
      <c r="P411" s="143">
        <f>O411*H411</f>
        <v>76.636216000000005</v>
      </c>
      <c r="Q411" s="143">
        <v>0</v>
      </c>
      <c r="R411" s="143">
        <f>Q411*H411</f>
        <v>0</v>
      </c>
      <c r="S411" s="143">
        <v>0</v>
      </c>
      <c r="T411" s="144">
        <f>S411*H411</f>
        <v>0</v>
      </c>
      <c r="AR411" s="145" t="s">
        <v>142</v>
      </c>
      <c r="AT411" s="145" t="s">
        <v>138</v>
      </c>
      <c r="AU411" s="145" t="s">
        <v>84</v>
      </c>
      <c r="AY411" s="16" t="s">
        <v>136</v>
      </c>
      <c r="BE411" s="146">
        <f>IF(N411="základní",J411,0)</f>
        <v>0</v>
      </c>
      <c r="BF411" s="146">
        <f>IF(N411="snížená",J411,0)</f>
        <v>0</v>
      </c>
      <c r="BG411" s="146">
        <f>IF(N411="zákl. přenesená",J411,0)</f>
        <v>0</v>
      </c>
      <c r="BH411" s="146">
        <f>IF(N411="sníž. přenesená",J411,0)</f>
        <v>0</v>
      </c>
      <c r="BI411" s="146">
        <f>IF(N411="nulová",J411,0)</f>
        <v>0</v>
      </c>
      <c r="BJ411" s="16" t="s">
        <v>82</v>
      </c>
      <c r="BK411" s="146">
        <f>ROUND(I411*H411,2)</f>
        <v>0</v>
      </c>
      <c r="BL411" s="16" t="s">
        <v>142</v>
      </c>
      <c r="BM411" s="145" t="s">
        <v>1232</v>
      </c>
    </row>
    <row r="412" spans="2:65" s="12" customFormat="1">
      <c r="B412" s="147"/>
      <c r="D412" s="148" t="s">
        <v>144</v>
      </c>
      <c r="E412" s="149" t="s">
        <v>1</v>
      </c>
      <c r="F412" s="150" t="s">
        <v>1020</v>
      </c>
      <c r="H412" s="149" t="s">
        <v>1</v>
      </c>
      <c r="L412" s="147"/>
      <c r="M412" s="151"/>
      <c r="T412" s="152"/>
      <c r="AT412" s="149" t="s">
        <v>144</v>
      </c>
      <c r="AU412" s="149" t="s">
        <v>84</v>
      </c>
      <c r="AV412" s="12" t="s">
        <v>82</v>
      </c>
      <c r="AW412" s="12" t="s">
        <v>32</v>
      </c>
      <c r="AX412" s="12" t="s">
        <v>74</v>
      </c>
      <c r="AY412" s="149" t="s">
        <v>136</v>
      </c>
    </row>
    <row r="413" spans="2:65" s="12" customFormat="1">
      <c r="B413" s="147"/>
      <c r="D413" s="148" t="s">
        <v>144</v>
      </c>
      <c r="E413" s="149" t="s">
        <v>1</v>
      </c>
      <c r="F413" s="150" t="s">
        <v>490</v>
      </c>
      <c r="H413" s="149" t="s">
        <v>1</v>
      </c>
      <c r="L413" s="147"/>
      <c r="M413" s="151"/>
      <c r="T413" s="152"/>
      <c r="AT413" s="149" t="s">
        <v>144</v>
      </c>
      <c r="AU413" s="149" t="s">
        <v>84</v>
      </c>
      <c r="AV413" s="12" t="s">
        <v>82</v>
      </c>
      <c r="AW413" s="12" t="s">
        <v>32</v>
      </c>
      <c r="AX413" s="12" t="s">
        <v>74</v>
      </c>
      <c r="AY413" s="149" t="s">
        <v>136</v>
      </c>
    </row>
    <row r="414" spans="2:65" s="12" customFormat="1">
      <c r="B414" s="147"/>
      <c r="D414" s="148" t="s">
        <v>144</v>
      </c>
      <c r="E414" s="149" t="s">
        <v>1</v>
      </c>
      <c r="F414" s="150" t="s">
        <v>491</v>
      </c>
      <c r="H414" s="149" t="s">
        <v>1</v>
      </c>
      <c r="L414" s="147"/>
      <c r="M414" s="151"/>
      <c r="T414" s="152"/>
      <c r="AT414" s="149" t="s">
        <v>144</v>
      </c>
      <c r="AU414" s="149" t="s">
        <v>84</v>
      </c>
      <c r="AV414" s="12" t="s">
        <v>82</v>
      </c>
      <c r="AW414" s="12" t="s">
        <v>32</v>
      </c>
      <c r="AX414" s="12" t="s">
        <v>74</v>
      </c>
      <c r="AY414" s="149" t="s">
        <v>136</v>
      </c>
    </row>
    <row r="415" spans="2:65" s="13" customFormat="1">
      <c r="B415" s="153"/>
      <c r="D415" s="148" t="s">
        <v>144</v>
      </c>
      <c r="E415" s="154" t="s">
        <v>1</v>
      </c>
      <c r="F415" s="155" t="s">
        <v>1233</v>
      </c>
      <c r="H415" s="156">
        <v>304.56200000000001</v>
      </c>
      <c r="L415" s="153"/>
      <c r="M415" s="157"/>
      <c r="T415" s="158"/>
      <c r="AT415" s="154" t="s">
        <v>144</v>
      </c>
      <c r="AU415" s="154" t="s">
        <v>84</v>
      </c>
      <c r="AV415" s="13" t="s">
        <v>84</v>
      </c>
      <c r="AW415" s="13" t="s">
        <v>32</v>
      </c>
      <c r="AX415" s="13" t="s">
        <v>74</v>
      </c>
      <c r="AY415" s="154" t="s">
        <v>136</v>
      </c>
    </row>
    <row r="416" spans="2:65" s="12" customFormat="1">
      <c r="B416" s="147"/>
      <c r="D416" s="148" t="s">
        <v>144</v>
      </c>
      <c r="E416" s="149" t="s">
        <v>1</v>
      </c>
      <c r="F416" s="150" t="s">
        <v>455</v>
      </c>
      <c r="H416" s="149" t="s">
        <v>1</v>
      </c>
      <c r="L416" s="147"/>
      <c r="M416" s="151"/>
      <c r="T416" s="152"/>
      <c r="AT416" s="149" t="s">
        <v>144</v>
      </c>
      <c r="AU416" s="149" t="s">
        <v>84</v>
      </c>
      <c r="AV416" s="12" t="s">
        <v>82</v>
      </c>
      <c r="AW416" s="12" t="s">
        <v>32</v>
      </c>
      <c r="AX416" s="12" t="s">
        <v>74</v>
      </c>
      <c r="AY416" s="149" t="s">
        <v>136</v>
      </c>
    </row>
    <row r="417" spans="2:65" s="13" customFormat="1">
      <c r="B417" s="153"/>
      <c r="D417" s="148" t="s">
        <v>144</v>
      </c>
      <c r="E417" s="154" t="s">
        <v>1</v>
      </c>
      <c r="F417" s="155" t="s">
        <v>1234</v>
      </c>
      <c r="H417" s="156">
        <v>-17.36</v>
      </c>
      <c r="L417" s="153"/>
      <c r="M417" s="157"/>
      <c r="T417" s="158"/>
      <c r="AT417" s="154" t="s">
        <v>144</v>
      </c>
      <c r="AU417" s="154" t="s">
        <v>84</v>
      </c>
      <c r="AV417" s="13" t="s">
        <v>84</v>
      </c>
      <c r="AW417" s="13" t="s">
        <v>32</v>
      </c>
      <c r="AX417" s="13" t="s">
        <v>74</v>
      </c>
      <c r="AY417" s="154" t="s">
        <v>136</v>
      </c>
    </row>
    <row r="418" spans="2:65" s="12" customFormat="1">
      <c r="B418" s="147"/>
      <c r="D418" s="148" t="s">
        <v>144</v>
      </c>
      <c r="E418" s="149" t="s">
        <v>1</v>
      </c>
      <c r="F418" s="150" t="s">
        <v>457</v>
      </c>
      <c r="H418" s="149" t="s">
        <v>1</v>
      </c>
      <c r="L418" s="147"/>
      <c r="M418" s="151"/>
      <c r="T418" s="152"/>
      <c r="AT418" s="149" t="s">
        <v>144</v>
      </c>
      <c r="AU418" s="149" t="s">
        <v>84</v>
      </c>
      <c r="AV418" s="12" t="s">
        <v>82</v>
      </c>
      <c r="AW418" s="12" t="s">
        <v>32</v>
      </c>
      <c r="AX418" s="12" t="s">
        <v>74</v>
      </c>
      <c r="AY418" s="149" t="s">
        <v>136</v>
      </c>
    </row>
    <row r="419" spans="2:65" s="13" customFormat="1">
      <c r="B419" s="153"/>
      <c r="D419" s="148" t="s">
        <v>144</v>
      </c>
      <c r="E419" s="154" t="s">
        <v>1</v>
      </c>
      <c r="F419" s="155" t="s">
        <v>1235</v>
      </c>
      <c r="H419" s="156">
        <v>-48.744</v>
      </c>
      <c r="L419" s="153"/>
      <c r="M419" s="157"/>
      <c r="T419" s="158"/>
      <c r="AT419" s="154" t="s">
        <v>144</v>
      </c>
      <c r="AU419" s="154" t="s">
        <v>84</v>
      </c>
      <c r="AV419" s="13" t="s">
        <v>84</v>
      </c>
      <c r="AW419" s="13" t="s">
        <v>32</v>
      </c>
      <c r="AX419" s="13" t="s">
        <v>74</v>
      </c>
      <c r="AY419" s="154" t="s">
        <v>136</v>
      </c>
    </row>
    <row r="420" spans="2:65" s="12" customFormat="1">
      <c r="B420" s="147"/>
      <c r="D420" s="148" t="s">
        <v>144</v>
      </c>
      <c r="E420" s="149" t="s">
        <v>1</v>
      </c>
      <c r="F420" s="150" t="s">
        <v>459</v>
      </c>
      <c r="H420" s="149" t="s">
        <v>1</v>
      </c>
      <c r="L420" s="147"/>
      <c r="M420" s="151"/>
      <c r="T420" s="152"/>
      <c r="AT420" s="149" t="s">
        <v>144</v>
      </c>
      <c r="AU420" s="149" t="s">
        <v>84</v>
      </c>
      <c r="AV420" s="12" t="s">
        <v>82</v>
      </c>
      <c r="AW420" s="12" t="s">
        <v>32</v>
      </c>
      <c r="AX420" s="12" t="s">
        <v>74</v>
      </c>
      <c r="AY420" s="149" t="s">
        <v>136</v>
      </c>
    </row>
    <row r="421" spans="2:65" s="13" customFormat="1">
      <c r="B421" s="153"/>
      <c r="D421" s="148" t="s">
        <v>144</v>
      </c>
      <c r="E421" s="154" t="s">
        <v>1</v>
      </c>
      <c r="F421" s="155" t="s">
        <v>1236</v>
      </c>
      <c r="H421" s="156">
        <v>-0.48750000000000004</v>
      </c>
      <c r="L421" s="153"/>
      <c r="M421" s="157"/>
      <c r="T421" s="158"/>
      <c r="AT421" s="154" t="s">
        <v>144</v>
      </c>
      <c r="AU421" s="154" t="s">
        <v>84</v>
      </c>
      <c r="AV421" s="13" t="s">
        <v>84</v>
      </c>
      <c r="AW421" s="13" t="s">
        <v>32</v>
      </c>
      <c r="AX421" s="13" t="s">
        <v>74</v>
      </c>
      <c r="AY421" s="154" t="s">
        <v>136</v>
      </c>
    </row>
    <row r="422" spans="2:65" s="12" customFormat="1">
      <c r="B422" s="147"/>
      <c r="D422" s="148" t="s">
        <v>144</v>
      </c>
      <c r="E422" s="149" t="s">
        <v>1</v>
      </c>
      <c r="F422" s="150" t="s">
        <v>463</v>
      </c>
      <c r="H422" s="149" t="s">
        <v>1</v>
      </c>
      <c r="L422" s="147"/>
      <c r="M422" s="151"/>
      <c r="T422" s="152"/>
      <c r="AT422" s="149" t="s">
        <v>144</v>
      </c>
      <c r="AU422" s="149" t="s">
        <v>84</v>
      </c>
      <c r="AV422" s="12" t="s">
        <v>82</v>
      </c>
      <c r="AW422" s="12" t="s">
        <v>32</v>
      </c>
      <c r="AX422" s="12" t="s">
        <v>74</v>
      </c>
      <c r="AY422" s="149" t="s">
        <v>136</v>
      </c>
    </row>
    <row r="423" spans="2:65" s="13" customFormat="1">
      <c r="B423" s="153"/>
      <c r="D423" s="148" t="s">
        <v>144</v>
      </c>
      <c r="E423" s="154" t="s">
        <v>1</v>
      </c>
      <c r="F423" s="155" t="s">
        <v>1237</v>
      </c>
      <c r="H423" s="156">
        <v>-0.65</v>
      </c>
      <c r="L423" s="153"/>
      <c r="M423" s="157"/>
      <c r="T423" s="158"/>
      <c r="AT423" s="154" t="s">
        <v>144</v>
      </c>
      <c r="AU423" s="154" t="s">
        <v>84</v>
      </c>
      <c r="AV423" s="13" t="s">
        <v>84</v>
      </c>
      <c r="AW423" s="13" t="s">
        <v>32</v>
      </c>
      <c r="AX423" s="13" t="s">
        <v>74</v>
      </c>
      <c r="AY423" s="154" t="s">
        <v>136</v>
      </c>
    </row>
    <row r="424" spans="2:65" s="12" customFormat="1">
      <c r="B424" s="147"/>
      <c r="D424" s="148" t="s">
        <v>144</v>
      </c>
      <c r="E424" s="149" t="s">
        <v>1</v>
      </c>
      <c r="F424" s="150" t="s">
        <v>1103</v>
      </c>
      <c r="H424" s="149" t="s">
        <v>1</v>
      </c>
      <c r="L424" s="147"/>
      <c r="M424" s="151"/>
      <c r="T424" s="152"/>
      <c r="AT424" s="149" t="s">
        <v>144</v>
      </c>
      <c r="AU424" s="149" t="s">
        <v>84</v>
      </c>
      <c r="AV424" s="12" t="s">
        <v>82</v>
      </c>
      <c r="AW424" s="12" t="s">
        <v>32</v>
      </c>
      <c r="AX424" s="12" t="s">
        <v>74</v>
      </c>
      <c r="AY424" s="149" t="s">
        <v>136</v>
      </c>
    </row>
    <row r="425" spans="2:65" s="13" customFormat="1">
      <c r="B425" s="153"/>
      <c r="D425" s="148" t="s">
        <v>144</v>
      </c>
      <c r="E425" s="154" t="s">
        <v>1</v>
      </c>
      <c r="F425" s="155" t="s">
        <v>1238</v>
      </c>
      <c r="H425" s="156">
        <v>-1.413</v>
      </c>
      <c r="L425" s="153"/>
      <c r="M425" s="157"/>
      <c r="T425" s="158"/>
      <c r="AT425" s="154" t="s">
        <v>144</v>
      </c>
      <c r="AU425" s="154" t="s">
        <v>84</v>
      </c>
      <c r="AV425" s="13" t="s">
        <v>84</v>
      </c>
      <c r="AW425" s="13" t="s">
        <v>32</v>
      </c>
      <c r="AX425" s="13" t="s">
        <v>74</v>
      </c>
      <c r="AY425" s="154" t="s">
        <v>136</v>
      </c>
    </row>
    <row r="426" spans="2:65" s="12" customFormat="1">
      <c r="B426" s="147"/>
      <c r="D426" s="148" t="s">
        <v>144</v>
      </c>
      <c r="E426" s="149" t="s">
        <v>1</v>
      </c>
      <c r="F426" s="150" t="s">
        <v>1127</v>
      </c>
      <c r="H426" s="149" t="s">
        <v>1</v>
      </c>
      <c r="L426" s="147"/>
      <c r="M426" s="151"/>
      <c r="T426" s="152"/>
      <c r="AT426" s="149" t="s">
        <v>144</v>
      </c>
      <c r="AU426" s="149" t="s">
        <v>84</v>
      </c>
      <c r="AV426" s="12" t="s">
        <v>82</v>
      </c>
      <c r="AW426" s="12" t="s">
        <v>32</v>
      </c>
      <c r="AX426" s="12" t="s">
        <v>74</v>
      </c>
      <c r="AY426" s="149" t="s">
        <v>136</v>
      </c>
    </row>
    <row r="427" spans="2:65" s="13" customFormat="1">
      <c r="B427" s="153"/>
      <c r="D427" s="148" t="s">
        <v>144</v>
      </c>
      <c r="E427" s="154" t="s">
        <v>1</v>
      </c>
      <c r="F427" s="155" t="s">
        <v>1239</v>
      </c>
      <c r="H427" s="156">
        <v>-2.2607999999999997</v>
      </c>
      <c r="L427" s="153"/>
      <c r="M427" s="157"/>
      <c r="T427" s="158"/>
      <c r="AT427" s="154" t="s">
        <v>144</v>
      </c>
      <c r="AU427" s="154" t="s">
        <v>84</v>
      </c>
      <c r="AV427" s="13" t="s">
        <v>84</v>
      </c>
      <c r="AW427" s="13" t="s">
        <v>32</v>
      </c>
      <c r="AX427" s="13" t="s">
        <v>74</v>
      </c>
      <c r="AY427" s="154" t="s">
        <v>136</v>
      </c>
    </row>
    <row r="428" spans="2:65" s="14" customFormat="1">
      <c r="B428" s="159"/>
      <c r="D428" s="148" t="s">
        <v>144</v>
      </c>
      <c r="E428" s="160" t="s">
        <v>1</v>
      </c>
      <c r="F428" s="161" t="s">
        <v>146</v>
      </c>
      <c r="H428" s="162">
        <v>233.64669999999998</v>
      </c>
      <c r="L428" s="159"/>
      <c r="M428" s="163"/>
      <c r="T428" s="164"/>
      <c r="AT428" s="160" t="s">
        <v>144</v>
      </c>
      <c r="AU428" s="160" t="s">
        <v>84</v>
      </c>
      <c r="AV428" s="14" t="s">
        <v>142</v>
      </c>
      <c r="AW428" s="14" t="s">
        <v>32</v>
      </c>
      <c r="AX428" s="14" t="s">
        <v>82</v>
      </c>
      <c r="AY428" s="160" t="s">
        <v>136</v>
      </c>
    </row>
    <row r="429" spans="2:65" s="1" customFormat="1" ht="14.4" customHeight="1">
      <c r="B429" s="134"/>
      <c r="C429" s="135" t="s">
        <v>347</v>
      </c>
      <c r="D429" s="135" t="s">
        <v>138</v>
      </c>
      <c r="E429" s="136" t="s">
        <v>544</v>
      </c>
      <c r="F429" s="137" t="s">
        <v>545</v>
      </c>
      <c r="G429" s="138" t="s">
        <v>277</v>
      </c>
      <c r="H429" s="139">
        <v>48.744</v>
      </c>
      <c r="I429" s="140"/>
      <c r="J429" s="140">
        <f>ROUND(I429*H429,2)</f>
        <v>0</v>
      </c>
      <c r="K429" s="141"/>
      <c r="L429" s="28"/>
      <c r="M429" s="142" t="s">
        <v>1</v>
      </c>
      <c r="N429" s="111" t="s">
        <v>39</v>
      </c>
      <c r="O429" s="143">
        <v>0.435</v>
      </c>
      <c r="P429" s="143">
        <f>O429*H429</f>
        <v>21.20364</v>
      </c>
      <c r="Q429" s="143">
        <v>0</v>
      </c>
      <c r="R429" s="143">
        <f>Q429*H429</f>
        <v>0</v>
      </c>
      <c r="S429" s="143">
        <v>0</v>
      </c>
      <c r="T429" s="144">
        <f>S429*H429</f>
        <v>0</v>
      </c>
      <c r="AR429" s="145" t="s">
        <v>142</v>
      </c>
      <c r="AT429" s="145" t="s">
        <v>138</v>
      </c>
      <c r="AU429" s="145" t="s">
        <v>84</v>
      </c>
      <c r="AY429" s="16" t="s">
        <v>136</v>
      </c>
      <c r="BE429" s="146">
        <f>IF(N429="základní",J429,0)</f>
        <v>0</v>
      </c>
      <c r="BF429" s="146">
        <f>IF(N429="snížená",J429,0)</f>
        <v>0</v>
      </c>
      <c r="BG429" s="146">
        <f>IF(N429="zákl. přenesená",J429,0)</f>
        <v>0</v>
      </c>
      <c r="BH429" s="146">
        <f>IF(N429="sníž. přenesená",J429,0)</f>
        <v>0</v>
      </c>
      <c r="BI429" s="146">
        <f>IF(N429="nulová",J429,0)</f>
        <v>0</v>
      </c>
      <c r="BJ429" s="16" t="s">
        <v>82</v>
      </c>
      <c r="BK429" s="146">
        <f>ROUND(I429*H429,2)</f>
        <v>0</v>
      </c>
      <c r="BL429" s="16" t="s">
        <v>142</v>
      </c>
      <c r="BM429" s="145" t="s">
        <v>1240</v>
      </c>
    </row>
    <row r="430" spans="2:65" s="12" customFormat="1">
      <c r="B430" s="147"/>
      <c r="D430" s="148" t="s">
        <v>144</v>
      </c>
      <c r="E430" s="149" t="s">
        <v>1</v>
      </c>
      <c r="F430" s="150" t="s">
        <v>1241</v>
      </c>
      <c r="H430" s="149" t="s">
        <v>1</v>
      </c>
      <c r="L430" s="147"/>
      <c r="M430" s="151"/>
      <c r="T430" s="152"/>
      <c r="AT430" s="149" t="s">
        <v>144</v>
      </c>
      <c r="AU430" s="149" t="s">
        <v>84</v>
      </c>
      <c r="AV430" s="12" t="s">
        <v>82</v>
      </c>
      <c r="AW430" s="12" t="s">
        <v>32</v>
      </c>
      <c r="AX430" s="12" t="s">
        <v>74</v>
      </c>
      <c r="AY430" s="149" t="s">
        <v>136</v>
      </c>
    </row>
    <row r="431" spans="2:65" s="13" customFormat="1">
      <c r="B431" s="153"/>
      <c r="D431" s="148" t="s">
        <v>144</v>
      </c>
      <c r="E431" s="154" t="s">
        <v>1</v>
      </c>
      <c r="F431" s="155" t="s">
        <v>1242</v>
      </c>
      <c r="H431" s="156">
        <v>7.68</v>
      </c>
      <c r="L431" s="153"/>
      <c r="M431" s="157"/>
      <c r="T431" s="158"/>
      <c r="AT431" s="154" t="s">
        <v>144</v>
      </c>
      <c r="AU431" s="154" t="s">
        <v>84</v>
      </c>
      <c r="AV431" s="13" t="s">
        <v>84</v>
      </c>
      <c r="AW431" s="13" t="s">
        <v>32</v>
      </c>
      <c r="AX431" s="13" t="s">
        <v>74</v>
      </c>
      <c r="AY431" s="154" t="s">
        <v>136</v>
      </c>
    </row>
    <row r="432" spans="2:65" s="12" customFormat="1">
      <c r="B432" s="147"/>
      <c r="D432" s="148" t="s">
        <v>144</v>
      </c>
      <c r="E432" s="149" t="s">
        <v>1</v>
      </c>
      <c r="F432" s="150" t="s">
        <v>1170</v>
      </c>
      <c r="H432" s="149" t="s">
        <v>1</v>
      </c>
      <c r="L432" s="147"/>
      <c r="M432" s="151"/>
      <c r="T432" s="152"/>
      <c r="AT432" s="149" t="s">
        <v>144</v>
      </c>
      <c r="AU432" s="149" t="s">
        <v>84</v>
      </c>
      <c r="AV432" s="12" t="s">
        <v>82</v>
      </c>
      <c r="AW432" s="12" t="s">
        <v>32</v>
      </c>
      <c r="AX432" s="12" t="s">
        <v>74</v>
      </c>
      <c r="AY432" s="149" t="s">
        <v>136</v>
      </c>
    </row>
    <row r="433" spans="2:65" s="13" customFormat="1">
      <c r="B433" s="153"/>
      <c r="D433" s="148" t="s">
        <v>144</v>
      </c>
      <c r="E433" s="154" t="s">
        <v>1</v>
      </c>
      <c r="F433" s="155" t="s">
        <v>1243</v>
      </c>
      <c r="H433" s="156">
        <v>41.063999999999993</v>
      </c>
      <c r="L433" s="153"/>
      <c r="M433" s="157"/>
      <c r="T433" s="158"/>
      <c r="AT433" s="154" t="s">
        <v>144</v>
      </c>
      <c r="AU433" s="154" t="s">
        <v>84</v>
      </c>
      <c r="AV433" s="13" t="s">
        <v>84</v>
      </c>
      <c r="AW433" s="13" t="s">
        <v>32</v>
      </c>
      <c r="AX433" s="13" t="s">
        <v>74</v>
      </c>
      <c r="AY433" s="154" t="s">
        <v>136</v>
      </c>
    </row>
    <row r="434" spans="2:65" s="14" customFormat="1">
      <c r="B434" s="159"/>
      <c r="D434" s="148" t="s">
        <v>144</v>
      </c>
      <c r="E434" s="160" t="s">
        <v>1</v>
      </c>
      <c r="F434" s="161" t="s">
        <v>146</v>
      </c>
      <c r="H434" s="162">
        <v>48.743999999999993</v>
      </c>
      <c r="L434" s="159"/>
      <c r="M434" s="163"/>
      <c r="T434" s="164"/>
      <c r="AT434" s="160" t="s">
        <v>144</v>
      </c>
      <c r="AU434" s="160" t="s">
        <v>84</v>
      </c>
      <c r="AV434" s="14" t="s">
        <v>142</v>
      </c>
      <c r="AW434" s="14" t="s">
        <v>32</v>
      </c>
      <c r="AX434" s="14" t="s">
        <v>82</v>
      </c>
      <c r="AY434" s="160" t="s">
        <v>136</v>
      </c>
    </row>
    <row r="435" spans="2:65" s="1" customFormat="1" ht="14.4" customHeight="1">
      <c r="B435" s="134"/>
      <c r="C435" s="165" t="s">
        <v>352</v>
      </c>
      <c r="D435" s="165" t="s">
        <v>353</v>
      </c>
      <c r="E435" s="166" t="s">
        <v>552</v>
      </c>
      <c r="F435" s="167" t="s">
        <v>553</v>
      </c>
      <c r="G435" s="168" t="s">
        <v>356</v>
      </c>
      <c r="H435" s="169">
        <v>102.36199999999999</v>
      </c>
      <c r="I435" s="170"/>
      <c r="J435" s="170">
        <f>ROUND(I435*H435,2)</f>
        <v>0</v>
      </c>
      <c r="K435" s="171"/>
      <c r="L435" s="172"/>
      <c r="M435" s="173" t="s">
        <v>1</v>
      </c>
      <c r="N435" s="174" t="s">
        <v>39</v>
      </c>
      <c r="O435" s="143">
        <v>0</v>
      </c>
      <c r="P435" s="143">
        <f>O435*H435</f>
        <v>0</v>
      </c>
      <c r="Q435" s="143">
        <v>1</v>
      </c>
      <c r="R435" s="143">
        <f>Q435*H435</f>
        <v>102.36199999999999</v>
      </c>
      <c r="S435" s="143">
        <v>0</v>
      </c>
      <c r="T435" s="144">
        <f>S435*H435</f>
        <v>0</v>
      </c>
      <c r="AR435" s="145" t="s">
        <v>170</v>
      </c>
      <c r="AT435" s="145" t="s">
        <v>353</v>
      </c>
      <c r="AU435" s="145" t="s">
        <v>84</v>
      </c>
      <c r="AY435" s="16" t="s">
        <v>136</v>
      </c>
      <c r="BE435" s="146">
        <f>IF(N435="základní",J435,0)</f>
        <v>0</v>
      </c>
      <c r="BF435" s="146">
        <f>IF(N435="snížená",J435,0)</f>
        <v>0</v>
      </c>
      <c r="BG435" s="146">
        <f>IF(N435="zákl. přenesená",J435,0)</f>
        <v>0</v>
      </c>
      <c r="BH435" s="146">
        <f>IF(N435="sníž. přenesená",J435,0)</f>
        <v>0</v>
      </c>
      <c r="BI435" s="146">
        <f>IF(N435="nulová",J435,0)</f>
        <v>0</v>
      </c>
      <c r="BJ435" s="16" t="s">
        <v>82</v>
      </c>
      <c r="BK435" s="146">
        <f>ROUND(I435*H435,2)</f>
        <v>0</v>
      </c>
      <c r="BL435" s="16" t="s">
        <v>142</v>
      </c>
      <c r="BM435" s="145" t="s">
        <v>1244</v>
      </c>
    </row>
    <row r="436" spans="2:65" s="12" customFormat="1">
      <c r="B436" s="147"/>
      <c r="D436" s="148" t="s">
        <v>144</v>
      </c>
      <c r="E436" s="149" t="s">
        <v>1</v>
      </c>
      <c r="F436" s="150" t="s">
        <v>555</v>
      </c>
      <c r="H436" s="149" t="s">
        <v>1</v>
      </c>
      <c r="L436" s="147"/>
      <c r="M436" s="151"/>
      <c r="T436" s="152"/>
      <c r="AT436" s="149" t="s">
        <v>144</v>
      </c>
      <c r="AU436" s="149" t="s">
        <v>84</v>
      </c>
      <c r="AV436" s="12" t="s">
        <v>82</v>
      </c>
      <c r="AW436" s="12" t="s">
        <v>32</v>
      </c>
      <c r="AX436" s="12" t="s">
        <v>74</v>
      </c>
      <c r="AY436" s="149" t="s">
        <v>136</v>
      </c>
    </row>
    <row r="437" spans="2:65" s="12" customFormat="1">
      <c r="B437" s="147"/>
      <c r="D437" s="148" t="s">
        <v>144</v>
      </c>
      <c r="E437" s="149" t="s">
        <v>1</v>
      </c>
      <c r="F437" s="150" t="s">
        <v>1241</v>
      </c>
      <c r="H437" s="149" t="s">
        <v>1</v>
      </c>
      <c r="L437" s="147"/>
      <c r="M437" s="151"/>
      <c r="T437" s="152"/>
      <c r="AT437" s="149" t="s">
        <v>144</v>
      </c>
      <c r="AU437" s="149" t="s">
        <v>84</v>
      </c>
      <c r="AV437" s="12" t="s">
        <v>82</v>
      </c>
      <c r="AW437" s="12" t="s">
        <v>32</v>
      </c>
      <c r="AX437" s="12" t="s">
        <v>74</v>
      </c>
      <c r="AY437" s="149" t="s">
        <v>136</v>
      </c>
    </row>
    <row r="438" spans="2:65" s="13" customFormat="1">
      <c r="B438" s="153"/>
      <c r="D438" s="148" t="s">
        <v>144</v>
      </c>
      <c r="E438" s="154" t="s">
        <v>1</v>
      </c>
      <c r="F438" s="155" t="s">
        <v>1245</v>
      </c>
      <c r="H438" s="156">
        <v>8.0640000000000001</v>
      </c>
      <c r="L438" s="153"/>
      <c r="M438" s="157"/>
      <c r="T438" s="158"/>
      <c r="AT438" s="154" t="s">
        <v>144</v>
      </c>
      <c r="AU438" s="154" t="s">
        <v>84</v>
      </c>
      <c r="AV438" s="13" t="s">
        <v>84</v>
      </c>
      <c r="AW438" s="13" t="s">
        <v>32</v>
      </c>
      <c r="AX438" s="13" t="s">
        <v>74</v>
      </c>
      <c r="AY438" s="154" t="s">
        <v>136</v>
      </c>
    </row>
    <row r="439" spans="2:65" s="12" customFormat="1">
      <c r="B439" s="147"/>
      <c r="D439" s="148" t="s">
        <v>144</v>
      </c>
      <c r="E439" s="149" t="s">
        <v>1</v>
      </c>
      <c r="F439" s="150" t="s">
        <v>1170</v>
      </c>
      <c r="H439" s="149" t="s">
        <v>1</v>
      </c>
      <c r="L439" s="147"/>
      <c r="M439" s="151"/>
      <c r="T439" s="152"/>
      <c r="AT439" s="149" t="s">
        <v>144</v>
      </c>
      <c r="AU439" s="149" t="s">
        <v>84</v>
      </c>
      <c r="AV439" s="12" t="s">
        <v>82</v>
      </c>
      <c r="AW439" s="12" t="s">
        <v>32</v>
      </c>
      <c r="AX439" s="12" t="s">
        <v>74</v>
      </c>
      <c r="AY439" s="149" t="s">
        <v>136</v>
      </c>
    </row>
    <row r="440" spans="2:65" s="13" customFormat="1">
      <c r="B440" s="153"/>
      <c r="D440" s="148" t="s">
        <v>144</v>
      </c>
      <c r="E440" s="154" t="s">
        <v>1</v>
      </c>
      <c r="F440" s="155" t="s">
        <v>1246</v>
      </c>
      <c r="H440" s="156">
        <v>43.117200000000004</v>
      </c>
      <c r="L440" s="153"/>
      <c r="M440" s="157"/>
      <c r="T440" s="158"/>
      <c r="AT440" s="154" t="s">
        <v>144</v>
      </c>
      <c r="AU440" s="154" t="s">
        <v>84</v>
      </c>
      <c r="AV440" s="13" t="s">
        <v>84</v>
      </c>
      <c r="AW440" s="13" t="s">
        <v>32</v>
      </c>
      <c r="AX440" s="13" t="s">
        <v>74</v>
      </c>
      <c r="AY440" s="154" t="s">
        <v>136</v>
      </c>
    </row>
    <row r="441" spans="2:65" s="14" customFormat="1">
      <c r="B441" s="159"/>
      <c r="D441" s="148" t="s">
        <v>144</v>
      </c>
      <c r="E441" s="160" t="s">
        <v>1</v>
      </c>
      <c r="F441" s="161" t="s">
        <v>146</v>
      </c>
      <c r="H441" s="162">
        <v>51.181200000000004</v>
      </c>
      <c r="L441" s="159"/>
      <c r="M441" s="163"/>
      <c r="T441" s="164"/>
      <c r="AT441" s="160" t="s">
        <v>144</v>
      </c>
      <c r="AU441" s="160" t="s">
        <v>84</v>
      </c>
      <c r="AV441" s="14" t="s">
        <v>142</v>
      </c>
      <c r="AW441" s="14" t="s">
        <v>32</v>
      </c>
      <c r="AX441" s="14" t="s">
        <v>74</v>
      </c>
      <c r="AY441" s="160" t="s">
        <v>136</v>
      </c>
    </row>
    <row r="442" spans="2:65" s="13" customFormat="1">
      <c r="B442" s="153"/>
      <c r="D442" s="148" t="s">
        <v>144</v>
      </c>
      <c r="E442" s="154" t="s">
        <v>1</v>
      </c>
      <c r="F442" s="155" t="s">
        <v>1247</v>
      </c>
      <c r="H442" s="156">
        <v>102.36239999999999</v>
      </c>
      <c r="L442" s="153"/>
      <c r="M442" s="157"/>
      <c r="T442" s="158"/>
      <c r="AT442" s="154" t="s">
        <v>144</v>
      </c>
      <c r="AU442" s="154" t="s">
        <v>84</v>
      </c>
      <c r="AV442" s="13" t="s">
        <v>84</v>
      </c>
      <c r="AW442" s="13" t="s">
        <v>32</v>
      </c>
      <c r="AX442" s="13" t="s">
        <v>82</v>
      </c>
      <c r="AY442" s="154" t="s">
        <v>136</v>
      </c>
    </row>
    <row r="443" spans="2:65" s="1" customFormat="1" ht="19.75" customHeight="1">
      <c r="B443" s="134"/>
      <c r="C443" s="135" t="s">
        <v>359</v>
      </c>
      <c r="D443" s="135" t="s">
        <v>138</v>
      </c>
      <c r="E443" s="136" t="s">
        <v>559</v>
      </c>
      <c r="F443" s="137" t="s">
        <v>560</v>
      </c>
      <c r="G443" s="138" t="s">
        <v>185</v>
      </c>
      <c r="H443" s="139">
        <v>140.19999999999999</v>
      </c>
      <c r="I443" s="140"/>
      <c r="J443" s="140">
        <f>ROUND(I443*H443,2)</f>
        <v>0</v>
      </c>
      <c r="K443" s="141"/>
      <c r="L443" s="28"/>
      <c r="M443" s="142" t="s">
        <v>1</v>
      </c>
      <c r="N443" s="111" t="s">
        <v>39</v>
      </c>
      <c r="O443" s="143">
        <v>0.126</v>
      </c>
      <c r="P443" s="143">
        <f>O443*H443</f>
        <v>17.665199999999999</v>
      </c>
      <c r="Q443" s="143">
        <v>0</v>
      </c>
      <c r="R443" s="143">
        <f>Q443*H443</f>
        <v>0</v>
      </c>
      <c r="S443" s="143">
        <v>0</v>
      </c>
      <c r="T443" s="144">
        <f>S443*H443</f>
        <v>0</v>
      </c>
      <c r="AR443" s="145" t="s">
        <v>142</v>
      </c>
      <c r="AT443" s="145" t="s">
        <v>138</v>
      </c>
      <c r="AU443" s="145" t="s">
        <v>84</v>
      </c>
      <c r="AY443" s="16" t="s">
        <v>136</v>
      </c>
      <c r="BE443" s="146">
        <f>IF(N443="základní",J443,0)</f>
        <v>0</v>
      </c>
      <c r="BF443" s="146">
        <f>IF(N443="snížená",J443,0)</f>
        <v>0</v>
      </c>
      <c r="BG443" s="146">
        <f>IF(N443="zákl. přenesená",J443,0)</f>
        <v>0</v>
      </c>
      <c r="BH443" s="146">
        <f>IF(N443="sníž. přenesená",J443,0)</f>
        <v>0</v>
      </c>
      <c r="BI443" s="146">
        <f>IF(N443="nulová",J443,0)</f>
        <v>0</v>
      </c>
      <c r="BJ443" s="16" t="s">
        <v>82</v>
      </c>
      <c r="BK443" s="146">
        <f>ROUND(I443*H443,2)</f>
        <v>0</v>
      </c>
      <c r="BL443" s="16" t="s">
        <v>142</v>
      </c>
      <c r="BM443" s="145" t="s">
        <v>1248</v>
      </c>
    </row>
    <row r="444" spans="2:65" s="12" customFormat="1">
      <c r="B444" s="147"/>
      <c r="D444" s="148" t="s">
        <v>144</v>
      </c>
      <c r="E444" s="149" t="s">
        <v>1</v>
      </c>
      <c r="F444" s="150" t="s">
        <v>1020</v>
      </c>
      <c r="H444" s="149" t="s">
        <v>1</v>
      </c>
      <c r="L444" s="147"/>
      <c r="M444" s="151"/>
      <c r="T444" s="152"/>
      <c r="AT444" s="149" t="s">
        <v>144</v>
      </c>
      <c r="AU444" s="149" t="s">
        <v>84</v>
      </c>
      <c r="AV444" s="12" t="s">
        <v>82</v>
      </c>
      <c r="AW444" s="12" t="s">
        <v>32</v>
      </c>
      <c r="AX444" s="12" t="s">
        <v>74</v>
      </c>
      <c r="AY444" s="149" t="s">
        <v>136</v>
      </c>
    </row>
    <row r="445" spans="2:65" s="12" customFormat="1">
      <c r="B445" s="147"/>
      <c r="D445" s="148" t="s">
        <v>144</v>
      </c>
      <c r="E445" s="149" t="s">
        <v>1</v>
      </c>
      <c r="F445" s="150" t="s">
        <v>190</v>
      </c>
      <c r="H445" s="149" t="s">
        <v>1</v>
      </c>
      <c r="L445" s="147"/>
      <c r="M445" s="151"/>
      <c r="T445" s="152"/>
      <c r="AT445" s="149" t="s">
        <v>144</v>
      </c>
      <c r="AU445" s="149" t="s">
        <v>84</v>
      </c>
      <c r="AV445" s="12" t="s">
        <v>82</v>
      </c>
      <c r="AW445" s="12" t="s">
        <v>32</v>
      </c>
      <c r="AX445" s="12" t="s">
        <v>74</v>
      </c>
      <c r="AY445" s="149" t="s">
        <v>136</v>
      </c>
    </row>
    <row r="446" spans="2:65" s="13" customFormat="1">
      <c r="B446" s="153"/>
      <c r="D446" s="148" t="s">
        <v>144</v>
      </c>
      <c r="E446" s="154" t="s">
        <v>1</v>
      </c>
      <c r="F446" s="155" t="s">
        <v>1125</v>
      </c>
      <c r="H446" s="156">
        <v>91.2</v>
      </c>
      <c r="L446" s="153"/>
      <c r="M446" s="157"/>
      <c r="T446" s="158"/>
      <c r="AT446" s="154" t="s">
        <v>144</v>
      </c>
      <c r="AU446" s="154" t="s">
        <v>84</v>
      </c>
      <c r="AV446" s="13" t="s">
        <v>84</v>
      </c>
      <c r="AW446" s="13" t="s">
        <v>32</v>
      </c>
      <c r="AX446" s="13" t="s">
        <v>74</v>
      </c>
      <c r="AY446" s="154" t="s">
        <v>136</v>
      </c>
    </row>
    <row r="447" spans="2:65" s="13" customFormat="1">
      <c r="B447" s="153"/>
      <c r="D447" s="148" t="s">
        <v>144</v>
      </c>
      <c r="E447" s="154" t="s">
        <v>1</v>
      </c>
      <c r="F447" s="155" t="s">
        <v>1126</v>
      </c>
      <c r="H447" s="156">
        <v>29</v>
      </c>
      <c r="L447" s="153"/>
      <c r="M447" s="157"/>
      <c r="T447" s="158"/>
      <c r="AT447" s="154" t="s">
        <v>144</v>
      </c>
      <c r="AU447" s="154" t="s">
        <v>84</v>
      </c>
      <c r="AV447" s="13" t="s">
        <v>84</v>
      </c>
      <c r="AW447" s="13" t="s">
        <v>32</v>
      </c>
      <c r="AX447" s="13" t="s">
        <v>74</v>
      </c>
      <c r="AY447" s="154" t="s">
        <v>136</v>
      </c>
    </row>
    <row r="448" spans="2:65" s="12" customFormat="1">
      <c r="B448" s="147"/>
      <c r="D448" s="148" t="s">
        <v>144</v>
      </c>
      <c r="E448" s="149" t="s">
        <v>1</v>
      </c>
      <c r="F448" s="150" t="s">
        <v>188</v>
      </c>
      <c r="H448" s="149" t="s">
        <v>1</v>
      </c>
      <c r="L448" s="147"/>
      <c r="M448" s="151"/>
      <c r="T448" s="152"/>
      <c r="AT448" s="149" t="s">
        <v>144</v>
      </c>
      <c r="AU448" s="149" t="s">
        <v>84</v>
      </c>
      <c r="AV448" s="12" t="s">
        <v>82</v>
      </c>
      <c r="AW448" s="12" t="s">
        <v>32</v>
      </c>
      <c r="AX448" s="12" t="s">
        <v>74</v>
      </c>
      <c r="AY448" s="149" t="s">
        <v>136</v>
      </c>
    </row>
    <row r="449" spans="2:65" s="12" customFormat="1">
      <c r="B449" s="147"/>
      <c r="D449" s="148" t="s">
        <v>144</v>
      </c>
      <c r="E449" s="149" t="s">
        <v>1</v>
      </c>
      <c r="F449" s="150" t="s">
        <v>1127</v>
      </c>
      <c r="H449" s="149" t="s">
        <v>1</v>
      </c>
      <c r="L449" s="147"/>
      <c r="M449" s="151"/>
      <c r="T449" s="152"/>
      <c r="AT449" s="149" t="s">
        <v>144</v>
      </c>
      <c r="AU449" s="149" t="s">
        <v>84</v>
      </c>
      <c r="AV449" s="12" t="s">
        <v>82</v>
      </c>
      <c r="AW449" s="12" t="s">
        <v>32</v>
      </c>
      <c r="AX449" s="12" t="s">
        <v>74</v>
      </c>
      <c r="AY449" s="149" t="s">
        <v>136</v>
      </c>
    </row>
    <row r="450" spans="2:65" s="13" customFormat="1">
      <c r="B450" s="153"/>
      <c r="D450" s="148" t="s">
        <v>144</v>
      </c>
      <c r="E450" s="154" t="s">
        <v>1</v>
      </c>
      <c r="F450" s="155" t="s">
        <v>1104</v>
      </c>
      <c r="H450" s="156">
        <v>4</v>
      </c>
      <c r="L450" s="153"/>
      <c r="M450" s="157"/>
      <c r="T450" s="158"/>
      <c r="AT450" s="154" t="s">
        <v>144</v>
      </c>
      <c r="AU450" s="154" t="s">
        <v>84</v>
      </c>
      <c r="AV450" s="13" t="s">
        <v>84</v>
      </c>
      <c r="AW450" s="13" t="s">
        <v>32</v>
      </c>
      <c r="AX450" s="13" t="s">
        <v>74</v>
      </c>
      <c r="AY450" s="154" t="s">
        <v>136</v>
      </c>
    </row>
    <row r="451" spans="2:65" s="12" customFormat="1">
      <c r="B451" s="147"/>
      <c r="D451" s="148" t="s">
        <v>144</v>
      </c>
      <c r="E451" s="149" t="s">
        <v>1</v>
      </c>
      <c r="F451" s="150" t="s">
        <v>1128</v>
      </c>
      <c r="H451" s="149" t="s">
        <v>1</v>
      </c>
      <c r="L451" s="147"/>
      <c r="M451" s="151"/>
      <c r="T451" s="152"/>
      <c r="AT451" s="149" t="s">
        <v>144</v>
      </c>
      <c r="AU451" s="149" t="s">
        <v>84</v>
      </c>
      <c r="AV451" s="12" t="s">
        <v>82</v>
      </c>
      <c r="AW451" s="12" t="s">
        <v>32</v>
      </c>
      <c r="AX451" s="12" t="s">
        <v>74</v>
      </c>
      <c r="AY451" s="149" t="s">
        <v>136</v>
      </c>
    </row>
    <row r="452" spans="2:65" s="13" customFormat="1">
      <c r="B452" s="153"/>
      <c r="D452" s="148" t="s">
        <v>144</v>
      </c>
      <c r="E452" s="154" t="s">
        <v>1</v>
      </c>
      <c r="F452" s="155" t="s">
        <v>196</v>
      </c>
      <c r="H452" s="156">
        <v>8</v>
      </c>
      <c r="L452" s="153"/>
      <c r="M452" s="157"/>
      <c r="T452" s="158"/>
      <c r="AT452" s="154" t="s">
        <v>144</v>
      </c>
      <c r="AU452" s="154" t="s">
        <v>84</v>
      </c>
      <c r="AV452" s="13" t="s">
        <v>84</v>
      </c>
      <c r="AW452" s="13" t="s">
        <v>32</v>
      </c>
      <c r="AX452" s="13" t="s">
        <v>74</v>
      </c>
      <c r="AY452" s="154" t="s">
        <v>136</v>
      </c>
    </row>
    <row r="453" spans="2:65" s="12" customFormat="1">
      <c r="B453" s="147"/>
      <c r="D453" s="148" t="s">
        <v>144</v>
      </c>
      <c r="E453" s="149" t="s">
        <v>1</v>
      </c>
      <c r="F453" s="150" t="s">
        <v>1129</v>
      </c>
      <c r="H453" s="149" t="s">
        <v>1</v>
      </c>
      <c r="L453" s="147"/>
      <c r="M453" s="151"/>
      <c r="T453" s="152"/>
      <c r="AT453" s="149" t="s">
        <v>144</v>
      </c>
      <c r="AU453" s="149" t="s">
        <v>84</v>
      </c>
      <c r="AV453" s="12" t="s">
        <v>82</v>
      </c>
      <c r="AW453" s="12" t="s">
        <v>32</v>
      </c>
      <c r="AX453" s="12" t="s">
        <v>74</v>
      </c>
      <c r="AY453" s="149" t="s">
        <v>136</v>
      </c>
    </row>
    <row r="454" spans="2:65" s="13" customFormat="1">
      <c r="B454" s="153"/>
      <c r="D454" s="148" t="s">
        <v>144</v>
      </c>
      <c r="E454" s="154" t="s">
        <v>1</v>
      </c>
      <c r="F454" s="155" t="s">
        <v>196</v>
      </c>
      <c r="H454" s="156">
        <v>8</v>
      </c>
      <c r="L454" s="153"/>
      <c r="M454" s="157"/>
      <c r="T454" s="158"/>
      <c r="AT454" s="154" t="s">
        <v>144</v>
      </c>
      <c r="AU454" s="154" t="s">
        <v>84</v>
      </c>
      <c r="AV454" s="13" t="s">
        <v>84</v>
      </c>
      <c r="AW454" s="13" t="s">
        <v>32</v>
      </c>
      <c r="AX454" s="13" t="s">
        <v>74</v>
      </c>
      <c r="AY454" s="154" t="s">
        <v>136</v>
      </c>
    </row>
    <row r="455" spans="2:65" s="14" customFormat="1">
      <c r="B455" s="159"/>
      <c r="D455" s="148" t="s">
        <v>144</v>
      </c>
      <c r="E455" s="160" t="s">
        <v>1</v>
      </c>
      <c r="F455" s="161" t="s">
        <v>146</v>
      </c>
      <c r="H455" s="162">
        <v>140.19999999999999</v>
      </c>
      <c r="L455" s="159"/>
      <c r="M455" s="163"/>
      <c r="T455" s="164"/>
      <c r="AT455" s="160" t="s">
        <v>144</v>
      </c>
      <c r="AU455" s="160" t="s">
        <v>84</v>
      </c>
      <c r="AV455" s="14" t="s">
        <v>142</v>
      </c>
      <c r="AW455" s="14" t="s">
        <v>32</v>
      </c>
      <c r="AX455" s="14" t="s">
        <v>82</v>
      </c>
      <c r="AY455" s="160" t="s">
        <v>136</v>
      </c>
    </row>
    <row r="456" spans="2:65" s="1" customFormat="1" ht="14.4" customHeight="1">
      <c r="B456" s="134"/>
      <c r="C456" s="135" t="s">
        <v>363</v>
      </c>
      <c r="D456" s="135" t="s">
        <v>138</v>
      </c>
      <c r="E456" s="136" t="s">
        <v>563</v>
      </c>
      <c r="F456" s="137" t="s">
        <v>564</v>
      </c>
      <c r="G456" s="138" t="s">
        <v>185</v>
      </c>
      <c r="H456" s="139">
        <v>140.19999999999999</v>
      </c>
      <c r="I456" s="140"/>
      <c r="J456" s="140">
        <f>ROUND(I456*H456,2)</f>
        <v>0</v>
      </c>
      <c r="K456" s="141"/>
      <c r="L456" s="28"/>
      <c r="M456" s="142" t="s">
        <v>1</v>
      </c>
      <c r="N456" s="111" t="s">
        <v>39</v>
      </c>
      <c r="O456" s="143">
        <v>0.114</v>
      </c>
      <c r="P456" s="143">
        <f>O456*H456</f>
        <v>15.982799999999999</v>
      </c>
      <c r="Q456" s="143">
        <v>0</v>
      </c>
      <c r="R456" s="143">
        <f>Q456*H456</f>
        <v>0</v>
      </c>
      <c r="S456" s="143">
        <v>0</v>
      </c>
      <c r="T456" s="144">
        <f>S456*H456</f>
        <v>0</v>
      </c>
      <c r="AR456" s="145" t="s">
        <v>142</v>
      </c>
      <c r="AT456" s="145" t="s">
        <v>138</v>
      </c>
      <c r="AU456" s="145" t="s">
        <v>84</v>
      </c>
      <c r="AY456" s="16" t="s">
        <v>136</v>
      </c>
      <c r="BE456" s="146">
        <f>IF(N456="základní",J456,0)</f>
        <v>0</v>
      </c>
      <c r="BF456" s="146">
        <f>IF(N456="snížená",J456,0)</f>
        <v>0</v>
      </c>
      <c r="BG456" s="146">
        <f>IF(N456="zákl. přenesená",J456,0)</f>
        <v>0</v>
      </c>
      <c r="BH456" s="146">
        <f>IF(N456="sníž. přenesená",J456,0)</f>
        <v>0</v>
      </c>
      <c r="BI456" s="146">
        <f>IF(N456="nulová",J456,0)</f>
        <v>0</v>
      </c>
      <c r="BJ456" s="16" t="s">
        <v>82</v>
      </c>
      <c r="BK456" s="146">
        <f>ROUND(I456*H456,2)</f>
        <v>0</v>
      </c>
      <c r="BL456" s="16" t="s">
        <v>142</v>
      </c>
      <c r="BM456" s="145" t="s">
        <v>1249</v>
      </c>
    </row>
    <row r="457" spans="2:65" s="12" customFormat="1">
      <c r="B457" s="147"/>
      <c r="D457" s="148" t="s">
        <v>144</v>
      </c>
      <c r="E457" s="149" t="s">
        <v>1</v>
      </c>
      <c r="F457" s="150" t="s">
        <v>1020</v>
      </c>
      <c r="H457" s="149" t="s">
        <v>1</v>
      </c>
      <c r="L457" s="147"/>
      <c r="M457" s="151"/>
      <c r="T457" s="152"/>
      <c r="AT457" s="149" t="s">
        <v>144</v>
      </c>
      <c r="AU457" s="149" t="s">
        <v>84</v>
      </c>
      <c r="AV457" s="12" t="s">
        <v>82</v>
      </c>
      <c r="AW457" s="12" t="s">
        <v>32</v>
      </c>
      <c r="AX457" s="12" t="s">
        <v>74</v>
      </c>
      <c r="AY457" s="149" t="s">
        <v>136</v>
      </c>
    </row>
    <row r="458" spans="2:65" s="12" customFormat="1">
      <c r="B458" s="147"/>
      <c r="D458" s="148" t="s">
        <v>144</v>
      </c>
      <c r="E458" s="149" t="s">
        <v>1</v>
      </c>
      <c r="F458" s="150" t="s">
        <v>190</v>
      </c>
      <c r="H458" s="149" t="s">
        <v>1</v>
      </c>
      <c r="L458" s="147"/>
      <c r="M458" s="151"/>
      <c r="T458" s="152"/>
      <c r="AT458" s="149" t="s">
        <v>144</v>
      </c>
      <c r="AU458" s="149" t="s">
        <v>84</v>
      </c>
      <c r="AV458" s="12" t="s">
        <v>82</v>
      </c>
      <c r="AW458" s="12" t="s">
        <v>32</v>
      </c>
      <c r="AX458" s="12" t="s">
        <v>74</v>
      </c>
      <c r="AY458" s="149" t="s">
        <v>136</v>
      </c>
    </row>
    <row r="459" spans="2:65" s="13" customFormat="1">
      <c r="B459" s="153"/>
      <c r="D459" s="148" t="s">
        <v>144</v>
      </c>
      <c r="E459" s="154" t="s">
        <v>1</v>
      </c>
      <c r="F459" s="155" t="s">
        <v>1125</v>
      </c>
      <c r="H459" s="156">
        <v>91.2</v>
      </c>
      <c r="L459" s="153"/>
      <c r="M459" s="157"/>
      <c r="T459" s="158"/>
      <c r="AT459" s="154" t="s">
        <v>144</v>
      </c>
      <c r="AU459" s="154" t="s">
        <v>84</v>
      </c>
      <c r="AV459" s="13" t="s">
        <v>84</v>
      </c>
      <c r="AW459" s="13" t="s">
        <v>32</v>
      </c>
      <c r="AX459" s="13" t="s">
        <v>74</v>
      </c>
      <c r="AY459" s="154" t="s">
        <v>136</v>
      </c>
    </row>
    <row r="460" spans="2:65" s="13" customFormat="1">
      <c r="B460" s="153"/>
      <c r="D460" s="148" t="s">
        <v>144</v>
      </c>
      <c r="E460" s="154" t="s">
        <v>1</v>
      </c>
      <c r="F460" s="155" t="s">
        <v>1126</v>
      </c>
      <c r="H460" s="156">
        <v>29</v>
      </c>
      <c r="L460" s="153"/>
      <c r="M460" s="157"/>
      <c r="T460" s="158"/>
      <c r="AT460" s="154" t="s">
        <v>144</v>
      </c>
      <c r="AU460" s="154" t="s">
        <v>84</v>
      </c>
      <c r="AV460" s="13" t="s">
        <v>84</v>
      </c>
      <c r="AW460" s="13" t="s">
        <v>32</v>
      </c>
      <c r="AX460" s="13" t="s">
        <v>74</v>
      </c>
      <c r="AY460" s="154" t="s">
        <v>136</v>
      </c>
    </row>
    <row r="461" spans="2:65" s="12" customFormat="1">
      <c r="B461" s="147"/>
      <c r="D461" s="148" t="s">
        <v>144</v>
      </c>
      <c r="E461" s="149" t="s">
        <v>1</v>
      </c>
      <c r="F461" s="150" t="s">
        <v>188</v>
      </c>
      <c r="H461" s="149" t="s">
        <v>1</v>
      </c>
      <c r="L461" s="147"/>
      <c r="M461" s="151"/>
      <c r="T461" s="152"/>
      <c r="AT461" s="149" t="s">
        <v>144</v>
      </c>
      <c r="AU461" s="149" t="s">
        <v>84</v>
      </c>
      <c r="AV461" s="12" t="s">
        <v>82</v>
      </c>
      <c r="AW461" s="12" t="s">
        <v>32</v>
      </c>
      <c r="AX461" s="12" t="s">
        <v>74</v>
      </c>
      <c r="AY461" s="149" t="s">
        <v>136</v>
      </c>
    </row>
    <row r="462" spans="2:65" s="12" customFormat="1">
      <c r="B462" s="147"/>
      <c r="D462" s="148" t="s">
        <v>144</v>
      </c>
      <c r="E462" s="149" t="s">
        <v>1</v>
      </c>
      <c r="F462" s="150" t="s">
        <v>1127</v>
      </c>
      <c r="H462" s="149" t="s">
        <v>1</v>
      </c>
      <c r="L462" s="147"/>
      <c r="M462" s="151"/>
      <c r="T462" s="152"/>
      <c r="AT462" s="149" t="s">
        <v>144</v>
      </c>
      <c r="AU462" s="149" t="s">
        <v>84</v>
      </c>
      <c r="AV462" s="12" t="s">
        <v>82</v>
      </c>
      <c r="AW462" s="12" t="s">
        <v>32</v>
      </c>
      <c r="AX462" s="12" t="s">
        <v>74</v>
      </c>
      <c r="AY462" s="149" t="s">
        <v>136</v>
      </c>
    </row>
    <row r="463" spans="2:65" s="13" customFormat="1">
      <c r="B463" s="153"/>
      <c r="D463" s="148" t="s">
        <v>144</v>
      </c>
      <c r="E463" s="154" t="s">
        <v>1</v>
      </c>
      <c r="F463" s="155" t="s">
        <v>1104</v>
      </c>
      <c r="H463" s="156">
        <v>4</v>
      </c>
      <c r="L463" s="153"/>
      <c r="M463" s="157"/>
      <c r="T463" s="158"/>
      <c r="AT463" s="154" t="s">
        <v>144</v>
      </c>
      <c r="AU463" s="154" t="s">
        <v>84</v>
      </c>
      <c r="AV463" s="13" t="s">
        <v>84</v>
      </c>
      <c r="AW463" s="13" t="s">
        <v>32</v>
      </c>
      <c r="AX463" s="13" t="s">
        <v>74</v>
      </c>
      <c r="AY463" s="154" t="s">
        <v>136</v>
      </c>
    </row>
    <row r="464" spans="2:65" s="12" customFormat="1">
      <c r="B464" s="147"/>
      <c r="D464" s="148" t="s">
        <v>144</v>
      </c>
      <c r="E464" s="149" t="s">
        <v>1</v>
      </c>
      <c r="F464" s="150" t="s">
        <v>1128</v>
      </c>
      <c r="H464" s="149" t="s">
        <v>1</v>
      </c>
      <c r="L464" s="147"/>
      <c r="M464" s="151"/>
      <c r="T464" s="152"/>
      <c r="AT464" s="149" t="s">
        <v>144</v>
      </c>
      <c r="AU464" s="149" t="s">
        <v>84</v>
      </c>
      <c r="AV464" s="12" t="s">
        <v>82</v>
      </c>
      <c r="AW464" s="12" t="s">
        <v>32</v>
      </c>
      <c r="AX464" s="12" t="s">
        <v>74</v>
      </c>
      <c r="AY464" s="149" t="s">
        <v>136</v>
      </c>
    </row>
    <row r="465" spans="2:65" s="13" customFormat="1">
      <c r="B465" s="153"/>
      <c r="D465" s="148" t="s">
        <v>144</v>
      </c>
      <c r="E465" s="154" t="s">
        <v>1</v>
      </c>
      <c r="F465" s="155" t="s">
        <v>196</v>
      </c>
      <c r="H465" s="156">
        <v>8</v>
      </c>
      <c r="L465" s="153"/>
      <c r="M465" s="157"/>
      <c r="T465" s="158"/>
      <c r="AT465" s="154" t="s">
        <v>144</v>
      </c>
      <c r="AU465" s="154" t="s">
        <v>84</v>
      </c>
      <c r="AV465" s="13" t="s">
        <v>84</v>
      </c>
      <c r="AW465" s="13" t="s">
        <v>32</v>
      </c>
      <c r="AX465" s="13" t="s">
        <v>74</v>
      </c>
      <c r="AY465" s="154" t="s">
        <v>136</v>
      </c>
    </row>
    <row r="466" spans="2:65" s="12" customFormat="1">
      <c r="B466" s="147"/>
      <c r="D466" s="148" t="s">
        <v>144</v>
      </c>
      <c r="E466" s="149" t="s">
        <v>1</v>
      </c>
      <c r="F466" s="150" t="s">
        <v>1129</v>
      </c>
      <c r="H466" s="149" t="s">
        <v>1</v>
      </c>
      <c r="L466" s="147"/>
      <c r="M466" s="151"/>
      <c r="T466" s="152"/>
      <c r="AT466" s="149" t="s">
        <v>144</v>
      </c>
      <c r="AU466" s="149" t="s">
        <v>84</v>
      </c>
      <c r="AV466" s="12" t="s">
        <v>82</v>
      </c>
      <c r="AW466" s="12" t="s">
        <v>32</v>
      </c>
      <c r="AX466" s="12" t="s">
        <v>74</v>
      </c>
      <c r="AY466" s="149" t="s">
        <v>136</v>
      </c>
    </row>
    <row r="467" spans="2:65" s="13" customFormat="1">
      <c r="B467" s="153"/>
      <c r="D467" s="148" t="s">
        <v>144</v>
      </c>
      <c r="E467" s="154" t="s">
        <v>1</v>
      </c>
      <c r="F467" s="155" t="s">
        <v>196</v>
      </c>
      <c r="H467" s="156">
        <v>8</v>
      </c>
      <c r="L467" s="153"/>
      <c r="M467" s="157"/>
      <c r="T467" s="158"/>
      <c r="AT467" s="154" t="s">
        <v>144</v>
      </c>
      <c r="AU467" s="154" t="s">
        <v>84</v>
      </c>
      <c r="AV467" s="13" t="s">
        <v>84</v>
      </c>
      <c r="AW467" s="13" t="s">
        <v>32</v>
      </c>
      <c r="AX467" s="13" t="s">
        <v>74</v>
      </c>
      <c r="AY467" s="154" t="s">
        <v>136</v>
      </c>
    </row>
    <row r="468" spans="2:65" s="14" customFormat="1">
      <c r="B468" s="159"/>
      <c r="D468" s="148" t="s">
        <v>144</v>
      </c>
      <c r="E468" s="160" t="s">
        <v>1</v>
      </c>
      <c r="F468" s="161" t="s">
        <v>146</v>
      </c>
      <c r="H468" s="162">
        <v>140.19999999999999</v>
      </c>
      <c r="L468" s="159"/>
      <c r="M468" s="163"/>
      <c r="T468" s="164"/>
      <c r="AT468" s="160" t="s">
        <v>144</v>
      </c>
      <c r="AU468" s="160" t="s">
        <v>84</v>
      </c>
      <c r="AV468" s="14" t="s">
        <v>142</v>
      </c>
      <c r="AW468" s="14" t="s">
        <v>32</v>
      </c>
      <c r="AX468" s="14" t="s">
        <v>82</v>
      </c>
      <c r="AY468" s="160" t="s">
        <v>136</v>
      </c>
    </row>
    <row r="469" spans="2:65" s="1" customFormat="1" ht="14.4" customHeight="1">
      <c r="B469" s="134"/>
      <c r="C469" s="135" t="s">
        <v>367</v>
      </c>
      <c r="D469" s="135" t="s">
        <v>138</v>
      </c>
      <c r="E469" s="136" t="s">
        <v>567</v>
      </c>
      <c r="F469" s="137" t="s">
        <v>568</v>
      </c>
      <c r="G469" s="138" t="s">
        <v>185</v>
      </c>
      <c r="H469" s="139">
        <v>140.19999999999999</v>
      </c>
      <c r="I469" s="140"/>
      <c r="J469" s="140">
        <f>ROUND(I469*H469,2)</f>
        <v>0</v>
      </c>
      <c r="K469" s="141"/>
      <c r="L469" s="28"/>
      <c r="M469" s="142" t="s">
        <v>1</v>
      </c>
      <c r="N469" s="111" t="s">
        <v>39</v>
      </c>
      <c r="O469" s="143">
        <v>5.8000000000000003E-2</v>
      </c>
      <c r="P469" s="143">
        <f>O469*H469</f>
        <v>8.1316000000000006</v>
      </c>
      <c r="Q469" s="143">
        <v>0</v>
      </c>
      <c r="R469" s="143">
        <f>Q469*H469</f>
        <v>0</v>
      </c>
      <c r="S469" s="143">
        <v>0</v>
      </c>
      <c r="T469" s="144">
        <f>S469*H469</f>
        <v>0</v>
      </c>
      <c r="AR469" s="145" t="s">
        <v>142</v>
      </c>
      <c r="AT469" s="145" t="s">
        <v>138</v>
      </c>
      <c r="AU469" s="145" t="s">
        <v>84</v>
      </c>
      <c r="AY469" s="16" t="s">
        <v>136</v>
      </c>
      <c r="BE469" s="146">
        <f>IF(N469="základní",J469,0)</f>
        <v>0</v>
      </c>
      <c r="BF469" s="146">
        <f>IF(N469="snížená",J469,0)</f>
        <v>0</v>
      </c>
      <c r="BG469" s="146">
        <f>IF(N469="zákl. přenesená",J469,0)</f>
        <v>0</v>
      </c>
      <c r="BH469" s="146">
        <f>IF(N469="sníž. přenesená",J469,0)</f>
        <v>0</v>
      </c>
      <c r="BI469" s="146">
        <f>IF(N469="nulová",J469,0)</f>
        <v>0</v>
      </c>
      <c r="BJ469" s="16" t="s">
        <v>82</v>
      </c>
      <c r="BK469" s="146">
        <f>ROUND(I469*H469,2)</f>
        <v>0</v>
      </c>
      <c r="BL469" s="16" t="s">
        <v>142</v>
      </c>
      <c r="BM469" s="145" t="s">
        <v>1250</v>
      </c>
    </row>
    <row r="470" spans="2:65" s="12" customFormat="1">
      <c r="B470" s="147"/>
      <c r="D470" s="148" t="s">
        <v>144</v>
      </c>
      <c r="E470" s="149" t="s">
        <v>1</v>
      </c>
      <c r="F470" s="150" t="s">
        <v>1020</v>
      </c>
      <c r="H470" s="149" t="s">
        <v>1</v>
      </c>
      <c r="L470" s="147"/>
      <c r="M470" s="151"/>
      <c r="T470" s="152"/>
      <c r="AT470" s="149" t="s">
        <v>144</v>
      </c>
      <c r="AU470" s="149" t="s">
        <v>84</v>
      </c>
      <c r="AV470" s="12" t="s">
        <v>82</v>
      </c>
      <c r="AW470" s="12" t="s">
        <v>32</v>
      </c>
      <c r="AX470" s="12" t="s">
        <v>74</v>
      </c>
      <c r="AY470" s="149" t="s">
        <v>136</v>
      </c>
    </row>
    <row r="471" spans="2:65" s="12" customFormat="1">
      <c r="B471" s="147"/>
      <c r="D471" s="148" t="s">
        <v>144</v>
      </c>
      <c r="E471" s="149" t="s">
        <v>1</v>
      </c>
      <c r="F471" s="150" t="s">
        <v>190</v>
      </c>
      <c r="H471" s="149" t="s">
        <v>1</v>
      </c>
      <c r="L471" s="147"/>
      <c r="M471" s="151"/>
      <c r="T471" s="152"/>
      <c r="AT471" s="149" t="s">
        <v>144</v>
      </c>
      <c r="AU471" s="149" t="s">
        <v>84</v>
      </c>
      <c r="AV471" s="12" t="s">
        <v>82</v>
      </c>
      <c r="AW471" s="12" t="s">
        <v>32</v>
      </c>
      <c r="AX471" s="12" t="s">
        <v>74</v>
      </c>
      <c r="AY471" s="149" t="s">
        <v>136</v>
      </c>
    </row>
    <row r="472" spans="2:65" s="13" customFormat="1">
      <c r="B472" s="153"/>
      <c r="D472" s="148" t="s">
        <v>144</v>
      </c>
      <c r="E472" s="154" t="s">
        <v>1</v>
      </c>
      <c r="F472" s="155" t="s">
        <v>1125</v>
      </c>
      <c r="H472" s="156">
        <v>91.2</v>
      </c>
      <c r="L472" s="153"/>
      <c r="M472" s="157"/>
      <c r="T472" s="158"/>
      <c r="AT472" s="154" t="s">
        <v>144</v>
      </c>
      <c r="AU472" s="154" t="s">
        <v>84</v>
      </c>
      <c r="AV472" s="13" t="s">
        <v>84</v>
      </c>
      <c r="AW472" s="13" t="s">
        <v>32</v>
      </c>
      <c r="AX472" s="13" t="s">
        <v>74</v>
      </c>
      <c r="AY472" s="154" t="s">
        <v>136</v>
      </c>
    </row>
    <row r="473" spans="2:65" s="13" customFormat="1">
      <c r="B473" s="153"/>
      <c r="D473" s="148" t="s">
        <v>144</v>
      </c>
      <c r="E473" s="154" t="s">
        <v>1</v>
      </c>
      <c r="F473" s="155" t="s">
        <v>1126</v>
      </c>
      <c r="H473" s="156">
        <v>29</v>
      </c>
      <c r="L473" s="153"/>
      <c r="M473" s="157"/>
      <c r="T473" s="158"/>
      <c r="AT473" s="154" t="s">
        <v>144</v>
      </c>
      <c r="AU473" s="154" t="s">
        <v>84</v>
      </c>
      <c r="AV473" s="13" t="s">
        <v>84</v>
      </c>
      <c r="AW473" s="13" t="s">
        <v>32</v>
      </c>
      <c r="AX473" s="13" t="s">
        <v>74</v>
      </c>
      <c r="AY473" s="154" t="s">
        <v>136</v>
      </c>
    </row>
    <row r="474" spans="2:65" s="12" customFormat="1">
      <c r="B474" s="147"/>
      <c r="D474" s="148" t="s">
        <v>144</v>
      </c>
      <c r="E474" s="149" t="s">
        <v>1</v>
      </c>
      <c r="F474" s="150" t="s">
        <v>188</v>
      </c>
      <c r="H474" s="149" t="s">
        <v>1</v>
      </c>
      <c r="L474" s="147"/>
      <c r="M474" s="151"/>
      <c r="T474" s="152"/>
      <c r="AT474" s="149" t="s">
        <v>144</v>
      </c>
      <c r="AU474" s="149" t="s">
        <v>84</v>
      </c>
      <c r="AV474" s="12" t="s">
        <v>82</v>
      </c>
      <c r="AW474" s="12" t="s">
        <v>32</v>
      </c>
      <c r="AX474" s="12" t="s">
        <v>74</v>
      </c>
      <c r="AY474" s="149" t="s">
        <v>136</v>
      </c>
    </row>
    <row r="475" spans="2:65" s="12" customFormat="1">
      <c r="B475" s="147"/>
      <c r="D475" s="148" t="s">
        <v>144</v>
      </c>
      <c r="E475" s="149" t="s">
        <v>1</v>
      </c>
      <c r="F475" s="150" t="s">
        <v>1127</v>
      </c>
      <c r="H475" s="149" t="s">
        <v>1</v>
      </c>
      <c r="L475" s="147"/>
      <c r="M475" s="151"/>
      <c r="T475" s="152"/>
      <c r="AT475" s="149" t="s">
        <v>144</v>
      </c>
      <c r="AU475" s="149" t="s">
        <v>84</v>
      </c>
      <c r="AV475" s="12" t="s">
        <v>82</v>
      </c>
      <c r="AW475" s="12" t="s">
        <v>32</v>
      </c>
      <c r="AX475" s="12" t="s">
        <v>74</v>
      </c>
      <c r="AY475" s="149" t="s">
        <v>136</v>
      </c>
    </row>
    <row r="476" spans="2:65" s="13" customFormat="1">
      <c r="B476" s="153"/>
      <c r="D476" s="148" t="s">
        <v>144</v>
      </c>
      <c r="E476" s="154" t="s">
        <v>1</v>
      </c>
      <c r="F476" s="155" t="s">
        <v>1104</v>
      </c>
      <c r="H476" s="156">
        <v>4</v>
      </c>
      <c r="L476" s="153"/>
      <c r="M476" s="157"/>
      <c r="T476" s="158"/>
      <c r="AT476" s="154" t="s">
        <v>144</v>
      </c>
      <c r="AU476" s="154" t="s">
        <v>84</v>
      </c>
      <c r="AV476" s="13" t="s">
        <v>84</v>
      </c>
      <c r="AW476" s="13" t="s">
        <v>32</v>
      </c>
      <c r="AX476" s="13" t="s">
        <v>74</v>
      </c>
      <c r="AY476" s="154" t="s">
        <v>136</v>
      </c>
    </row>
    <row r="477" spans="2:65" s="12" customFormat="1">
      <c r="B477" s="147"/>
      <c r="D477" s="148" t="s">
        <v>144</v>
      </c>
      <c r="E477" s="149" t="s">
        <v>1</v>
      </c>
      <c r="F477" s="150" t="s">
        <v>1128</v>
      </c>
      <c r="H477" s="149" t="s">
        <v>1</v>
      </c>
      <c r="L477" s="147"/>
      <c r="M477" s="151"/>
      <c r="T477" s="152"/>
      <c r="AT477" s="149" t="s">
        <v>144</v>
      </c>
      <c r="AU477" s="149" t="s">
        <v>84</v>
      </c>
      <c r="AV477" s="12" t="s">
        <v>82</v>
      </c>
      <c r="AW477" s="12" t="s">
        <v>32</v>
      </c>
      <c r="AX477" s="12" t="s">
        <v>74</v>
      </c>
      <c r="AY477" s="149" t="s">
        <v>136</v>
      </c>
    </row>
    <row r="478" spans="2:65" s="13" customFormat="1">
      <c r="B478" s="153"/>
      <c r="D478" s="148" t="s">
        <v>144</v>
      </c>
      <c r="E478" s="154" t="s">
        <v>1</v>
      </c>
      <c r="F478" s="155" t="s">
        <v>196</v>
      </c>
      <c r="H478" s="156">
        <v>8</v>
      </c>
      <c r="L478" s="153"/>
      <c r="M478" s="157"/>
      <c r="T478" s="158"/>
      <c r="AT478" s="154" t="s">
        <v>144</v>
      </c>
      <c r="AU478" s="154" t="s">
        <v>84</v>
      </c>
      <c r="AV478" s="13" t="s">
        <v>84</v>
      </c>
      <c r="AW478" s="13" t="s">
        <v>32</v>
      </c>
      <c r="AX478" s="13" t="s">
        <v>74</v>
      </c>
      <c r="AY478" s="154" t="s">
        <v>136</v>
      </c>
    </row>
    <row r="479" spans="2:65" s="12" customFormat="1">
      <c r="B479" s="147"/>
      <c r="D479" s="148" t="s">
        <v>144</v>
      </c>
      <c r="E479" s="149" t="s">
        <v>1</v>
      </c>
      <c r="F479" s="150" t="s">
        <v>1129</v>
      </c>
      <c r="H479" s="149" t="s">
        <v>1</v>
      </c>
      <c r="L479" s="147"/>
      <c r="M479" s="151"/>
      <c r="T479" s="152"/>
      <c r="AT479" s="149" t="s">
        <v>144</v>
      </c>
      <c r="AU479" s="149" t="s">
        <v>84</v>
      </c>
      <c r="AV479" s="12" t="s">
        <v>82</v>
      </c>
      <c r="AW479" s="12" t="s">
        <v>32</v>
      </c>
      <c r="AX479" s="12" t="s">
        <v>74</v>
      </c>
      <c r="AY479" s="149" t="s">
        <v>136</v>
      </c>
    </row>
    <row r="480" spans="2:65" s="13" customFormat="1">
      <c r="B480" s="153"/>
      <c r="D480" s="148" t="s">
        <v>144</v>
      </c>
      <c r="E480" s="154" t="s">
        <v>1</v>
      </c>
      <c r="F480" s="155" t="s">
        <v>196</v>
      </c>
      <c r="H480" s="156">
        <v>8</v>
      </c>
      <c r="L480" s="153"/>
      <c r="M480" s="157"/>
      <c r="T480" s="158"/>
      <c r="AT480" s="154" t="s">
        <v>144</v>
      </c>
      <c r="AU480" s="154" t="s">
        <v>84</v>
      </c>
      <c r="AV480" s="13" t="s">
        <v>84</v>
      </c>
      <c r="AW480" s="13" t="s">
        <v>32</v>
      </c>
      <c r="AX480" s="13" t="s">
        <v>74</v>
      </c>
      <c r="AY480" s="154" t="s">
        <v>136</v>
      </c>
    </row>
    <row r="481" spans="2:65" s="14" customFormat="1">
      <c r="B481" s="159"/>
      <c r="D481" s="148" t="s">
        <v>144</v>
      </c>
      <c r="E481" s="160" t="s">
        <v>1</v>
      </c>
      <c r="F481" s="161" t="s">
        <v>146</v>
      </c>
      <c r="H481" s="162">
        <v>140.19999999999999</v>
      </c>
      <c r="L481" s="159"/>
      <c r="M481" s="163"/>
      <c r="T481" s="164"/>
      <c r="AT481" s="160" t="s">
        <v>144</v>
      </c>
      <c r="AU481" s="160" t="s">
        <v>84</v>
      </c>
      <c r="AV481" s="14" t="s">
        <v>142</v>
      </c>
      <c r="AW481" s="14" t="s">
        <v>32</v>
      </c>
      <c r="AX481" s="14" t="s">
        <v>82</v>
      </c>
      <c r="AY481" s="160" t="s">
        <v>136</v>
      </c>
    </row>
    <row r="482" spans="2:65" s="1" customFormat="1" ht="14.4" customHeight="1">
      <c r="B482" s="134"/>
      <c r="C482" s="165" t="s">
        <v>372</v>
      </c>
      <c r="D482" s="165" t="s">
        <v>353</v>
      </c>
      <c r="E482" s="166" t="s">
        <v>571</v>
      </c>
      <c r="F482" s="167" t="s">
        <v>572</v>
      </c>
      <c r="G482" s="168" t="s">
        <v>573</v>
      </c>
      <c r="H482" s="169">
        <v>2.8039999999999998</v>
      </c>
      <c r="I482" s="170"/>
      <c r="J482" s="170">
        <f>ROUND(I482*H482,2)</f>
        <v>0</v>
      </c>
      <c r="K482" s="171"/>
      <c r="L482" s="172"/>
      <c r="M482" s="173" t="s">
        <v>1</v>
      </c>
      <c r="N482" s="174" t="s">
        <v>39</v>
      </c>
      <c r="O482" s="143">
        <v>0</v>
      </c>
      <c r="P482" s="143">
        <f>O482*H482</f>
        <v>0</v>
      </c>
      <c r="Q482" s="143">
        <v>1E-3</v>
      </c>
      <c r="R482" s="143">
        <f>Q482*H482</f>
        <v>2.8040000000000001E-3</v>
      </c>
      <c r="S482" s="143">
        <v>0</v>
      </c>
      <c r="T482" s="144">
        <f>S482*H482</f>
        <v>0</v>
      </c>
      <c r="AR482" s="145" t="s">
        <v>170</v>
      </c>
      <c r="AT482" s="145" t="s">
        <v>353</v>
      </c>
      <c r="AU482" s="145" t="s">
        <v>84</v>
      </c>
      <c r="AY482" s="16" t="s">
        <v>136</v>
      </c>
      <c r="BE482" s="146">
        <f>IF(N482="základní",J482,0)</f>
        <v>0</v>
      </c>
      <c r="BF482" s="146">
        <f>IF(N482="snížená",J482,0)</f>
        <v>0</v>
      </c>
      <c r="BG482" s="146">
        <f>IF(N482="zákl. přenesená",J482,0)</f>
        <v>0</v>
      </c>
      <c r="BH482" s="146">
        <f>IF(N482="sníž. přenesená",J482,0)</f>
        <v>0</v>
      </c>
      <c r="BI482" s="146">
        <f>IF(N482="nulová",J482,0)</f>
        <v>0</v>
      </c>
      <c r="BJ482" s="16" t="s">
        <v>82</v>
      </c>
      <c r="BK482" s="146">
        <f>ROUND(I482*H482,2)</f>
        <v>0</v>
      </c>
      <c r="BL482" s="16" t="s">
        <v>142</v>
      </c>
      <c r="BM482" s="145" t="s">
        <v>1251</v>
      </c>
    </row>
    <row r="483" spans="2:65" s="12" customFormat="1">
      <c r="B483" s="147"/>
      <c r="D483" s="148" t="s">
        <v>144</v>
      </c>
      <c r="E483" s="149" t="s">
        <v>1</v>
      </c>
      <c r="F483" s="150" t="s">
        <v>1020</v>
      </c>
      <c r="H483" s="149" t="s">
        <v>1</v>
      </c>
      <c r="L483" s="147"/>
      <c r="M483" s="151"/>
      <c r="T483" s="152"/>
      <c r="AT483" s="149" t="s">
        <v>144</v>
      </c>
      <c r="AU483" s="149" t="s">
        <v>84</v>
      </c>
      <c r="AV483" s="12" t="s">
        <v>82</v>
      </c>
      <c r="AW483" s="12" t="s">
        <v>32</v>
      </c>
      <c r="AX483" s="12" t="s">
        <v>74</v>
      </c>
      <c r="AY483" s="149" t="s">
        <v>136</v>
      </c>
    </row>
    <row r="484" spans="2:65" s="12" customFormat="1">
      <c r="B484" s="147"/>
      <c r="D484" s="148" t="s">
        <v>144</v>
      </c>
      <c r="E484" s="149" t="s">
        <v>1</v>
      </c>
      <c r="F484" s="150" t="s">
        <v>190</v>
      </c>
      <c r="H484" s="149" t="s">
        <v>1</v>
      </c>
      <c r="L484" s="147"/>
      <c r="M484" s="151"/>
      <c r="T484" s="152"/>
      <c r="AT484" s="149" t="s">
        <v>144</v>
      </c>
      <c r="AU484" s="149" t="s">
        <v>84</v>
      </c>
      <c r="AV484" s="12" t="s">
        <v>82</v>
      </c>
      <c r="AW484" s="12" t="s">
        <v>32</v>
      </c>
      <c r="AX484" s="12" t="s">
        <v>74</v>
      </c>
      <c r="AY484" s="149" t="s">
        <v>136</v>
      </c>
    </row>
    <row r="485" spans="2:65" s="13" customFormat="1">
      <c r="B485" s="153"/>
      <c r="D485" s="148" t="s">
        <v>144</v>
      </c>
      <c r="E485" s="154" t="s">
        <v>1</v>
      </c>
      <c r="F485" s="155" t="s">
        <v>1125</v>
      </c>
      <c r="H485" s="156">
        <v>91.2</v>
      </c>
      <c r="L485" s="153"/>
      <c r="M485" s="157"/>
      <c r="T485" s="158"/>
      <c r="AT485" s="154" t="s">
        <v>144</v>
      </c>
      <c r="AU485" s="154" t="s">
        <v>84</v>
      </c>
      <c r="AV485" s="13" t="s">
        <v>84</v>
      </c>
      <c r="AW485" s="13" t="s">
        <v>32</v>
      </c>
      <c r="AX485" s="13" t="s">
        <v>74</v>
      </c>
      <c r="AY485" s="154" t="s">
        <v>136</v>
      </c>
    </row>
    <row r="486" spans="2:65" s="13" customFormat="1">
      <c r="B486" s="153"/>
      <c r="D486" s="148" t="s">
        <v>144</v>
      </c>
      <c r="E486" s="154" t="s">
        <v>1</v>
      </c>
      <c r="F486" s="155" t="s">
        <v>1126</v>
      </c>
      <c r="H486" s="156">
        <v>29</v>
      </c>
      <c r="L486" s="153"/>
      <c r="M486" s="157"/>
      <c r="T486" s="158"/>
      <c r="AT486" s="154" t="s">
        <v>144</v>
      </c>
      <c r="AU486" s="154" t="s">
        <v>84</v>
      </c>
      <c r="AV486" s="13" t="s">
        <v>84</v>
      </c>
      <c r="AW486" s="13" t="s">
        <v>32</v>
      </c>
      <c r="AX486" s="13" t="s">
        <v>74</v>
      </c>
      <c r="AY486" s="154" t="s">
        <v>136</v>
      </c>
    </row>
    <row r="487" spans="2:65" s="12" customFormat="1">
      <c r="B487" s="147"/>
      <c r="D487" s="148" t="s">
        <v>144</v>
      </c>
      <c r="E487" s="149" t="s">
        <v>1</v>
      </c>
      <c r="F487" s="150" t="s">
        <v>188</v>
      </c>
      <c r="H487" s="149" t="s">
        <v>1</v>
      </c>
      <c r="L487" s="147"/>
      <c r="M487" s="151"/>
      <c r="T487" s="152"/>
      <c r="AT487" s="149" t="s">
        <v>144</v>
      </c>
      <c r="AU487" s="149" t="s">
        <v>84</v>
      </c>
      <c r="AV487" s="12" t="s">
        <v>82</v>
      </c>
      <c r="AW487" s="12" t="s">
        <v>32</v>
      </c>
      <c r="AX487" s="12" t="s">
        <v>74</v>
      </c>
      <c r="AY487" s="149" t="s">
        <v>136</v>
      </c>
    </row>
    <row r="488" spans="2:65" s="12" customFormat="1">
      <c r="B488" s="147"/>
      <c r="D488" s="148" t="s">
        <v>144</v>
      </c>
      <c r="E488" s="149" t="s">
        <v>1</v>
      </c>
      <c r="F488" s="150" t="s">
        <v>1127</v>
      </c>
      <c r="H488" s="149" t="s">
        <v>1</v>
      </c>
      <c r="L488" s="147"/>
      <c r="M488" s="151"/>
      <c r="T488" s="152"/>
      <c r="AT488" s="149" t="s">
        <v>144</v>
      </c>
      <c r="AU488" s="149" t="s">
        <v>84</v>
      </c>
      <c r="AV488" s="12" t="s">
        <v>82</v>
      </c>
      <c r="AW488" s="12" t="s">
        <v>32</v>
      </c>
      <c r="AX488" s="12" t="s">
        <v>74</v>
      </c>
      <c r="AY488" s="149" t="s">
        <v>136</v>
      </c>
    </row>
    <row r="489" spans="2:65" s="13" customFormat="1">
      <c r="B489" s="153"/>
      <c r="D489" s="148" t="s">
        <v>144</v>
      </c>
      <c r="E489" s="154" t="s">
        <v>1</v>
      </c>
      <c r="F489" s="155" t="s">
        <v>1104</v>
      </c>
      <c r="H489" s="156">
        <v>4</v>
      </c>
      <c r="L489" s="153"/>
      <c r="M489" s="157"/>
      <c r="T489" s="158"/>
      <c r="AT489" s="154" t="s">
        <v>144</v>
      </c>
      <c r="AU489" s="154" t="s">
        <v>84</v>
      </c>
      <c r="AV489" s="13" t="s">
        <v>84</v>
      </c>
      <c r="AW489" s="13" t="s">
        <v>32</v>
      </c>
      <c r="AX489" s="13" t="s">
        <v>74</v>
      </c>
      <c r="AY489" s="154" t="s">
        <v>136</v>
      </c>
    </row>
    <row r="490" spans="2:65" s="12" customFormat="1">
      <c r="B490" s="147"/>
      <c r="D490" s="148" t="s">
        <v>144</v>
      </c>
      <c r="E490" s="149" t="s">
        <v>1</v>
      </c>
      <c r="F490" s="150" t="s">
        <v>1128</v>
      </c>
      <c r="H490" s="149" t="s">
        <v>1</v>
      </c>
      <c r="L490" s="147"/>
      <c r="M490" s="151"/>
      <c r="T490" s="152"/>
      <c r="AT490" s="149" t="s">
        <v>144</v>
      </c>
      <c r="AU490" s="149" t="s">
        <v>84</v>
      </c>
      <c r="AV490" s="12" t="s">
        <v>82</v>
      </c>
      <c r="AW490" s="12" t="s">
        <v>32</v>
      </c>
      <c r="AX490" s="12" t="s">
        <v>74</v>
      </c>
      <c r="AY490" s="149" t="s">
        <v>136</v>
      </c>
    </row>
    <row r="491" spans="2:65" s="13" customFormat="1">
      <c r="B491" s="153"/>
      <c r="D491" s="148" t="s">
        <v>144</v>
      </c>
      <c r="E491" s="154" t="s">
        <v>1</v>
      </c>
      <c r="F491" s="155" t="s">
        <v>196</v>
      </c>
      <c r="H491" s="156">
        <v>8</v>
      </c>
      <c r="L491" s="153"/>
      <c r="M491" s="157"/>
      <c r="T491" s="158"/>
      <c r="AT491" s="154" t="s">
        <v>144</v>
      </c>
      <c r="AU491" s="154" t="s">
        <v>84</v>
      </c>
      <c r="AV491" s="13" t="s">
        <v>84</v>
      </c>
      <c r="AW491" s="13" t="s">
        <v>32</v>
      </c>
      <c r="AX491" s="13" t="s">
        <v>74</v>
      </c>
      <c r="AY491" s="154" t="s">
        <v>136</v>
      </c>
    </row>
    <row r="492" spans="2:65" s="12" customFormat="1">
      <c r="B492" s="147"/>
      <c r="D492" s="148" t="s">
        <v>144</v>
      </c>
      <c r="E492" s="149" t="s">
        <v>1</v>
      </c>
      <c r="F492" s="150" t="s">
        <v>1129</v>
      </c>
      <c r="H492" s="149" t="s">
        <v>1</v>
      </c>
      <c r="L492" s="147"/>
      <c r="M492" s="151"/>
      <c r="T492" s="152"/>
      <c r="AT492" s="149" t="s">
        <v>144</v>
      </c>
      <c r="AU492" s="149" t="s">
        <v>84</v>
      </c>
      <c r="AV492" s="12" t="s">
        <v>82</v>
      </c>
      <c r="AW492" s="12" t="s">
        <v>32</v>
      </c>
      <c r="AX492" s="12" t="s">
        <v>74</v>
      </c>
      <c r="AY492" s="149" t="s">
        <v>136</v>
      </c>
    </row>
    <row r="493" spans="2:65" s="13" customFormat="1">
      <c r="B493" s="153"/>
      <c r="D493" s="148" t="s">
        <v>144</v>
      </c>
      <c r="E493" s="154" t="s">
        <v>1</v>
      </c>
      <c r="F493" s="155" t="s">
        <v>196</v>
      </c>
      <c r="H493" s="156">
        <v>8</v>
      </c>
      <c r="L493" s="153"/>
      <c r="M493" s="157"/>
      <c r="T493" s="158"/>
      <c r="AT493" s="154" t="s">
        <v>144</v>
      </c>
      <c r="AU493" s="154" t="s">
        <v>84</v>
      </c>
      <c r="AV493" s="13" t="s">
        <v>84</v>
      </c>
      <c r="AW493" s="13" t="s">
        <v>32</v>
      </c>
      <c r="AX493" s="13" t="s">
        <v>74</v>
      </c>
      <c r="AY493" s="154" t="s">
        <v>136</v>
      </c>
    </row>
    <row r="494" spans="2:65" s="14" customFormat="1">
      <c r="B494" s="159"/>
      <c r="D494" s="148" t="s">
        <v>144</v>
      </c>
      <c r="E494" s="160" t="s">
        <v>1</v>
      </c>
      <c r="F494" s="161" t="s">
        <v>146</v>
      </c>
      <c r="H494" s="162">
        <v>140.19999999999999</v>
      </c>
      <c r="L494" s="159"/>
      <c r="M494" s="163"/>
      <c r="T494" s="164"/>
      <c r="AT494" s="160" t="s">
        <v>144</v>
      </c>
      <c r="AU494" s="160" t="s">
        <v>84</v>
      </c>
      <c r="AV494" s="14" t="s">
        <v>142</v>
      </c>
      <c r="AW494" s="14" t="s">
        <v>32</v>
      </c>
      <c r="AX494" s="14" t="s">
        <v>74</v>
      </c>
      <c r="AY494" s="160" t="s">
        <v>136</v>
      </c>
    </row>
    <row r="495" spans="2:65" s="13" customFormat="1">
      <c r="B495" s="153"/>
      <c r="D495" s="148" t="s">
        <v>144</v>
      </c>
      <c r="E495" s="154" t="s">
        <v>1</v>
      </c>
      <c r="F495" s="155" t="s">
        <v>1252</v>
      </c>
      <c r="H495" s="156">
        <v>2.8039999999999998</v>
      </c>
      <c r="L495" s="153"/>
      <c r="M495" s="157"/>
      <c r="T495" s="158"/>
      <c r="AT495" s="154" t="s">
        <v>144</v>
      </c>
      <c r="AU495" s="154" t="s">
        <v>84</v>
      </c>
      <c r="AV495" s="13" t="s">
        <v>84</v>
      </c>
      <c r="AW495" s="13" t="s">
        <v>32</v>
      </c>
      <c r="AX495" s="13" t="s">
        <v>82</v>
      </c>
      <c r="AY495" s="154" t="s">
        <v>136</v>
      </c>
    </row>
    <row r="496" spans="2:65" s="1" customFormat="1" ht="14.4" customHeight="1">
      <c r="B496" s="134"/>
      <c r="C496" s="135" t="s">
        <v>376</v>
      </c>
      <c r="D496" s="135" t="s">
        <v>138</v>
      </c>
      <c r="E496" s="136" t="s">
        <v>577</v>
      </c>
      <c r="F496" s="137" t="s">
        <v>578</v>
      </c>
      <c r="G496" s="138" t="s">
        <v>185</v>
      </c>
      <c r="H496" s="139">
        <v>158.08000000000001</v>
      </c>
      <c r="I496" s="140"/>
      <c r="J496" s="140">
        <f>ROUND(I496*H496,2)</f>
        <v>0</v>
      </c>
      <c r="K496" s="141"/>
      <c r="L496" s="28"/>
      <c r="M496" s="142" t="s">
        <v>1</v>
      </c>
      <c r="N496" s="111" t="s">
        <v>39</v>
      </c>
      <c r="O496" s="143">
        <v>2.5000000000000001E-2</v>
      </c>
      <c r="P496" s="143">
        <f>O496*H496</f>
        <v>3.9520000000000004</v>
      </c>
      <c r="Q496" s="143">
        <v>0</v>
      </c>
      <c r="R496" s="143">
        <f>Q496*H496</f>
        <v>0</v>
      </c>
      <c r="S496" s="143">
        <v>0</v>
      </c>
      <c r="T496" s="144">
        <f>S496*H496</f>
        <v>0</v>
      </c>
      <c r="AR496" s="145" t="s">
        <v>142</v>
      </c>
      <c r="AT496" s="145" t="s">
        <v>138</v>
      </c>
      <c r="AU496" s="145" t="s">
        <v>84</v>
      </c>
      <c r="AY496" s="16" t="s">
        <v>136</v>
      </c>
      <c r="BE496" s="146">
        <f>IF(N496="základní",J496,0)</f>
        <v>0</v>
      </c>
      <c r="BF496" s="146">
        <f>IF(N496="snížená",J496,0)</f>
        <v>0</v>
      </c>
      <c r="BG496" s="146">
        <f>IF(N496="zákl. přenesená",J496,0)</f>
        <v>0</v>
      </c>
      <c r="BH496" s="146">
        <f>IF(N496="sníž. přenesená",J496,0)</f>
        <v>0</v>
      </c>
      <c r="BI496" s="146">
        <f>IF(N496="nulová",J496,0)</f>
        <v>0</v>
      </c>
      <c r="BJ496" s="16" t="s">
        <v>82</v>
      </c>
      <c r="BK496" s="146">
        <f>ROUND(I496*H496,2)</f>
        <v>0</v>
      </c>
      <c r="BL496" s="16" t="s">
        <v>142</v>
      </c>
      <c r="BM496" s="145" t="s">
        <v>1253</v>
      </c>
    </row>
    <row r="497" spans="2:65" s="12" customFormat="1">
      <c r="B497" s="147"/>
      <c r="D497" s="148" t="s">
        <v>144</v>
      </c>
      <c r="E497" s="149" t="s">
        <v>1</v>
      </c>
      <c r="F497" s="150" t="s">
        <v>1020</v>
      </c>
      <c r="H497" s="149" t="s">
        <v>1</v>
      </c>
      <c r="L497" s="147"/>
      <c r="M497" s="151"/>
      <c r="T497" s="152"/>
      <c r="AT497" s="149" t="s">
        <v>144</v>
      </c>
      <c r="AU497" s="149" t="s">
        <v>84</v>
      </c>
      <c r="AV497" s="12" t="s">
        <v>82</v>
      </c>
      <c r="AW497" s="12" t="s">
        <v>32</v>
      </c>
      <c r="AX497" s="12" t="s">
        <v>74</v>
      </c>
      <c r="AY497" s="149" t="s">
        <v>136</v>
      </c>
    </row>
    <row r="498" spans="2:65" s="12" customFormat="1">
      <c r="B498" s="147"/>
      <c r="D498" s="148" t="s">
        <v>144</v>
      </c>
      <c r="E498" s="149" t="s">
        <v>1</v>
      </c>
      <c r="F498" s="150" t="s">
        <v>190</v>
      </c>
      <c r="H498" s="149" t="s">
        <v>1</v>
      </c>
      <c r="L498" s="147"/>
      <c r="M498" s="151"/>
      <c r="T498" s="152"/>
      <c r="AT498" s="149" t="s">
        <v>144</v>
      </c>
      <c r="AU498" s="149" t="s">
        <v>84</v>
      </c>
      <c r="AV498" s="12" t="s">
        <v>82</v>
      </c>
      <c r="AW498" s="12" t="s">
        <v>32</v>
      </c>
      <c r="AX498" s="12" t="s">
        <v>74</v>
      </c>
      <c r="AY498" s="149" t="s">
        <v>136</v>
      </c>
    </row>
    <row r="499" spans="2:65" s="13" customFormat="1">
      <c r="B499" s="153"/>
      <c r="D499" s="148" t="s">
        <v>144</v>
      </c>
      <c r="E499" s="154" t="s">
        <v>1</v>
      </c>
      <c r="F499" s="155" t="s">
        <v>1254</v>
      </c>
      <c r="H499" s="156">
        <v>113.28</v>
      </c>
      <c r="L499" s="153"/>
      <c r="M499" s="157"/>
      <c r="T499" s="158"/>
      <c r="AT499" s="154" t="s">
        <v>144</v>
      </c>
      <c r="AU499" s="154" t="s">
        <v>84</v>
      </c>
      <c r="AV499" s="13" t="s">
        <v>84</v>
      </c>
      <c r="AW499" s="13" t="s">
        <v>32</v>
      </c>
      <c r="AX499" s="13" t="s">
        <v>74</v>
      </c>
      <c r="AY499" s="154" t="s">
        <v>136</v>
      </c>
    </row>
    <row r="500" spans="2:65" s="13" customFormat="1">
      <c r="B500" s="153"/>
      <c r="D500" s="148" t="s">
        <v>144</v>
      </c>
      <c r="E500" s="154" t="s">
        <v>1</v>
      </c>
      <c r="F500" s="155" t="s">
        <v>1255</v>
      </c>
      <c r="H500" s="156">
        <v>25.6</v>
      </c>
      <c r="L500" s="153"/>
      <c r="M500" s="157"/>
      <c r="T500" s="158"/>
      <c r="AT500" s="154" t="s">
        <v>144</v>
      </c>
      <c r="AU500" s="154" t="s">
        <v>84</v>
      </c>
      <c r="AV500" s="13" t="s">
        <v>84</v>
      </c>
      <c r="AW500" s="13" t="s">
        <v>32</v>
      </c>
      <c r="AX500" s="13" t="s">
        <v>74</v>
      </c>
      <c r="AY500" s="154" t="s">
        <v>136</v>
      </c>
    </row>
    <row r="501" spans="2:65" s="12" customFormat="1">
      <c r="B501" s="147"/>
      <c r="D501" s="148" t="s">
        <v>144</v>
      </c>
      <c r="E501" s="149" t="s">
        <v>1</v>
      </c>
      <c r="F501" s="150" t="s">
        <v>188</v>
      </c>
      <c r="H501" s="149" t="s">
        <v>1</v>
      </c>
      <c r="L501" s="147"/>
      <c r="M501" s="151"/>
      <c r="T501" s="152"/>
      <c r="AT501" s="149" t="s">
        <v>144</v>
      </c>
      <c r="AU501" s="149" t="s">
        <v>84</v>
      </c>
      <c r="AV501" s="12" t="s">
        <v>82</v>
      </c>
      <c r="AW501" s="12" t="s">
        <v>32</v>
      </c>
      <c r="AX501" s="12" t="s">
        <v>74</v>
      </c>
      <c r="AY501" s="149" t="s">
        <v>136</v>
      </c>
    </row>
    <row r="502" spans="2:65" s="13" customFormat="1">
      <c r="B502" s="153"/>
      <c r="D502" s="148" t="s">
        <v>144</v>
      </c>
      <c r="E502" s="154" t="s">
        <v>1</v>
      </c>
      <c r="F502" s="155" t="s">
        <v>1256</v>
      </c>
      <c r="H502" s="156">
        <v>19.200000000000003</v>
      </c>
      <c r="L502" s="153"/>
      <c r="M502" s="157"/>
      <c r="T502" s="158"/>
      <c r="AT502" s="154" t="s">
        <v>144</v>
      </c>
      <c r="AU502" s="154" t="s">
        <v>84</v>
      </c>
      <c r="AV502" s="13" t="s">
        <v>84</v>
      </c>
      <c r="AW502" s="13" t="s">
        <v>32</v>
      </c>
      <c r="AX502" s="13" t="s">
        <v>74</v>
      </c>
      <c r="AY502" s="154" t="s">
        <v>136</v>
      </c>
    </row>
    <row r="503" spans="2:65" s="14" customFormat="1">
      <c r="B503" s="159"/>
      <c r="D503" s="148" t="s">
        <v>144</v>
      </c>
      <c r="E503" s="160" t="s">
        <v>1</v>
      </c>
      <c r="F503" s="161" t="s">
        <v>146</v>
      </c>
      <c r="H503" s="162">
        <v>158.07999999999998</v>
      </c>
      <c r="L503" s="159"/>
      <c r="M503" s="163"/>
      <c r="T503" s="164"/>
      <c r="AT503" s="160" t="s">
        <v>144</v>
      </c>
      <c r="AU503" s="160" t="s">
        <v>84</v>
      </c>
      <c r="AV503" s="14" t="s">
        <v>142</v>
      </c>
      <c r="AW503" s="14" t="s">
        <v>32</v>
      </c>
      <c r="AX503" s="14" t="s">
        <v>82</v>
      </c>
      <c r="AY503" s="160" t="s">
        <v>136</v>
      </c>
    </row>
    <row r="504" spans="2:65" s="1" customFormat="1" ht="14.4" customHeight="1">
      <c r="B504" s="134"/>
      <c r="C504" s="135" t="s">
        <v>380</v>
      </c>
      <c r="D504" s="135" t="s">
        <v>138</v>
      </c>
      <c r="E504" s="136" t="s">
        <v>585</v>
      </c>
      <c r="F504" s="137" t="s">
        <v>586</v>
      </c>
      <c r="G504" s="138" t="s">
        <v>185</v>
      </c>
      <c r="H504" s="139">
        <v>39.520000000000003</v>
      </c>
      <c r="I504" s="140"/>
      <c r="J504" s="140">
        <f>ROUND(I504*H504,2)</f>
        <v>0</v>
      </c>
      <c r="K504" s="141"/>
      <c r="L504" s="28"/>
      <c r="M504" s="142" t="s">
        <v>1</v>
      </c>
      <c r="N504" s="111" t="s">
        <v>39</v>
      </c>
      <c r="O504" s="143">
        <v>2.8000000000000001E-2</v>
      </c>
      <c r="P504" s="143">
        <f>O504*H504</f>
        <v>1.1065600000000002</v>
      </c>
      <c r="Q504" s="143">
        <v>0</v>
      </c>
      <c r="R504" s="143">
        <f>Q504*H504</f>
        <v>0</v>
      </c>
      <c r="S504" s="143">
        <v>0</v>
      </c>
      <c r="T504" s="144">
        <f>S504*H504</f>
        <v>0</v>
      </c>
      <c r="AR504" s="145" t="s">
        <v>142</v>
      </c>
      <c r="AT504" s="145" t="s">
        <v>138</v>
      </c>
      <c r="AU504" s="145" t="s">
        <v>84</v>
      </c>
      <c r="AY504" s="16" t="s">
        <v>136</v>
      </c>
      <c r="BE504" s="146">
        <f>IF(N504="základní",J504,0)</f>
        <v>0</v>
      </c>
      <c r="BF504" s="146">
        <f>IF(N504="snížená",J504,0)</f>
        <v>0</v>
      </c>
      <c r="BG504" s="146">
        <f>IF(N504="zákl. přenesená",J504,0)</f>
        <v>0</v>
      </c>
      <c r="BH504" s="146">
        <f>IF(N504="sníž. přenesená",J504,0)</f>
        <v>0</v>
      </c>
      <c r="BI504" s="146">
        <f>IF(N504="nulová",J504,0)</f>
        <v>0</v>
      </c>
      <c r="BJ504" s="16" t="s">
        <v>82</v>
      </c>
      <c r="BK504" s="146">
        <f>ROUND(I504*H504,2)</f>
        <v>0</v>
      </c>
      <c r="BL504" s="16" t="s">
        <v>142</v>
      </c>
      <c r="BM504" s="145" t="s">
        <v>1257</v>
      </c>
    </row>
    <row r="505" spans="2:65" s="12" customFormat="1">
      <c r="B505" s="147"/>
      <c r="D505" s="148" t="s">
        <v>144</v>
      </c>
      <c r="E505" s="149" t="s">
        <v>1</v>
      </c>
      <c r="F505" s="150" t="s">
        <v>1020</v>
      </c>
      <c r="H505" s="149" t="s">
        <v>1</v>
      </c>
      <c r="L505" s="147"/>
      <c r="M505" s="151"/>
      <c r="T505" s="152"/>
      <c r="AT505" s="149" t="s">
        <v>144</v>
      </c>
      <c r="AU505" s="149" t="s">
        <v>84</v>
      </c>
      <c r="AV505" s="12" t="s">
        <v>82</v>
      </c>
      <c r="AW505" s="12" t="s">
        <v>32</v>
      </c>
      <c r="AX505" s="12" t="s">
        <v>74</v>
      </c>
      <c r="AY505" s="149" t="s">
        <v>136</v>
      </c>
    </row>
    <row r="506" spans="2:65" s="12" customFormat="1">
      <c r="B506" s="147"/>
      <c r="D506" s="148" t="s">
        <v>144</v>
      </c>
      <c r="E506" s="149" t="s">
        <v>1</v>
      </c>
      <c r="F506" s="150" t="s">
        <v>190</v>
      </c>
      <c r="H506" s="149" t="s">
        <v>1</v>
      </c>
      <c r="L506" s="147"/>
      <c r="M506" s="151"/>
      <c r="T506" s="152"/>
      <c r="AT506" s="149" t="s">
        <v>144</v>
      </c>
      <c r="AU506" s="149" t="s">
        <v>84</v>
      </c>
      <c r="AV506" s="12" t="s">
        <v>82</v>
      </c>
      <c r="AW506" s="12" t="s">
        <v>32</v>
      </c>
      <c r="AX506" s="12" t="s">
        <v>74</v>
      </c>
      <c r="AY506" s="149" t="s">
        <v>136</v>
      </c>
    </row>
    <row r="507" spans="2:65" s="13" customFormat="1">
      <c r="B507" s="153"/>
      <c r="D507" s="148" t="s">
        <v>144</v>
      </c>
      <c r="E507" s="154" t="s">
        <v>1</v>
      </c>
      <c r="F507" s="155" t="s">
        <v>1258</v>
      </c>
      <c r="H507" s="156">
        <v>28.32</v>
      </c>
      <c r="L507" s="153"/>
      <c r="M507" s="157"/>
      <c r="T507" s="158"/>
      <c r="AT507" s="154" t="s">
        <v>144</v>
      </c>
      <c r="AU507" s="154" t="s">
        <v>84</v>
      </c>
      <c r="AV507" s="13" t="s">
        <v>84</v>
      </c>
      <c r="AW507" s="13" t="s">
        <v>32</v>
      </c>
      <c r="AX507" s="13" t="s">
        <v>74</v>
      </c>
      <c r="AY507" s="154" t="s">
        <v>136</v>
      </c>
    </row>
    <row r="508" spans="2:65" s="13" customFormat="1">
      <c r="B508" s="153"/>
      <c r="D508" s="148" t="s">
        <v>144</v>
      </c>
      <c r="E508" s="154" t="s">
        <v>1</v>
      </c>
      <c r="F508" s="155" t="s">
        <v>1259</v>
      </c>
      <c r="H508" s="156">
        <v>6.4</v>
      </c>
      <c r="L508" s="153"/>
      <c r="M508" s="157"/>
      <c r="T508" s="158"/>
      <c r="AT508" s="154" t="s">
        <v>144</v>
      </c>
      <c r="AU508" s="154" t="s">
        <v>84</v>
      </c>
      <c r="AV508" s="13" t="s">
        <v>84</v>
      </c>
      <c r="AW508" s="13" t="s">
        <v>32</v>
      </c>
      <c r="AX508" s="13" t="s">
        <v>74</v>
      </c>
      <c r="AY508" s="154" t="s">
        <v>136</v>
      </c>
    </row>
    <row r="509" spans="2:65" s="12" customFormat="1">
      <c r="B509" s="147"/>
      <c r="D509" s="148" t="s">
        <v>144</v>
      </c>
      <c r="E509" s="149" t="s">
        <v>1</v>
      </c>
      <c r="F509" s="150" t="s">
        <v>188</v>
      </c>
      <c r="H509" s="149" t="s">
        <v>1</v>
      </c>
      <c r="L509" s="147"/>
      <c r="M509" s="151"/>
      <c r="T509" s="152"/>
      <c r="AT509" s="149" t="s">
        <v>144</v>
      </c>
      <c r="AU509" s="149" t="s">
        <v>84</v>
      </c>
      <c r="AV509" s="12" t="s">
        <v>82</v>
      </c>
      <c r="AW509" s="12" t="s">
        <v>32</v>
      </c>
      <c r="AX509" s="12" t="s">
        <v>74</v>
      </c>
      <c r="AY509" s="149" t="s">
        <v>136</v>
      </c>
    </row>
    <row r="510" spans="2:65" s="13" customFormat="1">
      <c r="B510" s="153"/>
      <c r="D510" s="148" t="s">
        <v>144</v>
      </c>
      <c r="E510" s="154" t="s">
        <v>1</v>
      </c>
      <c r="F510" s="155" t="s">
        <v>1260</v>
      </c>
      <c r="H510" s="156">
        <v>4.8000000000000007</v>
      </c>
      <c r="L510" s="153"/>
      <c r="M510" s="157"/>
      <c r="T510" s="158"/>
      <c r="AT510" s="154" t="s">
        <v>144</v>
      </c>
      <c r="AU510" s="154" t="s">
        <v>84</v>
      </c>
      <c r="AV510" s="13" t="s">
        <v>84</v>
      </c>
      <c r="AW510" s="13" t="s">
        <v>32</v>
      </c>
      <c r="AX510" s="13" t="s">
        <v>74</v>
      </c>
      <c r="AY510" s="154" t="s">
        <v>136</v>
      </c>
    </row>
    <row r="511" spans="2:65" s="14" customFormat="1">
      <c r="B511" s="159"/>
      <c r="D511" s="148" t="s">
        <v>144</v>
      </c>
      <c r="E511" s="160" t="s">
        <v>1</v>
      </c>
      <c r="F511" s="161" t="s">
        <v>146</v>
      </c>
      <c r="H511" s="162">
        <v>39.519999999999996</v>
      </c>
      <c r="L511" s="159"/>
      <c r="M511" s="163"/>
      <c r="T511" s="164"/>
      <c r="AT511" s="160" t="s">
        <v>144</v>
      </c>
      <c r="AU511" s="160" t="s">
        <v>84</v>
      </c>
      <c r="AV511" s="14" t="s">
        <v>142</v>
      </c>
      <c r="AW511" s="14" t="s">
        <v>32</v>
      </c>
      <c r="AX511" s="14" t="s">
        <v>82</v>
      </c>
      <c r="AY511" s="160" t="s">
        <v>136</v>
      </c>
    </row>
    <row r="512" spans="2:65" s="11" customFormat="1" ht="22.75" customHeight="1">
      <c r="B512" s="123"/>
      <c r="D512" s="124" t="s">
        <v>73</v>
      </c>
      <c r="E512" s="132" t="s">
        <v>84</v>
      </c>
      <c r="F512" s="132" t="s">
        <v>621</v>
      </c>
      <c r="J512" s="133">
        <f>BK512</f>
        <v>0</v>
      </c>
      <c r="L512" s="123"/>
      <c r="M512" s="127"/>
      <c r="P512" s="128">
        <f>SUM(P513:P531)</f>
        <v>30.3</v>
      </c>
      <c r="R512" s="128">
        <f>SUM(R513:R531)</f>
        <v>50.4</v>
      </c>
      <c r="T512" s="129">
        <f>SUM(T513:T531)</f>
        <v>0</v>
      </c>
      <c r="AR512" s="124" t="s">
        <v>82</v>
      </c>
      <c r="AT512" s="130" t="s">
        <v>73</v>
      </c>
      <c r="AU512" s="130" t="s">
        <v>82</v>
      </c>
      <c r="AY512" s="124" t="s">
        <v>136</v>
      </c>
      <c r="BK512" s="131">
        <f>SUM(BK513:BK531)</f>
        <v>0</v>
      </c>
    </row>
    <row r="513" spans="2:65" s="1" customFormat="1" ht="14.4" customHeight="1">
      <c r="B513" s="134"/>
      <c r="C513" s="135" t="s">
        <v>384</v>
      </c>
      <c r="D513" s="135" t="s">
        <v>138</v>
      </c>
      <c r="E513" s="136" t="s">
        <v>623</v>
      </c>
      <c r="F513" s="137" t="s">
        <v>624</v>
      </c>
      <c r="G513" s="138" t="s">
        <v>208</v>
      </c>
      <c r="H513" s="139">
        <v>150</v>
      </c>
      <c r="I513" s="140"/>
      <c r="J513" s="140">
        <f>ROUND(I513*H513,2)</f>
        <v>0</v>
      </c>
      <c r="K513" s="141"/>
      <c r="L513" s="28"/>
      <c r="M513" s="142" t="s">
        <v>1</v>
      </c>
      <c r="N513" s="111" t="s">
        <v>39</v>
      </c>
      <c r="O513" s="143">
        <v>0.20200000000000001</v>
      </c>
      <c r="P513" s="143">
        <f>O513*H513</f>
        <v>30.3</v>
      </c>
      <c r="Q513" s="143">
        <v>0</v>
      </c>
      <c r="R513" s="143">
        <f>Q513*H513</f>
        <v>0</v>
      </c>
      <c r="S513" s="143">
        <v>0</v>
      </c>
      <c r="T513" s="144">
        <f>S513*H513</f>
        <v>0</v>
      </c>
      <c r="AR513" s="145" t="s">
        <v>142</v>
      </c>
      <c r="AT513" s="145" t="s">
        <v>138</v>
      </c>
      <c r="AU513" s="145" t="s">
        <v>84</v>
      </c>
      <c r="AY513" s="16" t="s">
        <v>136</v>
      </c>
      <c r="BE513" s="146">
        <f>IF(N513="základní",J513,0)</f>
        <v>0</v>
      </c>
      <c r="BF513" s="146">
        <f>IF(N513="snížená",J513,0)</f>
        <v>0</v>
      </c>
      <c r="BG513" s="146">
        <f>IF(N513="zákl. přenesená",J513,0)</f>
        <v>0</v>
      </c>
      <c r="BH513" s="146">
        <f>IF(N513="sníž. přenesená",J513,0)</f>
        <v>0</v>
      </c>
      <c r="BI513" s="146">
        <f>IF(N513="nulová",J513,0)</f>
        <v>0</v>
      </c>
      <c r="BJ513" s="16" t="s">
        <v>82</v>
      </c>
      <c r="BK513" s="146">
        <f>ROUND(I513*H513,2)</f>
        <v>0</v>
      </c>
      <c r="BL513" s="16" t="s">
        <v>142</v>
      </c>
      <c r="BM513" s="145" t="s">
        <v>1261</v>
      </c>
    </row>
    <row r="514" spans="2:65" s="12" customFormat="1">
      <c r="B514" s="147"/>
      <c r="D514" s="148" t="s">
        <v>144</v>
      </c>
      <c r="E514" s="149" t="s">
        <v>1</v>
      </c>
      <c r="F514" s="150" t="s">
        <v>1241</v>
      </c>
      <c r="H514" s="149" t="s">
        <v>1</v>
      </c>
      <c r="L514" s="147"/>
      <c r="M514" s="151"/>
      <c r="T514" s="152"/>
      <c r="AT514" s="149" t="s">
        <v>144</v>
      </c>
      <c r="AU514" s="149" t="s">
        <v>84</v>
      </c>
      <c r="AV514" s="12" t="s">
        <v>82</v>
      </c>
      <c r="AW514" s="12" t="s">
        <v>32</v>
      </c>
      <c r="AX514" s="12" t="s">
        <v>74</v>
      </c>
      <c r="AY514" s="149" t="s">
        <v>136</v>
      </c>
    </row>
    <row r="515" spans="2:65" s="13" customFormat="1">
      <c r="B515" s="153"/>
      <c r="D515" s="148" t="s">
        <v>144</v>
      </c>
      <c r="E515" s="154" t="s">
        <v>1</v>
      </c>
      <c r="F515" s="155" t="s">
        <v>343</v>
      </c>
      <c r="H515" s="156">
        <v>32</v>
      </c>
      <c r="L515" s="153"/>
      <c r="M515" s="157"/>
      <c r="T515" s="158"/>
      <c r="AT515" s="154" t="s">
        <v>144</v>
      </c>
      <c r="AU515" s="154" t="s">
        <v>84</v>
      </c>
      <c r="AV515" s="13" t="s">
        <v>84</v>
      </c>
      <c r="AW515" s="13" t="s">
        <v>32</v>
      </c>
      <c r="AX515" s="13" t="s">
        <v>74</v>
      </c>
      <c r="AY515" s="154" t="s">
        <v>136</v>
      </c>
    </row>
    <row r="516" spans="2:65" s="12" customFormat="1">
      <c r="B516" s="147"/>
      <c r="D516" s="148" t="s">
        <v>144</v>
      </c>
      <c r="E516" s="149" t="s">
        <v>1</v>
      </c>
      <c r="F516" s="150" t="s">
        <v>1170</v>
      </c>
      <c r="H516" s="149" t="s">
        <v>1</v>
      </c>
      <c r="L516" s="147"/>
      <c r="M516" s="151"/>
      <c r="T516" s="152"/>
      <c r="AT516" s="149" t="s">
        <v>144</v>
      </c>
      <c r="AU516" s="149" t="s">
        <v>84</v>
      </c>
      <c r="AV516" s="12" t="s">
        <v>82</v>
      </c>
      <c r="AW516" s="12" t="s">
        <v>32</v>
      </c>
      <c r="AX516" s="12" t="s">
        <v>74</v>
      </c>
      <c r="AY516" s="149" t="s">
        <v>136</v>
      </c>
    </row>
    <row r="517" spans="2:65" s="13" customFormat="1">
      <c r="B517" s="153"/>
      <c r="D517" s="148" t="s">
        <v>144</v>
      </c>
      <c r="E517" s="154" t="s">
        <v>1</v>
      </c>
      <c r="F517" s="155" t="s">
        <v>811</v>
      </c>
      <c r="H517" s="156">
        <v>118</v>
      </c>
      <c r="L517" s="153"/>
      <c r="M517" s="157"/>
      <c r="T517" s="158"/>
      <c r="AT517" s="154" t="s">
        <v>144</v>
      </c>
      <c r="AU517" s="154" t="s">
        <v>84</v>
      </c>
      <c r="AV517" s="13" t="s">
        <v>84</v>
      </c>
      <c r="AW517" s="13" t="s">
        <v>32</v>
      </c>
      <c r="AX517" s="13" t="s">
        <v>74</v>
      </c>
      <c r="AY517" s="154" t="s">
        <v>136</v>
      </c>
    </row>
    <row r="518" spans="2:65" s="14" customFormat="1">
      <c r="B518" s="159"/>
      <c r="D518" s="148" t="s">
        <v>144</v>
      </c>
      <c r="E518" s="160" t="s">
        <v>1</v>
      </c>
      <c r="F518" s="161" t="s">
        <v>146</v>
      </c>
      <c r="H518" s="162">
        <v>150</v>
      </c>
      <c r="L518" s="159"/>
      <c r="M518" s="163"/>
      <c r="T518" s="164"/>
      <c r="AT518" s="160" t="s">
        <v>144</v>
      </c>
      <c r="AU518" s="160" t="s">
        <v>84</v>
      </c>
      <c r="AV518" s="14" t="s">
        <v>142</v>
      </c>
      <c r="AW518" s="14" t="s">
        <v>32</v>
      </c>
      <c r="AX518" s="14" t="s">
        <v>82</v>
      </c>
      <c r="AY518" s="160" t="s">
        <v>136</v>
      </c>
    </row>
    <row r="519" spans="2:65" s="1" customFormat="1" ht="14.4" customHeight="1">
      <c r="B519" s="134"/>
      <c r="C519" s="165" t="s">
        <v>388</v>
      </c>
      <c r="D519" s="165" t="s">
        <v>353</v>
      </c>
      <c r="E519" s="166" t="s">
        <v>629</v>
      </c>
      <c r="F519" s="167" t="s">
        <v>630</v>
      </c>
      <c r="G519" s="168" t="s">
        <v>356</v>
      </c>
      <c r="H519" s="169">
        <v>50.4</v>
      </c>
      <c r="I519" s="170"/>
      <c r="J519" s="170">
        <f>ROUND(I519*H519,2)</f>
        <v>0</v>
      </c>
      <c r="K519" s="171"/>
      <c r="L519" s="172"/>
      <c r="M519" s="173" t="s">
        <v>1</v>
      </c>
      <c r="N519" s="174" t="s">
        <v>39</v>
      </c>
      <c r="O519" s="143">
        <v>0</v>
      </c>
      <c r="P519" s="143">
        <f>O519*H519</f>
        <v>0</v>
      </c>
      <c r="Q519" s="143">
        <v>1</v>
      </c>
      <c r="R519" s="143">
        <f>Q519*H519</f>
        <v>50.4</v>
      </c>
      <c r="S519" s="143">
        <v>0</v>
      </c>
      <c r="T519" s="144">
        <f>S519*H519</f>
        <v>0</v>
      </c>
      <c r="AR519" s="145" t="s">
        <v>170</v>
      </c>
      <c r="AT519" s="145" t="s">
        <v>353</v>
      </c>
      <c r="AU519" s="145" t="s">
        <v>84</v>
      </c>
      <c r="AY519" s="16" t="s">
        <v>136</v>
      </c>
      <c r="BE519" s="146">
        <f>IF(N519="základní",J519,0)</f>
        <v>0</v>
      </c>
      <c r="BF519" s="146">
        <f>IF(N519="snížená",J519,0)</f>
        <v>0</v>
      </c>
      <c r="BG519" s="146">
        <f>IF(N519="zákl. přenesená",J519,0)</f>
        <v>0</v>
      </c>
      <c r="BH519" s="146">
        <f>IF(N519="sníž. přenesená",J519,0)</f>
        <v>0</v>
      </c>
      <c r="BI519" s="146">
        <f>IF(N519="nulová",J519,0)</f>
        <v>0</v>
      </c>
      <c r="BJ519" s="16" t="s">
        <v>82</v>
      </c>
      <c r="BK519" s="146">
        <f>ROUND(I519*H519,2)</f>
        <v>0</v>
      </c>
      <c r="BL519" s="16" t="s">
        <v>142</v>
      </c>
      <c r="BM519" s="145" t="s">
        <v>1262</v>
      </c>
    </row>
    <row r="520" spans="2:65" s="12" customFormat="1">
      <c r="B520" s="147"/>
      <c r="D520" s="148" t="s">
        <v>144</v>
      </c>
      <c r="E520" s="149" t="s">
        <v>1</v>
      </c>
      <c r="F520" s="150" t="s">
        <v>1241</v>
      </c>
      <c r="H520" s="149" t="s">
        <v>1</v>
      </c>
      <c r="L520" s="147"/>
      <c r="M520" s="151"/>
      <c r="T520" s="152"/>
      <c r="AT520" s="149" t="s">
        <v>144</v>
      </c>
      <c r="AU520" s="149" t="s">
        <v>84</v>
      </c>
      <c r="AV520" s="12" t="s">
        <v>82</v>
      </c>
      <c r="AW520" s="12" t="s">
        <v>32</v>
      </c>
      <c r="AX520" s="12" t="s">
        <v>74</v>
      </c>
      <c r="AY520" s="149" t="s">
        <v>136</v>
      </c>
    </row>
    <row r="521" spans="2:65" s="13" customFormat="1">
      <c r="B521" s="153"/>
      <c r="D521" s="148" t="s">
        <v>144</v>
      </c>
      <c r="E521" s="154" t="s">
        <v>1</v>
      </c>
      <c r="F521" s="155" t="s">
        <v>1263</v>
      </c>
      <c r="H521" s="156">
        <v>5.3760000000000012</v>
      </c>
      <c r="L521" s="153"/>
      <c r="M521" s="157"/>
      <c r="T521" s="158"/>
      <c r="AT521" s="154" t="s">
        <v>144</v>
      </c>
      <c r="AU521" s="154" t="s">
        <v>84</v>
      </c>
      <c r="AV521" s="13" t="s">
        <v>84</v>
      </c>
      <c r="AW521" s="13" t="s">
        <v>32</v>
      </c>
      <c r="AX521" s="13" t="s">
        <v>74</v>
      </c>
      <c r="AY521" s="154" t="s">
        <v>136</v>
      </c>
    </row>
    <row r="522" spans="2:65" s="12" customFormat="1">
      <c r="B522" s="147"/>
      <c r="D522" s="148" t="s">
        <v>144</v>
      </c>
      <c r="E522" s="149" t="s">
        <v>1</v>
      </c>
      <c r="F522" s="150" t="s">
        <v>1170</v>
      </c>
      <c r="H522" s="149" t="s">
        <v>1</v>
      </c>
      <c r="L522" s="147"/>
      <c r="M522" s="151"/>
      <c r="T522" s="152"/>
      <c r="AT522" s="149" t="s">
        <v>144</v>
      </c>
      <c r="AU522" s="149" t="s">
        <v>84</v>
      </c>
      <c r="AV522" s="12" t="s">
        <v>82</v>
      </c>
      <c r="AW522" s="12" t="s">
        <v>32</v>
      </c>
      <c r="AX522" s="12" t="s">
        <v>74</v>
      </c>
      <c r="AY522" s="149" t="s">
        <v>136</v>
      </c>
    </row>
    <row r="523" spans="2:65" s="13" customFormat="1">
      <c r="B523" s="153"/>
      <c r="D523" s="148" t="s">
        <v>144</v>
      </c>
      <c r="E523" s="154" t="s">
        <v>1</v>
      </c>
      <c r="F523" s="155" t="s">
        <v>1264</v>
      </c>
      <c r="H523" s="156">
        <v>19.824000000000005</v>
      </c>
      <c r="L523" s="153"/>
      <c r="M523" s="157"/>
      <c r="T523" s="158"/>
      <c r="AT523" s="154" t="s">
        <v>144</v>
      </c>
      <c r="AU523" s="154" t="s">
        <v>84</v>
      </c>
      <c r="AV523" s="13" t="s">
        <v>84</v>
      </c>
      <c r="AW523" s="13" t="s">
        <v>32</v>
      </c>
      <c r="AX523" s="13" t="s">
        <v>74</v>
      </c>
      <c r="AY523" s="154" t="s">
        <v>136</v>
      </c>
    </row>
    <row r="524" spans="2:65" s="14" customFormat="1">
      <c r="B524" s="159"/>
      <c r="D524" s="148" t="s">
        <v>144</v>
      </c>
      <c r="E524" s="160" t="s">
        <v>1</v>
      </c>
      <c r="F524" s="161" t="s">
        <v>146</v>
      </c>
      <c r="H524" s="162">
        <v>25.200000000000006</v>
      </c>
      <c r="L524" s="159"/>
      <c r="M524" s="163"/>
      <c r="T524" s="164"/>
      <c r="AT524" s="160" t="s">
        <v>144</v>
      </c>
      <c r="AU524" s="160" t="s">
        <v>84</v>
      </c>
      <c r="AV524" s="14" t="s">
        <v>142</v>
      </c>
      <c r="AW524" s="14" t="s">
        <v>32</v>
      </c>
      <c r="AX524" s="14" t="s">
        <v>74</v>
      </c>
      <c r="AY524" s="160" t="s">
        <v>136</v>
      </c>
    </row>
    <row r="525" spans="2:65" s="13" customFormat="1">
      <c r="B525" s="153"/>
      <c r="D525" s="148" t="s">
        <v>144</v>
      </c>
      <c r="E525" s="154" t="s">
        <v>1</v>
      </c>
      <c r="F525" s="155" t="s">
        <v>1265</v>
      </c>
      <c r="H525" s="156">
        <v>50.4</v>
      </c>
      <c r="L525" s="153"/>
      <c r="M525" s="157"/>
      <c r="T525" s="158"/>
      <c r="AT525" s="154" t="s">
        <v>144</v>
      </c>
      <c r="AU525" s="154" t="s">
        <v>84</v>
      </c>
      <c r="AV525" s="13" t="s">
        <v>84</v>
      </c>
      <c r="AW525" s="13" t="s">
        <v>32</v>
      </c>
      <c r="AX525" s="13" t="s">
        <v>82</v>
      </c>
      <c r="AY525" s="154" t="s">
        <v>136</v>
      </c>
    </row>
    <row r="526" spans="2:65" s="1" customFormat="1" ht="14.4" customHeight="1">
      <c r="B526" s="134"/>
      <c r="C526" s="135" t="s">
        <v>392</v>
      </c>
      <c r="D526" s="135" t="s">
        <v>138</v>
      </c>
      <c r="E526" s="136" t="s">
        <v>636</v>
      </c>
      <c r="F526" s="137" t="s">
        <v>637</v>
      </c>
      <c r="G526" s="138" t="s">
        <v>208</v>
      </c>
      <c r="H526" s="139">
        <v>150</v>
      </c>
      <c r="I526" s="140"/>
      <c r="J526" s="140">
        <f>ROUND(I526*H526,2)</f>
        <v>0</v>
      </c>
      <c r="K526" s="141"/>
      <c r="L526" s="28"/>
      <c r="M526" s="142" t="s">
        <v>1</v>
      </c>
      <c r="N526" s="111" t="s">
        <v>39</v>
      </c>
      <c r="O526" s="143">
        <v>0</v>
      </c>
      <c r="P526" s="143">
        <f>O526*H526</f>
        <v>0</v>
      </c>
      <c r="Q526" s="143">
        <v>0</v>
      </c>
      <c r="R526" s="143">
        <f>Q526*H526</f>
        <v>0</v>
      </c>
      <c r="S526" s="143">
        <v>0</v>
      </c>
      <c r="T526" s="144">
        <f>S526*H526</f>
        <v>0</v>
      </c>
      <c r="AR526" s="145" t="s">
        <v>142</v>
      </c>
      <c r="AT526" s="145" t="s">
        <v>138</v>
      </c>
      <c r="AU526" s="145" t="s">
        <v>84</v>
      </c>
      <c r="AY526" s="16" t="s">
        <v>136</v>
      </c>
      <c r="BE526" s="146">
        <f>IF(N526="základní",J526,0)</f>
        <v>0</v>
      </c>
      <c r="BF526" s="146">
        <f>IF(N526="snížená",J526,0)</f>
        <v>0</v>
      </c>
      <c r="BG526" s="146">
        <f>IF(N526="zákl. přenesená",J526,0)</f>
        <v>0</v>
      </c>
      <c r="BH526" s="146">
        <f>IF(N526="sníž. přenesená",J526,0)</f>
        <v>0</v>
      </c>
      <c r="BI526" s="146">
        <f>IF(N526="nulová",J526,0)</f>
        <v>0</v>
      </c>
      <c r="BJ526" s="16" t="s">
        <v>82</v>
      </c>
      <c r="BK526" s="146">
        <f>ROUND(I526*H526,2)</f>
        <v>0</v>
      </c>
      <c r="BL526" s="16" t="s">
        <v>142</v>
      </c>
      <c r="BM526" s="145" t="s">
        <v>1266</v>
      </c>
    </row>
    <row r="527" spans="2:65" s="12" customFormat="1">
      <c r="B527" s="147"/>
      <c r="D527" s="148" t="s">
        <v>144</v>
      </c>
      <c r="E527" s="149" t="s">
        <v>1</v>
      </c>
      <c r="F527" s="150" t="s">
        <v>1241</v>
      </c>
      <c r="H527" s="149" t="s">
        <v>1</v>
      </c>
      <c r="L527" s="147"/>
      <c r="M527" s="151"/>
      <c r="T527" s="152"/>
      <c r="AT527" s="149" t="s">
        <v>144</v>
      </c>
      <c r="AU527" s="149" t="s">
        <v>84</v>
      </c>
      <c r="AV527" s="12" t="s">
        <v>82</v>
      </c>
      <c r="AW527" s="12" t="s">
        <v>32</v>
      </c>
      <c r="AX527" s="12" t="s">
        <v>74</v>
      </c>
      <c r="AY527" s="149" t="s">
        <v>136</v>
      </c>
    </row>
    <row r="528" spans="2:65" s="13" customFormat="1">
      <c r="B528" s="153"/>
      <c r="D528" s="148" t="s">
        <v>144</v>
      </c>
      <c r="E528" s="154" t="s">
        <v>1</v>
      </c>
      <c r="F528" s="155" t="s">
        <v>343</v>
      </c>
      <c r="H528" s="156">
        <v>32</v>
      </c>
      <c r="L528" s="153"/>
      <c r="M528" s="157"/>
      <c r="T528" s="158"/>
      <c r="AT528" s="154" t="s">
        <v>144</v>
      </c>
      <c r="AU528" s="154" t="s">
        <v>84</v>
      </c>
      <c r="AV528" s="13" t="s">
        <v>84</v>
      </c>
      <c r="AW528" s="13" t="s">
        <v>32</v>
      </c>
      <c r="AX528" s="13" t="s">
        <v>74</v>
      </c>
      <c r="AY528" s="154" t="s">
        <v>136</v>
      </c>
    </row>
    <row r="529" spans="2:65" s="12" customFormat="1">
      <c r="B529" s="147"/>
      <c r="D529" s="148" t="s">
        <v>144</v>
      </c>
      <c r="E529" s="149" t="s">
        <v>1</v>
      </c>
      <c r="F529" s="150" t="s">
        <v>1170</v>
      </c>
      <c r="H529" s="149" t="s">
        <v>1</v>
      </c>
      <c r="L529" s="147"/>
      <c r="M529" s="151"/>
      <c r="T529" s="152"/>
      <c r="AT529" s="149" t="s">
        <v>144</v>
      </c>
      <c r="AU529" s="149" t="s">
        <v>84</v>
      </c>
      <c r="AV529" s="12" t="s">
        <v>82</v>
      </c>
      <c r="AW529" s="12" t="s">
        <v>32</v>
      </c>
      <c r="AX529" s="12" t="s">
        <v>74</v>
      </c>
      <c r="AY529" s="149" t="s">
        <v>136</v>
      </c>
    </row>
    <row r="530" spans="2:65" s="13" customFormat="1">
      <c r="B530" s="153"/>
      <c r="D530" s="148" t="s">
        <v>144</v>
      </c>
      <c r="E530" s="154" t="s">
        <v>1</v>
      </c>
      <c r="F530" s="155" t="s">
        <v>811</v>
      </c>
      <c r="H530" s="156">
        <v>118</v>
      </c>
      <c r="L530" s="153"/>
      <c r="M530" s="157"/>
      <c r="T530" s="158"/>
      <c r="AT530" s="154" t="s">
        <v>144</v>
      </c>
      <c r="AU530" s="154" t="s">
        <v>84</v>
      </c>
      <c r="AV530" s="13" t="s">
        <v>84</v>
      </c>
      <c r="AW530" s="13" t="s">
        <v>32</v>
      </c>
      <c r="AX530" s="13" t="s">
        <v>74</v>
      </c>
      <c r="AY530" s="154" t="s">
        <v>136</v>
      </c>
    </row>
    <row r="531" spans="2:65" s="14" customFormat="1">
      <c r="B531" s="159"/>
      <c r="D531" s="148" t="s">
        <v>144</v>
      </c>
      <c r="E531" s="160" t="s">
        <v>1</v>
      </c>
      <c r="F531" s="161" t="s">
        <v>146</v>
      </c>
      <c r="H531" s="162">
        <v>150</v>
      </c>
      <c r="L531" s="159"/>
      <c r="M531" s="163"/>
      <c r="T531" s="164"/>
      <c r="AT531" s="160" t="s">
        <v>144</v>
      </c>
      <c r="AU531" s="160" t="s">
        <v>84</v>
      </c>
      <c r="AV531" s="14" t="s">
        <v>142</v>
      </c>
      <c r="AW531" s="14" t="s">
        <v>32</v>
      </c>
      <c r="AX531" s="14" t="s">
        <v>82</v>
      </c>
      <c r="AY531" s="160" t="s">
        <v>136</v>
      </c>
    </row>
    <row r="532" spans="2:65" s="11" customFormat="1" ht="22.75" customHeight="1">
      <c r="B532" s="123"/>
      <c r="D532" s="124" t="s">
        <v>73</v>
      </c>
      <c r="E532" s="132" t="s">
        <v>142</v>
      </c>
      <c r="F532" s="132" t="s">
        <v>664</v>
      </c>
      <c r="J532" s="133">
        <f>BK532</f>
        <v>0</v>
      </c>
      <c r="L532" s="123"/>
      <c r="M532" s="127"/>
      <c r="P532" s="128">
        <f>SUM(P533:P566)</f>
        <v>24.719619999999995</v>
      </c>
      <c r="R532" s="128">
        <f>SUM(R533:R566)</f>
        <v>1.3047280000000001</v>
      </c>
      <c r="T532" s="129">
        <f>SUM(T533:T566)</f>
        <v>0</v>
      </c>
      <c r="AR532" s="124" t="s">
        <v>82</v>
      </c>
      <c r="AT532" s="130" t="s">
        <v>73</v>
      </c>
      <c r="AU532" s="130" t="s">
        <v>82</v>
      </c>
      <c r="AY532" s="124" t="s">
        <v>136</v>
      </c>
      <c r="BK532" s="131">
        <f>SUM(BK533:BK566)</f>
        <v>0</v>
      </c>
    </row>
    <row r="533" spans="2:65" s="1" customFormat="1" ht="14.4" customHeight="1">
      <c r="B533" s="134"/>
      <c r="C533" s="135" t="s">
        <v>396</v>
      </c>
      <c r="D533" s="135" t="s">
        <v>138</v>
      </c>
      <c r="E533" s="136" t="s">
        <v>1267</v>
      </c>
      <c r="F533" s="137" t="s">
        <v>1268</v>
      </c>
      <c r="G533" s="138" t="s">
        <v>185</v>
      </c>
      <c r="H533" s="139">
        <v>2.25</v>
      </c>
      <c r="I533" s="140"/>
      <c r="J533" s="140">
        <f>ROUND(I533*H533,2)</f>
        <v>0</v>
      </c>
      <c r="K533" s="141"/>
      <c r="L533" s="28"/>
      <c r="M533" s="142" t="s">
        <v>1</v>
      </c>
      <c r="N533" s="111" t="s">
        <v>39</v>
      </c>
      <c r="O533" s="143">
        <v>0.23799999999999999</v>
      </c>
      <c r="P533" s="143">
        <f>O533*H533</f>
        <v>0.53549999999999998</v>
      </c>
      <c r="Q533" s="143">
        <v>0</v>
      </c>
      <c r="R533" s="143">
        <f>Q533*H533</f>
        <v>0</v>
      </c>
      <c r="S533" s="143">
        <v>0</v>
      </c>
      <c r="T533" s="144">
        <f>S533*H533</f>
        <v>0</v>
      </c>
      <c r="AR533" s="145" t="s">
        <v>142</v>
      </c>
      <c r="AT533" s="145" t="s">
        <v>138</v>
      </c>
      <c r="AU533" s="145" t="s">
        <v>84</v>
      </c>
      <c r="AY533" s="16" t="s">
        <v>136</v>
      </c>
      <c r="BE533" s="146">
        <f>IF(N533="základní",J533,0)</f>
        <v>0</v>
      </c>
      <c r="BF533" s="146">
        <f>IF(N533="snížená",J533,0)</f>
        <v>0</v>
      </c>
      <c r="BG533" s="146">
        <f>IF(N533="zákl. přenesená",J533,0)</f>
        <v>0</v>
      </c>
      <c r="BH533" s="146">
        <f>IF(N533="sníž. přenesená",J533,0)</f>
        <v>0</v>
      </c>
      <c r="BI533" s="146">
        <f>IF(N533="nulová",J533,0)</f>
        <v>0</v>
      </c>
      <c r="BJ533" s="16" t="s">
        <v>82</v>
      </c>
      <c r="BK533" s="146">
        <f>ROUND(I533*H533,2)</f>
        <v>0</v>
      </c>
      <c r="BL533" s="16" t="s">
        <v>142</v>
      </c>
      <c r="BM533" s="145" t="s">
        <v>1269</v>
      </c>
    </row>
    <row r="534" spans="2:65" s="12" customFormat="1">
      <c r="B534" s="147"/>
      <c r="D534" s="148" t="s">
        <v>144</v>
      </c>
      <c r="E534" s="149" t="s">
        <v>1</v>
      </c>
      <c r="F534" s="150" t="s">
        <v>1103</v>
      </c>
      <c r="H534" s="149" t="s">
        <v>1</v>
      </c>
      <c r="L534" s="147"/>
      <c r="M534" s="151"/>
      <c r="T534" s="152"/>
      <c r="AT534" s="149" t="s">
        <v>144</v>
      </c>
      <c r="AU534" s="149" t="s">
        <v>84</v>
      </c>
      <c r="AV534" s="12" t="s">
        <v>82</v>
      </c>
      <c r="AW534" s="12" t="s">
        <v>32</v>
      </c>
      <c r="AX534" s="12" t="s">
        <v>74</v>
      </c>
      <c r="AY534" s="149" t="s">
        <v>136</v>
      </c>
    </row>
    <row r="535" spans="2:65" s="13" customFormat="1">
      <c r="B535" s="153"/>
      <c r="D535" s="148" t="s">
        <v>144</v>
      </c>
      <c r="E535" s="154" t="s">
        <v>1</v>
      </c>
      <c r="F535" s="155" t="s">
        <v>1270</v>
      </c>
      <c r="H535" s="156">
        <v>2.25</v>
      </c>
      <c r="L535" s="153"/>
      <c r="M535" s="157"/>
      <c r="T535" s="158"/>
      <c r="AT535" s="154" t="s">
        <v>144</v>
      </c>
      <c r="AU535" s="154" t="s">
        <v>84</v>
      </c>
      <c r="AV535" s="13" t="s">
        <v>84</v>
      </c>
      <c r="AW535" s="13" t="s">
        <v>32</v>
      </c>
      <c r="AX535" s="13" t="s">
        <v>74</v>
      </c>
      <c r="AY535" s="154" t="s">
        <v>136</v>
      </c>
    </row>
    <row r="536" spans="2:65" s="14" customFormat="1">
      <c r="B536" s="159"/>
      <c r="D536" s="148" t="s">
        <v>144</v>
      </c>
      <c r="E536" s="160" t="s">
        <v>1</v>
      </c>
      <c r="F536" s="161" t="s">
        <v>146</v>
      </c>
      <c r="H536" s="162">
        <v>2.25</v>
      </c>
      <c r="L536" s="159"/>
      <c r="M536" s="163"/>
      <c r="T536" s="164"/>
      <c r="AT536" s="160" t="s">
        <v>144</v>
      </c>
      <c r="AU536" s="160" t="s">
        <v>84</v>
      </c>
      <c r="AV536" s="14" t="s">
        <v>142</v>
      </c>
      <c r="AW536" s="14" t="s">
        <v>32</v>
      </c>
      <c r="AX536" s="14" t="s">
        <v>82</v>
      </c>
      <c r="AY536" s="160" t="s">
        <v>136</v>
      </c>
    </row>
    <row r="537" spans="2:65" s="1" customFormat="1" ht="14.4" customHeight="1">
      <c r="B537" s="134"/>
      <c r="C537" s="135" t="s">
        <v>400</v>
      </c>
      <c r="D537" s="135" t="s">
        <v>138</v>
      </c>
      <c r="E537" s="136" t="s">
        <v>1271</v>
      </c>
      <c r="F537" s="137" t="s">
        <v>1272</v>
      </c>
      <c r="G537" s="138" t="s">
        <v>185</v>
      </c>
      <c r="H537" s="139">
        <v>1</v>
      </c>
      <c r="I537" s="140"/>
      <c r="J537" s="140">
        <f>ROUND(I537*H537,2)</f>
        <v>0</v>
      </c>
      <c r="K537" s="141"/>
      <c r="L537" s="28"/>
      <c r="M537" s="142" t="s">
        <v>1</v>
      </c>
      <c r="N537" s="111" t="s">
        <v>39</v>
      </c>
      <c r="O537" s="143">
        <v>0.23799999999999999</v>
      </c>
      <c r="P537" s="143">
        <f>O537*H537</f>
        <v>0.23799999999999999</v>
      </c>
      <c r="Q537" s="143">
        <v>0</v>
      </c>
      <c r="R537" s="143">
        <f>Q537*H537</f>
        <v>0</v>
      </c>
      <c r="S537" s="143">
        <v>0</v>
      </c>
      <c r="T537" s="144">
        <f>S537*H537</f>
        <v>0</v>
      </c>
      <c r="AR537" s="145" t="s">
        <v>142</v>
      </c>
      <c r="AT537" s="145" t="s">
        <v>138</v>
      </c>
      <c r="AU537" s="145" t="s">
        <v>84</v>
      </c>
      <c r="AY537" s="16" t="s">
        <v>136</v>
      </c>
      <c r="BE537" s="146">
        <f>IF(N537="základní",J537,0)</f>
        <v>0</v>
      </c>
      <c r="BF537" s="146">
        <f>IF(N537="snížená",J537,0)</f>
        <v>0</v>
      </c>
      <c r="BG537" s="146">
        <f>IF(N537="zákl. přenesená",J537,0)</f>
        <v>0</v>
      </c>
      <c r="BH537" s="146">
        <f>IF(N537="sníž. přenesená",J537,0)</f>
        <v>0</v>
      </c>
      <c r="BI537" s="146">
        <f>IF(N537="nulová",J537,0)</f>
        <v>0</v>
      </c>
      <c r="BJ537" s="16" t="s">
        <v>82</v>
      </c>
      <c r="BK537" s="146">
        <f>ROUND(I537*H537,2)</f>
        <v>0</v>
      </c>
      <c r="BL537" s="16" t="s">
        <v>142</v>
      </c>
      <c r="BM537" s="145" t="s">
        <v>1273</v>
      </c>
    </row>
    <row r="538" spans="2:65" s="12" customFormat="1">
      <c r="B538" s="147"/>
      <c r="D538" s="148" t="s">
        <v>144</v>
      </c>
      <c r="E538" s="149" t="s">
        <v>1</v>
      </c>
      <c r="F538" s="150" t="s">
        <v>1241</v>
      </c>
      <c r="H538" s="149" t="s">
        <v>1</v>
      </c>
      <c r="L538" s="147"/>
      <c r="M538" s="151"/>
      <c r="T538" s="152"/>
      <c r="AT538" s="149" t="s">
        <v>144</v>
      </c>
      <c r="AU538" s="149" t="s">
        <v>84</v>
      </c>
      <c r="AV538" s="12" t="s">
        <v>82</v>
      </c>
      <c r="AW538" s="12" t="s">
        <v>32</v>
      </c>
      <c r="AX538" s="12" t="s">
        <v>74</v>
      </c>
      <c r="AY538" s="149" t="s">
        <v>136</v>
      </c>
    </row>
    <row r="539" spans="2:65" s="13" customFormat="1">
      <c r="B539" s="153"/>
      <c r="D539" s="148" t="s">
        <v>144</v>
      </c>
      <c r="E539" s="154" t="s">
        <v>1</v>
      </c>
      <c r="F539" s="155" t="s">
        <v>1274</v>
      </c>
      <c r="H539" s="156">
        <v>1</v>
      </c>
      <c r="L539" s="153"/>
      <c r="M539" s="157"/>
      <c r="T539" s="158"/>
      <c r="AT539" s="154" t="s">
        <v>144</v>
      </c>
      <c r="AU539" s="154" t="s">
        <v>84</v>
      </c>
      <c r="AV539" s="13" t="s">
        <v>84</v>
      </c>
      <c r="AW539" s="13" t="s">
        <v>32</v>
      </c>
      <c r="AX539" s="13" t="s">
        <v>74</v>
      </c>
      <c r="AY539" s="154" t="s">
        <v>136</v>
      </c>
    </row>
    <row r="540" spans="2:65" s="14" customFormat="1">
      <c r="B540" s="159"/>
      <c r="D540" s="148" t="s">
        <v>144</v>
      </c>
      <c r="E540" s="160" t="s">
        <v>1</v>
      </c>
      <c r="F540" s="161" t="s">
        <v>146</v>
      </c>
      <c r="H540" s="162">
        <v>1</v>
      </c>
      <c r="L540" s="159"/>
      <c r="M540" s="163"/>
      <c r="T540" s="164"/>
      <c r="AT540" s="160" t="s">
        <v>144</v>
      </c>
      <c r="AU540" s="160" t="s">
        <v>84</v>
      </c>
      <c r="AV540" s="14" t="s">
        <v>142</v>
      </c>
      <c r="AW540" s="14" t="s">
        <v>32</v>
      </c>
      <c r="AX540" s="14" t="s">
        <v>82</v>
      </c>
      <c r="AY540" s="160" t="s">
        <v>136</v>
      </c>
    </row>
    <row r="541" spans="2:65" s="1" customFormat="1" ht="14.4" customHeight="1">
      <c r="B541" s="134"/>
      <c r="C541" s="135" t="s">
        <v>405</v>
      </c>
      <c r="D541" s="135" t="s">
        <v>138</v>
      </c>
      <c r="E541" s="136" t="s">
        <v>672</v>
      </c>
      <c r="F541" s="137" t="s">
        <v>673</v>
      </c>
      <c r="G541" s="138" t="s">
        <v>277</v>
      </c>
      <c r="H541" s="139">
        <v>17.36</v>
      </c>
      <c r="I541" s="140"/>
      <c r="J541" s="140">
        <f>ROUND(I541*H541,2)</f>
        <v>0</v>
      </c>
      <c r="K541" s="141"/>
      <c r="L541" s="28"/>
      <c r="M541" s="142" t="s">
        <v>1</v>
      </c>
      <c r="N541" s="111" t="s">
        <v>39</v>
      </c>
      <c r="O541" s="143">
        <v>1.3169999999999999</v>
      </c>
      <c r="P541" s="143">
        <f>O541*H541</f>
        <v>22.863119999999999</v>
      </c>
      <c r="Q541" s="143">
        <v>0</v>
      </c>
      <c r="R541" s="143">
        <f>Q541*H541</f>
        <v>0</v>
      </c>
      <c r="S541" s="143">
        <v>0</v>
      </c>
      <c r="T541" s="144">
        <f>S541*H541</f>
        <v>0</v>
      </c>
      <c r="AR541" s="145" t="s">
        <v>142</v>
      </c>
      <c r="AT541" s="145" t="s">
        <v>138</v>
      </c>
      <c r="AU541" s="145" t="s">
        <v>84</v>
      </c>
      <c r="AY541" s="16" t="s">
        <v>136</v>
      </c>
      <c r="BE541" s="146">
        <f>IF(N541="základní",J541,0)</f>
        <v>0</v>
      </c>
      <c r="BF541" s="146">
        <f>IF(N541="snížená",J541,0)</f>
        <v>0</v>
      </c>
      <c r="BG541" s="146">
        <f>IF(N541="zákl. přenesená",J541,0)</f>
        <v>0</v>
      </c>
      <c r="BH541" s="146">
        <f>IF(N541="sníž. přenesená",J541,0)</f>
        <v>0</v>
      </c>
      <c r="BI541" s="146">
        <f>IF(N541="nulová",J541,0)</f>
        <v>0</v>
      </c>
      <c r="BJ541" s="16" t="s">
        <v>82</v>
      </c>
      <c r="BK541" s="146">
        <f>ROUND(I541*H541,2)</f>
        <v>0</v>
      </c>
      <c r="BL541" s="16" t="s">
        <v>142</v>
      </c>
      <c r="BM541" s="145" t="s">
        <v>1275</v>
      </c>
    </row>
    <row r="542" spans="2:65" s="12" customFormat="1">
      <c r="B542" s="147"/>
      <c r="D542" s="148" t="s">
        <v>144</v>
      </c>
      <c r="E542" s="149" t="s">
        <v>1</v>
      </c>
      <c r="F542" s="150" t="s">
        <v>1241</v>
      </c>
      <c r="H542" s="149" t="s">
        <v>1</v>
      </c>
      <c r="L542" s="147"/>
      <c r="M542" s="151"/>
      <c r="T542" s="152"/>
      <c r="AT542" s="149" t="s">
        <v>144</v>
      </c>
      <c r="AU542" s="149" t="s">
        <v>84</v>
      </c>
      <c r="AV542" s="12" t="s">
        <v>82</v>
      </c>
      <c r="AW542" s="12" t="s">
        <v>32</v>
      </c>
      <c r="AX542" s="12" t="s">
        <v>74</v>
      </c>
      <c r="AY542" s="149" t="s">
        <v>136</v>
      </c>
    </row>
    <row r="543" spans="2:65" s="13" customFormat="1">
      <c r="B543" s="153"/>
      <c r="D543" s="148" t="s">
        <v>144</v>
      </c>
      <c r="E543" s="154" t="s">
        <v>1</v>
      </c>
      <c r="F543" s="155" t="s">
        <v>1276</v>
      </c>
      <c r="H543" s="156">
        <v>3.2</v>
      </c>
      <c r="L543" s="153"/>
      <c r="M543" s="157"/>
      <c r="T543" s="158"/>
      <c r="AT543" s="154" t="s">
        <v>144</v>
      </c>
      <c r="AU543" s="154" t="s">
        <v>84</v>
      </c>
      <c r="AV543" s="13" t="s">
        <v>84</v>
      </c>
      <c r="AW543" s="13" t="s">
        <v>32</v>
      </c>
      <c r="AX543" s="13" t="s">
        <v>74</v>
      </c>
      <c r="AY543" s="154" t="s">
        <v>136</v>
      </c>
    </row>
    <row r="544" spans="2:65" s="12" customFormat="1">
      <c r="B544" s="147"/>
      <c r="D544" s="148" t="s">
        <v>144</v>
      </c>
      <c r="E544" s="149" t="s">
        <v>1</v>
      </c>
      <c r="F544" s="150" t="s">
        <v>1170</v>
      </c>
      <c r="H544" s="149" t="s">
        <v>1</v>
      </c>
      <c r="L544" s="147"/>
      <c r="M544" s="151"/>
      <c r="T544" s="152"/>
      <c r="AT544" s="149" t="s">
        <v>144</v>
      </c>
      <c r="AU544" s="149" t="s">
        <v>84</v>
      </c>
      <c r="AV544" s="12" t="s">
        <v>82</v>
      </c>
      <c r="AW544" s="12" t="s">
        <v>32</v>
      </c>
      <c r="AX544" s="12" t="s">
        <v>74</v>
      </c>
      <c r="AY544" s="149" t="s">
        <v>136</v>
      </c>
    </row>
    <row r="545" spans="2:65" s="13" customFormat="1">
      <c r="B545" s="153"/>
      <c r="D545" s="148" t="s">
        <v>144</v>
      </c>
      <c r="E545" s="154" t="s">
        <v>1</v>
      </c>
      <c r="F545" s="155" t="s">
        <v>1277</v>
      </c>
      <c r="H545" s="156">
        <v>14.16</v>
      </c>
      <c r="L545" s="153"/>
      <c r="M545" s="157"/>
      <c r="T545" s="158"/>
      <c r="AT545" s="154" t="s">
        <v>144</v>
      </c>
      <c r="AU545" s="154" t="s">
        <v>84</v>
      </c>
      <c r="AV545" s="13" t="s">
        <v>84</v>
      </c>
      <c r="AW545" s="13" t="s">
        <v>32</v>
      </c>
      <c r="AX545" s="13" t="s">
        <v>74</v>
      </c>
      <c r="AY545" s="154" t="s">
        <v>136</v>
      </c>
    </row>
    <row r="546" spans="2:65" s="14" customFormat="1">
      <c r="B546" s="159"/>
      <c r="D546" s="148" t="s">
        <v>144</v>
      </c>
      <c r="E546" s="160" t="s">
        <v>1</v>
      </c>
      <c r="F546" s="161" t="s">
        <v>146</v>
      </c>
      <c r="H546" s="162">
        <v>17.36</v>
      </c>
      <c r="L546" s="159"/>
      <c r="M546" s="163"/>
      <c r="T546" s="164"/>
      <c r="AT546" s="160" t="s">
        <v>144</v>
      </c>
      <c r="AU546" s="160" t="s">
        <v>84</v>
      </c>
      <c r="AV546" s="14" t="s">
        <v>142</v>
      </c>
      <c r="AW546" s="14" t="s">
        <v>32</v>
      </c>
      <c r="AX546" s="14" t="s">
        <v>82</v>
      </c>
      <c r="AY546" s="160" t="s">
        <v>136</v>
      </c>
    </row>
    <row r="547" spans="2:65" s="1" customFormat="1" ht="14.4" customHeight="1">
      <c r="B547" s="134"/>
      <c r="C547" s="135" t="s">
        <v>410</v>
      </c>
      <c r="D547" s="135" t="s">
        <v>138</v>
      </c>
      <c r="E547" s="136" t="s">
        <v>678</v>
      </c>
      <c r="F547" s="137" t="s">
        <v>679</v>
      </c>
      <c r="G547" s="138" t="s">
        <v>185</v>
      </c>
      <c r="H547" s="139">
        <v>3.25</v>
      </c>
      <c r="I547" s="140"/>
      <c r="J547" s="140">
        <f>ROUND(I547*H547,2)</f>
        <v>0</v>
      </c>
      <c r="K547" s="141"/>
      <c r="L547" s="28"/>
      <c r="M547" s="142" t="s">
        <v>1</v>
      </c>
      <c r="N547" s="111" t="s">
        <v>39</v>
      </c>
      <c r="O547" s="143">
        <v>0.108</v>
      </c>
      <c r="P547" s="143">
        <f>O547*H547</f>
        <v>0.35099999999999998</v>
      </c>
      <c r="Q547" s="143">
        <v>0.4</v>
      </c>
      <c r="R547" s="143">
        <f>Q547*H547</f>
        <v>1.3</v>
      </c>
      <c r="S547" s="143">
        <v>0</v>
      </c>
      <c r="T547" s="144">
        <f>S547*H547</f>
        <v>0</v>
      </c>
      <c r="AR547" s="145" t="s">
        <v>142</v>
      </c>
      <c r="AT547" s="145" t="s">
        <v>138</v>
      </c>
      <c r="AU547" s="145" t="s">
        <v>84</v>
      </c>
      <c r="AY547" s="16" t="s">
        <v>136</v>
      </c>
      <c r="BE547" s="146">
        <f>IF(N547="základní",J547,0)</f>
        <v>0</v>
      </c>
      <c r="BF547" s="146">
        <f>IF(N547="snížená",J547,0)</f>
        <v>0</v>
      </c>
      <c r="BG547" s="146">
        <f>IF(N547="zákl. přenesená",J547,0)</f>
        <v>0</v>
      </c>
      <c r="BH547" s="146">
        <f>IF(N547="sníž. přenesená",J547,0)</f>
        <v>0</v>
      </c>
      <c r="BI547" s="146">
        <f>IF(N547="nulová",J547,0)</f>
        <v>0</v>
      </c>
      <c r="BJ547" s="16" t="s">
        <v>82</v>
      </c>
      <c r="BK547" s="146">
        <f>ROUND(I547*H547,2)</f>
        <v>0</v>
      </c>
      <c r="BL547" s="16" t="s">
        <v>142</v>
      </c>
      <c r="BM547" s="145" t="s">
        <v>1278</v>
      </c>
    </row>
    <row r="548" spans="2:65" s="12" customFormat="1">
      <c r="B548" s="147"/>
      <c r="D548" s="148" t="s">
        <v>144</v>
      </c>
      <c r="E548" s="149" t="s">
        <v>1</v>
      </c>
      <c r="F548" s="150" t="s">
        <v>1241</v>
      </c>
      <c r="H548" s="149" t="s">
        <v>1</v>
      </c>
      <c r="L548" s="147"/>
      <c r="M548" s="151"/>
      <c r="T548" s="152"/>
      <c r="AT548" s="149" t="s">
        <v>144</v>
      </c>
      <c r="AU548" s="149" t="s">
        <v>84</v>
      </c>
      <c r="AV548" s="12" t="s">
        <v>82</v>
      </c>
      <c r="AW548" s="12" t="s">
        <v>32</v>
      </c>
      <c r="AX548" s="12" t="s">
        <v>74</v>
      </c>
      <c r="AY548" s="149" t="s">
        <v>136</v>
      </c>
    </row>
    <row r="549" spans="2:65" s="13" customFormat="1">
      <c r="B549" s="153"/>
      <c r="D549" s="148" t="s">
        <v>144</v>
      </c>
      <c r="E549" s="154" t="s">
        <v>1</v>
      </c>
      <c r="F549" s="155" t="s">
        <v>1274</v>
      </c>
      <c r="H549" s="156">
        <v>1</v>
      </c>
      <c r="L549" s="153"/>
      <c r="M549" s="157"/>
      <c r="T549" s="158"/>
      <c r="AT549" s="154" t="s">
        <v>144</v>
      </c>
      <c r="AU549" s="154" t="s">
        <v>84</v>
      </c>
      <c r="AV549" s="13" t="s">
        <v>84</v>
      </c>
      <c r="AW549" s="13" t="s">
        <v>32</v>
      </c>
      <c r="AX549" s="13" t="s">
        <v>74</v>
      </c>
      <c r="AY549" s="154" t="s">
        <v>136</v>
      </c>
    </row>
    <row r="550" spans="2:65" s="12" customFormat="1">
      <c r="B550" s="147"/>
      <c r="D550" s="148" t="s">
        <v>144</v>
      </c>
      <c r="E550" s="149" t="s">
        <v>1</v>
      </c>
      <c r="F550" s="150" t="s">
        <v>1103</v>
      </c>
      <c r="H550" s="149" t="s">
        <v>1</v>
      </c>
      <c r="L550" s="147"/>
      <c r="M550" s="151"/>
      <c r="T550" s="152"/>
      <c r="AT550" s="149" t="s">
        <v>144</v>
      </c>
      <c r="AU550" s="149" t="s">
        <v>84</v>
      </c>
      <c r="AV550" s="12" t="s">
        <v>82</v>
      </c>
      <c r="AW550" s="12" t="s">
        <v>32</v>
      </c>
      <c r="AX550" s="12" t="s">
        <v>74</v>
      </c>
      <c r="AY550" s="149" t="s">
        <v>136</v>
      </c>
    </row>
    <row r="551" spans="2:65" s="13" customFormat="1">
      <c r="B551" s="153"/>
      <c r="D551" s="148" t="s">
        <v>144</v>
      </c>
      <c r="E551" s="154" t="s">
        <v>1</v>
      </c>
      <c r="F551" s="155" t="s">
        <v>1270</v>
      </c>
      <c r="H551" s="156">
        <v>2.25</v>
      </c>
      <c r="L551" s="153"/>
      <c r="M551" s="157"/>
      <c r="T551" s="158"/>
      <c r="AT551" s="154" t="s">
        <v>144</v>
      </c>
      <c r="AU551" s="154" t="s">
        <v>84</v>
      </c>
      <c r="AV551" s="13" t="s">
        <v>84</v>
      </c>
      <c r="AW551" s="13" t="s">
        <v>32</v>
      </c>
      <c r="AX551" s="13" t="s">
        <v>74</v>
      </c>
      <c r="AY551" s="154" t="s">
        <v>136</v>
      </c>
    </row>
    <row r="552" spans="2:65" s="14" customFormat="1">
      <c r="B552" s="159"/>
      <c r="D552" s="148" t="s">
        <v>144</v>
      </c>
      <c r="E552" s="160" t="s">
        <v>1</v>
      </c>
      <c r="F552" s="161" t="s">
        <v>146</v>
      </c>
      <c r="H552" s="162">
        <v>3.25</v>
      </c>
      <c r="L552" s="159"/>
      <c r="M552" s="163"/>
      <c r="T552" s="164"/>
      <c r="AT552" s="160" t="s">
        <v>144</v>
      </c>
      <c r="AU552" s="160" t="s">
        <v>84</v>
      </c>
      <c r="AV552" s="14" t="s">
        <v>142</v>
      </c>
      <c r="AW552" s="14" t="s">
        <v>32</v>
      </c>
      <c r="AX552" s="14" t="s">
        <v>82</v>
      </c>
      <c r="AY552" s="160" t="s">
        <v>136</v>
      </c>
    </row>
    <row r="553" spans="2:65" s="1" customFormat="1" ht="19.75" customHeight="1">
      <c r="B553" s="134"/>
      <c r="C553" s="135" t="s">
        <v>415</v>
      </c>
      <c r="D553" s="135" t="s">
        <v>138</v>
      </c>
      <c r="E553" s="136" t="s">
        <v>696</v>
      </c>
      <c r="F553" s="137" t="s">
        <v>697</v>
      </c>
      <c r="G553" s="138" t="s">
        <v>185</v>
      </c>
      <c r="H553" s="139">
        <v>0.6</v>
      </c>
      <c r="I553" s="140"/>
      <c r="J553" s="140">
        <f>ROUND(I553*H553,2)</f>
        <v>0</v>
      </c>
      <c r="K553" s="141"/>
      <c r="L553" s="28"/>
      <c r="M553" s="142" t="s">
        <v>1</v>
      </c>
      <c r="N553" s="111" t="s">
        <v>39</v>
      </c>
      <c r="O553" s="143">
        <v>0.89800000000000002</v>
      </c>
      <c r="P553" s="143">
        <f>O553*H553</f>
        <v>0.53879999999999995</v>
      </c>
      <c r="Q553" s="143">
        <v>7.8799999999999999E-3</v>
      </c>
      <c r="R553" s="143">
        <f>Q553*H553</f>
        <v>4.7279999999999996E-3</v>
      </c>
      <c r="S553" s="143">
        <v>0</v>
      </c>
      <c r="T553" s="144">
        <f>S553*H553</f>
        <v>0</v>
      </c>
      <c r="AR553" s="145" t="s">
        <v>142</v>
      </c>
      <c r="AT553" s="145" t="s">
        <v>138</v>
      </c>
      <c r="AU553" s="145" t="s">
        <v>84</v>
      </c>
      <c r="AY553" s="16" t="s">
        <v>136</v>
      </c>
      <c r="BE553" s="146">
        <f>IF(N553="základní",J553,0)</f>
        <v>0</v>
      </c>
      <c r="BF553" s="146">
        <f>IF(N553="snížená",J553,0)</f>
        <v>0</v>
      </c>
      <c r="BG553" s="146">
        <f>IF(N553="zákl. přenesená",J553,0)</f>
        <v>0</v>
      </c>
      <c r="BH553" s="146">
        <f>IF(N553="sníž. přenesená",J553,0)</f>
        <v>0</v>
      </c>
      <c r="BI553" s="146">
        <f>IF(N553="nulová",J553,0)</f>
        <v>0</v>
      </c>
      <c r="BJ553" s="16" t="s">
        <v>82</v>
      </c>
      <c r="BK553" s="146">
        <f>ROUND(I553*H553,2)</f>
        <v>0</v>
      </c>
      <c r="BL553" s="16" t="s">
        <v>142</v>
      </c>
      <c r="BM553" s="145" t="s">
        <v>1279</v>
      </c>
    </row>
    <row r="554" spans="2:65" s="12" customFormat="1">
      <c r="B554" s="147"/>
      <c r="D554" s="148" t="s">
        <v>144</v>
      </c>
      <c r="E554" s="149" t="s">
        <v>1</v>
      </c>
      <c r="F554" s="150" t="s">
        <v>1103</v>
      </c>
      <c r="H554" s="149" t="s">
        <v>1</v>
      </c>
      <c r="L554" s="147"/>
      <c r="M554" s="151"/>
      <c r="T554" s="152"/>
      <c r="AT554" s="149" t="s">
        <v>144</v>
      </c>
      <c r="AU554" s="149" t="s">
        <v>84</v>
      </c>
      <c r="AV554" s="12" t="s">
        <v>82</v>
      </c>
      <c r="AW554" s="12" t="s">
        <v>32</v>
      </c>
      <c r="AX554" s="12" t="s">
        <v>74</v>
      </c>
      <c r="AY554" s="149" t="s">
        <v>136</v>
      </c>
    </row>
    <row r="555" spans="2:65" s="13" customFormat="1">
      <c r="B555" s="153"/>
      <c r="D555" s="148" t="s">
        <v>144</v>
      </c>
      <c r="E555" s="154" t="s">
        <v>1</v>
      </c>
      <c r="F555" s="155" t="s">
        <v>1280</v>
      </c>
      <c r="H555" s="156">
        <v>0.60000000000000009</v>
      </c>
      <c r="L555" s="153"/>
      <c r="M555" s="157"/>
      <c r="T555" s="158"/>
      <c r="AT555" s="154" t="s">
        <v>144</v>
      </c>
      <c r="AU555" s="154" t="s">
        <v>84</v>
      </c>
      <c r="AV555" s="13" t="s">
        <v>84</v>
      </c>
      <c r="AW555" s="13" t="s">
        <v>32</v>
      </c>
      <c r="AX555" s="13" t="s">
        <v>74</v>
      </c>
      <c r="AY555" s="154" t="s">
        <v>136</v>
      </c>
    </row>
    <row r="556" spans="2:65" s="14" customFormat="1">
      <c r="B556" s="159"/>
      <c r="D556" s="148" t="s">
        <v>144</v>
      </c>
      <c r="E556" s="160" t="s">
        <v>1</v>
      </c>
      <c r="F556" s="161" t="s">
        <v>146</v>
      </c>
      <c r="H556" s="162">
        <v>0.60000000000000009</v>
      </c>
      <c r="L556" s="159"/>
      <c r="M556" s="163"/>
      <c r="T556" s="164"/>
      <c r="AT556" s="160" t="s">
        <v>144</v>
      </c>
      <c r="AU556" s="160" t="s">
        <v>84</v>
      </c>
      <c r="AV556" s="14" t="s">
        <v>142</v>
      </c>
      <c r="AW556" s="14" t="s">
        <v>32</v>
      </c>
      <c r="AX556" s="14" t="s">
        <v>82</v>
      </c>
      <c r="AY556" s="160" t="s">
        <v>136</v>
      </c>
    </row>
    <row r="557" spans="2:65" s="1" customFormat="1" ht="19.75" customHeight="1">
      <c r="B557" s="134"/>
      <c r="C557" s="135" t="s">
        <v>419</v>
      </c>
      <c r="D557" s="135" t="s">
        <v>138</v>
      </c>
      <c r="E557" s="136" t="s">
        <v>704</v>
      </c>
      <c r="F557" s="137" t="s">
        <v>705</v>
      </c>
      <c r="G557" s="138" t="s">
        <v>185</v>
      </c>
      <c r="H557" s="139">
        <v>0.6</v>
      </c>
      <c r="I557" s="140"/>
      <c r="J557" s="140">
        <f>ROUND(I557*H557,2)</f>
        <v>0</v>
      </c>
      <c r="K557" s="141"/>
      <c r="L557" s="28"/>
      <c r="M557" s="142" t="s">
        <v>1</v>
      </c>
      <c r="N557" s="111" t="s">
        <v>39</v>
      </c>
      <c r="O557" s="143">
        <v>0.32200000000000001</v>
      </c>
      <c r="P557" s="143">
        <f>O557*H557</f>
        <v>0.19320000000000001</v>
      </c>
      <c r="Q557" s="143">
        <v>0</v>
      </c>
      <c r="R557" s="143">
        <f>Q557*H557</f>
        <v>0</v>
      </c>
      <c r="S557" s="143">
        <v>0</v>
      </c>
      <c r="T557" s="144">
        <f>S557*H557</f>
        <v>0</v>
      </c>
      <c r="AR557" s="145" t="s">
        <v>142</v>
      </c>
      <c r="AT557" s="145" t="s">
        <v>138</v>
      </c>
      <c r="AU557" s="145" t="s">
        <v>84</v>
      </c>
      <c r="AY557" s="16" t="s">
        <v>136</v>
      </c>
      <c r="BE557" s="146">
        <f>IF(N557="základní",J557,0)</f>
        <v>0</v>
      </c>
      <c r="BF557" s="146">
        <f>IF(N557="snížená",J557,0)</f>
        <v>0</v>
      </c>
      <c r="BG557" s="146">
        <f>IF(N557="zákl. přenesená",J557,0)</f>
        <v>0</v>
      </c>
      <c r="BH557" s="146">
        <f>IF(N557="sníž. přenesená",J557,0)</f>
        <v>0</v>
      </c>
      <c r="BI557" s="146">
        <f>IF(N557="nulová",J557,0)</f>
        <v>0</v>
      </c>
      <c r="BJ557" s="16" t="s">
        <v>82</v>
      </c>
      <c r="BK557" s="146">
        <f>ROUND(I557*H557,2)</f>
        <v>0</v>
      </c>
      <c r="BL557" s="16" t="s">
        <v>142</v>
      </c>
      <c r="BM557" s="145" t="s">
        <v>1281</v>
      </c>
    </row>
    <row r="558" spans="2:65" s="12" customFormat="1">
      <c r="B558" s="147"/>
      <c r="D558" s="148" t="s">
        <v>144</v>
      </c>
      <c r="E558" s="149" t="s">
        <v>1</v>
      </c>
      <c r="F558" s="150" t="s">
        <v>1103</v>
      </c>
      <c r="H558" s="149" t="s">
        <v>1</v>
      </c>
      <c r="L558" s="147"/>
      <c r="M558" s="151"/>
      <c r="T558" s="152"/>
      <c r="AT558" s="149" t="s">
        <v>144</v>
      </c>
      <c r="AU558" s="149" t="s">
        <v>84</v>
      </c>
      <c r="AV558" s="12" t="s">
        <v>82</v>
      </c>
      <c r="AW558" s="12" t="s">
        <v>32</v>
      </c>
      <c r="AX558" s="12" t="s">
        <v>74</v>
      </c>
      <c r="AY558" s="149" t="s">
        <v>136</v>
      </c>
    </row>
    <row r="559" spans="2:65" s="13" customFormat="1">
      <c r="B559" s="153"/>
      <c r="D559" s="148" t="s">
        <v>144</v>
      </c>
      <c r="E559" s="154" t="s">
        <v>1</v>
      </c>
      <c r="F559" s="155" t="s">
        <v>1280</v>
      </c>
      <c r="H559" s="156">
        <v>0.60000000000000009</v>
      </c>
      <c r="L559" s="153"/>
      <c r="M559" s="157"/>
      <c r="T559" s="158"/>
      <c r="AT559" s="154" t="s">
        <v>144</v>
      </c>
      <c r="AU559" s="154" t="s">
        <v>84</v>
      </c>
      <c r="AV559" s="13" t="s">
        <v>84</v>
      </c>
      <c r="AW559" s="13" t="s">
        <v>32</v>
      </c>
      <c r="AX559" s="13" t="s">
        <v>74</v>
      </c>
      <c r="AY559" s="154" t="s">
        <v>136</v>
      </c>
    </row>
    <row r="560" spans="2:65" s="14" customFormat="1">
      <c r="B560" s="159"/>
      <c r="D560" s="148" t="s">
        <v>144</v>
      </c>
      <c r="E560" s="160" t="s">
        <v>1</v>
      </c>
      <c r="F560" s="161" t="s">
        <v>146</v>
      </c>
      <c r="H560" s="162">
        <v>0.60000000000000009</v>
      </c>
      <c r="L560" s="159"/>
      <c r="M560" s="163"/>
      <c r="T560" s="164"/>
      <c r="AT560" s="160" t="s">
        <v>144</v>
      </c>
      <c r="AU560" s="160" t="s">
        <v>84</v>
      </c>
      <c r="AV560" s="14" t="s">
        <v>142</v>
      </c>
      <c r="AW560" s="14" t="s">
        <v>32</v>
      </c>
      <c r="AX560" s="14" t="s">
        <v>82</v>
      </c>
      <c r="AY560" s="160" t="s">
        <v>136</v>
      </c>
    </row>
    <row r="561" spans="2:65" s="1" customFormat="1" ht="14.4" customHeight="1">
      <c r="B561" s="134"/>
      <c r="C561" s="135" t="s">
        <v>423</v>
      </c>
      <c r="D561" s="135" t="s">
        <v>138</v>
      </c>
      <c r="E561" s="136" t="s">
        <v>731</v>
      </c>
      <c r="F561" s="137" t="s">
        <v>732</v>
      </c>
      <c r="G561" s="138" t="s">
        <v>208</v>
      </c>
      <c r="H561" s="139">
        <v>150</v>
      </c>
      <c r="I561" s="140"/>
      <c r="J561" s="140">
        <f>ROUND(I561*H561,2)</f>
        <v>0</v>
      </c>
      <c r="K561" s="141"/>
      <c r="L561" s="28"/>
      <c r="M561" s="142" t="s">
        <v>1</v>
      </c>
      <c r="N561" s="111" t="s">
        <v>39</v>
      </c>
      <c r="O561" s="143">
        <v>0</v>
      </c>
      <c r="P561" s="143">
        <f>O561*H561</f>
        <v>0</v>
      </c>
      <c r="Q561" s="143">
        <v>0</v>
      </c>
      <c r="R561" s="143">
        <f>Q561*H561</f>
        <v>0</v>
      </c>
      <c r="S561" s="143">
        <v>0</v>
      </c>
      <c r="T561" s="144">
        <f>S561*H561</f>
        <v>0</v>
      </c>
      <c r="AR561" s="145" t="s">
        <v>142</v>
      </c>
      <c r="AT561" s="145" t="s">
        <v>138</v>
      </c>
      <c r="AU561" s="145" t="s">
        <v>84</v>
      </c>
      <c r="AY561" s="16" t="s">
        <v>136</v>
      </c>
      <c r="BE561" s="146">
        <f>IF(N561="základní",J561,0)</f>
        <v>0</v>
      </c>
      <c r="BF561" s="146">
        <f>IF(N561="snížená",J561,0)</f>
        <v>0</v>
      </c>
      <c r="BG561" s="146">
        <f>IF(N561="zákl. přenesená",J561,0)</f>
        <v>0</v>
      </c>
      <c r="BH561" s="146">
        <f>IF(N561="sníž. přenesená",J561,0)</f>
        <v>0</v>
      </c>
      <c r="BI561" s="146">
        <f>IF(N561="nulová",J561,0)</f>
        <v>0</v>
      </c>
      <c r="BJ561" s="16" t="s">
        <v>82</v>
      </c>
      <c r="BK561" s="146">
        <f>ROUND(I561*H561,2)</f>
        <v>0</v>
      </c>
      <c r="BL561" s="16" t="s">
        <v>142</v>
      </c>
      <c r="BM561" s="145" t="s">
        <v>1282</v>
      </c>
    </row>
    <row r="562" spans="2:65" s="12" customFormat="1">
      <c r="B562" s="147"/>
      <c r="D562" s="148" t="s">
        <v>144</v>
      </c>
      <c r="E562" s="149" t="s">
        <v>1</v>
      </c>
      <c r="F562" s="150" t="s">
        <v>1241</v>
      </c>
      <c r="H562" s="149" t="s">
        <v>1</v>
      </c>
      <c r="L562" s="147"/>
      <c r="M562" s="151"/>
      <c r="T562" s="152"/>
      <c r="AT562" s="149" t="s">
        <v>144</v>
      </c>
      <c r="AU562" s="149" t="s">
        <v>84</v>
      </c>
      <c r="AV562" s="12" t="s">
        <v>82</v>
      </c>
      <c r="AW562" s="12" t="s">
        <v>32</v>
      </c>
      <c r="AX562" s="12" t="s">
        <v>74</v>
      </c>
      <c r="AY562" s="149" t="s">
        <v>136</v>
      </c>
    </row>
    <row r="563" spans="2:65" s="13" customFormat="1">
      <c r="B563" s="153"/>
      <c r="D563" s="148" t="s">
        <v>144</v>
      </c>
      <c r="E563" s="154" t="s">
        <v>1</v>
      </c>
      <c r="F563" s="155" t="s">
        <v>343</v>
      </c>
      <c r="H563" s="156">
        <v>32</v>
      </c>
      <c r="L563" s="153"/>
      <c r="M563" s="157"/>
      <c r="T563" s="158"/>
      <c r="AT563" s="154" t="s">
        <v>144</v>
      </c>
      <c r="AU563" s="154" t="s">
        <v>84</v>
      </c>
      <c r="AV563" s="13" t="s">
        <v>84</v>
      </c>
      <c r="AW563" s="13" t="s">
        <v>32</v>
      </c>
      <c r="AX563" s="13" t="s">
        <v>74</v>
      </c>
      <c r="AY563" s="154" t="s">
        <v>136</v>
      </c>
    </row>
    <row r="564" spans="2:65" s="12" customFormat="1">
      <c r="B564" s="147"/>
      <c r="D564" s="148" t="s">
        <v>144</v>
      </c>
      <c r="E564" s="149" t="s">
        <v>1</v>
      </c>
      <c r="F564" s="150" t="s">
        <v>1170</v>
      </c>
      <c r="H564" s="149" t="s">
        <v>1</v>
      </c>
      <c r="L564" s="147"/>
      <c r="M564" s="151"/>
      <c r="T564" s="152"/>
      <c r="AT564" s="149" t="s">
        <v>144</v>
      </c>
      <c r="AU564" s="149" t="s">
        <v>84</v>
      </c>
      <c r="AV564" s="12" t="s">
        <v>82</v>
      </c>
      <c r="AW564" s="12" t="s">
        <v>32</v>
      </c>
      <c r="AX564" s="12" t="s">
        <v>74</v>
      </c>
      <c r="AY564" s="149" t="s">
        <v>136</v>
      </c>
    </row>
    <row r="565" spans="2:65" s="13" customFormat="1">
      <c r="B565" s="153"/>
      <c r="D565" s="148" t="s">
        <v>144</v>
      </c>
      <c r="E565" s="154" t="s">
        <v>1</v>
      </c>
      <c r="F565" s="155" t="s">
        <v>811</v>
      </c>
      <c r="H565" s="156">
        <v>118</v>
      </c>
      <c r="L565" s="153"/>
      <c r="M565" s="157"/>
      <c r="T565" s="158"/>
      <c r="AT565" s="154" t="s">
        <v>144</v>
      </c>
      <c r="AU565" s="154" t="s">
        <v>84</v>
      </c>
      <c r="AV565" s="13" t="s">
        <v>84</v>
      </c>
      <c r="AW565" s="13" t="s">
        <v>32</v>
      </c>
      <c r="AX565" s="13" t="s">
        <v>74</v>
      </c>
      <c r="AY565" s="154" t="s">
        <v>136</v>
      </c>
    </row>
    <row r="566" spans="2:65" s="14" customFormat="1">
      <c r="B566" s="159"/>
      <c r="D566" s="148" t="s">
        <v>144</v>
      </c>
      <c r="E566" s="160" t="s">
        <v>1</v>
      </c>
      <c r="F566" s="161" t="s">
        <v>146</v>
      </c>
      <c r="H566" s="162">
        <v>150</v>
      </c>
      <c r="L566" s="159"/>
      <c r="M566" s="163"/>
      <c r="T566" s="164"/>
      <c r="AT566" s="160" t="s">
        <v>144</v>
      </c>
      <c r="AU566" s="160" t="s">
        <v>84</v>
      </c>
      <c r="AV566" s="14" t="s">
        <v>142</v>
      </c>
      <c r="AW566" s="14" t="s">
        <v>32</v>
      </c>
      <c r="AX566" s="14" t="s">
        <v>82</v>
      </c>
      <c r="AY566" s="160" t="s">
        <v>136</v>
      </c>
    </row>
    <row r="567" spans="2:65" s="11" customFormat="1" ht="22.75" customHeight="1">
      <c r="B567" s="123"/>
      <c r="D567" s="124" t="s">
        <v>73</v>
      </c>
      <c r="E567" s="132" t="s">
        <v>158</v>
      </c>
      <c r="F567" s="132" t="s">
        <v>738</v>
      </c>
      <c r="J567" s="133">
        <f>BK567</f>
        <v>0</v>
      </c>
      <c r="L567" s="123"/>
      <c r="M567" s="127"/>
      <c r="P567" s="128">
        <f>SUM(P568:P633)</f>
        <v>48.22345</v>
      </c>
      <c r="R567" s="128">
        <f>SUM(R568:R633)</f>
        <v>5.9097600000000003</v>
      </c>
      <c r="T567" s="129">
        <f>SUM(T568:T633)</f>
        <v>0</v>
      </c>
      <c r="AR567" s="124" t="s">
        <v>82</v>
      </c>
      <c r="AT567" s="130" t="s">
        <v>73</v>
      </c>
      <c r="AU567" s="130" t="s">
        <v>82</v>
      </c>
      <c r="AY567" s="124" t="s">
        <v>136</v>
      </c>
      <c r="BK567" s="131">
        <f>SUM(BK568:BK633)</f>
        <v>0</v>
      </c>
    </row>
    <row r="568" spans="2:65" s="1" customFormat="1" ht="14.4" customHeight="1">
      <c r="B568" s="134"/>
      <c r="C568" s="135" t="s">
        <v>427</v>
      </c>
      <c r="D568" s="135" t="s">
        <v>138</v>
      </c>
      <c r="E568" s="136" t="s">
        <v>1283</v>
      </c>
      <c r="F568" s="137" t="s">
        <v>1284</v>
      </c>
      <c r="G568" s="138" t="s">
        <v>185</v>
      </c>
      <c r="H568" s="139">
        <v>31.8</v>
      </c>
      <c r="I568" s="140"/>
      <c r="J568" s="140">
        <f>ROUND(I568*H568,2)</f>
        <v>0</v>
      </c>
      <c r="K568" s="141"/>
      <c r="L568" s="28"/>
      <c r="M568" s="142" t="s">
        <v>1</v>
      </c>
      <c r="N568" s="111" t="s">
        <v>39</v>
      </c>
      <c r="O568" s="143">
        <v>8.6999999999999994E-2</v>
      </c>
      <c r="P568" s="143">
        <f>O568*H568</f>
        <v>2.7665999999999999</v>
      </c>
      <c r="Q568" s="143">
        <v>0</v>
      </c>
      <c r="R568" s="143">
        <f>Q568*H568</f>
        <v>0</v>
      </c>
      <c r="S568" s="143">
        <v>0</v>
      </c>
      <c r="T568" s="144">
        <f>S568*H568</f>
        <v>0</v>
      </c>
      <c r="AR568" s="145" t="s">
        <v>142</v>
      </c>
      <c r="AT568" s="145" t="s">
        <v>138</v>
      </c>
      <c r="AU568" s="145" t="s">
        <v>84</v>
      </c>
      <c r="AY568" s="16" t="s">
        <v>136</v>
      </c>
      <c r="BE568" s="146">
        <f>IF(N568="základní",J568,0)</f>
        <v>0</v>
      </c>
      <c r="BF568" s="146">
        <f>IF(N568="snížená",J568,0)</f>
        <v>0</v>
      </c>
      <c r="BG568" s="146">
        <f>IF(N568="zákl. přenesená",J568,0)</f>
        <v>0</v>
      </c>
      <c r="BH568" s="146">
        <f>IF(N568="sníž. přenesená",J568,0)</f>
        <v>0</v>
      </c>
      <c r="BI568" s="146">
        <f>IF(N568="nulová",J568,0)</f>
        <v>0</v>
      </c>
      <c r="BJ568" s="16" t="s">
        <v>82</v>
      </c>
      <c r="BK568" s="146">
        <f>ROUND(I568*H568,2)</f>
        <v>0</v>
      </c>
      <c r="BL568" s="16" t="s">
        <v>142</v>
      </c>
      <c r="BM568" s="145" t="s">
        <v>1285</v>
      </c>
    </row>
    <row r="569" spans="2:65" s="12" customFormat="1">
      <c r="B569" s="147"/>
      <c r="D569" s="148" t="s">
        <v>144</v>
      </c>
      <c r="E569" s="149" t="s">
        <v>1</v>
      </c>
      <c r="F569" s="150" t="s">
        <v>1020</v>
      </c>
      <c r="H569" s="149" t="s">
        <v>1</v>
      </c>
      <c r="L569" s="147"/>
      <c r="M569" s="151"/>
      <c r="T569" s="152"/>
      <c r="AT569" s="149" t="s">
        <v>144</v>
      </c>
      <c r="AU569" s="149" t="s">
        <v>84</v>
      </c>
      <c r="AV569" s="12" t="s">
        <v>82</v>
      </c>
      <c r="AW569" s="12" t="s">
        <v>32</v>
      </c>
      <c r="AX569" s="12" t="s">
        <v>74</v>
      </c>
      <c r="AY569" s="149" t="s">
        <v>136</v>
      </c>
    </row>
    <row r="570" spans="2:65" s="12" customFormat="1">
      <c r="B570" s="147"/>
      <c r="D570" s="148" t="s">
        <v>144</v>
      </c>
      <c r="E570" s="149" t="s">
        <v>1</v>
      </c>
      <c r="F570" s="150" t="s">
        <v>743</v>
      </c>
      <c r="H570" s="149" t="s">
        <v>1</v>
      </c>
      <c r="L570" s="147"/>
      <c r="M570" s="151"/>
      <c r="T570" s="152"/>
      <c r="AT570" s="149" t="s">
        <v>144</v>
      </c>
      <c r="AU570" s="149" t="s">
        <v>84</v>
      </c>
      <c r="AV570" s="12" t="s">
        <v>82</v>
      </c>
      <c r="AW570" s="12" t="s">
        <v>32</v>
      </c>
      <c r="AX570" s="12" t="s">
        <v>74</v>
      </c>
      <c r="AY570" s="149" t="s">
        <v>136</v>
      </c>
    </row>
    <row r="571" spans="2:65" s="12" customFormat="1">
      <c r="B571" s="147"/>
      <c r="D571" s="148" t="s">
        <v>144</v>
      </c>
      <c r="E571" s="149" t="s">
        <v>1</v>
      </c>
      <c r="F571" s="150" t="s">
        <v>190</v>
      </c>
      <c r="H571" s="149" t="s">
        <v>1</v>
      </c>
      <c r="L571" s="147"/>
      <c r="M571" s="151"/>
      <c r="T571" s="152"/>
      <c r="AT571" s="149" t="s">
        <v>144</v>
      </c>
      <c r="AU571" s="149" t="s">
        <v>84</v>
      </c>
      <c r="AV571" s="12" t="s">
        <v>82</v>
      </c>
      <c r="AW571" s="12" t="s">
        <v>32</v>
      </c>
      <c r="AX571" s="12" t="s">
        <v>74</v>
      </c>
      <c r="AY571" s="149" t="s">
        <v>136</v>
      </c>
    </row>
    <row r="572" spans="2:65" s="13" customFormat="1">
      <c r="B572" s="153"/>
      <c r="D572" s="148" t="s">
        <v>144</v>
      </c>
      <c r="E572" s="154" t="s">
        <v>1</v>
      </c>
      <c r="F572" s="155" t="s">
        <v>1100</v>
      </c>
      <c r="H572" s="156">
        <v>28.799999999999997</v>
      </c>
      <c r="L572" s="153"/>
      <c r="M572" s="157"/>
      <c r="T572" s="158"/>
      <c r="AT572" s="154" t="s">
        <v>144</v>
      </c>
      <c r="AU572" s="154" t="s">
        <v>84</v>
      </c>
      <c r="AV572" s="13" t="s">
        <v>84</v>
      </c>
      <c r="AW572" s="13" t="s">
        <v>32</v>
      </c>
      <c r="AX572" s="13" t="s">
        <v>74</v>
      </c>
      <c r="AY572" s="154" t="s">
        <v>136</v>
      </c>
    </row>
    <row r="573" spans="2:65" s="13" customFormat="1">
      <c r="B573" s="153"/>
      <c r="D573" s="148" t="s">
        <v>144</v>
      </c>
      <c r="E573" s="154" t="s">
        <v>1</v>
      </c>
      <c r="F573" s="155" t="s">
        <v>1101</v>
      </c>
      <c r="H573" s="156">
        <v>3</v>
      </c>
      <c r="L573" s="153"/>
      <c r="M573" s="157"/>
      <c r="T573" s="158"/>
      <c r="AT573" s="154" t="s">
        <v>144</v>
      </c>
      <c r="AU573" s="154" t="s">
        <v>84</v>
      </c>
      <c r="AV573" s="13" t="s">
        <v>84</v>
      </c>
      <c r="AW573" s="13" t="s">
        <v>32</v>
      </c>
      <c r="AX573" s="13" t="s">
        <v>74</v>
      </c>
      <c r="AY573" s="154" t="s">
        <v>136</v>
      </c>
    </row>
    <row r="574" spans="2:65" s="14" customFormat="1">
      <c r="B574" s="159"/>
      <c r="D574" s="148" t="s">
        <v>144</v>
      </c>
      <c r="E574" s="160" t="s">
        <v>1</v>
      </c>
      <c r="F574" s="161" t="s">
        <v>146</v>
      </c>
      <c r="H574" s="162">
        <v>31.799999999999997</v>
      </c>
      <c r="L574" s="159"/>
      <c r="M574" s="163"/>
      <c r="T574" s="164"/>
      <c r="AT574" s="160" t="s">
        <v>144</v>
      </c>
      <c r="AU574" s="160" t="s">
        <v>84</v>
      </c>
      <c r="AV574" s="14" t="s">
        <v>142</v>
      </c>
      <c r="AW574" s="14" t="s">
        <v>32</v>
      </c>
      <c r="AX574" s="14" t="s">
        <v>82</v>
      </c>
      <c r="AY574" s="160" t="s">
        <v>136</v>
      </c>
    </row>
    <row r="575" spans="2:65" s="1" customFormat="1" ht="14.4" customHeight="1">
      <c r="B575" s="134"/>
      <c r="C575" s="135" t="s">
        <v>431</v>
      </c>
      <c r="D575" s="135" t="s">
        <v>138</v>
      </c>
      <c r="E575" s="136" t="s">
        <v>1286</v>
      </c>
      <c r="F575" s="137" t="s">
        <v>1287</v>
      </c>
      <c r="G575" s="138" t="s">
        <v>185</v>
      </c>
      <c r="H575" s="139">
        <v>25.6</v>
      </c>
      <c r="I575" s="140"/>
      <c r="J575" s="140">
        <f>ROUND(I575*H575,2)</f>
        <v>0</v>
      </c>
      <c r="K575" s="141"/>
      <c r="L575" s="28"/>
      <c r="M575" s="142" t="s">
        <v>1</v>
      </c>
      <c r="N575" s="111" t="s">
        <v>39</v>
      </c>
      <c r="O575" s="143">
        <v>0.152</v>
      </c>
      <c r="P575" s="143">
        <f>O575*H575</f>
        <v>3.8912</v>
      </c>
      <c r="Q575" s="143">
        <v>0</v>
      </c>
      <c r="R575" s="143">
        <f>Q575*H575</f>
        <v>0</v>
      </c>
      <c r="S575" s="143">
        <v>0</v>
      </c>
      <c r="T575" s="144">
        <f>S575*H575</f>
        <v>0</v>
      </c>
      <c r="AR575" s="145" t="s">
        <v>142</v>
      </c>
      <c r="AT575" s="145" t="s">
        <v>138</v>
      </c>
      <c r="AU575" s="145" t="s">
        <v>84</v>
      </c>
      <c r="AY575" s="16" t="s">
        <v>136</v>
      </c>
      <c r="BE575" s="146">
        <f>IF(N575="základní",J575,0)</f>
        <v>0</v>
      </c>
      <c r="BF575" s="146">
        <f>IF(N575="snížená",J575,0)</f>
        <v>0</v>
      </c>
      <c r="BG575" s="146">
        <f>IF(N575="zákl. přenesená",J575,0)</f>
        <v>0</v>
      </c>
      <c r="BH575" s="146">
        <f>IF(N575="sníž. přenesená",J575,0)</f>
        <v>0</v>
      </c>
      <c r="BI575" s="146">
        <f>IF(N575="nulová",J575,0)</f>
        <v>0</v>
      </c>
      <c r="BJ575" s="16" t="s">
        <v>82</v>
      </c>
      <c r="BK575" s="146">
        <f>ROUND(I575*H575,2)</f>
        <v>0</v>
      </c>
      <c r="BL575" s="16" t="s">
        <v>142</v>
      </c>
      <c r="BM575" s="145" t="s">
        <v>1288</v>
      </c>
    </row>
    <row r="576" spans="2:65" s="12" customFormat="1">
      <c r="B576" s="147"/>
      <c r="D576" s="148" t="s">
        <v>144</v>
      </c>
      <c r="E576" s="149" t="s">
        <v>1</v>
      </c>
      <c r="F576" s="150" t="s">
        <v>1020</v>
      </c>
      <c r="H576" s="149" t="s">
        <v>1</v>
      </c>
      <c r="L576" s="147"/>
      <c r="M576" s="151"/>
      <c r="T576" s="152"/>
      <c r="AT576" s="149" t="s">
        <v>144</v>
      </c>
      <c r="AU576" s="149" t="s">
        <v>84</v>
      </c>
      <c r="AV576" s="12" t="s">
        <v>82</v>
      </c>
      <c r="AW576" s="12" t="s">
        <v>32</v>
      </c>
      <c r="AX576" s="12" t="s">
        <v>74</v>
      </c>
      <c r="AY576" s="149" t="s">
        <v>136</v>
      </c>
    </row>
    <row r="577" spans="2:65" s="12" customFormat="1">
      <c r="B577" s="147"/>
      <c r="D577" s="148" t="s">
        <v>144</v>
      </c>
      <c r="E577" s="149" t="s">
        <v>1</v>
      </c>
      <c r="F577" s="150" t="s">
        <v>748</v>
      </c>
      <c r="H577" s="149" t="s">
        <v>1</v>
      </c>
      <c r="L577" s="147"/>
      <c r="M577" s="151"/>
      <c r="T577" s="152"/>
      <c r="AT577" s="149" t="s">
        <v>144</v>
      </c>
      <c r="AU577" s="149" t="s">
        <v>84</v>
      </c>
      <c r="AV577" s="12" t="s">
        <v>82</v>
      </c>
      <c r="AW577" s="12" t="s">
        <v>32</v>
      </c>
      <c r="AX577" s="12" t="s">
        <v>74</v>
      </c>
      <c r="AY577" s="149" t="s">
        <v>136</v>
      </c>
    </row>
    <row r="578" spans="2:65" s="12" customFormat="1">
      <c r="B578" s="147"/>
      <c r="D578" s="148" t="s">
        <v>144</v>
      </c>
      <c r="E578" s="149" t="s">
        <v>1</v>
      </c>
      <c r="F578" s="150" t="s">
        <v>190</v>
      </c>
      <c r="H578" s="149" t="s">
        <v>1</v>
      </c>
      <c r="L578" s="147"/>
      <c r="M578" s="151"/>
      <c r="T578" s="152"/>
      <c r="AT578" s="149" t="s">
        <v>144</v>
      </c>
      <c r="AU578" s="149" t="s">
        <v>84</v>
      </c>
      <c r="AV578" s="12" t="s">
        <v>82</v>
      </c>
      <c r="AW578" s="12" t="s">
        <v>32</v>
      </c>
      <c r="AX578" s="12" t="s">
        <v>74</v>
      </c>
      <c r="AY578" s="149" t="s">
        <v>136</v>
      </c>
    </row>
    <row r="579" spans="2:65" s="13" customFormat="1">
      <c r="B579" s="153"/>
      <c r="D579" s="148" t="s">
        <v>144</v>
      </c>
      <c r="E579" s="154" t="s">
        <v>1</v>
      </c>
      <c r="F579" s="155" t="s">
        <v>1102</v>
      </c>
      <c r="H579" s="156">
        <v>21.599999999999998</v>
      </c>
      <c r="L579" s="153"/>
      <c r="M579" s="157"/>
      <c r="T579" s="158"/>
      <c r="AT579" s="154" t="s">
        <v>144</v>
      </c>
      <c r="AU579" s="154" t="s">
        <v>84</v>
      </c>
      <c r="AV579" s="13" t="s">
        <v>84</v>
      </c>
      <c r="AW579" s="13" t="s">
        <v>32</v>
      </c>
      <c r="AX579" s="13" t="s">
        <v>74</v>
      </c>
      <c r="AY579" s="154" t="s">
        <v>136</v>
      </c>
    </row>
    <row r="580" spans="2:65" s="12" customFormat="1">
      <c r="B580" s="147"/>
      <c r="D580" s="148" t="s">
        <v>144</v>
      </c>
      <c r="E580" s="149" t="s">
        <v>1</v>
      </c>
      <c r="F580" s="150" t="s">
        <v>188</v>
      </c>
      <c r="H580" s="149" t="s">
        <v>1</v>
      </c>
      <c r="L580" s="147"/>
      <c r="M580" s="151"/>
      <c r="T580" s="152"/>
      <c r="AT580" s="149" t="s">
        <v>144</v>
      </c>
      <c r="AU580" s="149" t="s">
        <v>84</v>
      </c>
      <c r="AV580" s="12" t="s">
        <v>82</v>
      </c>
      <c r="AW580" s="12" t="s">
        <v>32</v>
      </c>
      <c r="AX580" s="12" t="s">
        <v>74</v>
      </c>
      <c r="AY580" s="149" t="s">
        <v>136</v>
      </c>
    </row>
    <row r="581" spans="2:65" s="12" customFormat="1">
      <c r="B581" s="147"/>
      <c r="D581" s="148" t="s">
        <v>144</v>
      </c>
      <c r="E581" s="149" t="s">
        <v>1</v>
      </c>
      <c r="F581" s="150" t="s">
        <v>1103</v>
      </c>
      <c r="H581" s="149" t="s">
        <v>1</v>
      </c>
      <c r="L581" s="147"/>
      <c r="M581" s="151"/>
      <c r="T581" s="152"/>
      <c r="AT581" s="149" t="s">
        <v>144</v>
      </c>
      <c r="AU581" s="149" t="s">
        <v>84</v>
      </c>
      <c r="AV581" s="12" t="s">
        <v>82</v>
      </c>
      <c r="AW581" s="12" t="s">
        <v>32</v>
      </c>
      <c r="AX581" s="12" t="s">
        <v>74</v>
      </c>
      <c r="AY581" s="149" t="s">
        <v>136</v>
      </c>
    </row>
    <row r="582" spans="2:65" s="13" customFormat="1">
      <c r="B582" s="153"/>
      <c r="D582" s="148" t="s">
        <v>144</v>
      </c>
      <c r="E582" s="154" t="s">
        <v>1</v>
      </c>
      <c r="F582" s="155" t="s">
        <v>1104</v>
      </c>
      <c r="H582" s="156">
        <v>4</v>
      </c>
      <c r="L582" s="153"/>
      <c r="M582" s="157"/>
      <c r="T582" s="158"/>
      <c r="AT582" s="154" t="s">
        <v>144</v>
      </c>
      <c r="AU582" s="154" t="s">
        <v>84</v>
      </c>
      <c r="AV582" s="13" t="s">
        <v>84</v>
      </c>
      <c r="AW582" s="13" t="s">
        <v>32</v>
      </c>
      <c r="AX582" s="13" t="s">
        <v>74</v>
      </c>
      <c r="AY582" s="154" t="s">
        <v>136</v>
      </c>
    </row>
    <row r="583" spans="2:65" s="14" customFormat="1">
      <c r="B583" s="159"/>
      <c r="D583" s="148" t="s">
        <v>144</v>
      </c>
      <c r="E583" s="160" t="s">
        <v>1</v>
      </c>
      <c r="F583" s="161" t="s">
        <v>146</v>
      </c>
      <c r="H583" s="162">
        <v>25.599999999999998</v>
      </c>
      <c r="L583" s="159"/>
      <c r="M583" s="163"/>
      <c r="T583" s="164"/>
      <c r="AT583" s="160" t="s">
        <v>144</v>
      </c>
      <c r="AU583" s="160" t="s">
        <v>84</v>
      </c>
      <c r="AV583" s="14" t="s">
        <v>142</v>
      </c>
      <c r="AW583" s="14" t="s">
        <v>32</v>
      </c>
      <c r="AX583" s="14" t="s">
        <v>82</v>
      </c>
      <c r="AY583" s="160" t="s">
        <v>136</v>
      </c>
    </row>
    <row r="584" spans="2:65" s="1" customFormat="1" ht="14.4" customHeight="1">
      <c r="B584" s="134"/>
      <c r="C584" s="135" t="s">
        <v>435</v>
      </c>
      <c r="D584" s="135" t="s">
        <v>138</v>
      </c>
      <c r="E584" s="136" t="s">
        <v>750</v>
      </c>
      <c r="F584" s="137" t="s">
        <v>751</v>
      </c>
      <c r="G584" s="138" t="s">
        <v>185</v>
      </c>
      <c r="H584" s="139">
        <v>25.6</v>
      </c>
      <c r="I584" s="140"/>
      <c r="J584" s="140">
        <f>ROUND(I584*H584,2)</f>
        <v>0</v>
      </c>
      <c r="K584" s="141"/>
      <c r="L584" s="28"/>
      <c r="M584" s="142" t="s">
        <v>1</v>
      </c>
      <c r="N584" s="111" t="s">
        <v>39</v>
      </c>
      <c r="O584" s="143">
        <v>2.7E-2</v>
      </c>
      <c r="P584" s="143">
        <f>O584*H584</f>
        <v>0.69120000000000004</v>
      </c>
      <c r="Q584" s="143">
        <v>0</v>
      </c>
      <c r="R584" s="143">
        <f>Q584*H584</f>
        <v>0</v>
      </c>
      <c r="S584" s="143">
        <v>0</v>
      </c>
      <c r="T584" s="144">
        <f>S584*H584</f>
        <v>0</v>
      </c>
      <c r="AR584" s="145" t="s">
        <v>142</v>
      </c>
      <c r="AT584" s="145" t="s">
        <v>138</v>
      </c>
      <c r="AU584" s="145" t="s">
        <v>84</v>
      </c>
      <c r="AY584" s="16" t="s">
        <v>136</v>
      </c>
      <c r="BE584" s="146">
        <f>IF(N584="základní",J584,0)</f>
        <v>0</v>
      </c>
      <c r="BF584" s="146">
        <f>IF(N584="snížená",J584,0)</f>
        <v>0</v>
      </c>
      <c r="BG584" s="146">
        <f>IF(N584="zákl. přenesená",J584,0)</f>
        <v>0</v>
      </c>
      <c r="BH584" s="146">
        <f>IF(N584="sníž. přenesená",J584,0)</f>
        <v>0</v>
      </c>
      <c r="BI584" s="146">
        <f>IF(N584="nulová",J584,0)</f>
        <v>0</v>
      </c>
      <c r="BJ584" s="16" t="s">
        <v>82</v>
      </c>
      <c r="BK584" s="146">
        <f>ROUND(I584*H584,2)</f>
        <v>0</v>
      </c>
      <c r="BL584" s="16" t="s">
        <v>142</v>
      </c>
      <c r="BM584" s="145" t="s">
        <v>1289</v>
      </c>
    </row>
    <row r="585" spans="2:65" s="12" customFormat="1">
      <c r="B585" s="147"/>
      <c r="D585" s="148" t="s">
        <v>144</v>
      </c>
      <c r="E585" s="149" t="s">
        <v>1</v>
      </c>
      <c r="F585" s="150" t="s">
        <v>1020</v>
      </c>
      <c r="H585" s="149" t="s">
        <v>1</v>
      </c>
      <c r="L585" s="147"/>
      <c r="M585" s="151"/>
      <c r="T585" s="152"/>
      <c r="AT585" s="149" t="s">
        <v>144</v>
      </c>
      <c r="AU585" s="149" t="s">
        <v>84</v>
      </c>
      <c r="AV585" s="12" t="s">
        <v>82</v>
      </c>
      <c r="AW585" s="12" t="s">
        <v>32</v>
      </c>
      <c r="AX585" s="12" t="s">
        <v>74</v>
      </c>
      <c r="AY585" s="149" t="s">
        <v>136</v>
      </c>
    </row>
    <row r="586" spans="2:65" s="12" customFormat="1">
      <c r="B586" s="147"/>
      <c r="D586" s="148" t="s">
        <v>144</v>
      </c>
      <c r="E586" s="149" t="s">
        <v>1</v>
      </c>
      <c r="F586" s="150" t="s">
        <v>748</v>
      </c>
      <c r="H586" s="149" t="s">
        <v>1</v>
      </c>
      <c r="L586" s="147"/>
      <c r="M586" s="151"/>
      <c r="T586" s="152"/>
      <c r="AT586" s="149" t="s">
        <v>144</v>
      </c>
      <c r="AU586" s="149" t="s">
        <v>84</v>
      </c>
      <c r="AV586" s="12" t="s">
        <v>82</v>
      </c>
      <c r="AW586" s="12" t="s">
        <v>32</v>
      </c>
      <c r="AX586" s="12" t="s">
        <v>74</v>
      </c>
      <c r="AY586" s="149" t="s">
        <v>136</v>
      </c>
    </row>
    <row r="587" spans="2:65" s="12" customFormat="1">
      <c r="B587" s="147"/>
      <c r="D587" s="148" t="s">
        <v>144</v>
      </c>
      <c r="E587" s="149" t="s">
        <v>1</v>
      </c>
      <c r="F587" s="150" t="s">
        <v>190</v>
      </c>
      <c r="H587" s="149" t="s">
        <v>1</v>
      </c>
      <c r="L587" s="147"/>
      <c r="M587" s="151"/>
      <c r="T587" s="152"/>
      <c r="AT587" s="149" t="s">
        <v>144</v>
      </c>
      <c r="AU587" s="149" t="s">
        <v>84</v>
      </c>
      <c r="AV587" s="12" t="s">
        <v>82</v>
      </c>
      <c r="AW587" s="12" t="s">
        <v>32</v>
      </c>
      <c r="AX587" s="12" t="s">
        <v>74</v>
      </c>
      <c r="AY587" s="149" t="s">
        <v>136</v>
      </c>
    </row>
    <row r="588" spans="2:65" s="13" customFormat="1">
      <c r="B588" s="153"/>
      <c r="D588" s="148" t="s">
        <v>144</v>
      </c>
      <c r="E588" s="154" t="s">
        <v>1</v>
      </c>
      <c r="F588" s="155" t="s">
        <v>1102</v>
      </c>
      <c r="H588" s="156">
        <v>21.599999999999998</v>
      </c>
      <c r="L588" s="153"/>
      <c r="M588" s="157"/>
      <c r="T588" s="158"/>
      <c r="AT588" s="154" t="s">
        <v>144</v>
      </c>
      <c r="AU588" s="154" t="s">
        <v>84</v>
      </c>
      <c r="AV588" s="13" t="s">
        <v>84</v>
      </c>
      <c r="AW588" s="13" t="s">
        <v>32</v>
      </c>
      <c r="AX588" s="13" t="s">
        <v>74</v>
      </c>
      <c r="AY588" s="154" t="s">
        <v>136</v>
      </c>
    </row>
    <row r="589" spans="2:65" s="12" customFormat="1">
      <c r="B589" s="147"/>
      <c r="D589" s="148" t="s">
        <v>144</v>
      </c>
      <c r="E589" s="149" t="s">
        <v>1</v>
      </c>
      <c r="F589" s="150" t="s">
        <v>188</v>
      </c>
      <c r="H589" s="149" t="s">
        <v>1</v>
      </c>
      <c r="L589" s="147"/>
      <c r="M589" s="151"/>
      <c r="T589" s="152"/>
      <c r="AT589" s="149" t="s">
        <v>144</v>
      </c>
      <c r="AU589" s="149" t="s">
        <v>84</v>
      </c>
      <c r="AV589" s="12" t="s">
        <v>82</v>
      </c>
      <c r="AW589" s="12" t="s">
        <v>32</v>
      </c>
      <c r="AX589" s="12" t="s">
        <v>74</v>
      </c>
      <c r="AY589" s="149" t="s">
        <v>136</v>
      </c>
    </row>
    <row r="590" spans="2:65" s="12" customFormat="1">
      <c r="B590" s="147"/>
      <c r="D590" s="148" t="s">
        <v>144</v>
      </c>
      <c r="E590" s="149" t="s">
        <v>1</v>
      </c>
      <c r="F590" s="150" t="s">
        <v>1103</v>
      </c>
      <c r="H590" s="149" t="s">
        <v>1</v>
      </c>
      <c r="L590" s="147"/>
      <c r="M590" s="151"/>
      <c r="T590" s="152"/>
      <c r="AT590" s="149" t="s">
        <v>144</v>
      </c>
      <c r="AU590" s="149" t="s">
        <v>84</v>
      </c>
      <c r="AV590" s="12" t="s">
        <v>82</v>
      </c>
      <c r="AW590" s="12" t="s">
        <v>32</v>
      </c>
      <c r="AX590" s="12" t="s">
        <v>74</v>
      </c>
      <c r="AY590" s="149" t="s">
        <v>136</v>
      </c>
    </row>
    <row r="591" spans="2:65" s="13" customFormat="1">
      <c r="B591" s="153"/>
      <c r="D591" s="148" t="s">
        <v>144</v>
      </c>
      <c r="E591" s="154" t="s">
        <v>1</v>
      </c>
      <c r="F591" s="155" t="s">
        <v>1104</v>
      </c>
      <c r="H591" s="156">
        <v>4</v>
      </c>
      <c r="L591" s="153"/>
      <c r="M591" s="157"/>
      <c r="T591" s="158"/>
      <c r="AT591" s="154" t="s">
        <v>144</v>
      </c>
      <c r="AU591" s="154" t="s">
        <v>84</v>
      </c>
      <c r="AV591" s="13" t="s">
        <v>84</v>
      </c>
      <c r="AW591" s="13" t="s">
        <v>32</v>
      </c>
      <c r="AX591" s="13" t="s">
        <v>74</v>
      </c>
      <c r="AY591" s="154" t="s">
        <v>136</v>
      </c>
    </row>
    <row r="592" spans="2:65" s="14" customFormat="1">
      <c r="B592" s="159"/>
      <c r="D592" s="148" t="s">
        <v>144</v>
      </c>
      <c r="E592" s="160" t="s">
        <v>1</v>
      </c>
      <c r="F592" s="161" t="s">
        <v>146</v>
      </c>
      <c r="H592" s="162">
        <v>25.599999999999998</v>
      </c>
      <c r="L592" s="159"/>
      <c r="M592" s="163"/>
      <c r="T592" s="164"/>
      <c r="AT592" s="160" t="s">
        <v>144</v>
      </c>
      <c r="AU592" s="160" t="s">
        <v>84</v>
      </c>
      <c r="AV592" s="14" t="s">
        <v>142</v>
      </c>
      <c r="AW592" s="14" t="s">
        <v>32</v>
      </c>
      <c r="AX592" s="14" t="s">
        <v>82</v>
      </c>
      <c r="AY592" s="160" t="s">
        <v>136</v>
      </c>
    </row>
    <row r="593" spans="2:65" s="1" customFormat="1" ht="14.4" customHeight="1">
      <c r="B593" s="134"/>
      <c r="C593" s="135" t="s">
        <v>439</v>
      </c>
      <c r="D593" s="135" t="s">
        <v>138</v>
      </c>
      <c r="E593" s="136" t="s">
        <v>754</v>
      </c>
      <c r="F593" s="137" t="s">
        <v>755</v>
      </c>
      <c r="G593" s="138" t="s">
        <v>185</v>
      </c>
      <c r="H593" s="139">
        <v>45.85</v>
      </c>
      <c r="I593" s="140"/>
      <c r="J593" s="140">
        <f>ROUND(I593*H593,2)</f>
        <v>0</v>
      </c>
      <c r="K593" s="141"/>
      <c r="L593" s="28"/>
      <c r="M593" s="142" t="s">
        <v>1</v>
      </c>
      <c r="N593" s="111" t="s">
        <v>39</v>
      </c>
      <c r="O593" s="143">
        <v>4.0000000000000001E-3</v>
      </c>
      <c r="P593" s="143">
        <f>O593*H593</f>
        <v>0.18340000000000001</v>
      </c>
      <c r="Q593" s="143">
        <v>0</v>
      </c>
      <c r="R593" s="143">
        <f>Q593*H593</f>
        <v>0</v>
      </c>
      <c r="S593" s="143">
        <v>0</v>
      </c>
      <c r="T593" s="144">
        <f>S593*H593</f>
        <v>0</v>
      </c>
      <c r="AR593" s="145" t="s">
        <v>142</v>
      </c>
      <c r="AT593" s="145" t="s">
        <v>138</v>
      </c>
      <c r="AU593" s="145" t="s">
        <v>84</v>
      </c>
      <c r="AY593" s="16" t="s">
        <v>136</v>
      </c>
      <c r="BE593" s="146">
        <f>IF(N593="základní",J593,0)</f>
        <v>0</v>
      </c>
      <c r="BF593" s="146">
        <f>IF(N593="snížená",J593,0)</f>
        <v>0</v>
      </c>
      <c r="BG593" s="146">
        <f>IF(N593="zákl. přenesená",J593,0)</f>
        <v>0</v>
      </c>
      <c r="BH593" s="146">
        <f>IF(N593="sníž. přenesená",J593,0)</f>
        <v>0</v>
      </c>
      <c r="BI593" s="146">
        <f>IF(N593="nulová",J593,0)</f>
        <v>0</v>
      </c>
      <c r="BJ593" s="16" t="s">
        <v>82</v>
      </c>
      <c r="BK593" s="146">
        <f>ROUND(I593*H593,2)</f>
        <v>0</v>
      </c>
      <c r="BL593" s="16" t="s">
        <v>142</v>
      </c>
      <c r="BM593" s="145" t="s">
        <v>1290</v>
      </c>
    </row>
    <row r="594" spans="2:65" s="12" customFormat="1">
      <c r="B594" s="147"/>
      <c r="D594" s="148" t="s">
        <v>144</v>
      </c>
      <c r="E594" s="149" t="s">
        <v>1</v>
      </c>
      <c r="F594" s="150" t="s">
        <v>1020</v>
      </c>
      <c r="H594" s="149" t="s">
        <v>1</v>
      </c>
      <c r="L594" s="147"/>
      <c r="M594" s="151"/>
      <c r="T594" s="152"/>
      <c r="AT594" s="149" t="s">
        <v>144</v>
      </c>
      <c r="AU594" s="149" t="s">
        <v>84</v>
      </c>
      <c r="AV594" s="12" t="s">
        <v>82</v>
      </c>
      <c r="AW594" s="12" t="s">
        <v>32</v>
      </c>
      <c r="AX594" s="12" t="s">
        <v>74</v>
      </c>
      <c r="AY594" s="149" t="s">
        <v>136</v>
      </c>
    </row>
    <row r="595" spans="2:65" s="12" customFormat="1">
      <c r="B595" s="147"/>
      <c r="D595" s="148" t="s">
        <v>144</v>
      </c>
      <c r="E595" s="149" t="s">
        <v>1</v>
      </c>
      <c r="F595" s="150" t="s">
        <v>757</v>
      </c>
      <c r="H595" s="149" t="s">
        <v>1</v>
      </c>
      <c r="L595" s="147"/>
      <c r="M595" s="151"/>
      <c r="T595" s="152"/>
      <c r="AT595" s="149" t="s">
        <v>144</v>
      </c>
      <c r="AU595" s="149" t="s">
        <v>84</v>
      </c>
      <c r="AV595" s="12" t="s">
        <v>82</v>
      </c>
      <c r="AW595" s="12" t="s">
        <v>32</v>
      </c>
      <c r="AX595" s="12" t="s">
        <v>74</v>
      </c>
      <c r="AY595" s="149" t="s">
        <v>136</v>
      </c>
    </row>
    <row r="596" spans="2:65" s="12" customFormat="1">
      <c r="B596" s="147"/>
      <c r="D596" s="148" t="s">
        <v>144</v>
      </c>
      <c r="E596" s="149" t="s">
        <v>1</v>
      </c>
      <c r="F596" s="150" t="s">
        <v>190</v>
      </c>
      <c r="H596" s="149" t="s">
        <v>1</v>
      </c>
      <c r="L596" s="147"/>
      <c r="M596" s="151"/>
      <c r="T596" s="152"/>
      <c r="AT596" s="149" t="s">
        <v>144</v>
      </c>
      <c r="AU596" s="149" t="s">
        <v>84</v>
      </c>
      <c r="AV596" s="12" t="s">
        <v>82</v>
      </c>
      <c r="AW596" s="12" t="s">
        <v>32</v>
      </c>
      <c r="AX596" s="12" t="s">
        <v>74</v>
      </c>
      <c r="AY596" s="149" t="s">
        <v>136</v>
      </c>
    </row>
    <row r="597" spans="2:65" s="13" customFormat="1">
      <c r="B597" s="153"/>
      <c r="D597" s="148" t="s">
        <v>144</v>
      </c>
      <c r="E597" s="154" t="s">
        <v>1</v>
      </c>
      <c r="F597" s="155" t="s">
        <v>1109</v>
      </c>
      <c r="H597" s="156">
        <v>39.6</v>
      </c>
      <c r="L597" s="153"/>
      <c r="M597" s="157"/>
      <c r="T597" s="158"/>
      <c r="AT597" s="154" t="s">
        <v>144</v>
      </c>
      <c r="AU597" s="154" t="s">
        <v>84</v>
      </c>
      <c r="AV597" s="13" t="s">
        <v>84</v>
      </c>
      <c r="AW597" s="13" t="s">
        <v>32</v>
      </c>
      <c r="AX597" s="13" t="s">
        <v>74</v>
      </c>
      <c r="AY597" s="154" t="s">
        <v>136</v>
      </c>
    </row>
    <row r="598" spans="2:65" s="12" customFormat="1">
      <c r="B598" s="147"/>
      <c r="D598" s="148" t="s">
        <v>144</v>
      </c>
      <c r="E598" s="149" t="s">
        <v>1</v>
      </c>
      <c r="F598" s="150" t="s">
        <v>188</v>
      </c>
      <c r="H598" s="149" t="s">
        <v>1</v>
      </c>
      <c r="L598" s="147"/>
      <c r="M598" s="151"/>
      <c r="T598" s="152"/>
      <c r="AT598" s="149" t="s">
        <v>144</v>
      </c>
      <c r="AU598" s="149" t="s">
        <v>84</v>
      </c>
      <c r="AV598" s="12" t="s">
        <v>82</v>
      </c>
      <c r="AW598" s="12" t="s">
        <v>32</v>
      </c>
      <c r="AX598" s="12" t="s">
        <v>74</v>
      </c>
      <c r="AY598" s="149" t="s">
        <v>136</v>
      </c>
    </row>
    <row r="599" spans="2:65" s="12" customFormat="1">
      <c r="B599" s="147"/>
      <c r="D599" s="148" t="s">
        <v>144</v>
      </c>
      <c r="E599" s="149" t="s">
        <v>1</v>
      </c>
      <c r="F599" s="150" t="s">
        <v>1103</v>
      </c>
      <c r="H599" s="149" t="s">
        <v>1</v>
      </c>
      <c r="L599" s="147"/>
      <c r="M599" s="151"/>
      <c r="T599" s="152"/>
      <c r="AT599" s="149" t="s">
        <v>144</v>
      </c>
      <c r="AU599" s="149" t="s">
        <v>84</v>
      </c>
      <c r="AV599" s="12" t="s">
        <v>82</v>
      </c>
      <c r="AW599" s="12" t="s">
        <v>32</v>
      </c>
      <c r="AX599" s="12" t="s">
        <v>74</v>
      </c>
      <c r="AY599" s="149" t="s">
        <v>136</v>
      </c>
    </row>
    <row r="600" spans="2:65" s="13" customFormat="1">
      <c r="B600" s="153"/>
      <c r="D600" s="148" t="s">
        <v>144</v>
      </c>
      <c r="E600" s="154" t="s">
        <v>1</v>
      </c>
      <c r="F600" s="155" t="s">
        <v>1110</v>
      </c>
      <c r="H600" s="156">
        <v>6.25</v>
      </c>
      <c r="L600" s="153"/>
      <c r="M600" s="157"/>
      <c r="T600" s="158"/>
      <c r="AT600" s="154" t="s">
        <v>144</v>
      </c>
      <c r="AU600" s="154" t="s">
        <v>84</v>
      </c>
      <c r="AV600" s="13" t="s">
        <v>84</v>
      </c>
      <c r="AW600" s="13" t="s">
        <v>32</v>
      </c>
      <c r="AX600" s="13" t="s">
        <v>74</v>
      </c>
      <c r="AY600" s="154" t="s">
        <v>136</v>
      </c>
    </row>
    <row r="601" spans="2:65" s="14" customFormat="1">
      <c r="B601" s="159"/>
      <c r="D601" s="148" t="s">
        <v>144</v>
      </c>
      <c r="E601" s="160" t="s">
        <v>1</v>
      </c>
      <c r="F601" s="161" t="s">
        <v>146</v>
      </c>
      <c r="H601" s="162">
        <v>45.85</v>
      </c>
      <c r="L601" s="159"/>
      <c r="M601" s="163"/>
      <c r="T601" s="164"/>
      <c r="AT601" s="160" t="s">
        <v>144</v>
      </c>
      <c r="AU601" s="160" t="s">
        <v>84</v>
      </c>
      <c r="AV601" s="14" t="s">
        <v>142</v>
      </c>
      <c r="AW601" s="14" t="s">
        <v>32</v>
      </c>
      <c r="AX601" s="14" t="s">
        <v>82</v>
      </c>
      <c r="AY601" s="160" t="s">
        <v>136</v>
      </c>
    </row>
    <row r="602" spans="2:65" s="1" customFormat="1" ht="14.4" customHeight="1">
      <c r="B602" s="134"/>
      <c r="C602" s="135" t="s">
        <v>445</v>
      </c>
      <c r="D602" s="135" t="s">
        <v>138</v>
      </c>
      <c r="E602" s="136" t="s">
        <v>759</v>
      </c>
      <c r="F602" s="137" t="s">
        <v>760</v>
      </c>
      <c r="G602" s="138" t="s">
        <v>185</v>
      </c>
      <c r="H602" s="139">
        <v>45.85</v>
      </c>
      <c r="I602" s="140"/>
      <c r="J602" s="140">
        <f>ROUND(I602*H602,2)</f>
        <v>0</v>
      </c>
      <c r="K602" s="141"/>
      <c r="L602" s="28"/>
      <c r="M602" s="142" t="s">
        <v>1</v>
      </c>
      <c r="N602" s="111" t="s">
        <v>39</v>
      </c>
      <c r="O602" s="143">
        <v>2E-3</v>
      </c>
      <c r="P602" s="143">
        <f>O602*H602</f>
        <v>9.1700000000000004E-2</v>
      </c>
      <c r="Q602" s="143">
        <v>0</v>
      </c>
      <c r="R602" s="143">
        <f>Q602*H602</f>
        <v>0</v>
      </c>
      <c r="S602" s="143">
        <v>0</v>
      </c>
      <c r="T602" s="144">
        <f>S602*H602</f>
        <v>0</v>
      </c>
      <c r="AR602" s="145" t="s">
        <v>142</v>
      </c>
      <c r="AT602" s="145" t="s">
        <v>138</v>
      </c>
      <c r="AU602" s="145" t="s">
        <v>84</v>
      </c>
      <c r="AY602" s="16" t="s">
        <v>136</v>
      </c>
      <c r="BE602" s="146">
        <f>IF(N602="základní",J602,0)</f>
        <v>0</v>
      </c>
      <c r="BF602" s="146">
        <f>IF(N602="snížená",J602,0)</f>
        <v>0</v>
      </c>
      <c r="BG602" s="146">
        <f>IF(N602="zákl. přenesená",J602,0)</f>
        <v>0</v>
      </c>
      <c r="BH602" s="146">
        <f>IF(N602="sníž. přenesená",J602,0)</f>
        <v>0</v>
      </c>
      <c r="BI602" s="146">
        <f>IF(N602="nulová",J602,0)</f>
        <v>0</v>
      </c>
      <c r="BJ602" s="16" t="s">
        <v>82</v>
      </c>
      <c r="BK602" s="146">
        <f>ROUND(I602*H602,2)</f>
        <v>0</v>
      </c>
      <c r="BL602" s="16" t="s">
        <v>142</v>
      </c>
      <c r="BM602" s="145" t="s">
        <v>1291</v>
      </c>
    </row>
    <row r="603" spans="2:65" s="12" customFormat="1">
      <c r="B603" s="147"/>
      <c r="D603" s="148" t="s">
        <v>144</v>
      </c>
      <c r="E603" s="149" t="s">
        <v>1</v>
      </c>
      <c r="F603" s="150" t="s">
        <v>1020</v>
      </c>
      <c r="H603" s="149" t="s">
        <v>1</v>
      </c>
      <c r="L603" s="147"/>
      <c r="M603" s="151"/>
      <c r="T603" s="152"/>
      <c r="AT603" s="149" t="s">
        <v>144</v>
      </c>
      <c r="AU603" s="149" t="s">
        <v>84</v>
      </c>
      <c r="AV603" s="12" t="s">
        <v>82</v>
      </c>
      <c r="AW603" s="12" t="s">
        <v>32</v>
      </c>
      <c r="AX603" s="12" t="s">
        <v>74</v>
      </c>
      <c r="AY603" s="149" t="s">
        <v>136</v>
      </c>
    </row>
    <row r="604" spans="2:65" s="12" customFormat="1">
      <c r="B604" s="147"/>
      <c r="D604" s="148" t="s">
        <v>144</v>
      </c>
      <c r="E604" s="149" t="s">
        <v>1</v>
      </c>
      <c r="F604" s="150" t="s">
        <v>762</v>
      </c>
      <c r="H604" s="149" t="s">
        <v>1</v>
      </c>
      <c r="L604" s="147"/>
      <c r="M604" s="151"/>
      <c r="T604" s="152"/>
      <c r="AT604" s="149" t="s">
        <v>144</v>
      </c>
      <c r="AU604" s="149" t="s">
        <v>84</v>
      </c>
      <c r="AV604" s="12" t="s">
        <v>82</v>
      </c>
      <c r="AW604" s="12" t="s">
        <v>32</v>
      </c>
      <c r="AX604" s="12" t="s">
        <v>74</v>
      </c>
      <c r="AY604" s="149" t="s">
        <v>136</v>
      </c>
    </row>
    <row r="605" spans="2:65" s="12" customFormat="1">
      <c r="B605" s="147"/>
      <c r="D605" s="148" t="s">
        <v>144</v>
      </c>
      <c r="E605" s="149" t="s">
        <v>1</v>
      </c>
      <c r="F605" s="150" t="s">
        <v>190</v>
      </c>
      <c r="H605" s="149" t="s">
        <v>1</v>
      </c>
      <c r="L605" s="147"/>
      <c r="M605" s="151"/>
      <c r="T605" s="152"/>
      <c r="AT605" s="149" t="s">
        <v>144</v>
      </c>
      <c r="AU605" s="149" t="s">
        <v>84</v>
      </c>
      <c r="AV605" s="12" t="s">
        <v>82</v>
      </c>
      <c r="AW605" s="12" t="s">
        <v>32</v>
      </c>
      <c r="AX605" s="12" t="s">
        <v>74</v>
      </c>
      <c r="AY605" s="149" t="s">
        <v>136</v>
      </c>
    </row>
    <row r="606" spans="2:65" s="13" customFormat="1">
      <c r="B606" s="153"/>
      <c r="D606" s="148" t="s">
        <v>144</v>
      </c>
      <c r="E606" s="154" t="s">
        <v>1</v>
      </c>
      <c r="F606" s="155" t="s">
        <v>1109</v>
      </c>
      <c r="H606" s="156">
        <v>39.6</v>
      </c>
      <c r="L606" s="153"/>
      <c r="M606" s="157"/>
      <c r="T606" s="158"/>
      <c r="AT606" s="154" t="s">
        <v>144</v>
      </c>
      <c r="AU606" s="154" t="s">
        <v>84</v>
      </c>
      <c r="AV606" s="13" t="s">
        <v>84</v>
      </c>
      <c r="AW606" s="13" t="s">
        <v>32</v>
      </c>
      <c r="AX606" s="13" t="s">
        <v>74</v>
      </c>
      <c r="AY606" s="154" t="s">
        <v>136</v>
      </c>
    </row>
    <row r="607" spans="2:65" s="12" customFormat="1">
      <c r="B607" s="147"/>
      <c r="D607" s="148" t="s">
        <v>144</v>
      </c>
      <c r="E607" s="149" t="s">
        <v>1</v>
      </c>
      <c r="F607" s="150" t="s">
        <v>188</v>
      </c>
      <c r="H607" s="149" t="s">
        <v>1</v>
      </c>
      <c r="L607" s="147"/>
      <c r="M607" s="151"/>
      <c r="T607" s="152"/>
      <c r="AT607" s="149" t="s">
        <v>144</v>
      </c>
      <c r="AU607" s="149" t="s">
        <v>84</v>
      </c>
      <c r="AV607" s="12" t="s">
        <v>82</v>
      </c>
      <c r="AW607" s="12" t="s">
        <v>32</v>
      </c>
      <c r="AX607" s="12" t="s">
        <v>74</v>
      </c>
      <c r="AY607" s="149" t="s">
        <v>136</v>
      </c>
    </row>
    <row r="608" spans="2:65" s="12" customFormat="1">
      <c r="B608" s="147"/>
      <c r="D608" s="148" t="s">
        <v>144</v>
      </c>
      <c r="E608" s="149" t="s">
        <v>1</v>
      </c>
      <c r="F608" s="150" t="s">
        <v>1103</v>
      </c>
      <c r="H608" s="149" t="s">
        <v>1</v>
      </c>
      <c r="L608" s="147"/>
      <c r="M608" s="151"/>
      <c r="T608" s="152"/>
      <c r="AT608" s="149" t="s">
        <v>144</v>
      </c>
      <c r="AU608" s="149" t="s">
        <v>84</v>
      </c>
      <c r="AV608" s="12" t="s">
        <v>82</v>
      </c>
      <c r="AW608" s="12" t="s">
        <v>32</v>
      </c>
      <c r="AX608" s="12" t="s">
        <v>74</v>
      </c>
      <c r="AY608" s="149" t="s">
        <v>136</v>
      </c>
    </row>
    <row r="609" spans="2:65" s="13" customFormat="1">
      <c r="B609" s="153"/>
      <c r="D609" s="148" t="s">
        <v>144</v>
      </c>
      <c r="E609" s="154" t="s">
        <v>1</v>
      </c>
      <c r="F609" s="155" t="s">
        <v>1110</v>
      </c>
      <c r="H609" s="156">
        <v>6.25</v>
      </c>
      <c r="L609" s="153"/>
      <c r="M609" s="157"/>
      <c r="T609" s="158"/>
      <c r="AT609" s="154" t="s">
        <v>144</v>
      </c>
      <c r="AU609" s="154" t="s">
        <v>84</v>
      </c>
      <c r="AV609" s="13" t="s">
        <v>84</v>
      </c>
      <c r="AW609" s="13" t="s">
        <v>32</v>
      </c>
      <c r="AX609" s="13" t="s">
        <v>74</v>
      </c>
      <c r="AY609" s="154" t="s">
        <v>136</v>
      </c>
    </row>
    <row r="610" spans="2:65" s="14" customFormat="1">
      <c r="B610" s="159"/>
      <c r="D610" s="148" t="s">
        <v>144</v>
      </c>
      <c r="E610" s="160" t="s">
        <v>1</v>
      </c>
      <c r="F610" s="161" t="s">
        <v>146</v>
      </c>
      <c r="H610" s="162">
        <v>45.85</v>
      </c>
      <c r="L610" s="159"/>
      <c r="M610" s="163"/>
      <c r="T610" s="164"/>
      <c r="AT610" s="160" t="s">
        <v>144</v>
      </c>
      <c r="AU610" s="160" t="s">
        <v>84</v>
      </c>
      <c r="AV610" s="14" t="s">
        <v>142</v>
      </c>
      <c r="AW610" s="14" t="s">
        <v>32</v>
      </c>
      <c r="AX610" s="14" t="s">
        <v>82</v>
      </c>
      <c r="AY610" s="160" t="s">
        <v>136</v>
      </c>
    </row>
    <row r="611" spans="2:65" s="1" customFormat="1" ht="19.75" customHeight="1">
      <c r="B611" s="134"/>
      <c r="C611" s="135" t="s">
        <v>450</v>
      </c>
      <c r="D611" s="135" t="s">
        <v>138</v>
      </c>
      <c r="E611" s="136" t="s">
        <v>764</v>
      </c>
      <c r="F611" s="137" t="s">
        <v>765</v>
      </c>
      <c r="G611" s="138" t="s">
        <v>185</v>
      </c>
      <c r="H611" s="139">
        <v>45.85</v>
      </c>
      <c r="I611" s="140"/>
      <c r="J611" s="140">
        <f>ROUND(I611*H611,2)</f>
        <v>0</v>
      </c>
      <c r="K611" s="141"/>
      <c r="L611" s="28"/>
      <c r="M611" s="142" t="s">
        <v>1</v>
      </c>
      <c r="N611" s="111" t="s">
        <v>39</v>
      </c>
      <c r="O611" s="143">
        <v>7.0999999999999994E-2</v>
      </c>
      <c r="P611" s="143">
        <f>O611*H611</f>
        <v>3.25535</v>
      </c>
      <c r="Q611" s="143">
        <v>0</v>
      </c>
      <c r="R611" s="143">
        <f>Q611*H611</f>
        <v>0</v>
      </c>
      <c r="S611" s="143">
        <v>0</v>
      </c>
      <c r="T611" s="144">
        <f>S611*H611</f>
        <v>0</v>
      </c>
      <c r="AR611" s="145" t="s">
        <v>142</v>
      </c>
      <c r="AT611" s="145" t="s">
        <v>138</v>
      </c>
      <c r="AU611" s="145" t="s">
        <v>84</v>
      </c>
      <c r="AY611" s="16" t="s">
        <v>136</v>
      </c>
      <c r="BE611" s="146">
        <f>IF(N611="základní",J611,0)</f>
        <v>0</v>
      </c>
      <c r="BF611" s="146">
        <f>IF(N611="snížená",J611,0)</f>
        <v>0</v>
      </c>
      <c r="BG611" s="146">
        <f>IF(N611="zákl. přenesená",J611,0)</f>
        <v>0</v>
      </c>
      <c r="BH611" s="146">
        <f>IF(N611="sníž. přenesená",J611,0)</f>
        <v>0</v>
      </c>
      <c r="BI611" s="146">
        <f>IF(N611="nulová",J611,0)</f>
        <v>0</v>
      </c>
      <c r="BJ611" s="16" t="s">
        <v>82</v>
      </c>
      <c r="BK611" s="146">
        <f>ROUND(I611*H611,2)</f>
        <v>0</v>
      </c>
      <c r="BL611" s="16" t="s">
        <v>142</v>
      </c>
      <c r="BM611" s="145" t="s">
        <v>1292</v>
      </c>
    </row>
    <row r="612" spans="2:65" s="12" customFormat="1">
      <c r="B612" s="147"/>
      <c r="D612" s="148" t="s">
        <v>144</v>
      </c>
      <c r="E612" s="149" t="s">
        <v>1</v>
      </c>
      <c r="F612" s="150" t="s">
        <v>1020</v>
      </c>
      <c r="H612" s="149" t="s">
        <v>1</v>
      </c>
      <c r="L612" s="147"/>
      <c r="M612" s="151"/>
      <c r="T612" s="152"/>
      <c r="AT612" s="149" t="s">
        <v>144</v>
      </c>
      <c r="AU612" s="149" t="s">
        <v>84</v>
      </c>
      <c r="AV612" s="12" t="s">
        <v>82</v>
      </c>
      <c r="AW612" s="12" t="s">
        <v>32</v>
      </c>
      <c r="AX612" s="12" t="s">
        <v>74</v>
      </c>
      <c r="AY612" s="149" t="s">
        <v>136</v>
      </c>
    </row>
    <row r="613" spans="2:65" s="12" customFormat="1">
      <c r="B613" s="147"/>
      <c r="D613" s="148" t="s">
        <v>144</v>
      </c>
      <c r="E613" s="149" t="s">
        <v>1</v>
      </c>
      <c r="F613" s="150" t="s">
        <v>767</v>
      </c>
      <c r="H613" s="149" t="s">
        <v>1</v>
      </c>
      <c r="L613" s="147"/>
      <c r="M613" s="151"/>
      <c r="T613" s="152"/>
      <c r="AT613" s="149" t="s">
        <v>144</v>
      </c>
      <c r="AU613" s="149" t="s">
        <v>84</v>
      </c>
      <c r="AV613" s="12" t="s">
        <v>82</v>
      </c>
      <c r="AW613" s="12" t="s">
        <v>32</v>
      </c>
      <c r="AX613" s="12" t="s">
        <v>74</v>
      </c>
      <c r="AY613" s="149" t="s">
        <v>136</v>
      </c>
    </row>
    <row r="614" spans="2:65" s="12" customFormat="1">
      <c r="B614" s="147"/>
      <c r="D614" s="148" t="s">
        <v>144</v>
      </c>
      <c r="E614" s="149" t="s">
        <v>1</v>
      </c>
      <c r="F614" s="150" t="s">
        <v>190</v>
      </c>
      <c r="H614" s="149" t="s">
        <v>1</v>
      </c>
      <c r="L614" s="147"/>
      <c r="M614" s="151"/>
      <c r="T614" s="152"/>
      <c r="AT614" s="149" t="s">
        <v>144</v>
      </c>
      <c r="AU614" s="149" t="s">
        <v>84</v>
      </c>
      <c r="AV614" s="12" t="s">
        <v>82</v>
      </c>
      <c r="AW614" s="12" t="s">
        <v>32</v>
      </c>
      <c r="AX614" s="12" t="s">
        <v>74</v>
      </c>
      <c r="AY614" s="149" t="s">
        <v>136</v>
      </c>
    </row>
    <row r="615" spans="2:65" s="13" customFormat="1">
      <c r="B615" s="153"/>
      <c r="D615" s="148" t="s">
        <v>144</v>
      </c>
      <c r="E615" s="154" t="s">
        <v>1</v>
      </c>
      <c r="F615" s="155" t="s">
        <v>1109</v>
      </c>
      <c r="H615" s="156">
        <v>39.6</v>
      </c>
      <c r="L615" s="153"/>
      <c r="M615" s="157"/>
      <c r="T615" s="158"/>
      <c r="AT615" s="154" t="s">
        <v>144</v>
      </c>
      <c r="AU615" s="154" t="s">
        <v>84</v>
      </c>
      <c r="AV615" s="13" t="s">
        <v>84</v>
      </c>
      <c r="AW615" s="13" t="s">
        <v>32</v>
      </c>
      <c r="AX615" s="13" t="s">
        <v>74</v>
      </c>
      <c r="AY615" s="154" t="s">
        <v>136</v>
      </c>
    </row>
    <row r="616" spans="2:65" s="12" customFormat="1">
      <c r="B616" s="147"/>
      <c r="D616" s="148" t="s">
        <v>144</v>
      </c>
      <c r="E616" s="149" t="s">
        <v>1</v>
      </c>
      <c r="F616" s="150" t="s">
        <v>188</v>
      </c>
      <c r="H616" s="149" t="s">
        <v>1</v>
      </c>
      <c r="L616" s="147"/>
      <c r="M616" s="151"/>
      <c r="T616" s="152"/>
      <c r="AT616" s="149" t="s">
        <v>144</v>
      </c>
      <c r="AU616" s="149" t="s">
        <v>84</v>
      </c>
      <c r="AV616" s="12" t="s">
        <v>82</v>
      </c>
      <c r="AW616" s="12" t="s">
        <v>32</v>
      </c>
      <c r="AX616" s="12" t="s">
        <v>74</v>
      </c>
      <c r="AY616" s="149" t="s">
        <v>136</v>
      </c>
    </row>
    <row r="617" spans="2:65" s="12" customFormat="1">
      <c r="B617" s="147"/>
      <c r="D617" s="148" t="s">
        <v>144</v>
      </c>
      <c r="E617" s="149" t="s">
        <v>1</v>
      </c>
      <c r="F617" s="150" t="s">
        <v>1103</v>
      </c>
      <c r="H617" s="149" t="s">
        <v>1</v>
      </c>
      <c r="L617" s="147"/>
      <c r="M617" s="151"/>
      <c r="T617" s="152"/>
      <c r="AT617" s="149" t="s">
        <v>144</v>
      </c>
      <c r="AU617" s="149" t="s">
        <v>84</v>
      </c>
      <c r="AV617" s="12" t="s">
        <v>82</v>
      </c>
      <c r="AW617" s="12" t="s">
        <v>32</v>
      </c>
      <c r="AX617" s="12" t="s">
        <v>74</v>
      </c>
      <c r="AY617" s="149" t="s">
        <v>136</v>
      </c>
    </row>
    <row r="618" spans="2:65" s="13" customFormat="1">
      <c r="B618" s="153"/>
      <c r="D618" s="148" t="s">
        <v>144</v>
      </c>
      <c r="E618" s="154" t="s">
        <v>1</v>
      </c>
      <c r="F618" s="155" t="s">
        <v>1110</v>
      </c>
      <c r="H618" s="156">
        <v>6.25</v>
      </c>
      <c r="L618" s="153"/>
      <c r="M618" s="157"/>
      <c r="T618" s="158"/>
      <c r="AT618" s="154" t="s">
        <v>144</v>
      </c>
      <c r="AU618" s="154" t="s">
        <v>84</v>
      </c>
      <c r="AV618" s="13" t="s">
        <v>84</v>
      </c>
      <c r="AW618" s="13" t="s">
        <v>32</v>
      </c>
      <c r="AX618" s="13" t="s">
        <v>74</v>
      </c>
      <c r="AY618" s="154" t="s">
        <v>136</v>
      </c>
    </row>
    <row r="619" spans="2:65" s="14" customFormat="1">
      <c r="B619" s="159"/>
      <c r="D619" s="148" t="s">
        <v>144</v>
      </c>
      <c r="E619" s="160" t="s">
        <v>1</v>
      </c>
      <c r="F619" s="161" t="s">
        <v>146</v>
      </c>
      <c r="H619" s="162">
        <v>45.85</v>
      </c>
      <c r="L619" s="159"/>
      <c r="M619" s="163"/>
      <c r="T619" s="164"/>
      <c r="AT619" s="160" t="s">
        <v>144</v>
      </c>
      <c r="AU619" s="160" t="s">
        <v>84</v>
      </c>
      <c r="AV619" s="14" t="s">
        <v>142</v>
      </c>
      <c r="AW619" s="14" t="s">
        <v>32</v>
      </c>
      <c r="AX619" s="14" t="s">
        <v>82</v>
      </c>
      <c r="AY619" s="160" t="s">
        <v>136</v>
      </c>
    </row>
    <row r="620" spans="2:65" s="1" customFormat="1" ht="14.4" customHeight="1">
      <c r="B620" s="134"/>
      <c r="C620" s="135" t="s">
        <v>466</v>
      </c>
      <c r="D620" s="135" t="s">
        <v>138</v>
      </c>
      <c r="E620" s="136" t="s">
        <v>1293</v>
      </c>
      <c r="F620" s="137" t="s">
        <v>1294</v>
      </c>
      <c r="G620" s="138" t="s">
        <v>185</v>
      </c>
      <c r="H620" s="139">
        <v>48</v>
      </c>
      <c r="I620" s="140"/>
      <c r="J620" s="140">
        <f>ROUND(I620*H620,2)</f>
        <v>0</v>
      </c>
      <c r="K620" s="141"/>
      <c r="L620" s="28"/>
      <c r="M620" s="142" t="s">
        <v>1</v>
      </c>
      <c r="N620" s="111" t="s">
        <v>39</v>
      </c>
      <c r="O620" s="143">
        <v>0.77800000000000002</v>
      </c>
      <c r="P620" s="143">
        <f>O620*H620</f>
        <v>37.344000000000001</v>
      </c>
      <c r="Q620" s="143">
        <v>8.9219999999999994E-2</v>
      </c>
      <c r="R620" s="143">
        <f>Q620*H620</f>
        <v>4.2825600000000001</v>
      </c>
      <c r="S620" s="143">
        <v>0</v>
      </c>
      <c r="T620" s="144">
        <f>S620*H620</f>
        <v>0</v>
      </c>
      <c r="AR620" s="145" t="s">
        <v>142</v>
      </c>
      <c r="AT620" s="145" t="s">
        <v>138</v>
      </c>
      <c r="AU620" s="145" t="s">
        <v>84</v>
      </c>
      <c r="AY620" s="16" t="s">
        <v>136</v>
      </c>
      <c r="BE620" s="146">
        <f>IF(N620="základní",J620,0)</f>
        <v>0</v>
      </c>
      <c r="BF620" s="146">
        <f>IF(N620="snížená",J620,0)</f>
        <v>0</v>
      </c>
      <c r="BG620" s="146">
        <f>IF(N620="zákl. přenesená",J620,0)</f>
        <v>0</v>
      </c>
      <c r="BH620" s="146">
        <f>IF(N620="sníž. přenesená",J620,0)</f>
        <v>0</v>
      </c>
      <c r="BI620" s="146">
        <f>IF(N620="nulová",J620,0)</f>
        <v>0</v>
      </c>
      <c r="BJ620" s="16" t="s">
        <v>82</v>
      </c>
      <c r="BK620" s="146">
        <f>ROUND(I620*H620,2)</f>
        <v>0</v>
      </c>
      <c r="BL620" s="16" t="s">
        <v>142</v>
      </c>
      <c r="BM620" s="145" t="s">
        <v>1295</v>
      </c>
    </row>
    <row r="621" spans="2:65" s="12" customFormat="1">
      <c r="B621" s="147"/>
      <c r="D621" s="148" t="s">
        <v>144</v>
      </c>
      <c r="E621" s="149" t="s">
        <v>1</v>
      </c>
      <c r="F621" s="150" t="s">
        <v>1020</v>
      </c>
      <c r="H621" s="149" t="s">
        <v>1</v>
      </c>
      <c r="L621" s="147"/>
      <c r="M621" s="151"/>
      <c r="T621" s="152"/>
      <c r="AT621" s="149" t="s">
        <v>144</v>
      </c>
      <c r="AU621" s="149" t="s">
        <v>84</v>
      </c>
      <c r="AV621" s="12" t="s">
        <v>82</v>
      </c>
      <c r="AW621" s="12" t="s">
        <v>32</v>
      </c>
      <c r="AX621" s="12" t="s">
        <v>74</v>
      </c>
      <c r="AY621" s="149" t="s">
        <v>136</v>
      </c>
    </row>
    <row r="622" spans="2:65" s="12" customFormat="1">
      <c r="B622" s="147"/>
      <c r="D622" s="148" t="s">
        <v>144</v>
      </c>
      <c r="E622" s="149" t="s">
        <v>1</v>
      </c>
      <c r="F622" s="150" t="s">
        <v>772</v>
      </c>
      <c r="H622" s="149" t="s">
        <v>1</v>
      </c>
      <c r="L622" s="147"/>
      <c r="M622" s="151"/>
      <c r="T622" s="152"/>
      <c r="AT622" s="149" t="s">
        <v>144</v>
      </c>
      <c r="AU622" s="149" t="s">
        <v>84</v>
      </c>
      <c r="AV622" s="12" t="s">
        <v>82</v>
      </c>
      <c r="AW622" s="12" t="s">
        <v>32</v>
      </c>
      <c r="AX622" s="12" t="s">
        <v>74</v>
      </c>
      <c r="AY622" s="149" t="s">
        <v>136</v>
      </c>
    </row>
    <row r="623" spans="2:65" s="12" customFormat="1">
      <c r="B623" s="147"/>
      <c r="D623" s="148" t="s">
        <v>144</v>
      </c>
      <c r="E623" s="149" t="s">
        <v>1</v>
      </c>
      <c r="F623" s="150" t="s">
        <v>190</v>
      </c>
      <c r="H623" s="149" t="s">
        <v>1</v>
      </c>
      <c r="L623" s="147"/>
      <c r="M623" s="151"/>
      <c r="T623" s="152"/>
      <c r="AT623" s="149" t="s">
        <v>144</v>
      </c>
      <c r="AU623" s="149" t="s">
        <v>84</v>
      </c>
      <c r="AV623" s="12" t="s">
        <v>82</v>
      </c>
      <c r="AW623" s="12" t="s">
        <v>32</v>
      </c>
      <c r="AX623" s="12" t="s">
        <v>74</v>
      </c>
      <c r="AY623" s="149" t="s">
        <v>136</v>
      </c>
    </row>
    <row r="624" spans="2:65" s="13" customFormat="1">
      <c r="B624" s="153"/>
      <c r="D624" s="148" t="s">
        <v>144</v>
      </c>
      <c r="E624" s="154" t="s">
        <v>1</v>
      </c>
      <c r="F624" s="155" t="s">
        <v>1095</v>
      </c>
      <c r="H624" s="156">
        <v>43.2</v>
      </c>
      <c r="L624" s="153"/>
      <c r="M624" s="157"/>
      <c r="T624" s="158"/>
      <c r="AT624" s="154" t="s">
        <v>144</v>
      </c>
      <c r="AU624" s="154" t="s">
        <v>84</v>
      </c>
      <c r="AV624" s="13" t="s">
        <v>84</v>
      </c>
      <c r="AW624" s="13" t="s">
        <v>32</v>
      </c>
      <c r="AX624" s="13" t="s">
        <v>74</v>
      </c>
      <c r="AY624" s="154" t="s">
        <v>136</v>
      </c>
    </row>
    <row r="625" spans="2:65" s="13" customFormat="1">
      <c r="B625" s="153"/>
      <c r="D625" s="148" t="s">
        <v>144</v>
      </c>
      <c r="E625" s="154" t="s">
        <v>1</v>
      </c>
      <c r="F625" s="155" t="s">
        <v>1096</v>
      </c>
      <c r="H625" s="156">
        <v>4.8000000000000007</v>
      </c>
      <c r="L625" s="153"/>
      <c r="M625" s="157"/>
      <c r="T625" s="158"/>
      <c r="AT625" s="154" t="s">
        <v>144</v>
      </c>
      <c r="AU625" s="154" t="s">
        <v>84</v>
      </c>
      <c r="AV625" s="13" t="s">
        <v>84</v>
      </c>
      <c r="AW625" s="13" t="s">
        <v>32</v>
      </c>
      <c r="AX625" s="13" t="s">
        <v>74</v>
      </c>
      <c r="AY625" s="154" t="s">
        <v>136</v>
      </c>
    </row>
    <row r="626" spans="2:65" s="14" customFormat="1">
      <c r="B626" s="159"/>
      <c r="D626" s="148" t="s">
        <v>144</v>
      </c>
      <c r="E626" s="160" t="s">
        <v>1</v>
      </c>
      <c r="F626" s="161" t="s">
        <v>146</v>
      </c>
      <c r="H626" s="162">
        <v>48</v>
      </c>
      <c r="L626" s="159"/>
      <c r="M626" s="163"/>
      <c r="T626" s="164"/>
      <c r="AT626" s="160" t="s">
        <v>144</v>
      </c>
      <c r="AU626" s="160" t="s">
        <v>84</v>
      </c>
      <c r="AV626" s="14" t="s">
        <v>142</v>
      </c>
      <c r="AW626" s="14" t="s">
        <v>32</v>
      </c>
      <c r="AX626" s="14" t="s">
        <v>82</v>
      </c>
      <c r="AY626" s="160" t="s">
        <v>136</v>
      </c>
    </row>
    <row r="627" spans="2:65" s="1" customFormat="1" ht="14.4" customHeight="1">
      <c r="B627" s="134"/>
      <c r="C627" s="165" t="s">
        <v>471</v>
      </c>
      <c r="D627" s="165" t="s">
        <v>353</v>
      </c>
      <c r="E627" s="166" t="s">
        <v>774</v>
      </c>
      <c r="F627" s="167" t="s">
        <v>775</v>
      </c>
      <c r="G627" s="168" t="s">
        <v>185</v>
      </c>
      <c r="H627" s="169">
        <v>14.4</v>
      </c>
      <c r="I627" s="170"/>
      <c r="J627" s="170">
        <f>ROUND(I627*H627,2)</f>
        <v>0</v>
      </c>
      <c r="K627" s="171"/>
      <c r="L627" s="172"/>
      <c r="M627" s="173" t="s">
        <v>1</v>
      </c>
      <c r="N627" s="174" t="s">
        <v>39</v>
      </c>
      <c r="O627" s="143">
        <v>0</v>
      </c>
      <c r="P627" s="143">
        <f>O627*H627</f>
        <v>0</v>
      </c>
      <c r="Q627" s="143">
        <v>0.113</v>
      </c>
      <c r="R627" s="143">
        <f>Q627*H627</f>
        <v>1.6272</v>
      </c>
      <c r="S627" s="143">
        <v>0</v>
      </c>
      <c r="T627" s="144">
        <f>S627*H627</f>
        <v>0</v>
      </c>
      <c r="AR627" s="145" t="s">
        <v>170</v>
      </c>
      <c r="AT627" s="145" t="s">
        <v>353</v>
      </c>
      <c r="AU627" s="145" t="s">
        <v>84</v>
      </c>
      <c r="AY627" s="16" t="s">
        <v>136</v>
      </c>
      <c r="BE627" s="146">
        <f>IF(N627="základní",J627,0)</f>
        <v>0</v>
      </c>
      <c r="BF627" s="146">
        <f>IF(N627="snížená",J627,0)</f>
        <v>0</v>
      </c>
      <c r="BG627" s="146">
        <f>IF(N627="zákl. přenesená",J627,0)</f>
        <v>0</v>
      </c>
      <c r="BH627" s="146">
        <f>IF(N627="sníž. přenesená",J627,0)</f>
        <v>0</v>
      </c>
      <c r="BI627" s="146">
        <f>IF(N627="nulová",J627,0)</f>
        <v>0</v>
      </c>
      <c r="BJ627" s="16" t="s">
        <v>82</v>
      </c>
      <c r="BK627" s="146">
        <f>ROUND(I627*H627,2)</f>
        <v>0</v>
      </c>
      <c r="BL627" s="16" t="s">
        <v>142</v>
      </c>
      <c r="BM627" s="145" t="s">
        <v>1296</v>
      </c>
    </row>
    <row r="628" spans="2:65" s="12" customFormat="1">
      <c r="B628" s="147"/>
      <c r="D628" s="148" t="s">
        <v>144</v>
      </c>
      <c r="E628" s="149" t="s">
        <v>1</v>
      </c>
      <c r="F628" s="150" t="s">
        <v>1020</v>
      </c>
      <c r="H628" s="149" t="s">
        <v>1</v>
      </c>
      <c r="L628" s="147"/>
      <c r="M628" s="151"/>
      <c r="T628" s="152"/>
      <c r="AT628" s="149" t="s">
        <v>144</v>
      </c>
      <c r="AU628" s="149" t="s">
        <v>84</v>
      </c>
      <c r="AV628" s="12" t="s">
        <v>82</v>
      </c>
      <c r="AW628" s="12" t="s">
        <v>32</v>
      </c>
      <c r="AX628" s="12" t="s">
        <v>74</v>
      </c>
      <c r="AY628" s="149" t="s">
        <v>136</v>
      </c>
    </row>
    <row r="629" spans="2:65" s="12" customFormat="1">
      <c r="B629" s="147"/>
      <c r="D629" s="148" t="s">
        <v>144</v>
      </c>
      <c r="E629" s="149" t="s">
        <v>1</v>
      </c>
      <c r="F629" s="150" t="s">
        <v>772</v>
      </c>
      <c r="H629" s="149" t="s">
        <v>1</v>
      </c>
      <c r="L629" s="147"/>
      <c r="M629" s="151"/>
      <c r="T629" s="152"/>
      <c r="AT629" s="149" t="s">
        <v>144</v>
      </c>
      <c r="AU629" s="149" t="s">
        <v>84</v>
      </c>
      <c r="AV629" s="12" t="s">
        <v>82</v>
      </c>
      <c r="AW629" s="12" t="s">
        <v>32</v>
      </c>
      <c r="AX629" s="12" t="s">
        <v>74</v>
      </c>
      <c r="AY629" s="149" t="s">
        <v>136</v>
      </c>
    </row>
    <row r="630" spans="2:65" s="12" customFormat="1">
      <c r="B630" s="147"/>
      <c r="D630" s="148" t="s">
        <v>144</v>
      </c>
      <c r="E630" s="149" t="s">
        <v>1</v>
      </c>
      <c r="F630" s="150" t="s">
        <v>190</v>
      </c>
      <c r="H630" s="149" t="s">
        <v>1</v>
      </c>
      <c r="L630" s="147"/>
      <c r="M630" s="151"/>
      <c r="T630" s="152"/>
      <c r="AT630" s="149" t="s">
        <v>144</v>
      </c>
      <c r="AU630" s="149" t="s">
        <v>84</v>
      </c>
      <c r="AV630" s="12" t="s">
        <v>82</v>
      </c>
      <c r="AW630" s="12" t="s">
        <v>32</v>
      </c>
      <c r="AX630" s="12" t="s">
        <v>74</v>
      </c>
      <c r="AY630" s="149" t="s">
        <v>136</v>
      </c>
    </row>
    <row r="631" spans="2:65" s="13" customFormat="1">
      <c r="B631" s="153"/>
      <c r="D631" s="148" t="s">
        <v>144</v>
      </c>
      <c r="E631" s="154" t="s">
        <v>1</v>
      </c>
      <c r="F631" s="155" t="s">
        <v>1297</v>
      </c>
      <c r="H631" s="156">
        <v>12.96</v>
      </c>
      <c r="L631" s="153"/>
      <c r="M631" s="157"/>
      <c r="T631" s="158"/>
      <c r="AT631" s="154" t="s">
        <v>144</v>
      </c>
      <c r="AU631" s="154" t="s">
        <v>84</v>
      </c>
      <c r="AV631" s="13" t="s">
        <v>84</v>
      </c>
      <c r="AW631" s="13" t="s">
        <v>32</v>
      </c>
      <c r="AX631" s="13" t="s">
        <v>74</v>
      </c>
      <c r="AY631" s="154" t="s">
        <v>136</v>
      </c>
    </row>
    <row r="632" spans="2:65" s="13" customFormat="1">
      <c r="B632" s="153"/>
      <c r="D632" s="148" t="s">
        <v>144</v>
      </c>
      <c r="E632" s="154" t="s">
        <v>1</v>
      </c>
      <c r="F632" s="155" t="s">
        <v>1298</v>
      </c>
      <c r="H632" s="156">
        <v>1.4400000000000002</v>
      </c>
      <c r="L632" s="153"/>
      <c r="M632" s="157"/>
      <c r="T632" s="158"/>
      <c r="AT632" s="154" t="s">
        <v>144</v>
      </c>
      <c r="AU632" s="154" t="s">
        <v>84</v>
      </c>
      <c r="AV632" s="13" t="s">
        <v>84</v>
      </c>
      <c r="AW632" s="13" t="s">
        <v>32</v>
      </c>
      <c r="AX632" s="13" t="s">
        <v>74</v>
      </c>
      <c r="AY632" s="154" t="s">
        <v>136</v>
      </c>
    </row>
    <row r="633" spans="2:65" s="14" customFormat="1">
      <c r="B633" s="159"/>
      <c r="D633" s="148" t="s">
        <v>144</v>
      </c>
      <c r="E633" s="160" t="s">
        <v>1</v>
      </c>
      <c r="F633" s="161" t="s">
        <v>146</v>
      </c>
      <c r="H633" s="162">
        <v>14.4</v>
      </c>
      <c r="L633" s="159"/>
      <c r="M633" s="163"/>
      <c r="T633" s="164"/>
      <c r="AT633" s="160" t="s">
        <v>144</v>
      </c>
      <c r="AU633" s="160" t="s">
        <v>84</v>
      </c>
      <c r="AV633" s="14" t="s">
        <v>142</v>
      </c>
      <c r="AW633" s="14" t="s">
        <v>32</v>
      </c>
      <c r="AX633" s="14" t="s">
        <v>82</v>
      </c>
      <c r="AY633" s="160" t="s">
        <v>136</v>
      </c>
    </row>
    <row r="634" spans="2:65" s="11" customFormat="1" ht="22.75" customHeight="1">
      <c r="B634" s="123"/>
      <c r="D634" s="124" t="s">
        <v>73</v>
      </c>
      <c r="E634" s="132" t="s">
        <v>170</v>
      </c>
      <c r="F634" s="132" t="s">
        <v>779</v>
      </c>
      <c r="J634" s="133">
        <f>BK634</f>
        <v>0</v>
      </c>
      <c r="L634" s="123"/>
      <c r="M634" s="127"/>
      <c r="P634" s="128">
        <f>SUM(P635:P899)</f>
        <v>139.30483799999996</v>
      </c>
      <c r="R634" s="128">
        <f>SUM(R635:R899)</f>
        <v>3.6506280799999997</v>
      </c>
      <c r="T634" s="129">
        <f>SUM(T635:T899)</f>
        <v>0</v>
      </c>
      <c r="AR634" s="124" t="s">
        <v>82</v>
      </c>
      <c r="AT634" s="130" t="s">
        <v>73</v>
      </c>
      <c r="AU634" s="130" t="s">
        <v>82</v>
      </c>
      <c r="AY634" s="124" t="s">
        <v>136</v>
      </c>
      <c r="BK634" s="131">
        <f>SUM(BK635:BK899)</f>
        <v>0</v>
      </c>
    </row>
    <row r="635" spans="2:65" s="1" customFormat="1" ht="14.4" customHeight="1">
      <c r="B635" s="134"/>
      <c r="C635" s="135" t="s">
        <v>481</v>
      </c>
      <c r="D635" s="135" t="s">
        <v>138</v>
      </c>
      <c r="E635" s="136" t="s">
        <v>1299</v>
      </c>
      <c r="F635" s="137" t="s">
        <v>1300</v>
      </c>
      <c r="G635" s="138" t="s">
        <v>141</v>
      </c>
      <c r="H635" s="139">
        <v>1</v>
      </c>
      <c r="I635" s="140"/>
      <c r="J635" s="140">
        <f>ROUND(I635*H635,2)</f>
        <v>0</v>
      </c>
      <c r="K635" s="141"/>
      <c r="L635" s="28"/>
      <c r="M635" s="142" t="s">
        <v>1</v>
      </c>
      <c r="N635" s="111" t="s">
        <v>39</v>
      </c>
      <c r="O635" s="143">
        <v>1.04</v>
      </c>
      <c r="P635" s="143">
        <f>O635*H635</f>
        <v>1.04</v>
      </c>
      <c r="Q635" s="143">
        <v>2.8700000000000002E-3</v>
      </c>
      <c r="R635" s="143">
        <f>Q635*H635</f>
        <v>2.8700000000000002E-3</v>
      </c>
      <c r="S635" s="143">
        <v>0</v>
      </c>
      <c r="T635" s="144">
        <f>S635*H635</f>
        <v>0</v>
      </c>
      <c r="AR635" s="145" t="s">
        <v>142</v>
      </c>
      <c r="AT635" s="145" t="s">
        <v>138</v>
      </c>
      <c r="AU635" s="145" t="s">
        <v>84</v>
      </c>
      <c r="AY635" s="16" t="s">
        <v>136</v>
      </c>
      <c r="BE635" s="146">
        <f>IF(N635="základní",J635,0)</f>
        <v>0</v>
      </c>
      <c r="BF635" s="146">
        <f>IF(N635="snížená",J635,0)</f>
        <v>0</v>
      </c>
      <c r="BG635" s="146">
        <f>IF(N635="zákl. přenesená",J635,0)</f>
        <v>0</v>
      </c>
      <c r="BH635" s="146">
        <f>IF(N635="sníž. přenesená",J635,0)</f>
        <v>0</v>
      </c>
      <c r="BI635" s="146">
        <f>IF(N635="nulová",J635,0)</f>
        <v>0</v>
      </c>
      <c r="BJ635" s="16" t="s">
        <v>82</v>
      </c>
      <c r="BK635" s="146">
        <f>ROUND(I635*H635,2)</f>
        <v>0</v>
      </c>
      <c r="BL635" s="16" t="s">
        <v>142</v>
      </c>
      <c r="BM635" s="145" t="s">
        <v>1301</v>
      </c>
    </row>
    <row r="636" spans="2:65" s="12" customFormat="1">
      <c r="B636" s="147"/>
      <c r="D636" s="148" t="s">
        <v>144</v>
      </c>
      <c r="E636" s="149" t="s">
        <v>1</v>
      </c>
      <c r="F636" s="150" t="s">
        <v>1103</v>
      </c>
      <c r="H636" s="149" t="s">
        <v>1</v>
      </c>
      <c r="L636" s="147"/>
      <c r="M636" s="151"/>
      <c r="T636" s="152"/>
      <c r="AT636" s="149" t="s">
        <v>144</v>
      </c>
      <c r="AU636" s="149" t="s">
        <v>84</v>
      </c>
      <c r="AV636" s="12" t="s">
        <v>82</v>
      </c>
      <c r="AW636" s="12" t="s">
        <v>32</v>
      </c>
      <c r="AX636" s="12" t="s">
        <v>74</v>
      </c>
      <c r="AY636" s="149" t="s">
        <v>136</v>
      </c>
    </row>
    <row r="637" spans="2:65" s="13" customFormat="1">
      <c r="B637" s="153"/>
      <c r="D637" s="148" t="s">
        <v>144</v>
      </c>
      <c r="E637" s="154" t="s">
        <v>1</v>
      </c>
      <c r="F637" s="155" t="s">
        <v>82</v>
      </c>
      <c r="H637" s="156">
        <v>1</v>
      </c>
      <c r="L637" s="153"/>
      <c r="M637" s="157"/>
      <c r="T637" s="158"/>
      <c r="AT637" s="154" t="s">
        <v>144</v>
      </c>
      <c r="AU637" s="154" t="s">
        <v>84</v>
      </c>
      <c r="AV637" s="13" t="s">
        <v>84</v>
      </c>
      <c r="AW637" s="13" t="s">
        <v>32</v>
      </c>
      <c r="AX637" s="13" t="s">
        <v>74</v>
      </c>
      <c r="AY637" s="154" t="s">
        <v>136</v>
      </c>
    </row>
    <row r="638" spans="2:65" s="14" customFormat="1">
      <c r="B638" s="159"/>
      <c r="D638" s="148" t="s">
        <v>144</v>
      </c>
      <c r="E638" s="160" t="s">
        <v>1</v>
      </c>
      <c r="F638" s="161" t="s">
        <v>146</v>
      </c>
      <c r="H638" s="162">
        <v>1</v>
      </c>
      <c r="L638" s="159"/>
      <c r="M638" s="163"/>
      <c r="T638" s="164"/>
      <c r="AT638" s="160" t="s">
        <v>144</v>
      </c>
      <c r="AU638" s="160" t="s">
        <v>84</v>
      </c>
      <c r="AV638" s="14" t="s">
        <v>142</v>
      </c>
      <c r="AW638" s="14" t="s">
        <v>32</v>
      </c>
      <c r="AX638" s="14" t="s">
        <v>82</v>
      </c>
      <c r="AY638" s="160" t="s">
        <v>136</v>
      </c>
    </row>
    <row r="639" spans="2:65" s="1" customFormat="1" ht="14.4" customHeight="1">
      <c r="B639" s="134"/>
      <c r="C639" s="165" t="s">
        <v>486</v>
      </c>
      <c r="D639" s="165" t="s">
        <v>353</v>
      </c>
      <c r="E639" s="166" t="s">
        <v>1302</v>
      </c>
      <c r="F639" s="167" t="s">
        <v>1303</v>
      </c>
      <c r="G639" s="168" t="s">
        <v>141</v>
      </c>
      <c r="H639" s="169">
        <v>1</v>
      </c>
      <c r="I639" s="170"/>
      <c r="J639" s="170">
        <f>ROUND(I639*H639,2)</f>
        <v>0</v>
      </c>
      <c r="K639" s="171"/>
      <c r="L639" s="172"/>
      <c r="M639" s="173" t="s">
        <v>1</v>
      </c>
      <c r="N639" s="174" t="s">
        <v>39</v>
      </c>
      <c r="O639" s="143">
        <v>0</v>
      </c>
      <c r="P639" s="143">
        <f>O639*H639</f>
        <v>0</v>
      </c>
      <c r="Q639" s="143">
        <v>3.1E-2</v>
      </c>
      <c r="R639" s="143">
        <f>Q639*H639</f>
        <v>3.1E-2</v>
      </c>
      <c r="S639" s="143">
        <v>0</v>
      </c>
      <c r="T639" s="144">
        <f>S639*H639</f>
        <v>0</v>
      </c>
      <c r="AR639" s="145" t="s">
        <v>170</v>
      </c>
      <c r="AT639" s="145" t="s">
        <v>353</v>
      </c>
      <c r="AU639" s="145" t="s">
        <v>84</v>
      </c>
      <c r="AY639" s="16" t="s">
        <v>136</v>
      </c>
      <c r="BE639" s="146">
        <f>IF(N639="základní",J639,0)</f>
        <v>0</v>
      </c>
      <c r="BF639" s="146">
        <f>IF(N639="snížená",J639,0)</f>
        <v>0</v>
      </c>
      <c r="BG639" s="146">
        <f>IF(N639="zákl. přenesená",J639,0)</f>
        <v>0</v>
      </c>
      <c r="BH639" s="146">
        <f>IF(N639="sníž. přenesená",J639,0)</f>
        <v>0</v>
      </c>
      <c r="BI639" s="146">
        <f>IF(N639="nulová",J639,0)</f>
        <v>0</v>
      </c>
      <c r="BJ639" s="16" t="s">
        <v>82</v>
      </c>
      <c r="BK639" s="146">
        <f>ROUND(I639*H639,2)</f>
        <v>0</v>
      </c>
      <c r="BL639" s="16" t="s">
        <v>142</v>
      </c>
      <c r="BM639" s="145" t="s">
        <v>1304</v>
      </c>
    </row>
    <row r="640" spans="2:65" s="12" customFormat="1">
      <c r="B640" s="147"/>
      <c r="D640" s="148" t="s">
        <v>144</v>
      </c>
      <c r="E640" s="149" t="s">
        <v>1</v>
      </c>
      <c r="F640" s="150" t="s">
        <v>1103</v>
      </c>
      <c r="H640" s="149" t="s">
        <v>1</v>
      </c>
      <c r="L640" s="147"/>
      <c r="M640" s="151"/>
      <c r="T640" s="152"/>
      <c r="AT640" s="149" t="s">
        <v>144</v>
      </c>
      <c r="AU640" s="149" t="s">
        <v>84</v>
      </c>
      <c r="AV640" s="12" t="s">
        <v>82</v>
      </c>
      <c r="AW640" s="12" t="s">
        <v>32</v>
      </c>
      <c r="AX640" s="12" t="s">
        <v>74</v>
      </c>
      <c r="AY640" s="149" t="s">
        <v>136</v>
      </c>
    </row>
    <row r="641" spans="2:65" s="13" customFormat="1">
      <c r="B641" s="153"/>
      <c r="D641" s="148" t="s">
        <v>144</v>
      </c>
      <c r="E641" s="154" t="s">
        <v>1</v>
      </c>
      <c r="F641" s="155" t="s">
        <v>82</v>
      </c>
      <c r="H641" s="156">
        <v>1</v>
      </c>
      <c r="L641" s="153"/>
      <c r="M641" s="157"/>
      <c r="T641" s="158"/>
      <c r="AT641" s="154" t="s">
        <v>144</v>
      </c>
      <c r="AU641" s="154" t="s">
        <v>84</v>
      </c>
      <c r="AV641" s="13" t="s">
        <v>84</v>
      </c>
      <c r="AW641" s="13" t="s">
        <v>32</v>
      </c>
      <c r="AX641" s="13" t="s">
        <v>74</v>
      </c>
      <c r="AY641" s="154" t="s">
        <v>136</v>
      </c>
    </row>
    <row r="642" spans="2:65" s="14" customFormat="1">
      <c r="B642" s="159"/>
      <c r="D642" s="148" t="s">
        <v>144</v>
      </c>
      <c r="E642" s="160" t="s">
        <v>1</v>
      </c>
      <c r="F642" s="161" t="s">
        <v>146</v>
      </c>
      <c r="H642" s="162">
        <v>1</v>
      </c>
      <c r="L642" s="159"/>
      <c r="M642" s="163"/>
      <c r="T642" s="164"/>
      <c r="AT642" s="160" t="s">
        <v>144</v>
      </c>
      <c r="AU642" s="160" t="s">
        <v>84</v>
      </c>
      <c r="AV642" s="14" t="s">
        <v>142</v>
      </c>
      <c r="AW642" s="14" t="s">
        <v>32</v>
      </c>
      <c r="AX642" s="14" t="s">
        <v>82</v>
      </c>
      <c r="AY642" s="160" t="s">
        <v>136</v>
      </c>
    </row>
    <row r="643" spans="2:65" s="1" customFormat="1" ht="14.4" customHeight="1">
      <c r="B643" s="134"/>
      <c r="C643" s="135" t="s">
        <v>499</v>
      </c>
      <c r="D643" s="135" t="s">
        <v>138</v>
      </c>
      <c r="E643" s="136" t="s">
        <v>1305</v>
      </c>
      <c r="F643" s="137" t="s">
        <v>1306</v>
      </c>
      <c r="G643" s="138" t="s">
        <v>141</v>
      </c>
      <c r="H643" s="139">
        <v>2</v>
      </c>
      <c r="I643" s="140"/>
      <c r="J643" s="140">
        <f>ROUND(I643*H643,2)</f>
        <v>0</v>
      </c>
      <c r="K643" s="141"/>
      <c r="L643" s="28"/>
      <c r="M643" s="142" t="s">
        <v>1</v>
      </c>
      <c r="N643" s="111" t="s">
        <v>39</v>
      </c>
      <c r="O643" s="143">
        <v>1.0940000000000001</v>
      </c>
      <c r="P643" s="143">
        <f>O643*H643</f>
        <v>2.1880000000000002</v>
      </c>
      <c r="Q643" s="143">
        <v>1.7099999999999999E-3</v>
      </c>
      <c r="R643" s="143">
        <f>Q643*H643</f>
        <v>3.4199999999999999E-3</v>
      </c>
      <c r="S643" s="143">
        <v>0</v>
      </c>
      <c r="T643" s="144">
        <f>S643*H643</f>
        <v>0</v>
      </c>
      <c r="AR643" s="145" t="s">
        <v>142</v>
      </c>
      <c r="AT643" s="145" t="s">
        <v>138</v>
      </c>
      <c r="AU643" s="145" t="s">
        <v>84</v>
      </c>
      <c r="AY643" s="16" t="s">
        <v>136</v>
      </c>
      <c r="BE643" s="146">
        <f>IF(N643="základní",J643,0)</f>
        <v>0</v>
      </c>
      <c r="BF643" s="146">
        <f>IF(N643="snížená",J643,0)</f>
        <v>0</v>
      </c>
      <c r="BG643" s="146">
        <f>IF(N643="zákl. přenesená",J643,0)</f>
        <v>0</v>
      </c>
      <c r="BH643" s="146">
        <f>IF(N643="sníž. přenesená",J643,0)</f>
        <v>0</v>
      </c>
      <c r="BI643" s="146">
        <f>IF(N643="nulová",J643,0)</f>
        <v>0</v>
      </c>
      <c r="BJ643" s="16" t="s">
        <v>82</v>
      </c>
      <c r="BK643" s="146">
        <f>ROUND(I643*H643,2)</f>
        <v>0</v>
      </c>
      <c r="BL643" s="16" t="s">
        <v>142</v>
      </c>
      <c r="BM643" s="145" t="s">
        <v>1307</v>
      </c>
    </row>
    <row r="644" spans="2:65" s="12" customFormat="1">
      <c r="B644" s="147"/>
      <c r="D644" s="148" t="s">
        <v>144</v>
      </c>
      <c r="E644" s="149" t="s">
        <v>1</v>
      </c>
      <c r="F644" s="150" t="s">
        <v>1170</v>
      </c>
      <c r="H644" s="149" t="s">
        <v>1</v>
      </c>
      <c r="L644" s="147"/>
      <c r="M644" s="151"/>
      <c r="T644" s="152"/>
      <c r="AT644" s="149" t="s">
        <v>144</v>
      </c>
      <c r="AU644" s="149" t="s">
        <v>84</v>
      </c>
      <c r="AV644" s="12" t="s">
        <v>82</v>
      </c>
      <c r="AW644" s="12" t="s">
        <v>32</v>
      </c>
      <c r="AX644" s="12" t="s">
        <v>74</v>
      </c>
      <c r="AY644" s="149" t="s">
        <v>136</v>
      </c>
    </row>
    <row r="645" spans="2:65" s="13" customFormat="1">
      <c r="B645" s="153"/>
      <c r="D645" s="148" t="s">
        <v>144</v>
      </c>
      <c r="E645" s="154" t="s">
        <v>1</v>
      </c>
      <c r="F645" s="155" t="s">
        <v>84</v>
      </c>
      <c r="H645" s="156">
        <v>2</v>
      </c>
      <c r="L645" s="153"/>
      <c r="M645" s="157"/>
      <c r="T645" s="158"/>
      <c r="AT645" s="154" t="s">
        <v>144</v>
      </c>
      <c r="AU645" s="154" t="s">
        <v>84</v>
      </c>
      <c r="AV645" s="13" t="s">
        <v>84</v>
      </c>
      <c r="AW645" s="13" t="s">
        <v>32</v>
      </c>
      <c r="AX645" s="13" t="s">
        <v>74</v>
      </c>
      <c r="AY645" s="154" t="s">
        <v>136</v>
      </c>
    </row>
    <row r="646" spans="2:65" s="14" customFormat="1">
      <c r="B646" s="159"/>
      <c r="D646" s="148" t="s">
        <v>144</v>
      </c>
      <c r="E646" s="160" t="s">
        <v>1</v>
      </c>
      <c r="F646" s="161" t="s">
        <v>146</v>
      </c>
      <c r="H646" s="162">
        <v>2</v>
      </c>
      <c r="L646" s="159"/>
      <c r="M646" s="163"/>
      <c r="T646" s="164"/>
      <c r="AT646" s="160" t="s">
        <v>144</v>
      </c>
      <c r="AU646" s="160" t="s">
        <v>84</v>
      </c>
      <c r="AV646" s="14" t="s">
        <v>142</v>
      </c>
      <c r="AW646" s="14" t="s">
        <v>32</v>
      </c>
      <c r="AX646" s="14" t="s">
        <v>82</v>
      </c>
      <c r="AY646" s="160" t="s">
        <v>136</v>
      </c>
    </row>
    <row r="647" spans="2:65" s="1" customFormat="1" ht="14.4" customHeight="1">
      <c r="B647" s="134"/>
      <c r="C647" s="165" t="s">
        <v>510</v>
      </c>
      <c r="D647" s="165" t="s">
        <v>353</v>
      </c>
      <c r="E647" s="166" t="s">
        <v>1308</v>
      </c>
      <c r="F647" s="167" t="s">
        <v>1309</v>
      </c>
      <c r="G647" s="168" t="s">
        <v>141</v>
      </c>
      <c r="H647" s="169">
        <v>2</v>
      </c>
      <c r="I647" s="170"/>
      <c r="J647" s="170">
        <f>ROUND(I647*H647,2)</f>
        <v>0</v>
      </c>
      <c r="K647" s="171"/>
      <c r="L647" s="172"/>
      <c r="M647" s="173" t="s">
        <v>1</v>
      </c>
      <c r="N647" s="174" t="s">
        <v>39</v>
      </c>
      <c r="O647" s="143">
        <v>0</v>
      </c>
      <c r="P647" s="143">
        <f>O647*H647</f>
        <v>0</v>
      </c>
      <c r="Q647" s="143">
        <v>1.55E-2</v>
      </c>
      <c r="R647" s="143">
        <f>Q647*H647</f>
        <v>3.1E-2</v>
      </c>
      <c r="S647" s="143">
        <v>0</v>
      </c>
      <c r="T647" s="144">
        <f>S647*H647</f>
        <v>0</v>
      </c>
      <c r="AR647" s="145" t="s">
        <v>170</v>
      </c>
      <c r="AT647" s="145" t="s">
        <v>353</v>
      </c>
      <c r="AU647" s="145" t="s">
        <v>84</v>
      </c>
      <c r="AY647" s="16" t="s">
        <v>136</v>
      </c>
      <c r="BE647" s="146">
        <f>IF(N647="základní",J647,0)</f>
        <v>0</v>
      </c>
      <c r="BF647" s="146">
        <f>IF(N647="snížená",J647,0)</f>
        <v>0</v>
      </c>
      <c r="BG647" s="146">
        <f>IF(N647="zákl. přenesená",J647,0)</f>
        <v>0</v>
      </c>
      <c r="BH647" s="146">
        <f>IF(N647="sníž. přenesená",J647,0)</f>
        <v>0</v>
      </c>
      <c r="BI647" s="146">
        <f>IF(N647="nulová",J647,0)</f>
        <v>0</v>
      </c>
      <c r="BJ647" s="16" t="s">
        <v>82</v>
      </c>
      <c r="BK647" s="146">
        <f>ROUND(I647*H647,2)</f>
        <v>0</v>
      </c>
      <c r="BL647" s="16" t="s">
        <v>142</v>
      </c>
      <c r="BM647" s="145" t="s">
        <v>1310</v>
      </c>
    </row>
    <row r="648" spans="2:65" s="12" customFormat="1">
      <c r="B648" s="147"/>
      <c r="D648" s="148" t="s">
        <v>144</v>
      </c>
      <c r="E648" s="149" t="s">
        <v>1</v>
      </c>
      <c r="F648" s="150" t="s">
        <v>1170</v>
      </c>
      <c r="H648" s="149" t="s">
        <v>1</v>
      </c>
      <c r="L648" s="147"/>
      <c r="M648" s="151"/>
      <c r="T648" s="152"/>
      <c r="AT648" s="149" t="s">
        <v>144</v>
      </c>
      <c r="AU648" s="149" t="s">
        <v>84</v>
      </c>
      <c r="AV648" s="12" t="s">
        <v>82</v>
      </c>
      <c r="AW648" s="12" t="s">
        <v>32</v>
      </c>
      <c r="AX648" s="12" t="s">
        <v>74</v>
      </c>
      <c r="AY648" s="149" t="s">
        <v>136</v>
      </c>
    </row>
    <row r="649" spans="2:65" s="13" customFormat="1">
      <c r="B649" s="153"/>
      <c r="D649" s="148" t="s">
        <v>144</v>
      </c>
      <c r="E649" s="154" t="s">
        <v>1</v>
      </c>
      <c r="F649" s="155" t="s">
        <v>84</v>
      </c>
      <c r="H649" s="156">
        <v>2</v>
      </c>
      <c r="L649" s="153"/>
      <c r="M649" s="157"/>
      <c r="T649" s="158"/>
      <c r="AT649" s="154" t="s">
        <v>144</v>
      </c>
      <c r="AU649" s="154" t="s">
        <v>84</v>
      </c>
      <c r="AV649" s="13" t="s">
        <v>84</v>
      </c>
      <c r="AW649" s="13" t="s">
        <v>32</v>
      </c>
      <c r="AX649" s="13" t="s">
        <v>74</v>
      </c>
      <c r="AY649" s="154" t="s">
        <v>136</v>
      </c>
    </row>
    <row r="650" spans="2:65" s="14" customFormat="1">
      <c r="B650" s="159"/>
      <c r="D650" s="148" t="s">
        <v>144</v>
      </c>
      <c r="E650" s="160" t="s">
        <v>1</v>
      </c>
      <c r="F650" s="161" t="s">
        <v>146</v>
      </c>
      <c r="H650" s="162">
        <v>2</v>
      </c>
      <c r="L650" s="159"/>
      <c r="M650" s="163"/>
      <c r="T650" s="164"/>
      <c r="AT650" s="160" t="s">
        <v>144</v>
      </c>
      <c r="AU650" s="160" t="s">
        <v>84</v>
      </c>
      <c r="AV650" s="14" t="s">
        <v>142</v>
      </c>
      <c r="AW650" s="14" t="s">
        <v>32</v>
      </c>
      <c r="AX650" s="14" t="s">
        <v>82</v>
      </c>
      <c r="AY650" s="160" t="s">
        <v>136</v>
      </c>
    </row>
    <row r="651" spans="2:65" s="1" customFormat="1" ht="19.75" customHeight="1">
      <c r="B651" s="134"/>
      <c r="C651" s="135" t="s">
        <v>515</v>
      </c>
      <c r="D651" s="135" t="s">
        <v>138</v>
      </c>
      <c r="E651" s="136" t="s">
        <v>1311</v>
      </c>
      <c r="F651" s="137" t="s">
        <v>1312</v>
      </c>
      <c r="G651" s="138" t="s">
        <v>208</v>
      </c>
      <c r="H651" s="139">
        <v>32.1</v>
      </c>
      <c r="I651" s="140"/>
      <c r="J651" s="140">
        <f>ROUND(I651*H651,2)</f>
        <v>0</v>
      </c>
      <c r="K651" s="141"/>
      <c r="L651" s="28"/>
      <c r="M651" s="142" t="s">
        <v>1</v>
      </c>
      <c r="N651" s="111" t="s">
        <v>39</v>
      </c>
      <c r="O651" s="143">
        <v>0.155</v>
      </c>
      <c r="P651" s="143">
        <f>O651*H651</f>
        <v>4.9755000000000003</v>
      </c>
      <c r="Q651" s="143">
        <v>0</v>
      </c>
      <c r="R651" s="143">
        <f>Q651*H651</f>
        <v>0</v>
      </c>
      <c r="S651" s="143">
        <v>0</v>
      </c>
      <c r="T651" s="144">
        <f>S651*H651</f>
        <v>0</v>
      </c>
      <c r="AR651" s="145" t="s">
        <v>142</v>
      </c>
      <c r="AT651" s="145" t="s">
        <v>138</v>
      </c>
      <c r="AU651" s="145" t="s">
        <v>84</v>
      </c>
      <c r="AY651" s="16" t="s">
        <v>136</v>
      </c>
      <c r="BE651" s="146">
        <f>IF(N651="základní",J651,0)</f>
        <v>0</v>
      </c>
      <c r="BF651" s="146">
        <f>IF(N651="snížená",J651,0)</f>
        <v>0</v>
      </c>
      <c r="BG651" s="146">
        <f>IF(N651="zákl. přenesená",J651,0)</f>
        <v>0</v>
      </c>
      <c r="BH651" s="146">
        <f>IF(N651="sníž. přenesená",J651,0)</f>
        <v>0</v>
      </c>
      <c r="BI651" s="146">
        <f>IF(N651="nulová",J651,0)</f>
        <v>0</v>
      </c>
      <c r="BJ651" s="16" t="s">
        <v>82</v>
      </c>
      <c r="BK651" s="146">
        <f>ROUND(I651*H651,2)</f>
        <v>0</v>
      </c>
      <c r="BL651" s="16" t="s">
        <v>142</v>
      </c>
      <c r="BM651" s="145" t="s">
        <v>1313</v>
      </c>
    </row>
    <row r="652" spans="2:65" s="12" customFormat="1">
      <c r="B652" s="147"/>
      <c r="D652" s="148" t="s">
        <v>144</v>
      </c>
      <c r="E652" s="149" t="s">
        <v>1</v>
      </c>
      <c r="F652" s="150" t="s">
        <v>1241</v>
      </c>
      <c r="H652" s="149" t="s">
        <v>1</v>
      </c>
      <c r="L652" s="147"/>
      <c r="M652" s="151"/>
      <c r="T652" s="152"/>
      <c r="AT652" s="149" t="s">
        <v>144</v>
      </c>
      <c r="AU652" s="149" t="s">
        <v>84</v>
      </c>
      <c r="AV652" s="12" t="s">
        <v>82</v>
      </c>
      <c r="AW652" s="12" t="s">
        <v>32</v>
      </c>
      <c r="AX652" s="12" t="s">
        <v>74</v>
      </c>
      <c r="AY652" s="149" t="s">
        <v>136</v>
      </c>
    </row>
    <row r="653" spans="2:65" s="13" customFormat="1">
      <c r="B653" s="153"/>
      <c r="D653" s="148" t="s">
        <v>144</v>
      </c>
      <c r="E653" s="154" t="s">
        <v>1</v>
      </c>
      <c r="F653" s="155" t="s">
        <v>1314</v>
      </c>
      <c r="H653" s="156">
        <v>32.1</v>
      </c>
      <c r="L653" s="153"/>
      <c r="M653" s="157"/>
      <c r="T653" s="158"/>
      <c r="AT653" s="154" t="s">
        <v>144</v>
      </c>
      <c r="AU653" s="154" t="s">
        <v>84</v>
      </c>
      <c r="AV653" s="13" t="s">
        <v>84</v>
      </c>
      <c r="AW653" s="13" t="s">
        <v>32</v>
      </c>
      <c r="AX653" s="13" t="s">
        <v>74</v>
      </c>
      <c r="AY653" s="154" t="s">
        <v>136</v>
      </c>
    </row>
    <row r="654" spans="2:65" s="14" customFormat="1">
      <c r="B654" s="159"/>
      <c r="D654" s="148" t="s">
        <v>144</v>
      </c>
      <c r="E654" s="160" t="s">
        <v>1</v>
      </c>
      <c r="F654" s="161" t="s">
        <v>146</v>
      </c>
      <c r="H654" s="162">
        <v>32.1</v>
      </c>
      <c r="L654" s="159"/>
      <c r="M654" s="163"/>
      <c r="T654" s="164"/>
      <c r="AT654" s="160" t="s">
        <v>144</v>
      </c>
      <c r="AU654" s="160" t="s">
        <v>84</v>
      </c>
      <c r="AV654" s="14" t="s">
        <v>142</v>
      </c>
      <c r="AW654" s="14" t="s">
        <v>32</v>
      </c>
      <c r="AX654" s="14" t="s">
        <v>82</v>
      </c>
      <c r="AY654" s="160" t="s">
        <v>136</v>
      </c>
    </row>
    <row r="655" spans="2:65" s="1" customFormat="1" ht="14.4" customHeight="1">
      <c r="B655" s="134"/>
      <c r="C655" s="165" t="s">
        <v>520</v>
      </c>
      <c r="D655" s="165" t="s">
        <v>353</v>
      </c>
      <c r="E655" s="166" t="s">
        <v>1315</v>
      </c>
      <c r="F655" s="167" t="s">
        <v>1316</v>
      </c>
      <c r="G655" s="168" t="s">
        <v>208</v>
      </c>
      <c r="H655" s="169">
        <v>32.582000000000001</v>
      </c>
      <c r="I655" s="170"/>
      <c r="J655" s="170">
        <f>ROUND(I655*H655,2)</f>
        <v>0</v>
      </c>
      <c r="K655" s="171"/>
      <c r="L655" s="172"/>
      <c r="M655" s="173" t="s">
        <v>1</v>
      </c>
      <c r="N655" s="174" t="s">
        <v>39</v>
      </c>
      <c r="O655" s="143">
        <v>0</v>
      </c>
      <c r="P655" s="143">
        <f>O655*H655</f>
        <v>0</v>
      </c>
      <c r="Q655" s="143">
        <v>4.2999999999999999E-4</v>
      </c>
      <c r="R655" s="143">
        <f>Q655*H655</f>
        <v>1.401026E-2</v>
      </c>
      <c r="S655" s="143">
        <v>0</v>
      </c>
      <c r="T655" s="144">
        <f>S655*H655</f>
        <v>0</v>
      </c>
      <c r="AR655" s="145" t="s">
        <v>170</v>
      </c>
      <c r="AT655" s="145" t="s">
        <v>353</v>
      </c>
      <c r="AU655" s="145" t="s">
        <v>84</v>
      </c>
      <c r="AY655" s="16" t="s">
        <v>136</v>
      </c>
      <c r="BE655" s="146">
        <f>IF(N655="základní",J655,0)</f>
        <v>0</v>
      </c>
      <c r="BF655" s="146">
        <f>IF(N655="snížená",J655,0)</f>
        <v>0</v>
      </c>
      <c r="BG655" s="146">
        <f>IF(N655="zákl. přenesená",J655,0)</f>
        <v>0</v>
      </c>
      <c r="BH655" s="146">
        <f>IF(N655="sníž. přenesená",J655,0)</f>
        <v>0</v>
      </c>
      <c r="BI655" s="146">
        <f>IF(N655="nulová",J655,0)</f>
        <v>0</v>
      </c>
      <c r="BJ655" s="16" t="s">
        <v>82</v>
      </c>
      <c r="BK655" s="146">
        <f>ROUND(I655*H655,2)</f>
        <v>0</v>
      </c>
      <c r="BL655" s="16" t="s">
        <v>142</v>
      </c>
      <c r="BM655" s="145" t="s">
        <v>1317</v>
      </c>
    </row>
    <row r="656" spans="2:65" s="12" customFormat="1">
      <c r="B656" s="147"/>
      <c r="D656" s="148" t="s">
        <v>144</v>
      </c>
      <c r="E656" s="149" t="s">
        <v>1</v>
      </c>
      <c r="F656" s="150" t="s">
        <v>1241</v>
      </c>
      <c r="H656" s="149" t="s">
        <v>1</v>
      </c>
      <c r="L656" s="147"/>
      <c r="M656" s="151"/>
      <c r="T656" s="152"/>
      <c r="AT656" s="149" t="s">
        <v>144</v>
      </c>
      <c r="AU656" s="149" t="s">
        <v>84</v>
      </c>
      <c r="AV656" s="12" t="s">
        <v>82</v>
      </c>
      <c r="AW656" s="12" t="s">
        <v>32</v>
      </c>
      <c r="AX656" s="12" t="s">
        <v>74</v>
      </c>
      <c r="AY656" s="149" t="s">
        <v>136</v>
      </c>
    </row>
    <row r="657" spans="2:65" s="13" customFormat="1">
      <c r="B657" s="153"/>
      <c r="D657" s="148" t="s">
        <v>144</v>
      </c>
      <c r="E657" s="154" t="s">
        <v>1</v>
      </c>
      <c r="F657" s="155" t="s">
        <v>1314</v>
      </c>
      <c r="H657" s="156">
        <v>32.1</v>
      </c>
      <c r="L657" s="153"/>
      <c r="M657" s="157"/>
      <c r="T657" s="158"/>
      <c r="AT657" s="154" t="s">
        <v>144</v>
      </c>
      <c r="AU657" s="154" t="s">
        <v>84</v>
      </c>
      <c r="AV657" s="13" t="s">
        <v>84</v>
      </c>
      <c r="AW657" s="13" t="s">
        <v>32</v>
      </c>
      <c r="AX657" s="13" t="s">
        <v>74</v>
      </c>
      <c r="AY657" s="154" t="s">
        <v>136</v>
      </c>
    </row>
    <row r="658" spans="2:65" s="14" customFormat="1">
      <c r="B658" s="159"/>
      <c r="D658" s="148" t="s">
        <v>144</v>
      </c>
      <c r="E658" s="160" t="s">
        <v>1</v>
      </c>
      <c r="F658" s="161" t="s">
        <v>146</v>
      </c>
      <c r="H658" s="162">
        <v>32.1</v>
      </c>
      <c r="L658" s="159"/>
      <c r="M658" s="163"/>
      <c r="T658" s="164"/>
      <c r="AT658" s="160" t="s">
        <v>144</v>
      </c>
      <c r="AU658" s="160" t="s">
        <v>84</v>
      </c>
      <c r="AV658" s="14" t="s">
        <v>142</v>
      </c>
      <c r="AW658" s="14" t="s">
        <v>32</v>
      </c>
      <c r="AX658" s="14" t="s">
        <v>74</v>
      </c>
      <c r="AY658" s="160" t="s">
        <v>136</v>
      </c>
    </row>
    <row r="659" spans="2:65" s="13" customFormat="1">
      <c r="B659" s="153"/>
      <c r="D659" s="148" t="s">
        <v>144</v>
      </c>
      <c r="E659" s="154" t="s">
        <v>1</v>
      </c>
      <c r="F659" s="155" t="s">
        <v>1318</v>
      </c>
      <c r="H659" s="156">
        <v>32.581499999999998</v>
      </c>
      <c r="L659" s="153"/>
      <c r="M659" s="157"/>
      <c r="T659" s="158"/>
      <c r="AT659" s="154" t="s">
        <v>144</v>
      </c>
      <c r="AU659" s="154" t="s">
        <v>84</v>
      </c>
      <c r="AV659" s="13" t="s">
        <v>84</v>
      </c>
      <c r="AW659" s="13" t="s">
        <v>32</v>
      </c>
      <c r="AX659" s="13" t="s">
        <v>82</v>
      </c>
      <c r="AY659" s="154" t="s">
        <v>136</v>
      </c>
    </row>
    <row r="660" spans="2:65" s="1" customFormat="1" ht="14.4" customHeight="1">
      <c r="B660" s="134"/>
      <c r="C660" s="135" t="s">
        <v>531</v>
      </c>
      <c r="D660" s="135" t="s">
        <v>138</v>
      </c>
      <c r="E660" s="136" t="s">
        <v>793</v>
      </c>
      <c r="F660" s="137" t="s">
        <v>794</v>
      </c>
      <c r="G660" s="138" t="s">
        <v>208</v>
      </c>
      <c r="H660" s="139">
        <v>150</v>
      </c>
      <c r="I660" s="140"/>
      <c r="J660" s="140">
        <f>ROUND(I660*H660,2)</f>
        <v>0</v>
      </c>
      <c r="K660" s="141"/>
      <c r="L660" s="28"/>
      <c r="M660" s="142" t="s">
        <v>1</v>
      </c>
      <c r="N660" s="111" t="s">
        <v>39</v>
      </c>
      <c r="O660" s="143">
        <v>3.3000000000000002E-2</v>
      </c>
      <c r="P660" s="143">
        <f>O660*H660</f>
        <v>4.95</v>
      </c>
      <c r="Q660" s="143">
        <v>0</v>
      </c>
      <c r="R660" s="143">
        <f>Q660*H660</f>
        <v>0</v>
      </c>
      <c r="S660" s="143">
        <v>0</v>
      </c>
      <c r="T660" s="144">
        <f>S660*H660</f>
        <v>0</v>
      </c>
      <c r="AR660" s="145" t="s">
        <v>142</v>
      </c>
      <c r="AT660" s="145" t="s">
        <v>138</v>
      </c>
      <c r="AU660" s="145" t="s">
        <v>84</v>
      </c>
      <c r="AY660" s="16" t="s">
        <v>136</v>
      </c>
      <c r="BE660" s="146">
        <f>IF(N660="základní",J660,0)</f>
        <v>0</v>
      </c>
      <c r="BF660" s="146">
        <f>IF(N660="snížená",J660,0)</f>
        <v>0</v>
      </c>
      <c r="BG660" s="146">
        <f>IF(N660="zákl. přenesená",J660,0)</f>
        <v>0</v>
      </c>
      <c r="BH660" s="146">
        <f>IF(N660="sníž. přenesená",J660,0)</f>
        <v>0</v>
      </c>
      <c r="BI660" s="146">
        <f>IF(N660="nulová",J660,0)</f>
        <v>0</v>
      </c>
      <c r="BJ660" s="16" t="s">
        <v>82</v>
      </c>
      <c r="BK660" s="146">
        <f>ROUND(I660*H660,2)</f>
        <v>0</v>
      </c>
      <c r="BL660" s="16" t="s">
        <v>142</v>
      </c>
      <c r="BM660" s="145" t="s">
        <v>1319</v>
      </c>
    </row>
    <row r="661" spans="2:65" s="12" customFormat="1">
      <c r="B661" s="147"/>
      <c r="D661" s="148" t="s">
        <v>144</v>
      </c>
      <c r="E661" s="149" t="s">
        <v>1</v>
      </c>
      <c r="F661" s="150" t="s">
        <v>1241</v>
      </c>
      <c r="H661" s="149" t="s">
        <v>1</v>
      </c>
      <c r="L661" s="147"/>
      <c r="M661" s="151"/>
      <c r="T661" s="152"/>
      <c r="AT661" s="149" t="s">
        <v>144</v>
      </c>
      <c r="AU661" s="149" t="s">
        <v>84</v>
      </c>
      <c r="AV661" s="12" t="s">
        <v>82</v>
      </c>
      <c r="AW661" s="12" t="s">
        <v>32</v>
      </c>
      <c r="AX661" s="12" t="s">
        <v>74</v>
      </c>
      <c r="AY661" s="149" t="s">
        <v>136</v>
      </c>
    </row>
    <row r="662" spans="2:65" s="13" customFormat="1">
      <c r="B662" s="153"/>
      <c r="D662" s="148" t="s">
        <v>144</v>
      </c>
      <c r="E662" s="154" t="s">
        <v>1</v>
      </c>
      <c r="F662" s="155" t="s">
        <v>343</v>
      </c>
      <c r="H662" s="156">
        <v>32</v>
      </c>
      <c r="L662" s="153"/>
      <c r="M662" s="157"/>
      <c r="T662" s="158"/>
      <c r="AT662" s="154" t="s">
        <v>144</v>
      </c>
      <c r="AU662" s="154" t="s">
        <v>84</v>
      </c>
      <c r="AV662" s="13" t="s">
        <v>84</v>
      </c>
      <c r="AW662" s="13" t="s">
        <v>32</v>
      </c>
      <c r="AX662" s="13" t="s">
        <v>74</v>
      </c>
      <c r="AY662" s="154" t="s">
        <v>136</v>
      </c>
    </row>
    <row r="663" spans="2:65" s="12" customFormat="1">
      <c r="B663" s="147"/>
      <c r="D663" s="148" t="s">
        <v>144</v>
      </c>
      <c r="E663" s="149" t="s">
        <v>1</v>
      </c>
      <c r="F663" s="150" t="s">
        <v>1170</v>
      </c>
      <c r="H663" s="149" t="s">
        <v>1</v>
      </c>
      <c r="L663" s="147"/>
      <c r="M663" s="151"/>
      <c r="T663" s="152"/>
      <c r="AT663" s="149" t="s">
        <v>144</v>
      </c>
      <c r="AU663" s="149" t="s">
        <v>84</v>
      </c>
      <c r="AV663" s="12" t="s">
        <v>82</v>
      </c>
      <c r="AW663" s="12" t="s">
        <v>32</v>
      </c>
      <c r="AX663" s="12" t="s">
        <v>74</v>
      </c>
      <c r="AY663" s="149" t="s">
        <v>136</v>
      </c>
    </row>
    <row r="664" spans="2:65" s="13" customFormat="1">
      <c r="B664" s="153"/>
      <c r="D664" s="148" t="s">
        <v>144</v>
      </c>
      <c r="E664" s="154" t="s">
        <v>1</v>
      </c>
      <c r="F664" s="155" t="s">
        <v>811</v>
      </c>
      <c r="H664" s="156">
        <v>118</v>
      </c>
      <c r="L664" s="153"/>
      <c r="M664" s="157"/>
      <c r="T664" s="158"/>
      <c r="AT664" s="154" t="s">
        <v>144</v>
      </c>
      <c r="AU664" s="154" t="s">
        <v>84</v>
      </c>
      <c r="AV664" s="13" t="s">
        <v>84</v>
      </c>
      <c r="AW664" s="13" t="s">
        <v>32</v>
      </c>
      <c r="AX664" s="13" t="s">
        <v>74</v>
      </c>
      <c r="AY664" s="154" t="s">
        <v>136</v>
      </c>
    </row>
    <row r="665" spans="2:65" s="14" customFormat="1">
      <c r="B665" s="159"/>
      <c r="D665" s="148" t="s">
        <v>144</v>
      </c>
      <c r="E665" s="160" t="s">
        <v>1</v>
      </c>
      <c r="F665" s="161" t="s">
        <v>146</v>
      </c>
      <c r="H665" s="162">
        <v>150</v>
      </c>
      <c r="L665" s="159"/>
      <c r="M665" s="163"/>
      <c r="T665" s="164"/>
      <c r="AT665" s="160" t="s">
        <v>144</v>
      </c>
      <c r="AU665" s="160" t="s">
        <v>84</v>
      </c>
      <c r="AV665" s="14" t="s">
        <v>142</v>
      </c>
      <c r="AW665" s="14" t="s">
        <v>32</v>
      </c>
      <c r="AX665" s="14" t="s">
        <v>82</v>
      </c>
      <c r="AY665" s="160" t="s">
        <v>136</v>
      </c>
    </row>
    <row r="666" spans="2:65" s="1" customFormat="1" ht="19.75" customHeight="1">
      <c r="B666" s="134"/>
      <c r="C666" s="165" t="s">
        <v>535</v>
      </c>
      <c r="D666" s="165" t="s">
        <v>353</v>
      </c>
      <c r="E666" s="166" t="s">
        <v>797</v>
      </c>
      <c r="F666" s="167" t="s">
        <v>798</v>
      </c>
      <c r="G666" s="168" t="s">
        <v>208</v>
      </c>
      <c r="H666" s="169">
        <v>151.5</v>
      </c>
      <c r="I666" s="170"/>
      <c r="J666" s="170">
        <f>ROUND(I666*H666,2)</f>
        <v>0</v>
      </c>
      <c r="K666" s="171"/>
      <c r="L666" s="172"/>
      <c r="M666" s="173" t="s">
        <v>1</v>
      </c>
      <c r="N666" s="174" t="s">
        <v>39</v>
      </c>
      <c r="O666" s="143">
        <v>0</v>
      </c>
      <c r="P666" s="143">
        <f>O666*H666</f>
        <v>0</v>
      </c>
      <c r="Q666" s="143">
        <v>4.8000000000000001E-4</v>
      </c>
      <c r="R666" s="143">
        <f>Q666*H666</f>
        <v>7.2720000000000007E-2</v>
      </c>
      <c r="S666" s="143">
        <v>0</v>
      </c>
      <c r="T666" s="144">
        <f>S666*H666</f>
        <v>0</v>
      </c>
      <c r="AR666" s="145" t="s">
        <v>170</v>
      </c>
      <c r="AT666" s="145" t="s">
        <v>353</v>
      </c>
      <c r="AU666" s="145" t="s">
        <v>84</v>
      </c>
      <c r="AY666" s="16" t="s">
        <v>136</v>
      </c>
      <c r="BE666" s="146">
        <f>IF(N666="základní",J666,0)</f>
        <v>0</v>
      </c>
      <c r="BF666" s="146">
        <f>IF(N666="snížená",J666,0)</f>
        <v>0</v>
      </c>
      <c r="BG666" s="146">
        <f>IF(N666="zákl. přenesená",J666,0)</f>
        <v>0</v>
      </c>
      <c r="BH666" s="146">
        <f>IF(N666="sníž. přenesená",J666,0)</f>
        <v>0</v>
      </c>
      <c r="BI666" s="146">
        <f>IF(N666="nulová",J666,0)</f>
        <v>0</v>
      </c>
      <c r="BJ666" s="16" t="s">
        <v>82</v>
      </c>
      <c r="BK666" s="146">
        <f>ROUND(I666*H666,2)</f>
        <v>0</v>
      </c>
      <c r="BL666" s="16" t="s">
        <v>142</v>
      </c>
      <c r="BM666" s="145" t="s">
        <v>1320</v>
      </c>
    </row>
    <row r="667" spans="2:65" s="12" customFormat="1">
      <c r="B667" s="147"/>
      <c r="D667" s="148" t="s">
        <v>144</v>
      </c>
      <c r="E667" s="149" t="s">
        <v>1</v>
      </c>
      <c r="F667" s="150" t="s">
        <v>1241</v>
      </c>
      <c r="H667" s="149" t="s">
        <v>1</v>
      </c>
      <c r="L667" s="147"/>
      <c r="M667" s="151"/>
      <c r="T667" s="152"/>
      <c r="AT667" s="149" t="s">
        <v>144</v>
      </c>
      <c r="AU667" s="149" t="s">
        <v>84</v>
      </c>
      <c r="AV667" s="12" t="s">
        <v>82</v>
      </c>
      <c r="AW667" s="12" t="s">
        <v>32</v>
      </c>
      <c r="AX667" s="12" t="s">
        <v>74</v>
      </c>
      <c r="AY667" s="149" t="s">
        <v>136</v>
      </c>
    </row>
    <row r="668" spans="2:65" s="13" customFormat="1">
      <c r="B668" s="153"/>
      <c r="D668" s="148" t="s">
        <v>144</v>
      </c>
      <c r="E668" s="154" t="s">
        <v>1</v>
      </c>
      <c r="F668" s="155" t="s">
        <v>343</v>
      </c>
      <c r="H668" s="156">
        <v>32</v>
      </c>
      <c r="L668" s="153"/>
      <c r="M668" s="157"/>
      <c r="T668" s="158"/>
      <c r="AT668" s="154" t="s">
        <v>144</v>
      </c>
      <c r="AU668" s="154" t="s">
        <v>84</v>
      </c>
      <c r="AV668" s="13" t="s">
        <v>84</v>
      </c>
      <c r="AW668" s="13" t="s">
        <v>32</v>
      </c>
      <c r="AX668" s="13" t="s">
        <v>74</v>
      </c>
      <c r="AY668" s="154" t="s">
        <v>136</v>
      </c>
    </row>
    <row r="669" spans="2:65" s="12" customFormat="1">
      <c r="B669" s="147"/>
      <c r="D669" s="148" t="s">
        <v>144</v>
      </c>
      <c r="E669" s="149" t="s">
        <v>1</v>
      </c>
      <c r="F669" s="150" t="s">
        <v>1170</v>
      </c>
      <c r="H669" s="149" t="s">
        <v>1</v>
      </c>
      <c r="L669" s="147"/>
      <c r="M669" s="151"/>
      <c r="T669" s="152"/>
      <c r="AT669" s="149" t="s">
        <v>144</v>
      </c>
      <c r="AU669" s="149" t="s">
        <v>84</v>
      </c>
      <c r="AV669" s="12" t="s">
        <v>82</v>
      </c>
      <c r="AW669" s="12" t="s">
        <v>32</v>
      </c>
      <c r="AX669" s="12" t="s">
        <v>74</v>
      </c>
      <c r="AY669" s="149" t="s">
        <v>136</v>
      </c>
    </row>
    <row r="670" spans="2:65" s="13" customFormat="1">
      <c r="B670" s="153"/>
      <c r="D670" s="148" t="s">
        <v>144</v>
      </c>
      <c r="E670" s="154" t="s">
        <v>1</v>
      </c>
      <c r="F670" s="155" t="s">
        <v>811</v>
      </c>
      <c r="H670" s="156">
        <v>118</v>
      </c>
      <c r="L670" s="153"/>
      <c r="M670" s="157"/>
      <c r="T670" s="158"/>
      <c r="AT670" s="154" t="s">
        <v>144</v>
      </c>
      <c r="AU670" s="154" t="s">
        <v>84</v>
      </c>
      <c r="AV670" s="13" t="s">
        <v>84</v>
      </c>
      <c r="AW670" s="13" t="s">
        <v>32</v>
      </c>
      <c r="AX670" s="13" t="s">
        <v>74</v>
      </c>
      <c r="AY670" s="154" t="s">
        <v>136</v>
      </c>
    </row>
    <row r="671" spans="2:65" s="14" customFormat="1">
      <c r="B671" s="159"/>
      <c r="D671" s="148" t="s">
        <v>144</v>
      </c>
      <c r="E671" s="160" t="s">
        <v>1</v>
      </c>
      <c r="F671" s="161" t="s">
        <v>146</v>
      </c>
      <c r="H671" s="162">
        <v>150</v>
      </c>
      <c r="L671" s="159"/>
      <c r="M671" s="163"/>
      <c r="T671" s="164"/>
      <c r="AT671" s="160" t="s">
        <v>144</v>
      </c>
      <c r="AU671" s="160" t="s">
        <v>84</v>
      </c>
      <c r="AV671" s="14" t="s">
        <v>142</v>
      </c>
      <c r="AW671" s="14" t="s">
        <v>32</v>
      </c>
      <c r="AX671" s="14" t="s">
        <v>74</v>
      </c>
      <c r="AY671" s="160" t="s">
        <v>136</v>
      </c>
    </row>
    <row r="672" spans="2:65" s="13" customFormat="1">
      <c r="B672" s="153"/>
      <c r="D672" s="148" t="s">
        <v>144</v>
      </c>
      <c r="E672" s="154" t="s">
        <v>1</v>
      </c>
      <c r="F672" s="155" t="s">
        <v>1321</v>
      </c>
      <c r="H672" s="156">
        <v>151.5</v>
      </c>
      <c r="L672" s="153"/>
      <c r="M672" s="157"/>
      <c r="T672" s="158"/>
      <c r="AT672" s="154" t="s">
        <v>144</v>
      </c>
      <c r="AU672" s="154" t="s">
        <v>84</v>
      </c>
      <c r="AV672" s="13" t="s">
        <v>84</v>
      </c>
      <c r="AW672" s="13" t="s">
        <v>32</v>
      </c>
      <c r="AX672" s="13" t="s">
        <v>82</v>
      </c>
      <c r="AY672" s="154" t="s">
        <v>136</v>
      </c>
    </row>
    <row r="673" spans="2:65" s="1" customFormat="1" ht="19.75" customHeight="1">
      <c r="B673" s="134"/>
      <c r="C673" s="135" t="s">
        <v>539</v>
      </c>
      <c r="D673" s="135" t="s">
        <v>138</v>
      </c>
      <c r="E673" s="136" t="s">
        <v>1322</v>
      </c>
      <c r="F673" s="137" t="s">
        <v>1323</v>
      </c>
      <c r="G673" s="138" t="s">
        <v>208</v>
      </c>
      <c r="H673" s="139">
        <v>149</v>
      </c>
      <c r="I673" s="140"/>
      <c r="J673" s="140">
        <f>ROUND(I673*H673,2)</f>
        <v>0</v>
      </c>
      <c r="K673" s="141"/>
      <c r="L673" s="28"/>
      <c r="M673" s="142" t="s">
        <v>1</v>
      </c>
      <c r="N673" s="111" t="s">
        <v>39</v>
      </c>
      <c r="O673" s="143">
        <v>0.313</v>
      </c>
      <c r="P673" s="143">
        <f>O673*H673</f>
        <v>46.637</v>
      </c>
      <c r="Q673" s="143">
        <v>0</v>
      </c>
      <c r="R673" s="143">
        <f>Q673*H673</f>
        <v>0</v>
      </c>
      <c r="S673" s="143">
        <v>0</v>
      </c>
      <c r="T673" s="144">
        <f>S673*H673</f>
        <v>0</v>
      </c>
      <c r="AR673" s="145" t="s">
        <v>142</v>
      </c>
      <c r="AT673" s="145" t="s">
        <v>138</v>
      </c>
      <c r="AU673" s="145" t="s">
        <v>84</v>
      </c>
      <c r="AY673" s="16" t="s">
        <v>136</v>
      </c>
      <c r="BE673" s="146">
        <f>IF(N673="základní",J673,0)</f>
        <v>0</v>
      </c>
      <c r="BF673" s="146">
        <f>IF(N673="snížená",J673,0)</f>
        <v>0</v>
      </c>
      <c r="BG673" s="146">
        <f>IF(N673="zákl. přenesená",J673,0)</f>
        <v>0</v>
      </c>
      <c r="BH673" s="146">
        <f>IF(N673="sníž. přenesená",J673,0)</f>
        <v>0</v>
      </c>
      <c r="BI673" s="146">
        <f>IF(N673="nulová",J673,0)</f>
        <v>0</v>
      </c>
      <c r="BJ673" s="16" t="s">
        <v>82</v>
      </c>
      <c r="BK673" s="146">
        <f>ROUND(I673*H673,2)</f>
        <v>0</v>
      </c>
      <c r="BL673" s="16" t="s">
        <v>142</v>
      </c>
      <c r="BM673" s="145" t="s">
        <v>1324</v>
      </c>
    </row>
    <row r="674" spans="2:65" s="12" customFormat="1">
      <c r="B674" s="147"/>
      <c r="D674" s="148" t="s">
        <v>144</v>
      </c>
      <c r="E674" s="149" t="s">
        <v>1</v>
      </c>
      <c r="F674" s="150" t="s">
        <v>1170</v>
      </c>
      <c r="H674" s="149" t="s">
        <v>1</v>
      </c>
      <c r="L674" s="147"/>
      <c r="M674" s="151"/>
      <c r="T674" s="152"/>
      <c r="AT674" s="149" t="s">
        <v>144</v>
      </c>
      <c r="AU674" s="149" t="s">
        <v>84</v>
      </c>
      <c r="AV674" s="12" t="s">
        <v>82</v>
      </c>
      <c r="AW674" s="12" t="s">
        <v>32</v>
      </c>
      <c r="AX674" s="12" t="s">
        <v>74</v>
      </c>
      <c r="AY674" s="149" t="s">
        <v>136</v>
      </c>
    </row>
    <row r="675" spans="2:65" s="13" customFormat="1">
      <c r="B675" s="153"/>
      <c r="D675" s="148" t="s">
        <v>144</v>
      </c>
      <c r="E675" s="154" t="s">
        <v>1</v>
      </c>
      <c r="F675" s="155" t="s">
        <v>959</v>
      </c>
      <c r="H675" s="156">
        <v>149</v>
      </c>
      <c r="L675" s="153"/>
      <c r="M675" s="157"/>
      <c r="T675" s="158"/>
      <c r="AT675" s="154" t="s">
        <v>144</v>
      </c>
      <c r="AU675" s="154" t="s">
        <v>84</v>
      </c>
      <c r="AV675" s="13" t="s">
        <v>84</v>
      </c>
      <c r="AW675" s="13" t="s">
        <v>32</v>
      </c>
      <c r="AX675" s="13" t="s">
        <v>74</v>
      </c>
      <c r="AY675" s="154" t="s">
        <v>136</v>
      </c>
    </row>
    <row r="676" spans="2:65" s="14" customFormat="1">
      <c r="B676" s="159"/>
      <c r="D676" s="148" t="s">
        <v>144</v>
      </c>
      <c r="E676" s="160" t="s">
        <v>1</v>
      </c>
      <c r="F676" s="161" t="s">
        <v>146</v>
      </c>
      <c r="H676" s="162">
        <v>149</v>
      </c>
      <c r="L676" s="159"/>
      <c r="M676" s="163"/>
      <c r="T676" s="164"/>
      <c r="AT676" s="160" t="s">
        <v>144</v>
      </c>
      <c r="AU676" s="160" t="s">
        <v>84</v>
      </c>
      <c r="AV676" s="14" t="s">
        <v>142</v>
      </c>
      <c r="AW676" s="14" t="s">
        <v>32</v>
      </c>
      <c r="AX676" s="14" t="s">
        <v>82</v>
      </c>
      <c r="AY676" s="160" t="s">
        <v>136</v>
      </c>
    </row>
    <row r="677" spans="2:65" s="1" customFormat="1" ht="14.4" customHeight="1">
      <c r="B677" s="134"/>
      <c r="C677" s="165" t="s">
        <v>543</v>
      </c>
      <c r="D677" s="165" t="s">
        <v>353</v>
      </c>
      <c r="E677" s="166" t="s">
        <v>1325</v>
      </c>
      <c r="F677" s="167" t="s">
        <v>1326</v>
      </c>
      <c r="G677" s="168" t="s">
        <v>208</v>
      </c>
      <c r="H677" s="169">
        <v>151.23500000000001</v>
      </c>
      <c r="I677" s="170"/>
      <c r="J677" s="170">
        <f>ROUND(I677*H677,2)</f>
        <v>0</v>
      </c>
      <c r="K677" s="171"/>
      <c r="L677" s="172"/>
      <c r="M677" s="173" t="s">
        <v>1</v>
      </c>
      <c r="N677" s="174" t="s">
        <v>39</v>
      </c>
      <c r="O677" s="143">
        <v>0</v>
      </c>
      <c r="P677" s="143">
        <f>O677*H677</f>
        <v>0</v>
      </c>
      <c r="Q677" s="143">
        <v>2.1199999999999999E-3</v>
      </c>
      <c r="R677" s="143">
        <f>Q677*H677</f>
        <v>0.32061820000000002</v>
      </c>
      <c r="S677" s="143">
        <v>0</v>
      </c>
      <c r="T677" s="144">
        <f>S677*H677</f>
        <v>0</v>
      </c>
      <c r="AR677" s="145" t="s">
        <v>170</v>
      </c>
      <c r="AT677" s="145" t="s">
        <v>353</v>
      </c>
      <c r="AU677" s="145" t="s">
        <v>84</v>
      </c>
      <c r="AY677" s="16" t="s">
        <v>136</v>
      </c>
      <c r="BE677" s="146">
        <f>IF(N677="základní",J677,0)</f>
        <v>0</v>
      </c>
      <c r="BF677" s="146">
        <f>IF(N677="snížená",J677,0)</f>
        <v>0</v>
      </c>
      <c r="BG677" s="146">
        <f>IF(N677="zákl. přenesená",J677,0)</f>
        <v>0</v>
      </c>
      <c r="BH677" s="146">
        <f>IF(N677="sníž. přenesená",J677,0)</f>
        <v>0</v>
      </c>
      <c r="BI677" s="146">
        <f>IF(N677="nulová",J677,0)</f>
        <v>0</v>
      </c>
      <c r="BJ677" s="16" t="s">
        <v>82</v>
      </c>
      <c r="BK677" s="146">
        <f>ROUND(I677*H677,2)</f>
        <v>0</v>
      </c>
      <c r="BL677" s="16" t="s">
        <v>142</v>
      </c>
      <c r="BM677" s="145" t="s">
        <v>1327</v>
      </c>
    </row>
    <row r="678" spans="2:65" s="12" customFormat="1">
      <c r="B678" s="147"/>
      <c r="D678" s="148" t="s">
        <v>144</v>
      </c>
      <c r="E678" s="149" t="s">
        <v>1</v>
      </c>
      <c r="F678" s="150" t="s">
        <v>1170</v>
      </c>
      <c r="H678" s="149" t="s">
        <v>1</v>
      </c>
      <c r="L678" s="147"/>
      <c r="M678" s="151"/>
      <c r="T678" s="152"/>
      <c r="AT678" s="149" t="s">
        <v>144</v>
      </c>
      <c r="AU678" s="149" t="s">
        <v>84</v>
      </c>
      <c r="AV678" s="12" t="s">
        <v>82</v>
      </c>
      <c r="AW678" s="12" t="s">
        <v>32</v>
      </c>
      <c r="AX678" s="12" t="s">
        <v>74</v>
      </c>
      <c r="AY678" s="149" t="s">
        <v>136</v>
      </c>
    </row>
    <row r="679" spans="2:65" s="13" customFormat="1">
      <c r="B679" s="153"/>
      <c r="D679" s="148" t="s">
        <v>144</v>
      </c>
      <c r="E679" s="154" t="s">
        <v>1</v>
      </c>
      <c r="F679" s="155" t="s">
        <v>959</v>
      </c>
      <c r="H679" s="156">
        <v>149</v>
      </c>
      <c r="L679" s="153"/>
      <c r="M679" s="157"/>
      <c r="T679" s="158"/>
      <c r="AT679" s="154" t="s">
        <v>144</v>
      </c>
      <c r="AU679" s="154" t="s">
        <v>84</v>
      </c>
      <c r="AV679" s="13" t="s">
        <v>84</v>
      </c>
      <c r="AW679" s="13" t="s">
        <v>32</v>
      </c>
      <c r="AX679" s="13" t="s">
        <v>74</v>
      </c>
      <c r="AY679" s="154" t="s">
        <v>136</v>
      </c>
    </row>
    <row r="680" spans="2:65" s="14" customFormat="1">
      <c r="B680" s="159"/>
      <c r="D680" s="148" t="s">
        <v>144</v>
      </c>
      <c r="E680" s="160" t="s">
        <v>1</v>
      </c>
      <c r="F680" s="161" t="s">
        <v>146</v>
      </c>
      <c r="H680" s="162">
        <v>149</v>
      </c>
      <c r="L680" s="159"/>
      <c r="M680" s="163"/>
      <c r="T680" s="164"/>
      <c r="AT680" s="160" t="s">
        <v>144</v>
      </c>
      <c r="AU680" s="160" t="s">
        <v>84</v>
      </c>
      <c r="AV680" s="14" t="s">
        <v>142</v>
      </c>
      <c r="AW680" s="14" t="s">
        <v>32</v>
      </c>
      <c r="AX680" s="14" t="s">
        <v>74</v>
      </c>
      <c r="AY680" s="160" t="s">
        <v>136</v>
      </c>
    </row>
    <row r="681" spans="2:65" s="13" customFormat="1">
      <c r="B681" s="153"/>
      <c r="D681" s="148" t="s">
        <v>144</v>
      </c>
      <c r="E681" s="154" t="s">
        <v>1</v>
      </c>
      <c r="F681" s="155" t="s">
        <v>1328</v>
      </c>
      <c r="H681" s="156">
        <v>151.23499999999999</v>
      </c>
      <c r="L681" s="153"/>
      <c r="M681" s="157"/>
      <c r="T681" s="158"/>
      <c r="AT681" s="154" t="s">
        <v>144</v>
      </c>
      <c r="AU681" s="154" t="s">
        <v>84</v>
      </c>
      <c r="AV681" s="13" t="s">
        <v>84</v>
      </c>
      <c r="AW681" s="13" t="s">
        <v>32</v>
      </c>
      <c r="AX681" s="13" t="s">
        <v>82</v>
      </c>
      <c r="AY681" s="154" t="s">
        <v>136</v>
      </c>
    </row>
    <row r="682" spans="2:65" s="1" customFormat="1" ht="19.75" customHeight="1">
      <c r="B682" s="134"/>
      <c r="C682" s="135" t="s">
        <v>551</v>
      </c>
      <c r="D682" s="135" t="s">
        <v>138</v>
      </c>
      <c r="E682" s="136" t="s">
        <v>1329</v>
      </c>
      <c r="F682" s="137" t="s">
        <v>1330</v>
      </c>
      <c r="G682" s="138" t="s">
        <v>208</v>
      </c>
      <c r="H682" s="139">
        <v>30.8</v>
      </c>
      <c r="I682" s="140"/>
      <c r="J682" s="140">
        <f>ROUND(I682*H682,2)</f>
        <v>0</v>
      </c>
      <c r="K682" s="141"/>
      <c r="L682" s="28"/>
      <c r="M682" s="142" t="s">
        <v>1</v>
      </c>
      <c r="N682" s="111" t="s">
        <v>39</v>
      </c>
      <c r="O682" s="143">
        <v>0.36099999999999999</v>
      </c>
      <c r="P682" s="143">
        <f>O682*H682</f>
        <v>11.1188</v>
      </c>
      <c r="Q682" s="143">
        <v>0</v>
      </c>
      <c r="R682" s="143">
        <f>Q682*H682</f>
        <v>0</v>
      </c>
      <c r="S682" s="143">
        <v>0</v>
      </c>
      <c r="T682" s="144">
        <f>S682*H682</f>
        <v>0</v>
      </c>
      <c r="AR682" s="145" t="s">
        <v>142</v>
      </c>
      <c r="AT682" s="145" t="s">
        <v>138</v>
      </c>
      <c r="AU682" s="145" t="s">
        <v>84</v>
      </c>
      <c r="AY682" s="16" t="s">
        <v>136</v>
      </c>
      <c r="BE682" s="146">
        <f>IF(N682="základní",J682,0)</f>
        <v>0</v>
      </c>
      <c r="BF682" s="146">
        <f>IF(N682="snížená",J682,0)</f>
        <v>0</v>
      </c>
      <c r="BG682" s="146">
        <f>IF(N682="zákl. přenesená",J682,0)</f>
        <v>0</v>
      </c>
      <c r="BH682" s="146">
        <f>IF(N682="sníž. přenesená",J682,0)</f>
        <v>0</v>
      </c>
      <c r="BI682" s="146">
        <f>IF(N682="nulová",J682,0)</f>
        <v>0</v>
      </c>
      <c r="BJ682" s="16" t="s">
        <v>82</v>
      </c>
      <c r="BK682" s="146">
        <f>ROUND(I682*H682,2)</f>
        <v>0</v>
      </c>
      <c r="BL682" s="16" t="s">
        <v>142</v>
      </c>
      <c r="BM682" s="145" t="s">
        <v>1331</v>
      </c>
    </row>
    <row r="683" spans="2:65" s="12" customFormat="1">
      <c r="B683" s="147"/>
      <c r="D683" s="148" t="s">
        <v>144</v>
      </c>
      <c r="E683" s="149" t="s">
        <v>1</v>
      </c>
      <c r="F683" s="150" t="s">
        <v>1170</v>
      </c>
      <c r="H683" s="149" t="s">
        <v>1</v>
      </c>
      <c r="L683" s="147"/>
      <c r="M683" s="151"/>
      <c r="T683" s="152"/>
      <c r="AT683" s="149" t="s">
        <v>144</v>
      </c>
      <c r="AU683" s="149" t="s">
        <v>84</v>
      </c>
      <c r="AV683" s="12" t="s">
        <v>82</v>
      </c>
      <c r="AW683" s="12" t="s">
        <v>32</v>
      </c>
      <c r="AX683" s="12" t="s">
        <v>74</v>
      </c>
      <c r="AY683" s="149" t="s">
        <v>136</v>
      </c>
    </row>
    <row r="684" spans="2:65" s="12" customFormat="1">
      <c r="B684" s="147"/>
      <c r="D684" s="148" t="s">
        <v>144</v>
      </c>
      <c r="E684" s="149" t="s">
        <v>1</v>
      </c>
      <c r="F684" s="150" t="s">
        <v>1332</v>
      </c>
      <c r="H684" s="149" t="s">
        <v>1</v>
      </c>
      <c r="L684" s="147"/>
      <c r="M684" s="151"/>
      <c r="T684" s="152"/>
      <c r="AT684" s="149" t="s">
        <v>144</v>
      </c>
      <c r="AU684" s="149" t="s">
        <v>84</v>
      </c>
      <c r="AV684" s="12" t="s">
        <v>82</v>
      </c>
      <c r="AW684" s="12" t="s">
        <v>32</v>
      </c>
      <c r="AX684" s="12" t="s">
        <v>74</v>
      </c>
      <c r="AY684" s="149" t="s">
        <v>136</v>
      </c>
    </row>
    <row r="685" spans="2:65" s="13" customFormat="1">
      <c r="B685" s="153"/>
      <c r="D685" s="148" t="s">
        <v>144</v>
      </c>
      <c r="E685" s="154" t="s">
        <v>1</v>
      </c>
      <c r="F685" s="155" t="s">
        <v>1171</v>
      </c>
      <c r="H685" s="156">
        <v>30.8</v>
      </c>
      <c r="L685" s="153"/>
      <c r="M685" s="157"/>
      <c r="T685" s="158"/>
      <c r="AT685" s="154" t="s">
        <v>144</v>
      </c>
      <c r="AU685" s="154" t="s">
        <v>84</v>
      </c>
      <c r="AV685" s="13" t="s">
        <v>84</v>
      </c>
      <c r="AW685" s="13" t="s">
        <v>32</v>
      </c>
      <c r="AX685" s="13" t="s">
        <v>74</v>
      </c>
      <c r="AY685" s="154" t="s">
        <v>136</v>
      </c>
    </row>
    <row r="686" spans="2:65" s="14" customFormat="1">
      <c r="B686" s="159"/>
      <c r="D686" s="148" t="s">
        <v>144</v>
      </c>
      <c r="E686" s="160" t="s">
        <v>1</v>
      </c>
      <c r="F686" s="161" t="s">
        <v>146</v>
      </c>
      <c r="H686" s="162">
        <v>30.8</v>
      </c>
      <c r="L686" s="159"/>
      <c r="M686" s="163"/>
      <c r="T686" s="164"/>
      <c r="AT686" s="160" t="s">
        <v>144</v>
      </c>
      <c r="AU686" s="160" t="s">
        <v>84</v>
      </c>
      <c r="AV686" s="14" t="s">
        <v>142</v>
      </c>
      <c r="AW686" s="14" t="s">
        <v>32</v>
      </c>
      <c r="AX686" s="14" t="s">
        <v>82</v>
      </c>
      <c r="AY686" s="160" t="s">
        <v>136</v>
      </c>
    </row>
    <row r="687" spans="2:65" s="1" customFormat="1" ht="14.4" customHeight="1">
      <c r="B687" s="134"/>
      <c r="C687" s="165" t="s">
        <v>558</v>
      </c>
      <c r="D687" s="165" t="s">
        <v>353</v>
      </c>
      <c r="E687" s="166" t="s">
        <v>1333</v>
      </c>
      <c r="F687" s="167" t="s">
        <v>1334</v>
      </c>
      <c r="G687" s="168" t="s">
        <v>208</v>
      </c>
      <c r="H687" s="169">
        <v>31.262</v>
      </c>
      <c r="I687" s="170"/>
      <c r="J687" s="170">
        <f>ROUND(I687*H687,2)</f>
        <v>0</v>
      </c>
      <c r="K687" s="171"/>
      <c r="L687" s="172"/>
      <c r="M687" s="173" t="s">
        <v>1</v>
      </c>
      <c r="N687" s="174" t="s">
        <v>39</v>
      </c>
      <c r="O687" s="143">
        <v>0</v>
      </c>
      <c r="P687" s="143">
        <f>O687*H687</f>
        <v>0</v>
      </c>
      <c r="Q687" s="143">
        <v>3.0300000000000001E-3</v>
      </c>
      <c r="R687" s="143">
        <f>Q687*H687</f>
        <v>9.4723860000000007E-2</v>
      </c>
      <c r="S687" s="143">
        <v>0</v>
      </c>
      <c r="T687" s="144">
        <f>S687*H687</f>
        <v>0</v>
      </c>
      <c r="AR687" s="145" t="s">
        <v>170</v>
      </c>
      <c r="AT687" s="145" t="s">
        <v>353</v>
      </c>
      <c r="AU687" s="145" t="s">
        <v>84</v>
      </c>
      <c r="AY687" s="16" t="s">
        <v>136</v>
      </c>
      <c r="BE687" s="146">
        <f>IF(N687="základní",J687,0)</f>
        <v>0</v>
      </c>
      <c r="BF687" s="146">
        <f>IF(N687="snížená",J687,0)</f>
        <v>0</v>
      </c>
      <c r="BG687" s="146">
        <f>IF(N687="zákl. přenesená",J687,0)</f>
        <v>0</v>
      </c>
      <c r="BH687" s="146">
        <f>IF(N687="sníž. přenesená",J687,0)</f>
        <v>0</v>
      </c>
      <c r="BI687" s="146">
        <f>IF(N687="nulová",J687,0)</f>
        <v>0</v>
      </c>
      <c r="BJ687" s="16" t="s">
        <v>82</v>
      </c>
      <c r="BK687" s="146">
        <f>ROUND(I687*H687,2)</f>
        <v>0</v>
      </c>
      <c r="BL687" s="16" t="s">
        <v>142</v>
      </c>
      <c r="BM687" s="145" t="s">
        <v>1335</v>
      </c>
    </row>
    <row r="688" spans="2:65" s="12" customFormat="1">
      <c r="B688" s="147"/>
      <c r="D688" s="148" t="s">
        <v>144</v>
      </c>
      <c r="E688" s="149" t="s">
        <v>1</v>
      </c>
      <c r="F688" s="150" t="s">
        <v>1170</v>
      </c>
      <c r="H688" s="149" t="s">
        <v>1</v>
      </c>
      <c r="L688" s="147"/>
      <c r="M688" s="151"/>
      <c r="T688" s="152"/>
      <c r="AT688" s="149" t="s">
        <v>144</v>
      </c>
      <c r="AU688" s="149" t="s">
        <v>84</v>
      </c>
      <c r="AV688" s="12" t="s">
        <v>82</v>
      </c>
      <c r="AW688" s="12" t="s">
        <v>32</v>
      </c>
      <c r="AX688" s="12" t="s">
        <v>74</v>
      </c>
      <c r="AY688" s="149" t="s">
        <v>136</v>
      </c>
    </row>
    <row r="689" spans="2:65" s="12" customFormat="1">
      <c r="B689" s="147"/>
      <c r="D689" s="148" t="s">
        <v>144</v>
      </c>
      <c r="E689" s="149" t="s">
        <v>1</v>
      </c>
      <c r="F689" s="150" t="s">
        <v>1332</v>
      </c>
      <c r="H689" s="149" t="s">
        <v>1</v>
      </c>
      <c r="L689" s="147"/>
      <c r="M689" s="151"/>
      <c r="T689" s="152"/>
      <c r="AT689" s="149" t="s">
        <v>144</v>
      </c>
      <c r="AU689" s="149" t="s">
        <v>84</v>
      </c>
      <c r="AV689" s="12" t="s">
        <v>82</v>
      </c>
      <c r="AW689" s="12" t="s">
        <v>32</v>
      </c>
      <c r="AX689" s="12" t="s">
        <v>74</v>
      </c>
      <c r="AY689" s="149" t="s">
        <v>136</v>
      </c>
    </row>
    <row r="690" spans="2:65" s="13" customFormat="1">
      <c r="B690" s="153"/>
      <c r="D690" s="148" t="s">
        <v>144</v>
      </c>
      <c r="E690" s="154" t="s">
        <v>1</v>
      </c>
      <c r="F690" s="155" t="s">
        <v>1171</v>
      </c>
      <c r="H690" s="156">
        <v>30.8</v>
      </c>
      <c r="L690" s="153"/>
      <c r="M690" s="157"/>
      <c r="T690" s="158"/>
      <c r="AT690" s="154" t="s">
        <v>144</v>
      </c>
      <c r="AU690" s="154" t="s">
        <v>84</v>
      </c>
      <c r="AV690" s="13" t="s">
        <v>84</v>
      </c>
      <c r="AW690" s="13" t="s">
        <v>32</v>
      </c>
      <c r="AX690" s="13" t="s">
        <v>74</v>
      </c>
      <c r="AY690" s="154" t="s">
        <v>136</v>
      </c>
    </row>
    <row r="691" spans="2:65" s="14" customFormat="1">
      <c r="B691" s="159"/>
      <c r="D691" s="148" t="s">
        <v>144</v>
      </c>
      <c r="E691" s="160" t="s">
        <v>1</v>
      </c>
      <c r="F691" s="161" t="s">
        <v>146</v>
      </c>
      <c r="H691" s="162">
        <v>30.8</v>
      </c>
      <c r="L691" s="159"/>
      <c r="M691" s="163"/>
      <c r="T691" s="164"/>
      <c r="AT691" s="160" t="s">
        <v>144</v>
      </c>
      <c r="AU691" s="160" t="s">
        <v>84</v>
      </c>
      <c r="AV691" s="14" t="s">
        <v>142</v>
      </c>
      <c r="AW691" s="14" t="s">
        <v>32</v>
      </c>
      <c r="AX691" s="14" t="s">
        <v>74</v>
      </c>
      <c r="AY691" s="160" t="s">
        <v>136</v>
      </c>
    </row>
    <row r="692" spans="2:65" s="13" customFormat="1">
      <c r="B692" s="153"/>
      <c r="D692" s="148" t="s">
        <v>144</v>
      </c>
      <c r="E692" s="154" t="s">
        <v>1</v>
      </c>
      <c r="F692" s="155" t="s">
        <v>1336</v>
      </c>
      <c r="H692" s="156">
        <v>31.261999999999997</v>
      </c>
      <c r="L692" s="153"/>
      <c r="M692" s="157"/>
      <c r="T692" s="158"/>
      <c r="AT692" s="154" t="s">
        <v>144</v>
      </c>
      <c r="AU692" s="154" t="s">
        <v>84</v>
      </c>
      <c r="AV692" s="13" t="s">
        <v>84</v>
      </c>
      <c r="AW692" s="13" t="s">
        <v>32</v>
      </c>
      <c r="AX692" s="13" t="s">
        <v>82</v>
      </c>
      <c r="AY692" s="154" t="s">
        <v>136</v>
      </c>
    </row>
    <row r="693" spans="2:65" s="1" customFormat="1" ht="14.4" customHeight="1">
      <c r="B693" s="134"/>
      <c r="C693" s="135" t="s">
        <v>562</v>
      </c>
      <c r="D693" s="135" t="s">
        <v>138</v>
      </c>
      <c r="E693" s="136" t="s">
        <v>1337</v>
      </c>
      <c r="F693" s="137" t="s">
        <v>1338</v>
      </c>
      <c r="G693" s="138" t="s">
        <v>141</v>
      </c>
      <c r="H693" s="139">
        <v>3</v>
      </c>
      <c r="I693" s="140"/>
      <c r="J693" s="140">
        <f>ROUND(I693*H693,2)</f>
        <v>0</v>
      </c>
      <c r="K693" s="141"/>
      <c r="L693" s="28"/>
      <c r="M693" s="142" t="s">
        <v>1</v>
      </c>
      <c r="N693" s="111" t="s">
        <v>39</v>
      </c>
      <c r="O693" s="143">
        <v>0.497</v>
      </c>
      <c r="P693" s="143">
        <f>O693*H693</f>
        <v>1.4910000000000001</v>
      </c>
      <c r="Q693" s="143">
        <v>0</v>
      </c>
      <c r="R693" s="143">
        <f>Q693*H693</f>
        <v>0</v>
      </c>
      <c r="S693" s="143">
        <v>0</v>
      </c>
      <c r="T693" s="144">
        <f>S693*H693</f>
        <v>0</v>
      </c>
      <c r="AR693" s="145" t="s">
        <v>142</v>
      </c>
      <c r="AT693" s="145" t="s">
        <v>138</v>
      </c>
      <c r="AU693" s="145" t="s">
        <v>84</v>
      </c>
      <c r="AY693" s="16" t="s">
        <v>136</v>
      </c>
      <c r="BE693" s="146">
        <f>IF(N693="základní",J693,0)</f>
        <v>0</v>
      </c>
      <c r="BF693" s="146">
        <f>IF(N693="snížená",J693,0)</f>
        <v>0</v>
      </c>
      <c r="BG693" s="146">
        <f>IF(N693="zákl. přenesená",J693,0)</f>
        <v>0</v>
      </c>
      <c r="BH693" s="146">
        <f>IF(N693="sníž. přenesená",J693,0)</f>
        <v>0</v>
      </c>
      <c r="BI693" s="146">
        <f>IF(N693="nulová",J693,0)</f>
        <v>0</v>
      </c>
      <c r="BJ693" s="16" t="s">
        <v>82</v>
      </c>
      <c r="BK693" s="146">
        <f>ROUND(I693*H693,2)</f>
        <v>0</v>
      </c>
      <c r="BL693" s="16" t="s">
        <v>142</v>
      </c>
      <c r="BM693" s="145" t="s">
        <v>1339</v>
      </c>
    </row>
    <row r="694" spans="2:65" s="12" customFormat="1">
      <c r="B694" s="147"/>
      <c r="D694" s="148" t="s">
        <v>144</v>
      </c>
      <c r="E694" s="149" t="s">
        <v>1</v>
      </c>
      <c r="F694" s="150" t="s">
        <v>1241</v>
      </c>
      <c r="H694" s="149" t="s">
        <v>1</v>
      </c>
      <c r="L694" s="147"/>
      <c r="M694" s="151"/>
      <c r="T694" s="152"/>
      <c r="AT694" s="149" t="s">
        <v>144</v>
      </c>
      <c r="AU694" s="149" t="s">
        <v>84</v>
      </c>
      <c r="AV694" s="12" t="s">
        <v>82</v>
      </c>
      <c r="AW694" s="12" t="s">
        <v>32</v>
      </c>
      <c r="AX694" s="12" t="s">
        <v>74</v>
      </c>
      <c r="AY694" s="149" t="s">
        <v>136</v>
      </c>
    </row>
    <row r="695" spans="2:65" s="13" customFormat="1">
      <c r="B695" s="153"/>
      <c r="D695" s="148" t="s">
        <v>144</v>
      </c>
      <c r="E695" s="154" t="s">
        <v>1</v>
      </c>
      <c r="F695" s="155" t="s">
        <v>150</v>
      </c>
      <c r="H695" s="156">
        <v>3</v>
      </c>
      <c r="L695" s="153"/>
      <c r="M695" s="157"/>
      <c r="T695" s="158"/>
      <c r="AT695" s="154" t="s">
        <v>144</v>
      </c>
      <c r="AU695" s="154" t="s">
        <v>84</v>
      </c>
      <c r="AV695" s="13" t="s">
        <v>84</v>
      </c>
      <c r="AW695" s="13" t="s">
        <v>32</v>
      </c>
      <c r="AX695" s="13" t="s">
        <v>74</v>
      </c>
      <c r="AY695" s="154" t="s">
        <v>136</v>
      </c>
    </row>
    <row r="696" spans="2:65" s="14" customFormat="1">
      <c r="B696" s="159"/>
      <c r="D696" s="148" t="s">
        <v>144</v>
      </c>
      <c r="E696" s="160" t="s">
        <v>1</v>
      </c>
      <c r="F696" s="161" t="s">
        <v>146</v>
      </c>
      <c r="H696" s="162">
        <v>3</v>
      </c>
      <c r="L696" s="159"/>
      <c r="M696" s="163"/>
      <c r="T696" s="164"/>
      <c r="AT696" s="160" t="s">
        <v>144</v>
      </c>
      <c r="AU696" s="160" t="s">
        <v>84</v>
      </c>
      <c r="AV696" s="14" t="s">
        <v>142</v>
      </c>
      <c r="AW696" s="14" t="s">
        <v>32</v>
      </c>
      <c r="AX696" s="14" t="s">
        <v>82</v>
      </c>
      <c r="AY696" s="160" t="s">
        <v>136</v>
      </c>
    </row>
    <row r="697" spans="2:65" s="1" customFormat="1" ht="14.4" customHeight="1">
      <c r="B697" s="134"/>
      <c r="C697" s="165" t="s">
        <v>566</v>
      </c>
      <c r="D697" s="165" t="s">
        <v>353</v>
      </c>
      <c r="E697" s="166" t="s">
        <v>1340</v>
      </c>
      <c r="F697" s="167" t="s">
        <v>1341</v>
      </c>
      <c r="G697" s="168" t="s">
        <v>141</v>
      </c>
      <c r="H697" s="169">
        <v>3</v>
      </c>
      <c r="I697" s="170"/>
      <c r="J697" s="170">
        <f>ROUND(I697*H697,2)</f>
        <v>0</v>
      </c>
      <c r="K697" s="171"/>
      <c r="L697" s="172"/>
      <c r="M697" s="173" t="s">
        <v>1</v>
      </c>
      <c r="N697" s="174" t="s">
        <v>39</v>
      </c>
      <c r="O697" s="143">
        <v>0</v>
      </c>
      <c r="P697" s="143">
        <f>O697*H697</f>
        <v>0</v>
      </c>
      <c r="Q697" s="143">
        <v>1E-4</v>
      </c>
      <c r="R697" s="143">
        <f>Q697*H697</f>
        <v>3.0000000000000003E-4</v>
      </c>
      <c r="S697" s="143">
        <v>0</v>
      </c>
      <c r="T697" s="144">
        <f>S697*H697</f>
        <v>0</v>
      </c>
      <c r="AR697" s="145" t="s">
        <v>170</v>
      </c>
      <c r="AT697" s="145" t="s">
        <v>353</v>
      </c>
      <c r="AU697" s="145" t="s">
        <v>84</v>
      </c>
      <c r="AY697" s="16" t="s">
        <v>136</v>
      </c>
      <c r="BE697" s="146">
        <f>IF(N697="základní",J697,0)</f>
        <v>0</v>
      </c>
      <c r="BF697" s="146">
        <f>IF(N697="snížená",J697,0)</f>
        <v>0</v>
      </c>
      <c r="BG697" s="146">
        <f>IF(N697="zákl. přenesená",J697,0)</f>
        <v>0</v>
      </c>
      <c r="BH697" s="146">
        <f>IF(N697="sníž. přenesená",J697,0)</f>
        <v>0</v>
      </c>
      <c r="BI697" s="146">
        <f>IF(N697="nulová",J697,0)</f>
        <v>0</v>
      </c>
      <c r="BJ697" s="16" t="s">
        <v>82</v>
      </c>
      <c r="BK697" s="146">
        <f>ROUND(I697*H697,2)</f>
        <v>0</v>
      </c>
      <c r="BL697" s="16" t="s">
        <v>142</v>
      </c>
      <c r="BM697" s="145" t="s">
        <v>1342</v>
      </c>
    </row>
    <row r="698" spans="2:65" s="12" customFormat="1">
      <c r="B698" s="147"/>
      <c r="D698" s="148" t="s">
        <v>144</v>
      </c>
      <c r="E698" s="149" t="s">
        <v>1</v>
      </c>
      <c r="F698" s="150" t="s">
        <v>1241</v>
      </c>
      <c r="H698" s="149" t="s">
        <v>1</v>
      </c>
      <c r="L698" s="147"/>
      <c r="M698" s="151"/>
      <c r="T698" s="152"/>
      <c r="AT698" s="149" t="s">
        <v>144</v>
      </c>
      <c r="AU698" s="149" t="s">
        <v>84</v>
      </c>
      <c r="AV698" s="12" t="s">
        <v>82</v>
      </c>
      <c r="AW698" s="12" t="s">
        <v>32</v>
      </c>
      <c r="AX698" s="12" t="s">
        <v>74</v>
      </c>
      <c r="AY698" s="149" t="s">
        <v>136</v>
      </c>
    </row>
    <row r="699" spans="2:65" s="13" customFormat="1">
      <c r="B699" s="153"/>
      <c r="D699" s="148" t="s">
        <v>144</v>
      </c>
      <c r="E699" s="154" t="s">
        <v>1</v>
      </c>
      <c r="F699" s="155" t="s">
        <v>150</v>
      </c>
      <c r="H699" s="156">
        <v>3</v>
      </c>
      <c r="L699" s="153"/>
      <c r="M699" s="157"/>
      <c r="T699" s="158"/>
      <c r="AT699" s="154" t="s">
        <v>144</v>
      </c>
      <c r="AU699" s="154" t="s">
        <v>84</v>
      </c>
      <c r="AV699" s="13" t="s">
        <v>84</v>
      </c>
      <c r="AW699" s="13" t="s">
        <v>32</v>
      </c>
      <c r="AX699" s="13" t="s">
        <v>74</v>
      </c>
      <c r="AY699" s="154" t="s">
        <v>136</v>
      </c>
    </row>
    <row r="700" spans="2:65" s="14" customFormat="1">
      <c r="B700" s="159"/>
      <c r="D700" s="148" t="s">
        <v>144</v>
      </c>
      <c r="E700" s="160" t="s">
        <v>1</v>
      </c>
      <c r="F700" s="161" t="s">
        <v>146</v>
      </c>
      <c r="H700" s="162">
        <v>3</v>
      </c>
      <c r="L700" s="159"/>
      <c r="M700" s="163"/>
      <c r="T700" s="164"/>
      <c r="AT700" s="160" t="s">
        <v>144</v>
      </c>
      <c r="AU700" s="160" t="s">
        <v>84</v>
      </c>
      <c r="AV700" s="14" t="s">
        <v>142</v>
      </c>
      <c r="AW700" s="14" t="s">
        <v>32</v>
      </c>
      <c r="AX700" s="14" t="s">
        <v>82</v>
      </c>
      <c r="AY700" s="160" t="s">
        <v>136</v>
      </c>
    </row>
    <row r="701" spans="2:65" s="1" customFormat="1" ht="14.4" customHeight="1">
      <c r="B701" s="134"/>
      <c r="C701" s="135" t="s">
        <v>570</v>
      </c>
      <c r="D701" s="135" t="s">
        <v>138</v>
      </c>
      <c r="E701" s="136" t="s">
        <v>1343</v>
      </c>
      <c r="F701" s="137" t="s">
        <v>1344</v>
      </c>
      <c r="G701" s="138" t="s">
        <v>141</v>
      </c>
      <c r="H701" s="139">
        <v>1</v>
      </c>
      <c r="I701" s="140"/>
      <c r="J701" s="140">
        <f>ROUND(I701*H701,2)</f>
        <v>0</v>
      </c>
      <c r="K701" s="141"/>
      <c r="L701" s="28"/>
      <c r="M701" s="142" t="s">
        <v>1</v>
      </c>
      <c r="N701" s="111" t="s">
        <v>39</v>
      </c>
      <c r="O701" s="143">
        <v>0.497</v>
      </c>
      <c r="P701" s="143">
        <f>O701*H701</f>
        <v>0.497</v>
      </c>
      <c r="Q701" s="143">
        <v>0</v>
      </c>
      <c r="R701" s="143">
        <f>Q701*H701</f>
        <v>0</v>
      </c>
      <c r="S701" s="143">
        <v>0</v>
      </c>
      <c r="T701" s="144">
        <f>S701*H701</f>
        <v>0</v>
      </c>
      <c r="AR701" s="145" t="s">
        <v>142</v>
      </c>
      <c r="AT701" s="145" t="s">
        <v>138</v>
      </c>
      <c r="AU701" s="145" t="s">
        <v>84</v>
      </c>
      <c r="AY701" s="16" t="s">
        <v>136</v>
      </c>
      <c r="BE701" s="146">
        <f>IF(N701="základní",J701,0)</f>
        <v>0</v>
      </c>
      <c r="BF701" s="146">
        <f>IF(N701="snížená",J701,0)</f>
        <v>0</v>
      </c>
      <c r="BG701" s="146">
        <f>IF(N701="zákl. přenesená",J701,0)</f>
        <v>0</v>
      </c>
      <c r="BH701" s="146">
        <f>IF(N701="sníž. přenesená",J701,0)</f>
        <v>0</v>
      </c>
      <c r="BI701" s="146">
        <f>IF(N701="nulová",J701,0)</f>
        <v>0</v>
      </c>
      <c r="BJ701" s="16" t="s">
        <v>82</v>
      </c>
      <c r="BK701" s="146">
        <f>ROUND(I701*H701,2)</f>
        <v>0</v>
      </c>
      <c r="BL701" s="16" t="s">
        <v>142</v>
      </c>
      <c r="BM701" s="145" t="s">
        <v>1345</v>
      </c>
    </row>
    <row r="702" spans="2:65" s="12" customFormat="1">
      <c r="B702" s="147"/>
      <c r="D702" s="148" t="s">
        <v>144</v>
      </c>
      <c r="E702" s="149" t="s">
        <v>1</v>
      </c>
      <c r="F702" s="150" t="s">
        <v>1241</v>
      </c>
      <c r="H702" s="149" t="s">
        <v>1</v>
      </c>
      <c r="L702" s="147"/>
      <c r="M702" s="151"/>
      <c r="T702" s="152"/>
      <c r="AT702" s="149" t="s">
        <v>144</v>
      </c>
      <c r="AU702" s="149" t="s">
        <v>84</v>
      </c>
      <c r="AV702" s="12" t="s">
        <v>82</v>
      </c>
      <c r="AW702" s="12" t="s">
        <v>32</v>
      </c>
      <c r="AX702" s="12" t="s">
        <v>74</v>
      </c>
      <c r="AY702" s="149" t="s">
        <v>136</v>
      </c>
    </row>
    <row r="703" spans="2:65" s="13" customFormat="1">
      <c r="B703" s="153"/>
      <c r="D703" s="148" t="s">
        <v>144</v>
      </c>
      <c r="E703" s="154" t="s">
        <v>1</v>
      </c>
      <c r="F703" s="155" t="s">
        <v>82</v>
      </c>
      <c r="H703" s="156">
        <v>1</v>
      </c>
      <c r="L703" s="153"/>
      <c r="M703" s="157"/>
      <c r="T703" s="158"/>
      <c r="AT703" s="154" t="s">
        <v>144</v>
      </c>
      <c r="AU703" s="154" t="s">
        <v>84</v>
      </c>
      <c r="AV703" s="13" t="s">
        <v>84</v>
      </c>
      <c r="AW703" s="13" t="s">
        <v>32</v>
      </c>
      <c r="AX703" s="13" t="s">
        <v>74</v>
      </c>
      <c r="AY703" s="154" t="s">
        <v>136</v>
      </c>
    </row>
    <row r="704" spans="2:65" s="14" customFormat="1">
      <c r="B704" s="159"/>
      <c r="D704" s="148" t="s">
        <v>144</v>
      </c>
      <c r="E704" s="160" t="s">
        <v>1</v>
      </c>
      <c r="F704" s="161" t="s">
        <v>146</v>
      </c>
      <c r="H704" s="162">
        <v>1</v>
      </c>
      <c r="L704" s="159"/>
      <c r="M704" s="163"/>
      <c r="T704" s="164"/>
      <c r="AT704" s="160" t="s">
        <v>144</v>
      </c>
      <c r="AU704" s="160" t="s">
        <v>84</v>
      </c>
      <c r="AV704" s="14" t="s">
        <v>142</v>
      </c>
      <c r="AW704" s="14" t="s">
        <v>32</v>
      </c>
      <c r="AX704" s="14" t="s">
        <v>82</v>
      </c>
      <c r="AY704" s="160" t="s">
        <v>136</v>
      </c>
    </row>
    <row r="705" spans="2:65" s="1" customFormat="1" ht="14.4" customHeight="1">
      <c r="B705" s="134"/>
      <c r="C705" s="165" t="s">
        <v>576</v>
      </c>
      <c r="D705" s="165" t="s">
        <v>353</v>
      </c>
      <c r="E705" s="166" t="s">
        <v>1346</v>
      </c>
      <c r="F705" s="167" t="s">
        <v>1347</v>
      </c>
      <c r="G705" s="168" t="s">
        <v>141</v>
      </c>
      <c r="H705" s="169">
        <v>1</v>
      </c>
      <c r="I705" s="170"/>
      <c r="J705" s="170">
        <f>ROUND(I705*H705,2)</f>
        <v>0</v>
      </c>
      <c r="K705" s="171"/>
      <c r="L705" s="172"/>
      <c r="M705" s="173" t="s">
        <v>1</v>
      </c>
      <c r="N705" s="174" t="s">
        <v>39</v>
      </c>
      <c r="O705" s="143">
        <v>0</v>
      </c>
      <c r="P705" s="143">
        <f>O705*H705</f>
        <v>0</v>
      </c>
      <c r="Q705" s="143">
        <v>1.2999999999999999E-4</v>
      </c>
      <c r="R705" s="143">
        <f>Q705*H705</f>
        <v>1.2999999999999999E-4</v>
      </c>
      <c r="S705" s="143">
        <v>0</v>
      </c>
      <c r="T705" s="144">
        <f>S705*H705</f>
        <v>0</v>
      </c>
      <c r="AR705" s="145" t="s">
        <v>170</v>
      </c>
      <c r="AT705" s="145" t="s">
        <v>353</v>
      </c>
      <c r="AU705" s="145" t="s">
        <v>84</v>
      </c>
      <c r="AY705" s="16" t="s">
        <v>136</v>
      </c>
      <c r="BE705" s="146">
        <f>IF(N705="základní",J705,0)</f>
        <v>0</v>
      </c>
      <c r="BF705" s="146">
        <f>IF(N705="snížená",J705,0)</f>
        <v>0</v>
      </c>
      <c r="BG705" s="146">
        <f>IF(N705="zákl. přenesená",J705,0)</f>
        <v>0</v>
      </c>
      <c r="BH705" s="146">
        <f>IF(N705="sníž. přenesená",J705,0)</f>
        <v>0</v>
      </c>
      <c r="BI705" s="146">
        <f>IF(N705="nulová",J705,0)</f>
        <v>0</v>
      </c>
      <c r="BJ705" s="16" t="s">
        <v>82</v>
      </c>
      <c r="BK705" s="146">
        <f>ROUND(I705*H705,2)</f>
        <v>0</v>
      </c>
      <c r="BL705" s="16" t="s">
        <v>142</v>
      </c>
      <c r="BM705" s="145" t="s">
        <v>1348</v>
      </c>
    </row>
    <row r="706" spans="2:65" s="12" customFormat="1">
      <c r="B706" s="147"/>
      <c r="D706" s="148" t="s">
        <v>144</v>
      </c>
      <c r="E706" s="149" t="s">
        <v>1</v>
      </c>
      <c r="F706" s="150" t="s">
        <v>1241</v>
      </c>
      <c r="H706" s="149" t="s">
        <v>1</v>
      </c>
      <c r="L706" s="147"/>
      <c r="M706" s="151"/>
      <c r="T706" s="152"/>
      <c r="AT706" s="149" t="s">
        <v>144</v>
      </c>
      <c r="AU706" s="149" t="s">
        <v>84</v>
      </c>
      <c r="AV706" s="12" t="s">
        <v>82</v>
      </c>
      <c r="AW706" s="12" t="s">
        <v>32</v>
      </c>
      <c r="AX706" s="12" t="s">
        <v>74</v>
      </c>
      <c r="AY706" s="149" t="s">
        <v>136</v>
      </c>
    </row>
    <row r="707" spans="2:65" s="13" customFormat="1">
      <c r="B707" s="153"/>
      <c r="D707" s="148" t="s">
        <v>144</v>
      </c>
      <c r="E707" s="154" t="s">
        <v>1</v>
      </c>
      <c r="F707" s="155" t="s">
        <v>82</v>
      </c>
      <c r="H707" s="156">
        <v>1</v>
      </c>
      <c r="L707" s="153"/>
      <c r="M707" s="157"/>
      <c r="T707" s="158"/>
      <c r="AT707" s="154" t="s">
        <v>144</v>
      </c>
      <c r="AU707" s="154" t="s">
        <v>84</v>
      </c>
      <c r="AV707" s="13" t="s">
        <v>84</v>
      </c>
      <c r="AW707" s="13" t="s">
        <v>32</v>
      </c>
      <c r="AX707" s="13" t="s">
        <v>74</v>
      </c>
      <c r="AY707" s="154" t="s">
        <v>136</v>
      </c>
    </row>
    <row r="708" spans="2:65" s="14" customFormat="1">
      <c r="B708" s="159"/>
      <c r="D708" s="148" t="s">
        <v>144</v>
      </c>
      <c r="E708" s="160" t="s">
        <v>1</v>
      </c>
      <c r="F708" s="161" t="s">
        <v>146</v>
      </c>
      <c r="H708" s="162">
        <v>1</v>
      </c>
      <c r="L708" s="159"/>
      <c r="M708" s="163"/>
      <c r="T708" s="164"/>
      <c r="AT708" s="160" t="s">
        <v>144</v>
      </c>
      <c r="AU708" s="160" t="s">
        <v>84</v>
      </c>
      <c r="AV708" s="14" t="s">
        <v>142</v>
      </c>
      <c r="AW708" s="14" t="s">
        <v>32</v>
      </c>
      <c r="AX708" s="14" t="s">
        <v>82</v>
      </c>
      <c r="AY708" s="160" t="s">
        <v>136</v>
      </c>
    </row>
    <row r="709" spans="2:65" s="1" customFormat="1" ht="14.4" customHeight="1">
      <c r="B709" s="134"/>
      <c r="C709" s="135" t="s">
        <v>584</v>
      </c>
      <c r="D709" s="135" t="s">
        <v>138</v>
      </c>
      <c r="E709" s="136" t="s">
        <v>1349</v>
      </c>
      <c r="F709" s="137" t="s">
        <v>1350</v>
      </c>
      <c r="G709" s="138" t="s">
        <v>141</v>
      </c>
      <c r="H709" s="139">
        <v>8</v>
      </c>
      <c r="I709" s="140"/>
      <c r="J709" s="140">
        <f>ROUND(I709*H709,2)</f>
        <v>0</v>
      </c>
      <c r="K709" s="141"/>
      <c r="L709" s="28"/>
      <c r="M709" s="142" t="s">
        <v>1</v>
      </c>
      <c r="N709" s="111" t="s">
        <v>39</v>
      </c>
      <c r="O709" s="143">
        <v>0.625</v>
      </c>
      <c r="P709" s="143">
        <f>O709*H709</f>
        <v>5</v>
      </c>
      <c r="Q709" s="143">
        <v>0</v>
      </c>
      <c r="R709" s="143">
        <f>Q709*H709</f>
        <v>0</v>
      </c>
      <c r="S709" s="143">
        <v>0</v>
      </c>
      <c r="T709" s="144">
        <f>S709*H709</f>
        <v>0</v>
      </c>
      <c r="AR709" s="145" t="s">
        <v>142</v>
      </c>
      <c r="AT709" s="145" t="s">
        <v>138</v>
      </c>
      <c r="AU709" s="145" t="s">
        <v>84</v>
      </c>
      <c r="AY709" s="16" t="s">
        <v>136</v>
      </c>
      <c r="BE709" s="146">
        <f>IF(N709="základní",J709,0)</f>
        <v>0</v>
      </c>
      <c r="BF709" s="146">
        <f>IF(N709="snížená",J709,0)</f>
        <v>0</v>
      </c>
      <c r="BG709" s="146">
        <f>IF(N709="zákl. přenesená",J709,0)</f>
        <v>0</v>
      </c>
      <c r="BH709" s="146">
        <f>IF(N709="sníž. přenesená",J709,0)</f>
        <v>0</v>
      </c>
      <c r="BI709" s="146">
        <f>IF(N709="nulová",J709,0)</f>
        <v>0</v>
      </c>
      <c r="BJ709" s="16" t="s">
        <v>82</v>
      </c>
      <c r="BK709" s="146">
        <f>ROUND(I709*H709,2)</f>
        <v>0</v>
      </c>
      <c r="BL709" s="16" t="s">
        <v>142</v>
      </c>
      <c r="BM709" s="145" t="s">
        <v>1351</v>
      </c>
    </row>
    <row r="710" spans="2:65" s="12" customFormat="1">
      <c r="B710" s="147"/>
      <c r="D710" s="148" t="s">
        <v>144</v>
      </c>
      <c r="E710" s="149" t="s">
        <v>1</v>
      </c>
      <c r="F710" s="150" t="s">
        <v>1170</v>
      </c>
      <c r="H710" s="149" t="s">
        <v>1</v>
      </c>
      <c r="L710" s="147"/>
      <c r="M710" s="151"/>
      <c r="T710" s="152"/>
      <c r="AT710" s="149" t="s">
        <v>144</v>
      </c>
      <c r="AU710" s="149" t="s">
        <v>84</v>
      </c>
      <c r="AV710" s="12" t="s">
        <v>82</v>
      </c>
      <c r="AW710" s="12" t="s">
        <v>32</v>
      </c>
      <c r="AX710" s="12" t="s">
        <v>74</v>
      </c>
      <c r="AY710" s="149" t="s">
        <v>136</v>
      </c>
    </row>
    <row r="711" spans="2:65" s="13" customFormat="1">
      <c r="B711" s="153"/>
      <c r="D711" s="148" t="s">
        <v>144</v>
      </c>
      <c r="E711" s="154" t="s">
        <v>1</v>
      </c>
      <c r="F711" s="155" t="s">
        <v>1352</v>
      </c>
      <c r="H711" s="156">
        <v>8</v>
      </c>
      <c r="L711" s="153"/>
      <c r="M711" s="157"/>
      <c r="T711" s="158"/>
      <c r="AT711" s="154" t="s">
        <v>144</v>
      </c>
      <c r="AU711" s="154" t="s">
        <v>84</v>
      </c>
      <c r="AV711" s="13" t="s">
        <v>84</v>
      </c>
      <c r="AW711" s="13" t="s">
        <v>32</v>
      </c>
      <c r="AX711" s="13" t="s">
        <v>74</v>
      </c>
      <c r="AY711" s="154" t="s">
        <v>136</v>
      </c>
    </row>
    <row r="712" spans="2:65" s="14" customFormat="1">
      <c r="B712" s="159"/>
      <c r="D712" s="148" t="s">
        <v>144</v>
      </c>
      <c r="E712" s="160" t="s">
        <v>1</v>
      </c>
      <c r="F712" s="161" t="s">
        <v>146</v>
      </c>
      <c r="H712" s="162">
        <v>8</v>
      </c>
      <c r="L712" s="159"/>
      <c r="M712" s="163"/>
      <c r="T712" s="164"/>
      <c r="AT712" s="160" t="s">
        <v>144</v>
      </c>
      <c r="AU712" s="160" t="s">
        <v>84</v>
      </c>
      <c r="AV712" s="14" t="s">
        <v>142</v>
      </c>
      <c r="AW712" s="14" t="s">
        <v>32</v>
      </c>
      <c r="AX712" s="14" t="s">
        <v>82</v>
      </c>
      <c r="AY712" s="160" t="s">
        <v>136</v>
      </c>
    </row>
    <row r="713" spans="2:65" s="1" customFormat="1" ht="14.4" customHeight="1">
      <c r="B713" s="134"/>
      <c r="C713" s="165" t="s">
        <v>592</v>
      </c>
      <c r="D713" s="165" t="s">
        <v>353</v>
      </c>
      <c r="E713" s="166" t="s">
        <v>1353</v>
      </c>
      <c r="F713" s="167" t="s">
        <v>1354</v>
      </c>
      <c r="G713" s="168" t="s">
        <v>141</v>
      </c>
      <c r="H713" s="169">
        <v>2</v>
      </c>
      <c r="I713" s="170"/>
      <c r="J713" s="170">
        <f>ROUND(I713*H713,2)</f>
        <v>0</v>
      </c>
      <c r="K713" s="171"/>
      <c r="L713" s="172"/>
      <c r="M713" s="173" t="s">
        <v>1</v>
      </c>
      <c r="N713" s="174" t="s">
        <v>39</v>
      </c>
      <c r="O713" s="143">
        <v>0</v>
      </c>
      <c r="P713" s="143">
        <f>O713*H713</f>
        <v>0</v>
      </c>
      <c r="Q713" s="143">
        <v>3.8999999999999999E-4</v>
      </c>
      <c r="R713" s="143">
        <f>Q713*H713</f>
        <v>7.7999999999999999E-4</v>
      </c>
      <c r="S713" s="143">
        <v>0</v>
      </c>
      <c r="T713" s="144">
        <f>S713*H713</f>
        <v>0</v>
      </c>
      <c r="AR713" s="145" t="s">
        <v>170</v>
      </c>
      <c r="AT713" s="145" t="s">
        <v>353</v>
      </c>
      <c r="AU713" s="145" t="s">
        <v>84</v>
      </c>
      <c r="AY713" s="16" t="s">
        <v>136</v>
      </c>
      <c r="BE713" s="146">
        <f>IF(N713="základní",J713,0)</f>
        <v>0</v>
      </c>
      <c r="BF713" s="146">
        <f>IF(N713="snížená",J713,0)</f>
        <v>0</v>
      </c>
      <c r="BG713" s="146">
        <f>IF(N713="zákl. přenesená",J713,0)</f>
        <v>0</v>
      </c>
      <c r="BH713" s="146">
        <f>IF(N713="sníž. přenesená",J713,0)</f>
        <v>0</v>
      </c>
      <c r="BI713" s="146">
        <f>IF(N713="nulová",J713,0)</f>
        <v>0</v>
      </c>
      <c r="BJ713" s="16" t="s">
        <v>82</v>
      </c>
      <c r="BK713" s="146">
        <f>ROUND(I713*H713,2)</f>
        <v>0</v>
      </c>
      <c r="BL713" s="16" t="s">
        <v>142</v>
      </c>
      <c r="BM713" s="145" t="s">
        <v>1355</v>
      </c>
    </row>
    <row r="714" spans="2:65" s="12" customFormat="1">
      <c r="B714" s="147"/>
      <c r="D714" s="148" t="s">
        <v>144</v>
      </c>
      <c r="E714" s="149" t="s">
        <v>1</v>
      </c>
      <c r="F714" s="150" t="s">
        <v>1170</v>
      </c>
      <c r="H714" s="149" t="s">
        <v>1</v>
      </c>
      <c r="L714" s="147"/>
      <c r="M714" s="151"/>
      <c r="T714" s="152"/>
      <c r="AT714" s="149" t="s">
        <v>144</v>
      </c>
      <c r="AU714" s="149" t="s">
        <v>84</v>
      </c>
      <c r="AV714" s="12" t="s">
        <v>82</v>
      </c>
      <c r="AW714" s="12" t="s">
        <v>32</v>
      </c>
      <c r="AX714" s="12" t="s">
        <v>74</v>
      </c>
      <c r="AY714" s="149" t="s">
        <v>136</v>
      </c>
    </row>
    <row r="715" spans="2:65" s="13" customFormat="1">
      <c r="B715" s="153"/>
      <c r="D715" s="148" t="s">
        <v>144</v>
      </c>
      <c r="E715" s="154" t="s">
        <v>1</v>
      </c>
      <c r="F715" s="155" t="s">
        <v>84</v>
      </c>
      <c r="H715" s="156">
        <v>2</v>
      </c>
      <c r="L715" s="153"/>
      <c r="M715" s="157"/>
      <c r="T715" s="158"/>
      <c r="AT715" s="154" t="s">
        <v>144</v>
      </c>
      <c r="AU715" s="154" t="s">
        <v>84</v>
      </c>
      <c r="AV715" s="13" t="s">
        <v>84</v>
      </c>
      <c r="AW715" s="13" t="s">
        <v>32</v>
      </c>
      <c r="AX715" s="13" t="s">
        <v>74</v>
      </c>
      <c r="AY715" s="154" t="s">
        <v>136</v>
      </c>
    </row>
    <row r="716" spans="2:65" s="14" customFormat="1">
      <c r="B716" s="159"/>
      <c r="D716" s="148" t="s">
        <v>144</v>
      </c>
      <c r="E716" s="160" t="s">
        <v>1</v>
      </c>
      <c r="F716" s="161" t="s">
        <v>146</v>
      </c>
      <c r="H716" s="162">
        <v>2</v>
      </c>
      <c r="L716" s="159"/>
      <c r="M716" s="163"/>
      <c r="T716" s="164"/>
      <c r="AT716" s="160" t="s">
        <v>144</v>
      </c>
      <c r="AU716" s="160" t="s">
        <v>84</v>
      </c>
      <c r="AV716" s="14" t="s">
        <v>142</v>
      </c>
      <c r="AW716" s="14" t="s">
        <v>32</v>
      </c>
      <c r="AX716" s="14" t="s">
        <v>82</v>
      </c>
      <c r="AY716" s="160" t="s">
        <v>136</v>
      </c>
    </row>
    <row r="717" spans="2:65" s="1" customFormat="1" ht="14.4" customHeight="1">
      <c r="B717" s="134"/>
      <c r="C717" s="165" t="s">
        <v>597</v>
      </c>
      <c r="D717" s="165" t="s">
        <v>353</v>
      </c>
      <c r="E717" s="166" t="s">
        <v>1356</v>
      </c>
      <c r="F717" s="167" t="s">
        <v>1357</v>
      </c>
      <c r="G717" s="168" t="s">
        <v>141</v>
      </c>
      <c r="H717" s="169">
        <v>6</v>
      </c>
      <c r="I717" s="170"/>
      <c r="J717" s="170">
        <f>ROUND(I717*H717,2)</f>
        <v>0</v>
      </c>
      <c r="K717" s="171"/>
      <c r="L717" s="172"/>
      <c r="M717" s="173" t="s">
        <v>1</v>
      </c>
      <c r="N717" s="174" t="s">
        <v>39</v>
      </c>
      <c r="O717" s="143">
        <v>0</v>
      </c>
      <c r="P717" s="143">
        <f>O717*H717</f>
        <v>0</v>
      </c>
      <c r="Q717" s="143">
        <v>4.8000000000000001E-4</v>
      </c>
      <c r="R717" s="143">
        <f>Q717*H717</f>
        <v>2.8800000000000002E-3</v>
      </c>
      <c r="S717" s="143">
        <v>0</v>
      </c>
      <c r="T717" s="144">
        <f>S717*H717</f>
        <v>0</v>
      </c>
      <c r="AR717" s="145" t="s">
        <v>170</v>
      </c>
      <c r="AT717" s="145" t="s">
        <v>353</v>
      </c>
      <c r="AU717" s="145" t="s">
        <v>84</v>
      </c>
      <c r="AY717" s="16" t="s">
        <v>136</v>
      </c>
      <c r="BE717" s="146">
        <f>IF(N717="základní",J717,0)</f>
        <v>0</v>
      </c>
      <c r="BF717" s="146">
        <f>IF(N717="snížená",J717,0)</f>
        <v>0</v>
      </c>
      <c r="BG717" s="146">
        <f>IF(N717="zákl. přenesená",J717,0)</f>
        <v>0</v>
      </c>
      <c r="BH717" s="146">
        <f>IF(N717="sníž. přenesená",J717,0)</f>
        <v>0</v>
      </c>
      <c r="BI717" s="146">
        <f>IF(N717="nulová",J717,0)</f>
        <v>0</v>
      </c>
      <c r="BJ717" s="16" t="s">
        <v>82</v>
      </c>
      <c r="BK717" s="146">
        <f>ROUND(I717*H717,2)</f>
        <v>0</v>
      </c>
      <c r="BL717" s="16" t="s">
        <v>142</v>
      </c>
      <c r="BM717" s="145" t="s">
        <v>1358</v>
      </c>
    </row>
    <row r="718" spans="2:65" s="12" customFormat="1">
      <c r="B718" s="147"/>
      <c r="D718" s="148" t="s">
        <v>144</v>
      </c>
      <c r="E718" s="149" t="s">
        <v>1</v>
      </c>
      <c r="F718" s="150" t="s">
        <v>1170</v>
      </c>
      <c r="H718" s="149" t="s">
        <v>1</v>
      </c>
      <c r="L718" s="147"/>
      <c r="M718" s="151"/>
      <c r="T718" s="152"/>
      <c r="AT718" s="149" t="s">
        <v>144</v>
      </c>
      <c r="AU718" s="149" t="s">
        <v>84</v>
      </c>
      <c r="AV718" s="12" t="s">
        <v>82</v>
      </c>
      <c r="AW718" s="12" t="s">
        <v>32</v>
      </c>
      <c r="AX718" s="12" t="s">
        <v>74</v>
      </c>
      <c r="AY718" s="149" t="s">
        <v>136</v>
      </c>
    </row>
    <row r="719" spans="2:65" s="13" customFormat="1">
      <c r="B719" s="153"/>
      <c r="D719" s="148" t="s">
        <v>144</v>
      </c>
      <c r="E719" s="154" t="s">
        <v>1</v>
      </c>
      <c r="F719" s="155" t="s">
        <v>158</v>
      </c>
      <c r="H719" s="156">
        <v>5</v>
      </c>
      <c r="L719" s="153"/>
      <c r="M719" s="157"/>
      <c r="T719" s="158"/>
      <c r="AT719" s="154" t="s">
        <v>144</v>
      </c>
      <c r="AU719" s="154" t="s">
        <v>84</v>
      </c>
      <c r="AV719" s="13" t="s">
        <v>84</v>
      </c>
      <c r="AW719" s="13" t="s">
        <v>32</v>
      </c>
      <c r="AX719" s="13" t="s">
        <v>74</v>
      </c>
      <c r="AY719" s="154" t="s">
        <v>136</v>
      </c>
    </row>
    <row r="720" spans="2:65" s="12" customFormat="1">
      <c r="B720" s="147"/>
      <c r="D720" s="148" t="s">
        <v>144</v>
      </c>
      <c r="E720" s="149" t="s">
        <v>1</v>
      </c>
      <c r="F720" s="150" t="s">
        <v>1103</v>
      </c>
      <c r="H720" s="149" t="s">
        <v>1</v>
      </c>
      <c r="L720" s="147"/>
      <c r="M720" s="151"/>
      <c r="T720" s="152"/>
      <c r="AT720" s="149" t="s">
        <v>144</v>
      </c>
      <c r="AU720" s="149" t="s">
        <v>84</v>
      </c>
      <c r="AV720" s="12" t="s">
        <v>82</v>
      </c>
      <c r="AW720" s="12" t="s">
        <v>32</v>
      </c>
      <c r="AX720" s="12" t="s">
        <v>74</v>
      </c>
      <c r="AY720" s="149" t="s">
        <v>136</v>
      </c>
    </row>
    <row r="721" spans="2:65" s="13" customFormat="1">
      <c r="B721" s="153"/>
      <c r="D721" s="148" t="s">
        <v>144</v>
      </c>
      <c r="E721" s="154" t="s">
        <v>1</v>
      </c>
      <c r="F721" s="155" t="s">
        <v>82</v>
      </c>
      <c r="H721" s="156">
        <v>1</v>
      </c>
      <c r="L721" s="153"/>
      <c r="M721" s="157"/>
      <c r="T721" s="158"/>
      <c r="AT721" s="154" t="s">
        <v>144</v>
      </c>
      <c r="AU721" s="154" t="s">
        <v>84</v>
      </c>
      <c r="AV721" s="13" t="s">
        <v>84</v>
      </c>
      <c r="AW721" s="13" t="s">
        <v>32</v>
      </c>
      <c r="AX721" s="13" t="s">
        <v>74</v>
      </c>
      <c r="AY721" s="154" t="s">
        <v>136</v>
      </c>
    </row>
    <row r="722" spans="2:65" s="14" customFormat="1">
      <c r="B722" s="159"/>
      <c r="D722" s="148" t="s">
        <v>144</v>
      </c>
      <c r="E722" s="160" t="s">
        <v>1</v>
      </c>
      <c r="F722" s="161" t="s">
        <v>146</v>
      </c>
      <c r="H722" s="162">
        <v>6</v>
      </c>
      <c r="L722" s="159"/>
      <c r="M722" s="163"/>
      <c r="T722" s="164"/>
      <c r="AT722" s="160" t="s">
        <v>144</v>
      </c>
      <c r="AU722" s="160" t="s">
        <v>84</v>
      </c>
      <c r="AV722" s="14" t="s">
        <v>142</v>
      </c>
      <c r="AW722" s="14" t="s">
        <v>32</v>
      </c>
      <c r="AX722" s="14" t="s">
        <v>82</v>
      </c>
      <c r="AY722" s="160" t="s">
        <v>136</v>
      </c>
    </row>
    <row r="723" spans="2:65" s="1" customFormat="1" ht="14.4" customHeight="1">
      <c r="B723" s="134"/>
      <c r="C723" s="135" t="s">
        <v>602</v>
      </c>
      <c r="D723" s="135" t="s">
        <v>138</v>
      </c>
      <c r="E723" s="136" t="s">
        <v>1359</v>
      </c>
      <c r="F723" s="137" t="s">
        <v>1360</v>
      </c>
      <c r="G723" s="138" t="s">
        <v>141</v>
      </c>
      <c r="H723" s="139">
        <v>10</v>
      </c>
      <c r="I723" s="140"/>
      <c r="J723" s="140">
        <f>ROUND(I723*H723,2)</f>
        <v>0</v>
      </c>
      <c r="K723" s="141"/>
      <c r="L723" s="28"/>
      <c r="M723" s="142" t="s">
        <v>1</v>
      </c>
      <c r="N723" s="111" t="s">
        <v>39</v>
      </c>
      <c r="O723" s="143">
        <v>0.625</v>
      </c>
      <c r="P723" s="143">
        <f>O723*H723</f>
        <v>6.25</v>
      </c>
      <c r="Q723" s="143">
        <v>0</v>
      </c>
      <c r="R723" s="143">
        <f>Q723*H723</f>
        <v>0</v>
      </c>
      <c r="S723" s="143">
        <v>0</v>
      </c>
      <c r="T723" s="144">
        <f>S723*H723</f>
        <v>0</v>
      </c>
      <c r="AR723" s="145" t="s">
        <v>142</v>
      </c>
      <c r="AT723" s="145" t="s">
        <v>138</v>
      </c>
      <c r="AU723" s="145" t="s">
        <v>84</v>
      </c>
      <c r="AY723" s="16" t="s">
        <v>136</v>
      </c>
      <c r="BE723" s="146">
        <f>IF(N723="základní",J723,0)</f>
        <v>0</v>
      </c>
      <c r="BF723" s="146">
        <f>IF(N723="snížená",J723,0)</f>
        <v>0</v>
      </c>
      <c r="BG723" s="146">
        <f>IF(N723="zákl. přenesená",J723,0)</f>
        <v>0</v>
      </c>
      <c r="BH723" s="146">
        <f>IF(N723="sníž. přenesená",J723,0)</f>
        <v>0</v>
      </c>
      <c r="BI723" s="146">
        <f>IF(N723="nulová",J723,0)</f>
        <v>0</v>
      </c>
      <c r="BJ723" s="16" t="s">
        <v>82</v>
      </c>
      <c r="BK723" s="146">
        <f>ROUND(I723*H723,2)</f>
        <v>0</v>
      </c>
      <c r="BL723" s="16" t="s">
        <v>142</v>
      </c>
      <c r="BM723" s="145" t="s">
        <v>1361</v>
      </c>
    </row>
    <row r="724" spans="2:65" s="12" customFormat="1">
      <c r="B724" s="147"/>
      <c r="D724" s="148" t="s">
        <v>144</v>
      </c>
      <c r="E724" s="149" t="s">
        <v>1</v>
      </c>
      <c r="F724" s="150" t="s">
        <v>1170</v>
      </c>
      <c r="H724" s="149" t="s">
        <v>1</v>
      </c>
      <c r="L724" s="147"/>
      <c r="M724" s="151"/>
      <c r="T724" s="152"/>
      <c r="AT724" s="149" t="s">
        <v>144</v>
      </c>
      <c r="AU724" s="149" t="s">
        <v>84</v>
      </c>
      <c r="AV724" s="12" t="s">
        <v>82</v>
      </c>
      <c r="AW724" s="12" t="s">
        <v>32</v>
      </c>
      <c r="AX724" s="12" t="s">
        <v>74</v>
      </c>
      <c r="AY724" s="149" t="s">
        <v>136</v>
      </c>
    </row>
    <row r="725" spans="2:65" s="13" customFormat="1">
      <c r="B725" s="153"/>
      <c r="D725" s="148" t="s">
        <v>144</v>
      </c>
      <c r="E725" s="154" t="s">
        <v>1</v>
      </c>
      <c r="F725" s="155" t="s">
        <v>1362</v>
      </c>
      <c r="H725" s="156">
        <v>10</v>
      </c>
      <c r="L725" s="153"/>
      <c r="M725" s="157"/>
      <c r="T725" s="158"/>
      <c r="AT725" s="154" t="s">
        <v>144</v>
      </c>
      <c r="AU725" s="154" t="s">
        <v>84</v>
      </c>
      <c r="AV725" s="13" t="s">
        <v>84</v>
      </c>
      <c r="AW725" s="13" t="s">
        <v>32</v>
      </c>
      <c r="AX725" s="13" t="s">
        <v>74</v>
      </c>
      <c r="AY725" s="154" t="s">
        <v>136</v>
      </c>
    </row>
    <row r="726" spans="2:65" s="14" customFormat="1">
      <c r="B726" s="159"/>
      <c r="D726" s="148" t="s">
        <v>144</v>
      </c>
      <c r="E726" s="160" t="s">
        <v>1</v>
      </c>
      <c r="F726" s="161" t="s">
        <v>146</v>
      </c>
      <c r="H726" s="162">
        <v>10</v>
      </c>
      <c r="L726" s="159"/>
      <c r="M726" s="163"/>
      <c r="T726" s="164"/>
      <c r="AT726" s="160" t="s">
        <v>144</v>
      </c>
      <c r="AU726" s="160" t="s">
        <v>84</v>
      </c>
      <c r="AV726" s="14" t="s">
        <v>142</v>
      </c>
      <c r="AW726" s="14" t="s">
        <v>32</v>
      </c>
      <c r="AX726" s="14" t="s">
        <v>82</v>
      </c>
      <c r="AY726" s="160" t="s">
        <v>136</v>
      </c>
    </row>
    <row r="727" spans="2:65" s="1" customFormat="1" ht="14.4" customHeight="1">
      <c r="B727" s="134"/>
      <c r="C727" s="165" t="s">
        <v>606</v>
      </c>
      <c r="D727" s="165" t="s">
        <v>353</v>
      </c>
      <c r="E727" s="166" t="s">
        <v>1363</v>
      </c>
      <c r="F727" s="167" t="s">
        <v>1364</v>
      </c>
      <c r="G727" s="168" t="s">
        <v>141</v>
      </c>
      <c r="H727" s="169">
        <v>5</v>
      </c>
      <c r="I727" s="170"/>
      <c r="J727" s="170">
        <f>ROUND(I727*H727,2)</f>
        <v>0</v>
      </c>
      <c r="K727" s="171"/>
      <c r="L727" s="172"/>
      <c r="M727" s="173" t="s">
        <v>1</v>
      </c>
      <c r="N727" s="174" t="s">
        <v>39</v>
      </c>
      <c r="O727" s="143">
        <v>0</v>
      </c>
      <c r="P727" s="143">
        <f>O727*H727</f>
        <v>0</v>
      </c>
      <c r="Q727" s="143">
        <v>8.4000000000000003E-4</v>
      </c>
      <c r="R727" s="143">
        <f>Q727*H727</f>
        <v>4.2000000000000006E-3</v>
      </c>
      <c r="S727" s="143">
        <v>0</v>
      </c>
      <c r="T727" s="144">
        <f>S727*H727</f>
        <v>0</v>
      </c>
      <c r="AR727" s="145" t="s">
        <v>170</v>
      </c>
      <c r="AT727" s="145" t="s">
        <v>353</v>
      </c>
      <c r="AU727" s="145" t="s">
        <v>84</v>
      </c>
      <c r="AY727" s="16" t="s">
        <v>136</v>
      </c>
      <c r="BE727" s="146">
        <f>IF(N727="základní",J727,0)</f>
        <v>0</v>
      </c>
      <c r="BF727" s="146">
        <f>IF(N727="snížená",J727,0)</f>
        <v>0</v>
      </c>
      <c r="BG727" s="146">
        <f>IF(N727="zákl. přenesená",J727,0)</f>
        <v>0</v>
      </c>
      <c r="BH727" s="146">
        <f>IF(N727="sníž. přenesená",J727,0)</f>
        <v>0</v>
      </c>
      <c r="BI727" s="146">
        <f>IF(N727="nulová",J727,0)</f>
        <v>0</v>
      </c>
      <c r="BJ727" s="16" t="s">
        <v>82</v>
      </c>
      <c r="BK727" s="146">
        <f>ROUND(I727*H727,2)</f>
        <v>0</v>
      </c>
      <c r="BL727" s="16" t="s">
        <v>142</v>
      </c>
      <c r="BM727" s="145" t="s">
        <v>1365</v>
      </c>
    </row>
    <row r="728" spans="2:65" s="12" customFormat="1">
      <c r="B728" s="147"/>
      <c r="D728" s="148" t="s">
        <v>144</v>
      </c>
      <c r="E728" s="149" t="s">
        <v>1</v>
      </c>
      <c r="F728" s="150" t="s">
        <v>1170</v>
      </c>
      <c r="H728" s="149" t="s">
        <v>1</v>
      </c>
      <c r="L728" s="147"/>
      <c r="M728" s="151"/>
      <c r="T728" s="152"/>
      <c r="AT728" s="149" t="s">
        <v>144</v>
      </c>
      <c r="AU728" s="149" t="s">
        <v>84</v>
      </c>
      <c r="AV728" s="12" t="s">
        <v>82</v>
      </c>
      <c r="AW728" s="12" t="s">
        <v>32</v>
      </c>
      <c r="AX728" s="12" t="s">
        <v>74</v>
      </c>
      <c r="AY728" s="149" t="s">
        <v>136</v>
      </c>
    </row>
    <row r="729" spans="2:65" s="13" customFormat="1">
      <c r="B729" s="153"/>
      <c r="D729" s="148" t="s">
        <v>144</v>
      </c>
      <c r="E729" s="154" t="s">
        <v>1</v>
      </c>
      <c r="F729" s="155" t="s">
        <v>1366</v>
      </c>
      <c r="H729" s="156">
        <v>5</v>
      </c>
      <c r="L729" s="153"/>
      <c r="M729" s="157"/>
      <c r="T729" s="158"/>
      <c r="AT729" s="154" t="s">
        <v>144</v>
      </c>
      <c r="AU729" s="154" t="s">
        <v>84</v>
      </c>
      <c r="AV729" s="13" t="s">
        <v>84</v>
      </c>
      <c r="AW729" s="13" t="s">
        <v>32</v>
      </c>
      <c r="AX729" s="13" t="s">
        <v>74</v>
      </c>
      <c r="AY729" s="154" t="s">
        <v>136</v>
      </c>
    </row>
    <row r="730" spans="2:65" s="14" customFormat="1">
      <c r="B730" s="159"/>
      <c r="D730" s="148" t="s">
        <v>144</v>
      </c>
      <c r="E730" s="160" t="s">
        <v>1</v>
      </c>
      <c r="F730" s="161" t="s">
        <v>146</v>
      </c>
      <c r="H730" s="162">
        <v>5</v>
      </c>
      <c r="L730" s="159"/>
      <c r="M730" s="163"/>
      <c r="T730" s="164"/>
      <c r="AT730" s="160" t="s">
        <v>144</v>
      </c>
      <c r="AU730" s="160" t="s">
        <v>84</v>
      </c>
      <c r="AV730" s="14" t="s">
        <v>142</v>
      </c>
      <c r="AW730" s="14" t="s">
        <v>32</v>
      </c>
      <c r="AX730" s="14" t="s">
        <v>82</v>
      </c>
      <c r="AY730" s="160" t="s">
        <v>136</v>
      </c>
    </row>
    <row r="731" spans="2:65" s="1" customFormat="1" ht="14.4" customHeight="1">
      <c r="B731" s="134"/>
      <c r="C731" s="165" t="s">
        <v>246</v>
      </c>
      <c r="D731" s="165" t="s">
        <v>353</v>
      </c>
      <c r="E731" s="166" t="s">
        <v>1367</v>
      </c>
      <c r="F731" s="167" t="s">
        <v>1368</v>
      </c>
      <c r="G731" s="168" t="s">
        <v>141</v>
      </c>
      <c r="H731" s="169">
        <v>5</v>
      </c>
      <c r="I731" s="170"/>
      <c r="J731" s="170">
        <f>ROUND(I731*H731,2)</f>
        <v>0</v>
      </c>
      <c r="K731" s="171"/>
      <c r="L731" s="172"/>
      <c r="M731" s="173" t="s">
        <v>1</v>
      </c>
      <c r="N731" s="174" t="s">
        <v>39</v>
      </c>
      <c r="O731" s="143">
        <v>0</v>
      </c>
      <c r="P731" s="143">
        <f>O731*H731</f>
        <v>0</v>
      </c>
      <c r="Q731" s="143">
        <v>7.2000000000000005E-4</v>
      </c>
      <c r="R731" s="143">
        <f>Q731*H731</f>
        <v>3.6000000000000003E-3</v>
      </c>
      <c r="S731" s="143">
        <v>0</v>
      </c>
      <c r="T731" s="144">
        <f>S731*H731</f>
        <v>0</v>
      </c>
      <c r="AR731" s="145" t="s">
        <v>170</v>
      </c>
      <c r="AT731" s="145" t="s">
        <v>353</v>
      </c>
      <c r="AU731" s="145" t="s">
        <v>84</v>
      </c>
      <c r="AY731" s="16" t="s">
        <v>136</v>
      </c>
      <c r="BE731" s="146">
        <f>IF(N731="základní",J731,0)</f>
        <v>0</v>
      </c>
      <c r="BF731" s="146">
        <f>IF(N731="snížená",J731,0)</f>
        <v>0</v>
      </c>
      <c r="BG731" s="146">
        <f>IF(N731="zákl. přenesená",J731,0)</f>
        <v>0</v>
      </c>
      <c r="BH731" s="146">
        <f>IF(N731="sníž. přenesená",J731,0)</f>
        <v>0</v>
      </c>
      <c r="BI731" s="146">
        <f>IF(N731="nulová",J731,0)</f>
        <v>0</v>
      </c>
      <c r="BJ731" s="16" t="s">
        <v>82</v>
      </c>
      <c r="BK731" s="146">
        <f>ROUND(I731*H731,2)</f>
        <v>0</v>
      </c>
      <c r="BL731" s="16" t="s">
        <v>142</v>
      </c>
      <c r="BM731" s="145" t="s">
        <v>1369</v>
      </c>
    </row>
    <row r="732" spans="2:65" s="12" customFormat="1">
      <c r="B732" s="147"/>
      <c r="D732" s="148" t="s">
        <v>144</v>
      </c>
      <c r="E732" s="149" t="s">
        <v>1</v>
      </c>
      <c r="F732" s="150" t="s">
        <v>1170</v>
      </c>
      <c r="H732" s="149" t="s">
        <v>1</v>
      </c>
      <c r="L732" s="147"/>
      <c r="M732" s="151"/>
      <c r="T732" s="152"/>
      <c r="AT732" s="149" t="s">
        <v>144</v>
      </c>
      <c r="AU732" s="149" t="s">
        <v>84</v>
      </c>
      <c r="AV732" s="12" t="s">
        <v>82</v>
      </c>
      <c r="AW732" s="12" t="s">
        <v>32</v>
      </c>
      <c r="AX732" s="12" t="s">
        <v>74</v>
      </c>
      <c r="AY732" s="149" t="s">
        <v>136</v>
      </c>
    </row>
    <row r="733" spans="2:65" s="13" customFormat="1">
      <c r="B733" s="153"/>
      <c r="D733" s="148" t="s">
        <v>144</v>
      </c>
      <c r="E733" s="154" t="s">
        <v>1</v>
      </c>
      <c r="F733" s="155" t="s">
        <v>158</v>
      </c>
      <c r="H733" s="156">
        <v>5</v>
      </c>
      <c r="L733" s="153"/>
      <c r="M733" s="157"/>
      <c r="T733" s="158"/>
      <c r="AT733" s="154" t="s">
        <v>144</v>
      </c>
      <c r="AU733" s="154" t="s">
        <v>84</v>
      </c>
      <c r="AV733" s="13" t="s">
        <v>84</v>
      </c>
      <c r="AW733" s="13" t="s">
        <v>32</v>
      </c>
      <c r="AX733" s="13" t="s">
        <v>74</v>
      </c>
      <c r="AY733" s="154" t="s">
        <v>136</v>
      </c>
    </row>
    <row r="734" spans="2:65" s="14" customFormat="1">
      <c r="B734" s="159"/>
      <c r="D734" s="148" t="s">
        <v>144</v>
      </c>
      <c r="E734" s="160" t="s">
        <v>1</v>
      </c>
      <c r="F734" s="161" t="s">
        <v>146</v>
      </c>
      <c r="H734" s="162">
        <v>5</v>
      </c>
      <c r="L734" s="159"/>
      <c r="M734" s="163"/>
      <c r="T734" s="164"/>
      <c r="AT734" s="160" t="s">
        <v>144</v>
      </c>
      <c r="AU734" s="160" t="s">
        <v>84</v>
      </c>
      <c r="AV734" s="14" t="s">
        <v>142</v>
      </c>
      <c r="AW734" s="14" t="s">
        <v>32</v>
      </c>
      <c r="AX734" s="14" t="s">
        <v>82</v>
      </c>
      <c r="AY734" s="160" t="s">
        <v>136</v>
      </c>
    </row>
    <row r="735" spans="2:65" s="1" customFormat="1" ht="14.4" customHeight="1">
      <c r="B735" s="134"/>
      <c r="C735" s="135" t="s">
        <v>613</v>
      </c>
      <c r="D735" s="135" t="s">
        <v>138</v>
      </c>
      <c r="E735" s="136" t="s">
        <v>1370</v>
      </c>
      <c r="F735" s="137" t="s">
        <v>1371</v>
      </c>
      <c r="G735" s="138" t="s">
        <v>141</v>
      </c>
      <c r="H735" s="139">
        <v>2</v>
      </c>
      <c r="I735" s="140"/>
      <c r="J735" s="140">
        <f>ROUND(I735*H735,2)</f>
        <v>0</v>
      </c>
      <c r="K735" s="141"/>
      <c r="L735" s="28"/>
      <c r="M735" s="142" t="s">
        <v>1</v>
      </c>
      <c r="N735" s="111" t="s">
        <v>39</v>
      </c>
      <c r="O735" s="143">
        <v>0.71599999999999997</v>
      </c>
      <c r="P735" s="143">
        <f>O735*H735</f>
        <v>1.4319999999999999</v>
      </c>
      <c r="Q735" s="143">
        <v>0</v>
      </c>
      <c r="R735" s="143">
        <f>Q735*H735</f>
        <v>0</v>
      </c>
      <c r="S735" s="143">
        <v>0</v>
      </c>
      <c r="T735" s="144">
        <f>S735*H735</f>
        <v>0</v>
      </c>
      <c r="AR735" s="145" t="s">
        <v>142</v>
      </c>
      <c r="AT735" s="145" t="s">
        <v>138</v>
      </c>
      <c r="AU735" s="145" t="s">
        <v>84</v>
      </c>
      <c r="AY735" s="16" t="s">
        <v>136</v>
      </c>
      <c r="BE735" s="146">
        <f>IF(N735="základní",J735,0)</f>
        <v>0</v>
      </c>
      <c r="BF735" s="146">
        <f>IF(N735="snížená",J735,0)</f>
        <v>0</v>
      </c>
      <c r="BG735" s="146">
        <f>IF(N735="zákl. přenesená",J735,0)</f>
        <v>0</v>
      </c>
      <c r="BH735" s="146">
        <f>IF(N735="sníž. přenesená",J735,0)</f>
        <v>0</v>
      </c>
      <c r="BI735" s="146">
        <f>IF(N735="nulová",J735,0)</f>
        <v>0</v>
      </c>
      <c r="BJ735" s="16" t="s">
        <v>82</v>
      </c>
      <c r="BK735" s="146">
        <f>ROUND(I735*H735,2)</f>
        <v>0</v>
      </c>
      <c r="BL735" s="16" t="s">
        <v>142</v>
      </c>
      <c r="BM735" s="145" t="s">
        <v>1372</v>
      </c>
    </row>
    <row r="736" spans="2:65" s="12" customFormat="1">
      <c r="B736" s="147"/>
      <c r="D736" s="148" t="s">
        <v>144</v>
      </c>
      <c r="E736" s="149" t="s">
        <v>1</v>
      </c>
      <c r="F736" s="150" t="s">
        <v>1170</v>
      </c>
      <c r="H736" s="149" t="s">
        <v>1</v>
      </c>
      <c r="L736" s="147"/>
      <c r="M736" s="151"/>
      <c r="T736" s="152"/>
      <c r="AT736" s="149" t="s">
        <v>144</v>
      </c>
      <c r="AU736" s="149" t="s">
        <v>84</v>
      </c>
      <c r="AV736" s="12" t="s">
        <v>82</v>
      </c>
      <c r="AW736" s="12" t="s">
        <v>32</v>
      </c>
      <c r="AX736" s="12" t="s">
        <v>74</v>
      </c>
      <c r="AY736" s="149" t="s">
        <v>136</v>
      </c>
    </row>
    <row r="737" spans="2:65" s="13" customFormat="1">
      <c r="B737" s="153"/>
      <c r="D737" s="148" t="s">
        <v>144</v>
      </c>
      <c r="E737" s="154" t="s">
        <v>1</v>
      </c>
      <c r="F737" s="155" t="s">
        <v>84</v>
      </c>
      <c r="H737" s="156">
        <v>2</v>
      </c>
      <c r="L737" s="153"/>
      <c r="M737" s="157"/>
      <c r="T737" s="158"/>
      <c r="AT737" s="154" t="s">
        <v>144</v>
      </c>
      <c r="AU737" s="154" t="s">
        <v>84</v>
      </c>
      <c r="AV737" s="13" t="s">
        <v>84</v>
      </c>
      <c r="AW737" s="13" t="s">
        <v>32</v>
      </c>
      <c r="AX737" s="13" t="s">
        <v>74</v>
      </c>
      <c r="AY737" s="154" t="s">
        <v>136</v>
      </c>
    </row>
    <row r="738" spans="2:65" s="14" customFormat="1">
      <c r="B738" s="159"/>
      <c r="D738" s="148" t="s">
        <v>144</v>
      </c>
      <c r="E738" s="160" t="s">
        <v>1</v>
      </c>
      <c r="F738" s="161" t="s">
        <v>146</v>
      </c>
      <c r="H738" s="162">
        <v>2</v>
      </c>
      <c r="L738" s="159"/>
      <c r="M738" s="163"/>
      <c r="T738" s="164"/>
      <c r="AT738" s="160" t="s">
        <v>144</v>
      </c>
      <c r="AU738" s="160" t="s">
        <v>84</v>
      </c>
      <c r="AV738" s="14" t="s">
        <v>142</v>
      </c>
      <c r="AW738" s="14" t="s">
        <v>32</v>
      </c>
      <c r="AX738" s="14" t="s">
        <v>82</v>
      </c>
      <c r="AY738" s="160" t="s">
        <v>136</v>
      </c>
    </row>
    <row r="739" spans="2:65" s="1" customFormat="1" ht="14.4" customHeight="1">
      <c r="B739" s="134"/>
      <c r="C739" s="165" t="s">
        <v>617</v>
      </c>
      <c r="D739" s="165" t="s">
        <v>353</v>
      </c>
      <c r="E739" s="166" t="s">
        <v>1373</v>
      </c>
      <c r="F739" s="167" t="s">
        <v>1374</v>
      </c>
      <c r="G739" s="168" t="s">
        <v>141</v>
      </c>
      <c r="H739" s="169">
        <v>2</v>
      </c>
      <c r="I739" s="170"/>
      <c r="J739" s="170">
        <f>ROUND(I739*H739,2)</f>
        <v>0</v>
      </c>
      <c r="K739" s="171"/>
      <c r="L739" s="172"/>
      <c r="M739" s="173" t="s">
        <v>1</v>
      </c>
      <c r="N739" s="174" t="s">
        <v>39</v>
      </c>
      <c r="O739" s="143">
        <v>0</v>
      </c>
      <c r="P739" s="143">
        <f>O739*H739</f>
        <v>0</v>
      </c>
      <c r="Q739" s="143">
        <v>1.4499999999999999E-3</v>
      </c>
      <c r="R739" s="143">
        <f>Q739*H739</f>
        <v>2.8999999999999998E-3</v>
      </c>
      <c r="S739" s="143">
        <v>0</v>
      </c>
      <c r="T739" s="144">
        <f>S739*H739</f>
        <v>0</v>
      </c>
      <c r="AR739" s="145" t="s">
        <v>170</v>
      </c>
      <c r="AT739" s="145" t="s">
        <v>353</v>
      </c>
      <c r="AU739" s="145" t="s">
        <v>84</v>
      </c>
      <c r="AY739" s="16" t="s">
        <v>136</v>
      </c>
      <c r="BE739" s="146">
        <f>IF(N739="základní",J739,0)</f>
        <v>0</v>
      </c>
      <c r="BF739" s="146">
        <f>IF(N739="snížená",J739,0)</f>
        <v>0</v>
      </c>
      <c r="BG739" s="146">
        <f>IF(N739="zákl. přenesená",J739,0)</f>
        <v>0</v>
      </c>
      <c r="BH739" s="146">
        <f>IF(N739="sníž. přenesená",J739,0)</f>
        <v>0</v>
      </c>
      <c r="BI739" s="146">
        <f>IF(N739="nulová",J739,0)</f>
        <v>0</v>
      </c>
      <c r="BJ739" s="16" t="s">
        <v>82</v>
      </c>
      <c r="BK739" s="146">
        <f>ROUND(I739*H739,2)</f>
        <v>0</v>
      </c>
      <c r="BL739" s="16" t="s">
        <v>142</v>
      </c>
      <c r="BM739" s="145" t="s">
        <v>1375</v>
      </c>
    </row>
    <row r="740" spans="2:65" s="12" customFormat="1">
      <c r="B740" s="147"/>
      <c r="D740" s="148" t="s">
        <v>144</v>
      </c>
      <c r="E740" s="149" t="s">
        <v>1</v>
      </c>
      <c r="F740" s="150" t="s">
        <v>1170</v>
      </c>
      <c r="H740" s="149" t="s">
        <v>1</v>
      </c>
      <c r="L740" s="147"/>
      <c r="M740" s="151"/>
      <c r="T740" s="152"/>
      <c r="AT740" s="149" t="s">
        <v>144</v>
      </c>
      <c r="AU740" s="149" t="s">
        <v>84</v>
      </c>
      <c r="AV740" s="12" t="s">
        <v>82</v>
      </c>
      <c r="AW740" s="12" t="s">
        <v>32</v>
      </c>
      <c r="AX740" s="12" t="s">
        <v>74</v>
      </c>
      <c r="AY740" s="149" t="s">
        <v>136</v>
      </c>
    </row>
    <row r="741" spans="2:65" s="13" customFormat="1">
      <c r="B741" s="153"/>
      <c r="D741" s="148" t="s">
        <v>144</v>
      </c>
      <c r="E741" s="154" t="s">
        <v>1</v>
      </c>
      <c r="F741" s="155" t="s">
        <v>84</v>
      </c>
      <c r="H741" s="156">
        <v>2</v>
      </c>
      <c r="L741" s="153"/>
      <c r="M741" s="157"/>
      <c r="T741" s="158"/>
      <c r="AT741" s="154" t="s">
        <v>144</v>
      </c>
      <c r="AU741" s="154" t="s">
        <v>84</v>
      </c>
      <c r="AV741" s="13" t="s">
        <v>84</v>
      </c>
      <c r="AW741" s="13" t="s">
        <v>32</v>
      </c>
      <c r="AX741" s="13" t="s">
        <v>74</v>
      </c>
      <c r="AY741" s="154" t="s">
        <v>136</v>
      </c>
    </row>
    <row r="742" spans="2:65" s="14" customFormat="1">
      <c r="B742" s="159"/>
      <c r="D742" s="148" t="s">
        <v>144</v>
      </c>
      <c r="E742" s="160" t="s">
        <v>1</v>
      </c>
      <c r="F742" s="161" t="s">
        <v>146</v>
      </c>
      <c r="H742" s="162">
        <v>2</v>
      </c>
      <c r="L742" s="159"/>
      <c r="M742" s="163"/>
      <c r="T742" s="164"/>
      <c r="AT742" s="160" t="s">
        <v>144</v>
      </c>
      <c r="AU742" s="160" t="s">
        <v>84</v>
      </c>
      <c r="AV742" s="14" t="s">
        <v>142</v>
      </c>
      <c r="AW742" s="14" t="s">
        <v>32</v>
      </c>
      <c r="AX742" s="14" t="s">
        <v>82</v>
      </c>
      <c r="AY742" s="160" t="s">
        <v>136</v>
      </c>
    </row>
    <row r="743" spans="2:65" s="1" customFormat="1" ht="14.4" customHeight="1">
      <c r="B743" s="134"/>
      <c r="C743" s="135" t="s">
        <v>622</v>
      </c>
      <c r="D743" s="135" t="s">
        <v>138</v>
      </c>
      <c r="E743" s="136" t="s">
        <v>1376</v>
      </c>
      <c r="F743" s="137" t="s">
        <v>1377</v>
      </c>
      <c r="G743" s="138" t="s">
        <v>141</v>
      </c>
      <c r="H743" s="139">
        <v>2</v>
      </c>
      <c r="I743" s="140"/>
      <c r="J743" s="140">
        <f>ROUND(I743*H743,2)</f>
        <v>0</v>
      </c>
      <c r="K743" s="141"/>
      <c r="L743" s="28"/>
      <c r="M743" s="142" t="s">
        <v>1</v>
      </c>
      <c r="N743" s="111" t="s">
        <v>39</v>
      </c>
      <c r="O743" s="143">
        <v>0</v>
      </c>
      <c r="P743" s="143">
        <f>O743*H743</f>
        <v>0</v>
      </c>
      <c r="Q743" s="143">
        <v>0</v>
      </c>
      <c r="R743" s="143">
        <f>Q743*H743</f>
        <v>0</v>
      </c>
      <c r="S743" s="143">
        <v>0</v>
      </c>
      <c r="T743" s="144">
        <f>S743*H743</f>
        <v>0</v>
      </c>
      <c r="AR743" s="145" t="s">
        <v>142</v>
      </c>
      <c r="AT743" s="145" t="s">
        <v>138</v>
      </c>
      <c r="AU743" s="145" t="s">
        <v>84</v>
      </c>
      <c r="AY743" s="16" t="s">
        <v>136</v>
      </c>
      <c r="BE743" s="146">
        <f>IF(N743="základní",J743,0)</f>
        <v>0</v>
      </c>
      <c r="BF743" s="146">
        <f>IF(N743="snížená",J743,0)</f>
        <v>0</v>
      </c>
      <c r="BG743" s="146">
        <f>IF(N743="zákl. přenesená",J743,0)</f>
        <v>0</v>
      </c>
      <c r="BH743" s="146">
        <f>IF(N743="sníž. přenesená",J743,0)</f>
        <v>0</v>
      </c>
      <c r="BI743" s="146">
        <f>IF(N743="nulová",J743,0)</f>
        <v>0</v>
      </c>
      <c r="BJ743" s="16" t="s">
        <v>82</v>
      </c>
      <c r="BK743" s="146">
        <f>ROUND(I743*H743,2)</f>
        <v>0</v>
      </c>
      <c r="BL743" s="16" t="s">
        <v>142</v>
      </c>
      <c r="BM743" s="145" t="s">
        <v>1378</v>
      </c>
    </row>
    <row r="744" spans="2:65" s="12" customFormat="1">
      <c r="B744" s="147"/>
      <c r="D744" s="148" t="s">
        <v>144</v>
      </c>
      <c r="E744" s="149" t="s">
        <v>1</v>
      </c>
      <c r="F744" s="150" t="s">
        <v>1170</v>
      </c>
      <c r="H744" s="149" t="s">
        <v>1</v>
      </c>
      <c r="L744" s="147"/>
      <c r="M744" s="151"/>
      <c r="T744" s="152"/>
      <c r="AT744" s="149" t="s">
        <v>144</v>
      </c>
      <c r="AU744" s="149" t="s">
        <v>84</v>
      </c>
      <c r="AV744" s="12" t="s">
        <v>82</v>
      </c>
      <c r="AW744" s="12" t="s">
        <v>32</v>
      </c>
      <c r="AX744" s="12" t="s">
        <v>74</v>
      </c>
      <c r="AY744" s="149" t="s">
        <v>136</v>
      </c>
    </row>
    <row r="745" spans="2:65" s="13" customFormat="1">
      <c r="B745" s="153"/>
      <c r="D745" s="148" t="s">
        <v>144</v>
      </c>
      <c r="E745" s="154" t="s">
        <v>1</v>
      </c>
      <c r="F745" s="155" t="s">
        <v>84</v>
      </c>
      <c r="H745" s="156">
        <v>2</v>
      </c>
      <c r="L745" s="153"/>
      <c r="M745" s="157"/>
      <c r="T745" s="158"/>
      <c r="AT745" s="154" t="s">
        <v>144</v>
      </c>
      <c r="AU745" s="154" t="s">
        <v>84</v>
      </c>
      <c r="AV745" s="13" t="s">
        <v>84</v>
      </c>
      <c r="AW745" s="13" t="s">
        <v>32</v>
      </c>
      <c r="AX745" s="13" t="s">
        <v>74</v>
      </c>
      <c r="AY745" s="154" t="s">
        <v>136</v>
      </c>
    </row>
    <row r="746" spans="2:65" s="14" customFormat="1">
      <c r="B746" s="159"/>
      <c r="D746" s="148" t="s">
        <v>144</v>
      </c>
      <c r="E746" s="160" t="s">
        <v>1</v>
      </c>
      <c r="F746" s="161" t="s">
        <v>146</v>
      </c>
      <c r="H746" s="162">
        <v>2</v>
      </c>
      <c r="L746" s="159"/>
      <c r="M746" s="163"/>
      <c r="T746" s="164"/>
      <c r="AT746" s="160" t="s">
        <v>144</v>
      </c>
      <c r="AU746" s="160" t="s">
        <v>84</v>
      </c>
      <c r="AV746" s="14" t="s">
        <v>142</v>
      </c>
      <c r="AW746" s="14" t="s">
        <v>32</v>
      </c>
      <c r="AX746" s="14" t="s">
        <v>82</v>
      </c>
      <c r="AY746" s="160" t="s">
        <v>136</v>
      </c>
    </row>
    <row r="747" spans="2:65" s="1" customFormat="1" ht="14.4" customHeight="1">
      <c r="B747" s="134"/>
      <c r="C747" s="165" t="s">
        <v>628</v>
      </c>
      <c r="D747" s="165" t="s">
        <v>353</v>
      </c>
      <c r="E747" s="166" t="s">
        <v>1379</v>
      </c>
      <c r="F747" s="167" t="s">
        <v>1380</v>
      </c>
      <c r="G747" s="168" t="s">
        <v>141</v>
      </c>
      <c r="H747" s="169">
        <v>2</v>
      </c>
      <c r="I747" s="170"/>
      <c r="J747" s="170">
        <f>ROUND(I747*H747,2)</f>
        <v>0</v>
      </c>
      <c r="K747" s="171"/>
      <c r="L747" s="172"/>
      <c r="M747" s="173" t="s">
        <v>1</v>
      </c>
      <c r="N747" s="174" t="s">
        <v>39</v>
      </c>
      <c r="O747" s="143">
        <v>0</v>
      </c>
      <c r="P747" s="143">
        <f>O747*H747</f>
        <v>0</v>
      </c>
      <c r="Q747" s="143">
        <v>1.7899999999999999E-2</v>
      </c>
      <c r="R747" s="143">
        <f>Q747*H747</f>
        <v>3.5799999999999998E-2</v>
      </c>
      <c r="S747" s="143">
        <v>0</v>
      </c>
      <c r="T747" s="144">
        <f>S747*H747</f>
        <v>0</v>
      </c>
      <c r="AR747" s="145" t="s">
        <v>170</v>
      </c>
      <c r="AT747" s="145" t="s">
        <v>353</v>
      </c>
      <c r="AU747" s="145" t="s">
        <v>84</v>
      </c>
      <c r="AY747" s="16" t="s">
        <v>136</v>
      </c>
      <c r="BE747" s="146">
        <f>IF(N747="základní",J747,0)</f>
        <v>0</v>
      </c>
      <c r="BF747" s="146">
        <f>IF(N747="snížená",J747,0)</f>
        <v>0</v>
      </c>
      <c r="BG747" s="146">
        <f>IF(N747="zákl. přenesená",J747,0)</f>
        <v>0</v>
      </c>
      <c r="BH747" s="146">
        <f>IF(N747="sníž. přenesená",J747,0)</f>
        <v>0</v>
      </c>
      <c r="BI747" s="146">
        <f>IF(N747="nulová",J747,0)</f>
        <v>0</v>
      </c>
      <c r="BJ747" s="16" t="s">
        <v>82</v>
      </c>
      <c r="BK747" s="146">
        <f>ROUND(I747*H747,2)</f>
        <v>0</v>
      </c>
      <c r="BL747" s="16" t="s">
        <v>142</v>
      </c>
      <c r="BM747" s="145" t="s">
        <v>1381</v>
      </c>
    </row>
    <row r="748" spans="2:65" s="12" customFormat="1">
      <c r="B748" s="147"/>
      <c r="D748" s="148" t="s">
        <v>144</v>
      </c>
      <c r="E748" s="149" t="s">
        <v>1</v>
      </c>
      <c r="F748" s="150" t="s">
        <v>1170</v>
      </c>
      <c r="H748" s="149" t="s">
        <v>1</v>
      </c>
      <c r="L748" s="147"/>
      <c r="M748" s="151"/>
      <c r="T748" s="152"/>
      <c r="AT748" s="149" t="s">
        <v>144</v>
      </c>
      <c r="AU748" s="149" t="s">
        <v>84</v>
      </c>
      <c r="AV748" s="12" t="s">
        <v>82</v>
      </c>
      <c r="AW748" s="12" t="s">
        <v>32</v>
      </c>
      <c r="AX748" s="12" t="s">
        <v>74</v>
      </c>
      <c r="AY748" s="149" t="s">
        <v>136</v>
      </c>
    </row>
    <row r="749" spans="2:65" s="13" customFormat="1">
      <c r="B749" s="153"/>
      <c r="D749" s="148" t="s">
        <v>144</v>
      </c>
      <c r="E749" s="154" t="s">
        <v>1</v>
      </c>
      <c r="F749" s="155" t="s">
        <v>84</v>
      </c>
      <c r="H749" s="156">
        <v>2</v>
      </c>
      <c r="L749" s="153"/>
      <c r="M749" s="157"/>
      <c r="T749" s="158"/>
      <c r="AT749" s="154" t="s">
        <v>144</v>
      </c>
      <c r="AU749" s="154" t="s">
        <v>84</v>
      </c>
      <c r="AV749" s="13" t="s">
        <v>84</v>
      </c>
      <c r="AW749" s="13" t="s">
        <v>32</v>
      </c>
      <c r="AX749" s="13" t="s">
        <v>74</v>
      </c>
      <c r="AY749" s="154" t="s">
        <v>136</v>
      </c>
    </row>
    <row r="750" spans="2:65" s="14" customFormat="1">
      <c r="B750" s="159"/>
      <c r="D750" s="148" t="s">
        <v>144</v>
      </c>
      <c r="E750" s="160" t="s">
        <v>1</v>
      </c>
      <c r="F750" s="161" t="s">
        <v>146</v>
      </c>
      <c r="H750" s="162">
        <v>2</v>
      </c>
      <c r="L750" s="159"/>
      <c r="M750" s="163"/>
      <c r="T750" s="164"/>
      <c r="AT750" s="160" t="s">
        <v>144</v>
      </c>
      <c r="AU750" s="160" t="s">
        <v>84</v>
      </c>
      <c r="AV750" s="14" t="s">
        <v>142</v>
      </c>
      <c r="AW750" s="14" t="s">
        <v>32</v>
      </c>
      <c r="AX750" s="14" t="s">
        <v>82</v>
      </c>
      <c r="AY750" s="160" t="s">
        <v>136</v>
      </c>
    </row>
    <row r="751" spans="2:65" s="1" customFormat="1" ht="14.4" customHeight="1">
      <c r="B751" s="134"/>
      <c r="C751" s="165" t="s">
        <v>635</v>
      </c>
      <c r="D751" s="165" t="s">
        <v>353</v>
      </c>
      <c r="E751" s="166" t="s">
        <v>1382</v>
      </c>
      <c r="F751" s="167" t="s">
        <v>1383</v>
      </c>
      <c r="G751" s="168" t="s">
        <v>141</v>
      </c>
      <c r="H751" s="169">
        <v>2</v>
      </c>
      <c r="I751" s="170"/>
      <c r="J751" s="170">
        <f>ROUND(I751*H751,2)</f>
        <v>0</v>
      </c>
      <c r="K751" s="171"/>
      <c r="L751" s="172"/>
      <c r="M751" s="173" t="s">
        <v>1</v>
      </c>
      <c r="N751" s="174" t="s">
        <v>39</v>
      </c>
      <c r="O751" s="143">
        <v>0</v>
      </c>
      <c r="P751" s="143">
        <f>O751*H751</f>
        <v>0</v>
      </c>
      <c r="Q751" s="143">
        <v>0</v>
      </c>
      <c r="R751" s="143">
        <f>Q751*H751</f>
        <v>0</v>
      </c>
      <c r="S751" s="143">
        <v>0</v>
      </c>
      <c r="T751" s="144">
        <f>S751*H751</f>
        <v>0</v>
      </c>
      <c r="AR751" s="145" t="s">
        <v>170</v>
      </c>
      <c r="AT751" s="145" t="s">
        <v>353</v>
      </c>
      <c r="AU751" s="145" t="s">
        <v>84</v>
      </c>
      <c r="AY751" s="16" t="s">
        <v>136</v>
      </c>
      <c r="BE751" s="146">
        <f>IF(N751="základní",J751,0)</f>
        <v>0</v>
      </c>
      <c r="BF751" s="146">
        <f>IF(N751="snížená",J751,0)</f>
        <v>0</v>
      </c>
      <c r="BG751" s="146">
        <f>IF(N751="zákl. přenesená",J751,0)</f>
        <v>0</v>
      </c>
      <c r="BH751" s="146">
        <f>IF(N751="sníž. přenesená",J751,0)</f>
        <v>0</v>
      </c>
      <c r="BI751" s="146">
        <f>IF(N751="nulová",J751,0)</f>
        <v>0</v>
      </c>
      <c r="BJ751" s="16" t="s">
        <v>82</v>
      </c>
      <c r="BK751" s="146">
        <f>ROUND(I751*H751,2)</f>
        <v>0</v>
      </c>
      <c r="BL751" s="16" t="s">
        <v>142</v>
      </c>
      <c r="BM751" s="145" t="s">
        <v>1384</v>
      </c>
    </row>
    <row r="752" spans="2:65" s="12" customFormat="1">
      <c r="B752" s="147"/>
      <c r="D752" s="148" t="s">
        <v>144</v>
      </c>
      <c r="E752" s="149" t="s">
        <v>1</v>
      </c>
      <c r="F752" s="150" t="s">
        <v>1170</v>
      </c>
      <c r="H752" s="149" t="s">
        <v>1</v>
      </c>
      <c r="L752" s="147"/>
      <c r="M752" s="151"/>
      <c r="T752" s="152"/>
      <c r="AT752" s="149" t="s">
        <v>144</v>
      </c>
      <c r="AU752" s="149" t="s">
        <v>84</v>
      </c>
      <c r="AV752" s="12" t="s">
        <v>82</v>
      </c>
      <c r="AW752" s="12" t="s">
        <v>32</v>
      </c>
      <c r="AX752" s="12" t="s">
        <v>74</v>
      </c>
      <c r="AY752" s="149" t="s">
        <v>136</v>
      </c>
    </row>
    <row r="753" spans="2:65" s="13" customFormat="1">
      <c r="B753" s="153"/>
      <c r="D753" s="148" t="s">
        <v>144</v>
      </c>
      <c r="E753" s="154" t="s">
        <v>1</v>
      </c>
      <c r="F753" s="155" t="s">
        <v>84</v>
      </c>
      <c r="H753" s="156">
        <v>2</v>
      </c>
      <c r="L753" s="153"/>
      <c r="M753" s="157"/>
      <c r="T753" s="158"/>
      <c r="AT753" s="154" t="s">
        <v>144</v>
      </c>
      <c r="AU753" s="154" t="s">
        <v>84</v>
      </c>
      <c r="AV753" s="13" t="s">
        <v>84</v>
      </c>
      <c r="AW753" s="13" t="s">
        <v>32</v>
      </c>
      <c r="AX753" s="13" t="s">
        <v>74</v>
      </c>
      <c r="AY753" s="154" t="s">
        <v>136</v>
      </c>
    </row>
    <row r="754" spans="2:65" s="14" customFormat="1">
      <c r="B754" s="159"/>
      <c r="D754" s="148" t="s">
        <v>144</v>
      </c>
      <c r="E754" s="160" t="s">
        <v>1</v>
      </c>
      <c r="F754" s="161" t="s">
        <v>146</v>
      </c>
      <c r="H754" s="162">
        <v>2</v>
      </c>
      <c r="L754" s="159"/>
      <c r="M754" s="163"/>
      <c r="T754" s="164"/>
      <c r="AT754" s="160" t="s">
        <v>144</v>
      </c>
      <c r="AU754" s="160" t="s">
        <v>84</v>
      </c>
      <c r="AV754" s="14" t="s">
        <v>142</v>
      </c>
      <c r="AW754" s="14" t="s">
        <v>32</v>
      </c>
      <c r="AX754" s="14" t="s">
        <v>82</v>
      </c>
      <c r="AY754" s="160" t="s">
        <v>136</v>
      </c>
    </row>
    <row r="755" spans="2:65" s="1" customFormat="1" ht="14.4" customHeight="1">
      <c r="B755" s="134"/>
      <c r="C755" s="135" t="s">
        <v>639</v>
      </c>
      <c r="D755" s="135" t="s">
        <v>138</v>
      </c>
      <c r="E755" s="136" t="s">
        <v>1385</v>
      </c>
      <c r="F755" s="137" t="s">
        <v>1386</v>
      </c>
      <c r="G755" s="138" t="s">
        <v>141</v>
      </c>
      <c r="H755" s="139">
        <v>1</v>
      </c>
      <c r="I755" s="140"/>
      <c r="J755" s="140">
        <f>ROUND(I755*H755,2)</f>
        <v>0</v>
      </c>
      <c r="K755" s="141"/>
      <c r="L755" s="28"/>
      <c r="M755" s="142" t="s">
        <v>1</v>
      </c>
      <c r="N755" s="111" t="s">
        <v>39</v>
      </c>
      <c r="O755" s="143">
        <v>0</v>
      </c>
      <c r="P755" s="143">
        <f>O755*H755</f>
        <v>0</v>
      </c>
      <c r="Q755" s="143">
        <v>0</v>
      </c>
      <c r="R755" s="143">
        <f>Q755*H755</f>
        <v>0</v>
      </c>
      <c r="S755" s="143">
        <v>0</v>
      </c>
      <c r="T755" s="144">
        <f>S755*H755</f>
        <v>0</v>
      </c>
      <c r="AR755" s="145" t="s">
        <v>142</v>
      </c>
      <c r="AT755" s="145" t="s">
        <v>138</v>
      </c>
      <c r="AU755" s="145" t="s">
        <v>84</v>
      </c>
      <c r="AY755" s="16" t="s">
        <v>136</v>
      </c>
      <c r="BE755" s="146">
        <f>IF(N755="základní",J755,0)</f>
        <v>0</v>
      </c>
      <c r="BF755" s="146">
        <f>IF(N755="snížená",J755,0)</f>
        <v>0</v>
      </c>
      <c r="BG755" s="146">
        <f>IF(N755="zákl. přenesená",J755,0)</f>
        <v>0</v>
      </c>
      <c r="BH755" s="146">
        <f>IF(N755="sníž. přenesená",J755,0)</f>
        <v>0</v>
      </c>
      <c r="BI755" s="146">
        <f>IF(N755="nulová",J755,0)</f>
        <v>0</v>
      </c>
      <c r="BJ755" s="16" t="s">
        <v>82</v>
      </c>
      <c r="BK755" s="146">
        <f>ROUND(I755*H755,2)</f>
        <v>0</v>
      </c>
      <c r="BL755" s="16" t="s">
        <v>142</v>
      </c>
      <c r="BM755" s="145" t="s">
        <v>1387</v>
      </c>
    </row>
    <row r="756" spans="2:65" s="12" customFormat="1">
      <c r="B756" s="147"/>
      <c r="D756" s="148" t="s">
        <v>144</v>
      </c>
      <c r="E756" s="149" t="s">
        <v>1</v>
      </c>
      <c r="F756" s="150" t="s">
        <v>1241</v>
      </c>
      <c r="H756" s="149" t="s">
        <v>1</v>
      </c>
      <c r="L756" s="147"/>
      <c r="M756" s="151"/>
      <c r="T756" s="152"/>
      <c r="AT756" s="149" t="s">
        <v>144</v>
      </c>
      <c r="AU756" s="149" t="s">
        <v>84</v>
      </c>
      <c r="AV756" s="12" t="s">
        <v>82</v>
      </c>
      <c r="AW756" s="12" t="s">
        <v>32</v>
      </c>
      <c r="AX756" s="12" t="s">
        <v>74</v>
      </c>
      <c r="AY756" s="149" t="s">
        <v>136</v>
      </c>
    </row>
    <row r="757" spans="2:65" s="13" customFormat="1">
      <c r="B757" s="153"/>
      <c r="D757" s="148" t="s">
        <v>144</v>
      </c>
      <c r="E757" s="154" t="s">
        <v>1</v>
      </c>
      <c r="F757" s="155" t="s">
        <v>82</v>
      </c>
      <c r="H757" s="156">
        <v>1</v>
      </c>
      <c r="L757" s="153"/>
      <c r="M757" s="157"/>
      <c r="T757" s="158"/>
      <c r="AT757" s="154" t="s">
        <v>144</v>
      </c>
      <c r="AU757" s="154" t="s">
        <v>84</v>
      </c>
      <c r="AV757" s="13" t="s">
        <v>84</v>
      </c>
      <c r="AW757" s="13" t="s">
        <v>32</v>
      </c>
      <c r="AX757" s="13" t="s">
        <v>74</v>
      </c>
      <c r="AY757" s="154" t="s">
        <v>136</v>
      </c>
    </row>
    <row r="758" spans="2:65" s="14" customFormat="1">
      <c r="B758" s="159"/>
      <c r="D758" s="148" t="s">
        <v>144</v>
      </c>
      <c r="E758" s="160" t="s">
        <v>1</v>
      </c>
      <c r="F758" s="161" t="s">
        <v>146</v>
      </c>
      <c r="H758" s="162">
        <v>1</v>
      </c>
      <c r="L758" s="159"/>
      <c r="M758" s="163"/>
      <c r="T758" s="164"/>
      <c r="AT758" s="160" t="s">
        <v>144</v>
      </c>
      <c r="AU758" s="160" t="s">
        <v>84</v>
      </c>
      <c r="AV758" s="14" t="s">
        <v>142</v>
      </c>
      <c r="AW758" s="14" t="s">
        <v>32</v>
      </c>
      <c r="AX758" s="14" t="s">
        <v>82</v>
      </c>
      <c r="AY758" s="160" t="s">
        <v>136</v>
      </c>
    </row>
    <row r="759" spans="2:65" s="1" customFormat="1" ht="22.25" customHeight="1">
      <c r="B759" s="134"/>
      <c r="C759" s="165" t="s">
        <v>644</v>
      </c>
      <c r="D759" s="165" t="s">
        <v>353</v>
      </c>
      <c r="E759" s="166" t="s">
        <v>1388</v>
      </c>
      <c r="F759" s="167" t="s">
        <v>1389</v>
      </c>
      <c r="G759" s="168" t="s">
        <v>986</v>
      </c>
      <c r="H759" s="169">
        <v>1</v>
      </c>
      <c r="I759" s="170"/>
      <c r="J759" s="170">
        <f>ROUND(I759*H759,2)</f>
        <v>0</v>
      </c>
      <c r="K759" s="171"/>
      <c r="L759" s="172"/>
      <c r="M759" s="173" t="s">
        <v>1</v>
      </c>
      <c r="N759" s="174" t="s">
        <v>39</v>
      </c>
      <c r="O759" s="143">
        <v>0</v>
      </c>
      <c r="P759" s="143">
        <f>O759*H759</f>
        <v>0</v>
      </c>
      <c r="Q759" s="143">
        <v>0</v>
      </c>
      <c r="R759" s="143">
        <f>Q759*H759</f>
        <v>0</v>
      </c>
      <c r="S759" s="143">
        <v>0</v>
      </c>
      <c r="T759" s="144">
        <f>S759*H759</f>
        <v>0</v>
      </c>
      <c r="AR759" s="145" t="s">
        <v>170</v>
      </c>
      <c r="AT759" s="145" t="s">
        <v>353</v>
      </c>
      <c r="AU759" s="145" t="s">
        <v>84</v>
      </c>
      <c r="AY759" s="16" t="s">
        <v>136</v>
      </c>
      <c r="BE759" s="146">
        <f>IF(N759="základní",J759,0)</f>
        <v>0</v>
      </c>
      <c r="BF759" s="146">
        <f>IF(N759="snížená",J759,0)</f>
        <v>0</v>
      </c>
      <c r="BG759" s="146">
        <f>IF(N759="zákl. přenesená",J759,0)</f>
        <v>0</v>
      </c>
      <c r="BH759" s="146">
        <f>IF(N759="sníž. přenesená",J759,0)</f>
        <v>0</v>
      </c>
      <c r="BI759" s="146">
        <f>IF(N759="nulová",J759,0)</f>
        <v>0</v>
      </c>
      <c r="BJ759" s="16" t="s">
        <v>82</v>
      </c>
      <c r="BK759" s="146">
        <f>ROUND(I759*H759,2)</f>
        <v>0</v>
      </c>
      <c r="BL759" s="16" t="s">
        <v>142</v>
      </c>
      <c r="BM759" s="145" t="s">
        <v>1390</v>
      </c>
    </row>
    <row r="760" spans="2:65" s="12" customFormat="1">
      <c r="B760" s="147"/>
      <c r="D760" s="148" t="s">
        <v>144</v>
      </c>
      <c r="E760" s="149" t="s">
        <v>1</v>
      </c>
      <c r="F760" s="150" t="s">
        <v>1241</v>
      </c>
      <c r="H760" s="149" t="s">
        <v>1</v>
      </c>
      <c r="L760" s="147"/>
      <c r="M760" s="151"/>
      <c r="T760" s="152"/>
      <c r="AT760" s="149" t="s">
        <v>144</v>
      </c>
      <c r="AU760" s="149" t="s">
        <v>84</v>
      </c>
      <c r="AV760" s="12" t="s">
        <v>82</v>
      </c>
      <c r="AW760" s="12" t="s">
        <v>32</v>
      </c>
      <c r="AX760" s="12" t="s">
        <v>74</v>
      </c>
      <c r="AY760" s="149" t="s">
        <v>136</v>
      </c>
    </row>
    <row r="761" spans="2:65" s="13" customFormat="1">
      <c r="B761" s="153"/>
      <c r="D761" s="148" t="s">
        <v>144</v>
      </c>
      <c r="E761" s="154" t="s">
        <v>1</v>
      </c>
      <c r="F761" s="155" t="s">
        <v>82</v>
      </c>
      <c r="H761" s="156">
        <v>1</v>
      </c>
      <c r="L761" s="153"/>
      <c r="M761" s="157"/>
      <c r="T761" s="158"/>
      <c r="AT761" s="154" t="s">
        <v>144</v>
      </c>
      <c r="AU761" s="154" t="s">
        <v>84</v>
      </c>
      <c r="AV761" s="13" t="s">
        <v>84</v>
      </c>
      <c r="AW761" s="13" t="s">
        <v>32</v>
      </c>
      <c r="AX761" s="13" t="s">
        <v>74</v>
      </c>
      <c r="AY761" s="154" t="s">
        <v>136</v>
      </c>
    </row>
    <row r="762" spans="2:65" s="14" customFormat="1">
      <c r="B762" s="159"/>
      <c r="D762" s="148" t="s">
        <v>144</v>
      </c>
      <c r="E762" s="160" t="s">
        <v>1</v>
      </c>
      <c r="F762" s="161" t="s">
        <v>146</v>
      </c>
      <c r="H762" s="162">
        <v>1</v>
      </c>
      <c r="L762" s="159"/>
      <c r="M762" s="163"/>
      <c r="T762" s="164"/>
      <c r="AT762" s="160" t="s">
        <v>144</v>
      </c>
      <c r="AU762" s="160" t="s">
        <v>84</v>
      </c>
      <c r="AV762" s="14" t="s">
        <v>142</v>
      </c>
      <c r="AW762" s="14" t="s">
        <v>32</v>
      </c>
      <c r="AX762" s="14" t="s">
        <v>82</v>
      </c>
      <c r="AY762" s="160" t="s">
        <v>136</v>
      </c>
    </row>
    <row r="763" spans="2:65" s="1" customFormat="1" ht="19.75" customHeight="1">
      <c r="B763" s="134"/>
      <c r="C763" s="135" t="s">
        <v>650</v>
      </c>
      <c r="D763" s="135" t="s">
        <v>138</v>
      </c>
      <c r="E763" s="136" t="s">
        <v>1391</v>
      </c>
      <c r="F763" s="137" t="s">
        <v>1392</v>
      </c>
      <c r="G763" s="138" t="s">
        <v>986</v>
      </c>
      <c r="H763" s="139">
        <v>1</v>
      </c>
      <c r="I763" s="140"/>
      <c r="J763" s="140">
        <f>ROUND(I763*H763,2)</f>
        <v>0</v>
      </c>
      <c r="K763" s="141"/>
      <c r="L763" s="28"/>
      <c r="M763" s="142" t="s">
        <v>1</v>
      </c>
      <c r="N763" s="111" t="s">
        <v>39</v>
      </c>
      <c r="O763" s="143">
        <v>0</v>
      </c>
      <c r="P763" s="143">
        <f>O763*H763</f>
        <v>0</v>
      </c>
      <c r="Q763" s="143">
        <v>0</v>
      </c>
      <c r="R763" s="143">
        <f>Q763*H763</f>
        <v>0</v>
      </c>
      <c r="S763" s="143">
        <v>0</v>
      </c>
      <c r="T763" s="144">
        <f>S763*H763</f>
        <v>0</v>
      </c>
      <c r="AR763" s="145" t="s">
        <v>142</v>
      </c>
      <c r="AT763" s="145" t="s">
        <v>138</v>
      </c>
      <c r="AU763" s="145" t="s">
        <v>84</v>
      </c>
      <c r="AY763" s="16" t="s">
        <v>136</v>
      </c>
      <c r="BE763" s="146">
        <f>IF(N763="základní",J763,0)</f>
        <v>0</v>
      </c>
      <c r="BF763" s="146">
        <f>IF(N763="snížená",J763,0)</f>
        <v>0</v>
      </c>
      <c r="BG763" s="146">
        <f>IF(N763="zákl. přenesená",J763,0)</f>
        <v>0</v>
      </c>
      <c r="BH763" s="146">
        <f>IF(N763="sníž. přenesená",J763,0)</f>
        <v>0</v>
      </c>
      <c r="BI763" s="146">
        <f>IF(N763="nulová",J763,0)</f>
        <v>0</v>
      </c>
      <c r="BJ763" s="16" t="s">
        <v>82</v>
      </c>
      <c r="BK763" s="146">
        <f>ROUND(I763*H763,2)</f>
        <v>0</v>
      </c>
      <c r="BL763" s="16" t="s">
        <v>142</v>
      </c>
      <c r="BM763" s="145" t="s">
        <v>1393</v>
      </c>
    </row>
    <row r="764" spans="2:65" s="12" customFormat="1">
      <c r="B764" s="147"/>
      <c r="D764" s="148" t="s">
        <v>144</v>
      </c>
      <c r="E764" s="149" t="s">
        <v>1</v>
      </c>
      <c r="F764" s="150" t="s">
        <v>1241</v>
      </c>
      <c r="H764" s="149" t="s">
        <v>1</v>
      </c>
      <c r="L764" s="147"/>
      <c r="M764" s="151"/>
      <c r="T764" s="152"/>
      <c r="AT764" s="149" t="s">
        <v>144</v>
      </c>
      <c r="AU764" s="149" t="s">
        <v>84</v>
      </c>
      <c r="AV764" s="12" t="s">
        <v>82</v>
      </c>
      <c r="AW764" s="12" t="s">
        <v>32</v>
      </c>
      <c r="AX764" s="12" t="s">
        <v>74</v>
      </c>
      <c r="AY764" s="149" t="s">
        <v>136</v>
      </c>
    </row>
    <row r="765" spans="2:65" s="13" customFormat="1">
      <c r="B765" s="153"/>
      <c r="D765" s="148" t="s">
        <v>144</v>
      </c>
      <c r="E765" s="154" t="s">
        <v>1</v>
      </c>
      <c r="F765" s="155" t="s">
        <v>82</v>
      </c>
      <c r="H765" s="156">
        <v>1</v>
      </c>
      <c r="L765" s="153"/>
      <c r="M765" s="157"/>
      <c r="T765" s="158"/>
      <c r="AT765" s="154" t="s">
        <v>144</v>
      </c>
      <c r="AU765" s="154" t="s">
        <v>84</v>
      </c>
      <c r="AV765" s="13" t="s">
        <v>84</v>
      </c>
      <c r="AW765" s="13" t="s">
        <v>32</v>
      </c>
      <c r="AX765" s="13" t="s">
        <v>74</v>
      </c>
      <c r="AY765" s="154" t="s">
        <v>136</v>
      </c>
    </row>
    <row r="766" spans="2:65" s="14" customFormat="1">
      <c r="B766" s="159"/>
      <c r="D766" s="148" t="s">
        <v>144</v>
      </c>
      <c r="E766" s="160" t="s">
        <v>1</v>
      </c>
      <c r="F766" s="161" t="s">
        <v>146</v>
      </c>
      <c r="H766" s="162">
        <v>1</v>
      </c>
      <c r="L766" s="159"/>
      <c r="M766" s="163"/>
      <c r="T766" s="164"/>
      <c r="AT766" s="160" t="s">
        <v>144</v>
      </c>
      <c r="AU766" s="160" t="s">
        <v>84</v>
      </c>
      <c r="AV766" s="14" t="s">
        <v>142</v>
      </c>
      <c r="AW766" s="14" t="s">
        <v>32</v>
      </c>
      <c r="AX766" s="14" t="s">
        <v>82</v>
      </c>
      <c r="AY766" s="160" t="s">
        <v>136</v>
      </c>
    </row>
    <row r="767" spans="2:65" s="1" customFormat="1" ht="34.75" customHeight="1">
      <c r="B767" s="134"/>
      <c r="C767" s="165" t="s">
        <v>654</v>
      </c>
      <c r="D767" s="165" t="s">
        <v>353</v>
      </c>
      <c r="E767" s="166" t="s">
        <v>1394</v>
      </c>
      <c r="F767" s="167" t="s">
        <v>1395</v>
      </c>
      <c r="G767" s="168" t="s">
        <v>986</v>
      </c>
      <c r="H767" s="169">
        <v>1</v>
      </c>
      <c r="I767" s="170"/>
      <c r="J767" s="170">
        <f>ROUND(I767*H767,2)</f>
        <v>0</v>
      </c>
      <c r="K767" s="171"/>
      <c r="L767" s="172"/>
      <c r="M767" s="173" t="s">
        <v>1</v>
      </c>
      <c r="N767" s="174" t="s">
        <v>39</v>
      </c>
      <c r="O767" s="143">
        <v>0</v>
      </c>
      <c r="P767" s="143">
        <f>O767*H767</f>
        <v>0</v>
      </c>
      <c r="Q767" s="143">
        <v>0</v>
      </c>
      <c r="R767" s="143">
        <f>Q767*H767</f>
        <v>0</v>
      </c>
      <c r="S767" s="143">
        <v>0</v>
      </c>
      <c r="T767" s="144">
        <f>S767*H767</f>
        <v>0</v>
      </c>
      <c r="AR767" s="145" t="s">
        <v>170</v>
      </c>
      <c r="AT767" s="145" t="s">
        <v>353</v>
      </c>
      <c r="AU767" s="145" t="s">
        <v>84</v>
      </c>
      <c r="AY767" s="16" t="s">
        <v>136</v>
      </c>
      <c r="BE767" s="146">
        <f>IF(N767="základní",J767,0)</f>
        <v>0</v>
      </c>
      <c r="BF767" s="146">
        <f>IF(N767="snížená",J767,0)</f>
        <v>0</v>
      </c>
      <c r="BG767" s="146">
        <f>IF(N767="zákl. přenesená",J767,0)</f>
        <v>0</v>
      </c>
      <c r="BH767" s="146">
        <f>IF(N767="sníž. přenesená",J767,0)</f>
        <v>0</v>
      </c>
      <c r="BI767" s="146">
        <f>IF(N767="nulová",J767,0)</f>
        <v>0</v>
      </c>
      <c r="BJ767" s="16" t="s">
        <v>82</v>
      </c>
      <c r="BK767" s="146">
        <f>ROUND(I767*H767,2)</f>
        <v>0</v>
      </c>
      <c r="BL767" s="16" t="s">
        <v>142</v>
      </c>
      <c r="BM767" s="145" t="s">
        <v>1396</v>
      </c>
    </row>
    <row r="768" spans="2:65" s="12" customFormat="1">
      <c r="B768" s="147"/>
      <c r="D768" s="148" t="s">
        <v>144</v>
      </c>
      <c r="E768" s="149" t="s">
        <v>1</v>
      </c>
      <c r="F768" s="150" t="s">
        <v>1241</v>
      </c>
      <c r="H768" s="149" t="s">
        <v>1</v>
      </c>
      <c r="L768" s="147"/>
      <c r="M768" s="151"/>
      <c r="T768" s="152"/>
      <c r="AT768" s="149" t="s">
        <v>144</v>
      </c>
      <c r="AU768" s="149" t="s">
        <v>84</v>
      </c>
      <c r="AV768" s="12" t="s">
        <v>82</v>
      </c>
      <c r="AW768" s="12" t="s">
        <v>32</v>
      </c>
      <c r="AX768" s="12" t="s">
        <v>74</v>
      </c>
      <c r="AY768" s="149" t="s">
        <v>136</v>
      </c>
    </row>
    <row r="769" spans="2:65" s="13" customFormat="1">
      <c r="B769" s="153"/>
      <c r="D769" s="148" t="s">
        <v>144</v>
      </c>
      <c r="E769" s="154" t="s">
        <v>1</v>
      </c>
      <c r="F769" s="155" t="s">
        <v>82</v>
      </c>
      <c r="H769" s="156">
        <v>1</v>
      </c>
      <c r="L769" s="153"/>
      <c r="M769" s="157"/>
      <c r="T769" s="158"/>
      <c r="AT769" s="154" t="s">
        <v>144</v>
      </c>
      <c r="AU769" s="154" t="s">
        <v>84</v>
      </c>
      <c r="AV769" s="13" t="s">
        <v>84</v>
      </c>
      <c r="AW769" s="13" t="s">
        <v>32</v>
      </c>
      <c r="AX769" s="13" t="s">
        <v>74</v>
      </c>
      <c r="AY769" s="154" t="s">
        <v>136</v>
      </c>
    </row>
    <row r="770" spans="2:65" s="14" customFormat="1">
      <c r="B770" s="159"/>
      <c r="D770" s="148" t="s">
        <v>144</v>
      </c>
      <c r="E770" s="160" t="s">
        <v>1</v>
      </c>
      <c r="F770" s="161" t="s">
        <v>146</v>
      </c>
      <c r="H770" s="162">
        <v>1</v>
      </c>
      <c r="L770" s="159"/>
      <c r="M770" s="163"/>
      <c r="T770" s="164"/>
      <c r="AT770" s="160" t="s">
        <v>144</v>
      </c>
      <c r="AU770" s="160" t="s">
        <v>84</v>
      </c>
      <c r="AV770" s="14" t="s">
        <v>142</v>
      </c>
      <c r="AW770" s="14" t="s">
        <v>32</v>
      </c>
      <c r="AX770" s="14" t="s">
        <v>82</v>
      </c>
      <c r="AY770" s="160" t="s">
        <v>136</v>
      </c>
    </row>
    <row r="771" spans="2:65" s="1" customFormat="1" ht="19.75" customHeight="1">
      <c r="B771" s="134"/>
      <c r="C771" s="165" t="s">
        <v>660</v>
      </c>
      <c r="D771" s="165" t="s">
        <v>353</v>
      </c>
      <c r="E771" s="166" t="s">
        <v>1397</v>
      </c>
      <c r="F771" s="167" t="s">
        <v>1398</v>
      </c>
      <c r="G771" s="168" t="s">
        <v>986</v>
      </c>
      <c r="H771" s="169">
        <v>1</v>
      </c>
      <c r="I771" s="170"/>
      <c r="J771" s="170">
        <f>ROUND(I771*H771,2)</f>
        <v>0</v>
      </c>
      <c r="K771" s="171"/>
      <c r="L771" s="172"/>
      <c r="M771" s="173" t="s">
        <v>1</v>
      </c>
      <c r="N771" s="174" t="s">
        <v>39</v>
      </c>
      <c r="O771" s="143">
        <v>0</v>
      </c>
      <c r="P771" s="143">
        <f>O771*H771</f>
        <v>0</v>
      </c>
      <c r="Q771" s="143">
        <v>0</v>
      </c>
      <c r="R771" s="143">
        <f>Q771*H771</f>
        <v>0</v>
      </c>
      <c r="S771" s="143">
        <v>0</v>
      </c>
      <c r="T771" s="144">
        <f>S771*H771</f>
        <v>0</v>
      </c>
      <c r="AR771" s="145" t="s">
        <v>170</v>
      </c>
      <c r="AT771" s="145" t="s">
        <v>353</v>
      </c>
      <c r="AU771" s="145" t="s">
        <v>84</v>
      </c>
      <c r="AY771" s="16" t="s">
        <v>136</v>
      </c>
      <c r="BE771" s="146">
        <f>IF(N771="základní",J771,0)</f>
        <v>0</v>
      </c>
      <c r="BF771" s="146">
        <f>IF(N771="snížená",J771,0)</f>
        <v>0</v>
      </c>
      <c r="BG771" s="146">
        <f>IF(N771="zákl. přenesená",J771,0)</f>
        <v>0</v>
      </c>
      <c r="BH771" s="146">
        <f>IF(N771="sníž. přenesená",J771,0)</f>
        <v>0</v>
      </c>
      <c r="BI771" s="146">
        <f>IF(N771="nulová",J771,0)</f>
        <v>0</v>
      </c>
      <c r="BJ771" s="16" t="s">
        <v>82</v>
      </c>
      <c r="BK771" s="146">
        <f>ROUND(I771*H771,2)</f>
        <v>0</v>
      </c>
      <c r="BL771" s="16" t="s">
        <v>142</v>
      </c>
      <c r="BM771" s="145" t="s">
        <v>1399</v>
      </c>
    </row>
    <row r="772" spans="2:65" s="12" customFormat="1">
      <c r="B772" s="147"/>
      <c r="D772" s="148" t="s">
        <v>144</v>
      </c>
      <c r="E772" s="149" t="s">
        <v>1</v>
      </c>
      <c r="F772" s="150" t="s">
        <v>1241</v>
      </c>
      <c r="H772" s="149" t="s">
        <v>1</v>
      </c>
      <c r="L772" s="147"/>
      <c r="M772" s="151"/>
      <c r="T772" s="152"/>
      <c r="AT772" s="149" t="s">
        <v>144</v>
      </c>
      <c r="AU772" s="149" t="s">
        <v>84</v>
      </c>
      <c r="AV772" s="12" t="s">
        <v>82</v>
      </c>
      <c r="AW772" s="12" t="s">
        <v>32</v>
      </c>
      <c r="AX772" s="12" t="s">
        <v>74</v>
      </c>
      <c r="AY772" s="149" t="s">
        <v>136</v>
      </c>
    </row>
    <row r="773" spans="2:65" s="13" customFormat="1">
      <c r="B773" s="153"/>
      <c r="D773" s="148" t="s">
        <v>144</v>
      </c>
      <c r="E773" s="154" t="s">
        <v>1</v>
      </c>
      <c r="F773" s="155" t="s">
        <v>82</v>
      </c>
      <c r="H773" s="156">
        <v>1</v>
      </c>
      <c r="L773" s="153"/>
      <c r="M773" s="157"/>
      <c r="T773" s="158"/>
      <c r="AT773" s="154" t="s">
        <v>144</v>
      </c>
      <c r="AU773" s="154" t="s">
        <v>84</v>
      </c>
      <c r="AV773" s="13" t="s">
        <v>84</v>
      </c>
      <c r="AW773" s="13" t="s">
        <v>32</v>
      </c>
      <c r="AX773" s="13" t="s">
        <v>74</v>
      </c>
      <c r="AY773" s="154" t="s">
        <v>136</v>
      </c>
    </row>
    <row r="774" spans="2:65" s="14" customFormat="1">
      <c r="B774" s="159"/>
      <c r="D774" s="148" t="s">
        <v>144</v>
      </c>
      <c r="E774" s="160" t="s">
        <v>1</v>
      </c>
      <c r="F774" s="161" t="s">
        <v>146</v>
      </c>
      <c r="H774" s="162">
        <v>1</v>
      </c>
      <c r="L774" s="159"/>
      <c r="M774" s="163"/>
      <c r="T774" s="164"/>
      <c r="AT774" s="160" t="s">
        <v>144</v>
      </c>
      <c r="AU774" s="160" t="s">
        <v>84</v>
      </c>
      <c r="AV774" s="14" t="s">
        <v>142</v>
      </c>
      <c r="AW774" s="14" t="s">
        <v>32</v>
      </c>
      <c r="AX774" s="14" t="s">
        <v>82</v>
      </c>
      <c r="AY774" s="160" t="s">
        <v>136</v>
      </c>
    </row>
    <row r="775" spans="2:65" s="1" customFormat="1" ht="14.4" customHeight="1">
      <c r="B775" s="134"/>
      <c r="C775" s="135" t="s">
        <v>665</v>
      </c>
      <c r="D775" s="135" t="s">
        <v>138</v>
      </c>
      <c r="E775" s="136" t="s">
        <v>892</v>
      </c>
      <c r="F775" s="137" t="s">
        <v>893</v>
      </c>
      <c r="G775" s="138" t="s">
        <v>141</v>
      </c>
      <c r="H775" s="139">
        <v>2</v>
      </c>
      <c r="I775" s="140"/>
      <c r="J775" s="140">
        <f>ROUND(I775*H775,2)</f>
        <v>0</v>
      </c>
      <c r="K775" s="141"/>
      <c r="L775" s="28"/>
      <c r="M775" s="142" t="s">
        <v>1</v>
      </c>
      <c r="N775" s="111" t="s">
        <v>39</v>
      </c>
      <c r="O775" s="143">
        <v>1.5620000000000001</v>
      </c>
      <c r="P775" s="143">
        <f>O775*H775</f>
        <v>3.1240000000000001</v>
      </c>
      <c r="Q775" s="143">
        <v>1.0189999999999999E-2</v>
      </c>
      <c r="R775" s="143">
        <f>Q775*H775</f>
        <v>2.0379999999999999E-2</v>
      </c>
      <c r="S775" s="143">
        <v>0</v>
      </c>
      <c r="T775" s="144">
        <f>S775*H775</f>
        <v>0</v>
      </c>
      <c r="AR775" s="145" t="s">
        <v>142</v>
      </c>
      <c r="AT775" s="145" t="s">
        <v>138</v>
      </c>
      <c r="AU775" s="145" t="s">
        <v>84</v>
      </c>
      <c r="AY775" s="16" t="s">
        <v>136</v>
      </c>
      <c r="BE775" s="146">
        <f>IF(N775="základní",J775,0)</f>
        <v>0</v>
      </c>
      <c r="BF775" s="146">
        <f>IF(N775="snížená",J775,0)</f>
        <v>0</v>
      </c>
      <c r="BG775" s="146">
        <f>IF(N775="zákl. přenesená",J775,0)</f>
        <v>0</v>
      </c>
      <c r="BH775" s="146">
        <f>IF(N775="sníž. přenesená",J775,0)</f>
        <v>0</v>
      </c>
      <c r="BI775" s="146">
        <f>IF(N775="nulová",J775,0)</f>
        <v>0</v>
      </c>
      <c r="BJ775" s="16" t="s">
        <v>82</v>
      </c>
      <c r="BK775" s="146">
        <f>ROUND(I775*H775,2)</f>
        <v>0</v>
      </c>
      <c r="BL775" s="16" t="s">
        <v>142</v>
      </c>
      <c r="BM775" s="145" t="s">
        <v>1400</v>
      </c>
    </row>
    <row r="776" spans="2:65" s="12" customFormat="1">
      <c r="B776" s="147"/>
      <c r="D776" s="148" t="s">
        <v>144</v>
      </c>
      <c r="E776" s="149" t="s">
        <v>1</v>
      </c>
      <c r="F776" s="150" t="s">
        <v>1241</v>
      </c>
      <c r="H776" s="149" t="s">
        <v>1</v>
      </c>
      <c r="L776" s="147"/>
      <c r="M776" s="151"/>
      <c r="T776" s="152"/>
      <c r="AT776" s="149" t="s">
        <v>144</v>
      </c>
      <c r="AU776" s="149" t="s">
        <v>84</v>
      </c>
      <c r="AV776" s="12" t="s">
        <v>82</v>
      </c>
      <c r="AW776" s="12" t="s">
        <v>32</v>
      </c>
      <c r="AX776" s="12" t="s">
        <v>74</v>
      </c>
      <c r="AY776" s="149" t="s">
        <v>136</v>
      </c>
    </row>
    <row r="777" spans="2:65" s="13" customFormat="1">
      <c r="B777" s="153"/>
      <c r="D777" s="148" t="s">
        <v>144</v>
      </c>
      <c r="E777" s="154" t="s">
        <v>1</v>
      </c>
      <c r="F777" s="155" t="s">
        <v>157</v>
      </c>
      <c r="H777" s="156">
        <v>2</v>
      </c>
      <c r="L777" s="153"/>
      <c r="M777" s="157"/>
      <c r="T777" s="158"/>
      <c r="AT777" s="154" t="s">
        <v>144</v>
      </c>
      <c r="AU777" s="154" t="s">
        <v>84</v>
      </c>
      <c r="AV777" s="13" t="s">
        <v>84</v>
      </c>
      <c r="AW777" s="13" t="s">
        <v>32</v>
      </c>
      <c r="AX777" s="13" t="s">
        <v>74</v>
      </c>
      <c r="AY777" s="154" t="s">
        <v>136</v>
      </c>
    </row>
    <row r="778" spans="2:65" s="14" customFormat="1">
      <c r="B778" s="159"/>
      <c r="D778" s="148" t="s">
        <v>144</v>
      </c>
      <c r="E778" s="160" t="s">
        <v>1</v>
      </c>
      <c r="F778" s="161" t="s">
        <v>146</v>
      </c>
      <c r="H778" s="162">
        <v>2</v>
      </c>
      <c r="L778" s="159"/>
      <c r="M778" s="163"/>
      <c r="T778" s="164"/>
      <c r="AT778" s="160" t="s">
        <v>144</v>
      </c>
      <c r="AU778" s="160" t="s">
        <v>84</v>
      </c>
      <c r="AV778" s="14" t="s">
        <v>142</v>
      </c>
      <c r="AW778" s="14" t="s">
        <v>32</v>
      </c>
      <c r="AX778" s="14" t="s">
        <v>82</v>
      </c>
      <c r="AY778" s="160" t="s">
        <v>136</v>
      </c>
    </row>
    <row r="779" spans="2:65" s="1" customFormat="1" ht="14.4" customHeight="1">
      <c r="B779" s="134"/>
      <c r="C779" s="165" t="s">
        <v>671</v>
      </c>
      <c r="D779" s="165" t="s">
        <v>353</v>
      </c>
      <c r="E779" s="166" t="s">
        <v>1401</v>
      </c>
      <c r="F779" s="167" t="s">
        <v>1402</v>
      </c>
      <c r="G779" s="168" t="s">
        <v>141</v>
      </c>
      <c r="H779" s="169">
        <v>1</v>
      </c>
      <c r="I779" s="170"/>
      <c r="J779" s="170">
        <f>ROUND(I779*H779,2)</f>
        <v>0</v>
      </c>
      <c r="K779" s="171"/>
      <c r="L779" s="172"/>
      <c r="M779" s="173" t="s">
        <v>1</v>
      </c>
      <c r="N779" s="174" t="s">
        <v>39</v>
      </c>
      <c r="O779" s="143">
        <v>0</v>
      </c>
      <c r="P779" s="143">
        <f>O779*H779</f>
        <v>0</v>
      </c>
      <c r="Q779" s="143">
        <v>0.17499999999999999</v>
      </c>
      <c r="R779" s="143">
        <f>Q779*H779</f>
        <v>0.17499999999999999</v>
      </c>
      <c r="S779" s="143">
        <v>0</v>
      </c>
      <c r="T779" s="144">
        <f>S779*H779</f>
        <v>0</v>
      </c>
      <c r="AR779" s="145" t="s">
        <v>170</v>
      </c>
      <c r="AT779" s="145" t="s">
        <v>353</v>
      </c>
      <c r="AU779" s="145" t="s">
        <v>84</v>
      </c>
      <c r="AY779" s="16" t="s">
        <v>136</v>
      </c>
      <c r="BE779" s="146">
        <f>IF(N779="základní",J779,0)</f>
        <v>0</v>
      </c>
      <c r="BF779" s="146">
        <f>IF(N779="snížená",J779,0)</f>
        <v>0</v>
      </c>
      <c r="BG779" s="146">
        <f>IF(N779="zákl. přenesená",J779,0)</f>
        <v>0</v>
      </c>
      <c r="BH779" s="146">
        <f>IF(N779="sníž. přenesená",J779,0)</f>
        <v>0</v>
      </c>
      <c r="BI779" s="146">
        <f>IF(N779="nulová",J779,0)</f>
        <v>0</v>
      </c>
      <c r="BJ779" s="16" t="s">
        <v>82</v>
      </c>
      <c r="BK779" s="146">
        <f>ROUND(I779*H779,2)</f>
        <v>0</v>
      </c>
      <c r="BL779" s="16" t="s">
        <v>142</v>
      </c>
      <c r="BM779" s="145" t="s">
        <v>1403</v>
      </c>
    </row>
    <row r="780" spans="2:65" s="12" customFormat="1">
      <c r="B780" s="147"/>
      <c r="D780" s="148" t="s">
        <v>144</v>
      </c>
      <c r="E780" s="149" t="s">
        <v>1</v>
      </c>
      <c r="F780" s="150" t="s">
        <v>1241</v>
      </c>
      <c r="H780" s="149" t="s">
        <v>1</v>
      </c>
      <c r="L780" s="147"/>
      <c r="M780" s="151"/>
      <c r="T780" s="152"/>
      <c r="AT780" s="149" t="s">
        <v>144</v>
      </c>
      <c r="AU780" s="149" t="s">
        <v>84</v>
      </c>
      <c r="AV780" s="12" t="s">
        <v>82</v>
      </c>
      <c r="AW780" s="12" t="s">
        <v>32</v>
      </c>
      <c r="AX780" s="12" t="s">
        <v>74</v>
      </c>
      <c r="AY780" s="149" t="s">
        <v>136</v>
      </c>
    </row>
    <row r="781" spans="2:65" s="13" customFormat="1">
      <c r="B781" s="153"/>
      <c r="D781" s="148" t="s">
        <v>144</v>
      </c>
      <c r="E781" s="154" t="s">
        <v>1</v>
      </c>
      <c r="F781" s="155" t="s">
        <v>82</v>
      </c>
      <c r="H781" s="156">
        <v>1</v>
      </c>
      <c r="L781" s="153"/>
      <c r="M781" s="157"/>
      <c r="T781" s="158"/>
      <c r="AT781" s="154" t="s">
        <v>144</v>
      </c>
      <c r="AU781" s="154" t="s">
        <v>84</v>
      </c>
      <c r="AV781" s="13" t="s">
        <v>84</v>
      </c>
      <c r="AW781" s="13" t="s">
        <v>32</v>
      </c>
      <c r="AX781" s="13" t="s">
        <v>74</v>
      </c>
      <c r="AY781" s="154" t="s">
        <v>136</v>
      </c>
    </row>
    <row r="782" spans="2:65" s="14" customFormat="1">
      <c r="B782" s="159"/>
      <c r="D782" s="148" t="s">
        <v>144</v>
      </c>
      <c r="E782" s="160" t="s">
        <v>1</v>
      </c>
      <c r="F782" s="161" t="s">
        <v>146</v>
      </c>
      <c r="H782" s="162">
        <v>1</v>
      </c>
      <c r="L782" s="159"/>
      <c r="M782" s="163"/>
      <c r="T782" s="164"/>
      <c r="AT782" s="160" t="s">
        <v>144</v>
      </c>
      <c r="AU782" s="160" t="s">
        <v>84</v>
      </c>
      <c r="AV782" s="14" t="s">
        <v>142</v>
      </c>
      <c r="AW782" s="14" t="s">
        <v>32</v>
      </c>
      <c r="AX782" s="14" t="s">
        <v>82</v>
      </c>
      <c r="AY782" s="160" t="s">
        <v>136</v>
      </c>
    </row>
    <row r="783" spans="2:65" s="1" customFormat="1" ht="14.4" customHeight="1">
      <c r="B783" s="134"/>
      <c r="C783" s="165" t="s">
        <v>677</v>
      </c>
      <c r="D783" s="165" t="s">
        <v>353</v>
      </c>
      <c r="E783" s="166" t="s">
        <v>1404</v>
      </c>
      <c r="F783" s="167" t="s">
        <v>1405</v>
      </c>
      <c r="G783" s="168" t="s">
        <v>141</v>
      </c>
      <c r="H783" s="169">
        <v>1</v>
      </c>
      <c r="I783" s="170"/>
      <c r="J783" s="170">
        <f>ROUND(I783*H783,2)</f>
        <v>0</v>
      </c>
      <c r="K783" s="171"/>
      <c r="L783" s="172"/>
      <c r="M783" s="173" t="s">
        <v>1</v>
      </c>
      <c r="N783" s="174" t="s">
        <v>39</v>
      </c>
      <c r="O783" s="143">
        <v>0</v>
      </c>
      <c r="P783" s="143">
        <f>O783*H783</f>
        <v>0</v>
      </c>
      <c r="Q783" s="143">
        <v>0</v>
      </c>
      <c r="R783" s="143">
        <f>Q783*H783</f>
        <v>0</v>
      </c>
      <c r="S783" s="143">
        <v>0</v>
      </c>
      <c r="T783" s="144">
        <f>S783*H783</f>
        <v>0</v>
      </c>
      <c r="AR783" s="145" t="s">
        <v>170</v>
      </c>
      <c r="AT783" s="145" t="s">
        <v>353</v>
      </c>
      <c r="AU783" s="145" t="s">
        <v>84</v>
      </c>
      <c r="AY783" s="16" t="s">
        <v>136</v>
      </c>
      <c r="BE783" s="146">
        <f>IF(N783="základní",J783,0)</f>
        <v>0</v>
      </c>
      <c r="BF783" s="146">
        <f>IF(N783="snížená",J783,0)</f>
        <v>0</v>
      </c>
      <c r="BG783" s="146">
        <f>IF(N783="zákl. přenesená",J783,0)</f>
        <v>0</v>
      </c>
      <c r="BH783" s="146">
        <f>IF(N783="sníž. přenesená",J783,0)</f>
        <v>0</v>
      </c>
      <c r="BI783" s="146">
        <f>IF(N783="nulová",J783,0)</f>
        <v>0</v>
      </c>
      <c r="BJ783" s="16" t="s">
        <v>82</v>
      </c>
      <c r="BK783" s="146">
        <f>ROUND(I783*H783,2)</f>
        <v>0</v>
      </c>
      <c r="BL783" s="16" t="s">
        <v>142</v>
      </c>
      <c r="BM783" s="145" t="s">
        <v>1406</v>
      </c>
    </row>
    <row r="784" spans="2:65" s="12" customFormat="1">
      <c r="B784" s="147"/>
      <c r="D784" s="148" t="s">
        <v>144</v>
      </c>
      <c r="E784" s="149" t="s">
        <v>1</v>
      </c>
      <c r="F784" s="150" t="s">
        <v>1241</v>
      </c>
      <c r="H784" s="149" t="s">
        <v>1</v>
      </c>
      <c r="L784" s="147"/>
      <c r="M784" s="151"/>
      <c r="T784" s="152"/>
      <c r="AT784" s="149" t="s">
        <v>144</v>
      </c>
      <c r="AU784" s="149" t="s">
        <v>84</v>
      </c>
      <c r="AV784" s="12" t="s">
        <v>82</v>
      </c>
      <c r="AW784" s="12" t="s">
        <v>32</v>
      </c>
      <c r="AX784" s="12" t="s">
        <v>74</v>
      </c>
      <c r="AY784" s="149" t="s">
        <v>136</v>
      </c>
    </row>
    <row r="785" spans="2:65" s="13" customFormat="1">
      <c r="B785" s="153"/>
      <c r="D785" s="148" t="s">
        <v>144</v>
      </c>
      <c r="E785" s="154" t="s">
        <v>1</v>
      </c>
      <c r="F785" s="155" t="s">
        <v>82</v>
      </c>
      <c r="H785" s="156">
        <v>1</v>
      </c>
      <c r="L785" s="153"/>
      <c r="M785" s="157"/>
      <c r="T785" s="158"/>
      <c r="AT785" s="154" t="s">
        <v>144</v>
      </c>
      <c r="AU785" s="154" t="s">
        <v>84</v>
      </c>
      <c r="AV785" s="13" t="s">
        <v>84</v>
      </c>
      <c r="AW785" s="13" t="s">
        <v>32</v>
      </c>
      <c r="AX785" s="13" t="s">
        <v>74</v>
      </c>
      <c r="AY785" s="154" t="s">
        <v>136</v>
      </c>
    </row>
    <row r="786" spans="2:65" s="14" customFormat="1">
      <c r="B786" s="159"/>
      <c r="D786" s="148" t="s">
        <v>144</v>
      </c>
      <c r="E786" s="160" t="s">
        <v>1</v>
      </c>
      <c r="F786" s="161" t="s">
        <v>146</v>
      </c>
      <c r="H786" s="162">
        <v>1</v>
      </c>
      <c r="L786" s="159"/>
      <c r="M786" s="163"/>
      <c r="T786" s="164"/>
      <c r="AT786" s="160" t="s">
        <v>144</v>
      </c>
      <c r="AU786" s="160" t="s">
        <v>84</v>
      </c>
      <c r="AV786" s="14" t="s">
        <v>142</v>
      </c>
      <c r="AW786" s="14" t="s">
        <v>32</v>
      </c>
      <c r="AX786" s="14" t="s">
        <v>82</v>
      </c>
      <c r="AY786" s="160" t="s">
        <v>136</v>
      </c>
    </row>
    <row r="787" spans="2:65" s="1" customFormat="1" ht="14.4" customHeight="1">
      <c r="B787" s="134"/>
      <c r="C787" s="135" t="s">
        <v>684</v>
      </c>
      <c r="D787" s="135" t="s">
        <v>138</v>
      </c>
      <c r="E787" s="136" t="s">
        <v>939</v>
      </c>
      <c r="F787" s="137" t="s">
        <v>940</v>
      </c>
      <c r="G787" s="138" t="s">
        <v>141</v>
      </c>
      <c r="H787" s="139">
        <v>1</v>
      </c>
      <c r="I787" s="140"/>
      <c r="J787" s="140">
        <f>ROUND(I787*H787,2)</f>
        <v>0</v>
      </c>
      <c r="K787" s="141"/>
      <c r="L787" s="28"/>
      <c r="M787" s="142" t="s">
        <v>1</v>
      </c>
      <c r="N787" s="111" t="s">
        <v>39</v>
      </c>
      <c r="O787" s="143">
        <v>1.6639999999999999</v>
      </c>
      <c r="P787" s="143">
        <f>O787*H787</f>
        <v>1.6639999999999999</v>
      </c>
      <c r="Q787" s="143">
        <v>1.248E-2</v>
      </c>
      <c r="R787" s="143">
        <f>Q787*H787</f>
        <v>1.248E-2</v>
      </c>
      <c r="S787" s="143">
        <v>0</v>
      </c>
      <c r="T787" s="144">
        <f>S787*H787</f>
        <v>0</v>
      </c>
      <c r="AR787" s="145" t="s">
        <v>142</v>
      </c>
      <c r="AT787" s="145" t="s">
        <v>138</v>
      </c>
      <c r="AU787" s="145" t="s">
        <v>84</v>
      </c>
      <c r="AY787" s="16" t="s">
        <v>136</v>
      </c>
      <c r="BE787" s="146">
        <f>IF(N787="základní",J787,0)</f>
        <v>0</v>
      </c>
      <c r="BF787" s="146">
        <f>IF(N787="snížená",J787,0)</f>
        <v>0</v>
      </c>
      <c r="BG787" s="146">
        <f>IF(N787="zákl. přenesená",J787,0)</f>
        <v>0</v>
      </c>
      <c r="BH787" s="146">
        <f>IF(N787="sníž. přenesená",J787,0)</f>
        <v>0</v>
      </c>
      <c r="BI787" s="146">
        <f>IF(N787="nulová",J787,0)</f>
        <v>0</v>
      </c>
      <c r="BJ787" s="16" t="s">
        <v>82</v>
      </c>
      <c r="BK787" s="146">
        <f>ROUND(I787*H787,2)</f>
        <v>0</v>
      </c>
      <c r="BL787" s="16" t="s">
        <v>142</v>
      </c>
      <c r="BM787" s="145" t="s">
        <v>1407</v>
      </c>
    </row>
    <row r="788" spans="2:65" s="12" customFormat="1">
      <c r="B788" s="147"/>
      <c r="D788" s="148" t="s">
        <v>144</v>
      </c>
      <c r="E788" s="149" t="s">
        <v>1</v>
      </c>
      <c r="F788" s="150" t="s">
        <v>1170</v>
      </c>
      <c r="H788" s="149" t="s">
        <v>1</v>
      </c>
      <c r="L788" s="147"/>
      <c r="M788" s="151"/>
      <c r="T788" s="152"/>
      <c r="AT788" s="149" t="s">
        <v>144</v>
      </c>
      <c r="AU788" s="149" t="s">
        <v>84</v>
      </c>
      <c r="AV788" s="12" t="s">
        <v>82</v>
      </c>
      <c r="AW788" s="12" t="s">
        <v>32</v>
      </c>
      <c r="AX788" s="12" t="s">
        <v>74</v>
      </c>
      <c r="AY788" s="149" t="s">
        <v>136</v>
      </c>
    </row>
    <row r="789" spans="2:65" s="12" customFormat="1">
      <c r="B789" s="147"/>
      <c r="D789" s="148" t="s">
        <v>144</v>
      </c>
      <c r="E789" s="149" t="s">
        <v>1</v>
      </c>
      <c r="F789" s="150" t="s">
        <v>1103</v>
      </c>
      <c r="H789" s="149" t="s">
        <v>1</v>
      </c>
      <c r="L789" s="147"/>
      <c r="M789" s="151"/>
      <c r="T789" s="152"/>
      <c r="AT789" s="149" t="s">
        <v>144</v>
      </c>
      <c r="AU789" s="149" t="s">
        <v>84</v>
      </c>
      <c r="AV789" s="12" t="s">
        <v>82</v>
      </c>
      <c r="AW789" s="12" t="s">
        <v>32</v>
      </c>
      <c r="AX789" s="12" t="s">
        <v>74</v>
      </c>
      <c r="AY789" s="149" t="s">
        <v>136</v>
      </c>
    </row>
    <row r="790" spans="2:65" s="13" customFormat="1">
      <c r="B790" s="153"/>
      <c r="D790" s="148" t="s">
        <v>144</v>
      </c>
      <c r="E790" s="154" t="s">
        <v>1</v>
      </c>
      <c r="F790" s="155" t="s">
        <v>82</v>
      </c>
      <c r="H790" s="156">
        <v>1</v>
      </c>
      <c r="L790" s="153"/>
      <c r="M790" s="157"/>
      <c r="T790" s="158"/>
      <c r="AT790" s="154" t="s">
        <v>144</v>
      </c>
      <c r="AU790" s="154" t="s">
        <v>84</v>
      </c>
      <c r="AV790" s="13" t="s">
        <v>84</v>
      </c>
      <c r="AW790" s="13" t="s">
        <v>32</v>
      </c>
      <c r="AX790" s="13" t="s">
        <v>74</v>
      </c>
      <c r="AY790" s="154" t="s">
        <v>136</v>
      </c>
    </row>
    <row r="791" spans="2:65" s="14" customFormat="1">
      <c r="B791" s="159"/>
      <c r="D791" s="148" t="s">
        <v>144</v>
      </c>
      <c r="E791" s="160" t="s">
        <v>1</v>
      </c>
      <c r="F791" s="161" t="s">
        <v>146</v>
      </c>
      <c r="H791" s="162">
        <v>1</v>
      </c>
      <c r="L791" s="159"/>
      <c r="M791" s="163"/>
      <c r="T791" s="164"/>
      <c r="AT791" s="160" t="s">
        <v>144</v>
      </c>
      <c r="AU791" s="160" t="s">
        <v>84</v>
      </c>
      <c r="AV791" s="14" t="s">
        <v>142</v>
      </c>
      <c r="AW791" s="14" t="s">
        <v>32</v>
      </c>
      <c r="AX791" s="14" t="s">
        <v>82</v>
      </c>
      <c r="AY791" s="160" t="s">
        <v>136</v>
      </c>
    </row>
    <row r="792" spans="2:65" s="1" customFormat="1" ht="14.4" customHeight="1">
      <c r="B792" s="134"/>
      <c r="C792" s="165" t="s">
        <v>689</v>
      </c>
      <c r="D792" s="165" t="s">
        <v>353</v>
      </c>
      <c r="E792" s="166" t="s">
        <v>1408</v>
      </c>
      <c r="F792" s="167" t="s">
        <v>1409</v>
      </c>
      <c r="G792" s="168" t="s">
        <v>141</v>
      </c>
      <c r="H792" s="169">
        <v>1</v>
      </c>
      <c r="I792" s="170"/>
      <c r="J792" s="170">
        <f>ROUND(I792*H792,2)</f>
        <v>0</v>
      </c>
      <c r="K792" s="171"/>
      <c r="L792" s="172"/>
      <c r="M792" s="173" t="s">
        <v>1</v>
      </c>
      <c r="N792" s="174" t="s">
        <v>39</v>
      </c>
      <c r="O792" s="143">
        <v>0</v>
      </c>
      <c r="P792" s="143">
        <f>O792*H792</f>
        <v>0</v>
      </c>
      <c r="Q792" s="143">
        <v>6.8000000000000005E-2</v>
      </c>
      <c r="R792" s="143">
        <f>Q792*H792</f>
        <v>6.8000000000000005E-2</v>
      </c>
      <c r="S792" s="143">
        <v>0</v>
      </c>
      <c r="T792" s="144">
        <f>S792*H792</f>
        <v>0</v>
      </c>
      <c r="AR792" s="145" t="s">
        <v>170</v>
      </c>
      <c r="AT792" s="145" t="s">
        <v>353</v>
      </c>
      <c r="AU792" s="145" t="s">
        <v>84</v>
      </c>
      <c r="AY792" s="16" t="s">
        <v>136</v>
      </c>
      <c r="BE792" s="146">
        <f>IF(N792="základní",J792,0)</f>
        <v>0</v>
      </c>
      <c r="BF792" s="146">
        <f>IF(N792="snížená",J792,0)</f>
        <v>0</v>
      </c>
      <c r="BG792" s="146">
        <f>IF(N792="zákl. přenesená",J792,0)</f>
        <v>0</v>
      </c>
      <c r="BH792" s="146">
        <f>IF(N792="sníž. přenesená",J792,0)</f>
        <v>0</v>
      </c>
      <c r="BI792" s="146">
        <f>IF(N792="nulová",J792,0)</f>
        <v>0</v>
      </c>
      <c r="BJ792" s="16" t="s">
        <v>82</v>
      </c>
      <c r="BK792" s="146">
        <f>ROUND(I792*H792,2)</f>
        <v>0</v>
      </c>
      <c r="BL792" s="16" t="s">
        <v>142</v>
      </c>
      <c r="BM792" s="145" t="s">
        <v>1410</v>
      </c>
    </row>
    <row r="793" spans="2:65" s="12" customFormat="1">
      <c r="B793" s="147"/>
      <c r="D793" s="148" t="s">
        <v>144</v>
      </c>
      <c r="E793" s="149" t="s">
        <v>1</v>
      </c>
      <c r="F793" s="150" t="s">
        <v>1170</v>
      </c>
      <c r="H793" s="149" t="s">
        <v>1</v>
      </c>
      <c r="L793" s="147"/>
      <c r="M793" s="151"/>
      <c r="T793" s="152"/>
      <c r="AT793" s="149" t="s">
        <v>144</v>
      </c>
      <c r="AU793" s="149" t="s">
        <v>84</v>
      </c>
      <c r="AV793" s="12" t="s">
        <v>82</v>
      </c>
      <c r="AW793" s="12" t="s">
        <v>32</v>
      </c>
      <c r="AX793" s="12" t="s">
        <v>74</v>
      </c>
      <c r="AY793" s="149" t="s">
        <v>136</v>
      </c>
    </row>
    <row r="794" spans="2:65" s="12" customFormat="1">
      <c r="B794" s="147"/>
      <c r="D794" s="148" t="s">
        <v>144</v>
      </c>
      <c r="E794" s="149" t="s">
        <v>1</v>
      </c>
      <c r="F794" s="150" t="s">
        <v>1103</v>
      </c>
      <c r="H794" s="149" t="s">
        <v>1</v>
      </c>
      <c r="L794" s="147"/>
      <c r="M794" s="151"/>
      <c r="T794" s="152"/>
      <c r="AT794" s="149" t="s">
        <v>144</v>
      </c>
      <c r="AU794" s="149" t="s">
        <v>84</v>
      </c>
      <c r="AV794" s="12" t="s">
        <v>82</v>
      </c>
      <c r="AW794" s="12" t="s">
        <v>32</v>
      </c>
      <c r="AX794" s="12" t="s">
        <v>74</v>
      </c>
      <c r="AY794" s="149" t="s">
        <v>136</v>
      </c>
    </row>
    <row r="795" spans="2:65" s="13" customFormat="1">
      <c r="B795" s="153"/>
      <c r="D795" s="148" t="s">
        <v>144</v>
      </c>
      <c r="E795" s="154" t="s">
        <v>1</v>
      </c>
      <c r="F795" s="155" t="s">
        <v>82</v>
      </c>
      <c r="H795" s="156">
        <v>1</v>
      </c>
      <c r="L795" s="153"/>
      <c r="M795" s="157"/>
      <c r="T795" s="158"/>
      <c r="AT795" s="154" t="s">
        <v>144</v>
      </c>
      <c r="AU795" s="154" t="s">
        <v>84</v>
      </c>
      <c r="AV795" s="13" t="s">
        <v>84</v>
      </c>
      <c r="AW795" s="13" t="s">
        <v>32</v>
      </c>
      <c r="AX795" s="13" t="s">
        <v>74</v>
      </c>
      <c r="AY795" s="154" t="s">
        <v>136</v>
      </c>
    </row>
    <row r="796" spans="2:65" s="14" customFormat="1">
      <c r="B796" s="159"/>
      <c r="D796" s="148" t="s">
        <v>144</v>
      </c>
      <c r="E796" s="160" t="s">
        <v>1</v>
      </c>
      <c r="F796" s="161" t="s">
        <v>146</v>
      </c>
      <c r="H796" s="162">
        <v>1</v>
      </c>
      <c r="L796" s="159"/>
      <c r="M796" s="163"/>
      <c r="T796" s="164"/>
      <c r="AT796" s="160" t="s">
        <v>144</v>
      </c>
      <c r="AU796" s="160" t="s">
        <v>84</v>
      </c>
      <c r="AV796" s="14" t="s">
        <v>142</v>
      </c>
      <c r="AW796" s="14" t="s">
        <v>32</v>
      </c>
      <c r="AX796" s="14" t="s">
        <v>82</v>
      </c>
      <c r="AY796" s="160" t="s">
        <v>136</v>
      </c>
    </row>
    <row r="797" spans="2:65" s="1" customFormat="1" ht="14.4" customHeight="1">
      <c r="B797" s="134"/>
      <c r="C797" s="135" t="s">
        <v>695</v>
      </c>
      <c r="D797" s="135" t="s">
        <v>138</v>
      </c>
      <c r="E797" s="136" t="s">
        <v>947</v>
      </c>
      <c r="F797" s="137" t="s">
        <v>948</v>
      </c>
      <c r="G797" s="138" t="s">
        <v>141</v>
      </c>
      <c r="H797" s="139">
        <v>1</v>
      </c>
      <c r="I797" s="140"/>
      <c r="J797" s="140">
        <f>ROUND(I797*H797,2)</f>
        <v>0</v>
      </c>
      <c r="K797" s="141"/>
      <c r="L797" s="28"/>
      <c r="M797" s="142" t="s">
        <v>1</v>
      </c>
      <c r="N797" s="111" t="s">
        <v>39</v>
      </c>
      <c r="O797" s="143">
        <v>2.08</v>
      </c>
      <c r="P797" s="143">
        <f>O797*H797</f>
        <v>2.08</v>
      </c>
      <c r="Q797" s="143">
        <v>2.8539999999999999E-2</v>
      </c>
      <c r="R797" s="143">
        <f>Q797*H797</f>
        <v>2.8539999999999999E-2</v>
      </c>
      <c r="S797" s="143">
        <v>0</v>
      </c>
      <c r="T797" s="144">
        <f>S797*H797</f>
        <v>0</v>
      </c>
      <c r="AR797" s="145" t="s">
        <v>142</v>
      </c>
      <c r="AT797" s="145" t="s">
        <v>138</v>
      </c>
      <c r="AU797" s="145" t="s">
        <v>84</v>
      </c>
      <c r="AY797" s="16" t="s">
        <v>136</v>
      </c>
      <c r="BE797" s="146">
        <f>IF(N797="základní",J797,0)</f>
        <v>0</v>
      </c>
      <c r="BF797" s="146">
        <f>IF(N797="snížená",J797,0)</f>
        <v>0</v>
      </c>
      <c r="BG797" s="146">
        <f>IF(N797="zákl. přenesená",J797,0)</f>
        <v>0</v>
      </c>
      <c r="BH797" s="146">
        <f>IF(N797="sníž. přenesená",J797,0)</f>
        <v>0</v>
      </c>
      <c r="BI797" s="146">
        <f>IF(N797="nulová",J797,0)</f>
        <v>0</v>
      </c>
      <c r="BJ797" s="16" t="s">
        <v>82</v>
      </c>
      <c r="BK797" s="146">
        <f>ROUND(I797*H797,2)</f>
        <v>0</v>
      </c>
      <c r="BL797" s="16" t="s">
        <v>142</v>
      </c>
      <c r="BM797" s="145" t="s">
        <v>1411</v>
      </c>
    </row>
    <row r="798" spans="2:65" s="12" customFormat="1">
      <c r="B798" s="147"/>
      <c r="D798" s="148" t="s">
        <v>144</v>
      </c>
      <c r="E798" s="149" t="s">
        <v>1</v>
      </c>
      <c r="F798" s="150" t="s">
        <v>1170</v>
      </c>
      <c r="H798" s="149" t="s">
        <v>1</v>
      </c>
      <c r="L798" s="147"/>
      <c r="M798" s="151"/>
      <c r="T798" s="152"/>
      <c r="AT798" s="149" t="s">
        <v>144</v>
      </c>
      <c r="AU798" s="149" t="s">
        <v>84</v>
      </c>
      <c r="AV798" s="12" t="s">
        <v>82</v>
      </c>
      <c r="AW798" s="12" t="s">
        <v>32</v>
      </c>
      <c r="AX798" s="12" t="s">
        <v>74</v>
      </c>
      <c r="AY798" s="149" t="s">
        <v>136</v>
      </c>
    </row>
    <row r="799" spans="2:65" s="12" customFormat="1">
      <c r="B799" s="147"/>
      <c r="D799" s="148" t="s">
        <v>144</v>
      </c>
      <c r="E799" s="149" t="s">
        <v>1</v>
      </c>
      <c r="F799" s="150" t="s">
        <v>1103</v>
      </c>
      <c r="H799" s="149" t="s">
        <v>1</v>
      </c>
      <c r="L799" s="147"/>
      <c r="M799" s="151"/>
      <c r="T799" s="152"/>
      <c r="AT799" s="149" t="s">
        <v>144</v>
      </c>
      <c r="AU799" s="149" t="s">
        <v>84</v>
      </c>
      <c r="AV799" s="12" t="s">
        <v>82</v>
      </c>
      <c r="AW799" s="12" t="s">
        <v>32</v>
      </c>
      <c r="AX799" s="12" t="s">
        <v>74</v>
      </c>
      <c r="AY799" s="149" t="s">
        <v>136</v>
      </c>
    </row>
    <row r="800" spans="2:65" s="13" customFormat="1">
      <c r="B800" s="153"/>
      <c r="D800" s="148" t="s">
        <v>144</v>
      </c>
      <c r="E800" s="154" t="s">
        <v>1</v>
      </c>
      <c r="F800" s="155" t="s">
        <v>82</v>
      </c>
      <c r="H800" s="156">
        <v>1</v>
      </c>
      <c r="L800" s="153"/>
      <c r="M800" s="157"/>
      <c r="T800" s="158"/>
      <c r="AT800" s="154" t="s">
        <v>144</v>
      </c>
      <c r="AU800" s="154" t="s">
        <v>84</v>
      </c>
      <c r="AV800" s="13" t="s">
        <v>84</v>
      </c>
      <c r="AW800" s="13" t="s">
        <v>32</v>
      </c>
      <c r="AX800" s="13" t="s">
        <v>74</v>
      </c>
      <c r="AY800" s="154" t="s">
        <v>136</v>
      </c>
    </row>
    <row r="801" spans="2:65" s="14" customFormat="1">
      <c r="B801" s="159"/>
      <c r="D801" s="148" t="s">
        <v>144</v>
      </c>
      <c r="E801" s="160" t="s">
        <v>1</v>
      </c>
      <c r="F801" s="161" t="s">
        <v>146</v>
      </c>
      <c r="H801" s="162">
        <v>1</v>
      </c>
      <c r="L801" s="159"/>
      <c r="M801" s="163"/>
      <c r="T801" s="164"/>
      <c r="AT801" s="160" t="s">
        <v>144</v>
      </c>
      <c r="AU801" s="160" t="s">
        <v>84</v>
      </c>
      <c r="AV801" s="14" t="s">
        <v>142</v>
      </c>
      <c r="AW801" s="14" t="s">
        <v>32</v>
      </c>
      <c r="AX801" s="14" t="s">
        <v>82</v>
      </c>
      <c r="AY801" s="160" t="s">
        <v>136</v>
      </c>
    </row>
    <row r="802" spans="2:65" s="1" customFormat="1" ht="14.4" customHeight="1">
      <c r="B802" s="134"/>
      <c r="C802" s="165" t="s">
        <v>703</v>
      </c>
      <c r="D802" s="165" t="s">
        <v>353</v>
      </c>
      <c r="E802" s="166" t="s">
        <v>956</v>
      </c>
      <c r="F802" s="167" t="s">
        <v>957</v>
      </c>
      <c r="G802" s="168" t="s">
        <v>141</v>
      </c>
      <c r="H802" s="169">
        <v>1</v>
      </c>
      <c r="I802" s="170"/>
      <c r="J802" s="170">
        <f>ROUND(I802*H802,2)</f>
        <v>0</v>
      </c>
      <c r="K802" s="171"/>
      <c r="L802" s="172"/>
      <c r="M802" s="173" t="s">
        <v>1</v>
      </c>
      <c r="N802" s="174" t="s">
        <v>39</v>
      </c>
      <c r="O802" s="143">
        <v>0</v>
      </c>
      <c r="P802" s="143">
        <f>O802*H802</f>
        <v>0</v>
      </c>
      <c r="Q802" s="143">
        <v>1.87</v>
      </c>
      <c r="R802" s="143">
        <f>Q802*H802</f>
        <v>1.87</v>
      </c>
      <c r="S802" s="143">
        <v>0</v>
      </c>
      <c r="T802" s="144">
        <f>S802*H802</f>
        <v>0</v>
      </c>
      <c r="AR802" s="145" t="s">
        <v>170</v>
      </c>
      <c r="AT802" s="145" t="s">
        <v>353</v>
      </c>
      <c r="AU802" s="145" t="s">
        <v>84</v>
      </c>
      <c r="AY802" s="16" t="s">
        <v>136</v>
      </c>
      <c r="BE802" s="146">
        <f>IF(N802="základní",J802,0)</f>
        <v>0</v>
      </c>
      <c r="BF802" s="146">
        <f>IF(N802="snížená",J802,0)</f>
        <v>0</v>
      </c>
      <c r="BG802" s="146">
        <f>IF(N802="zákl. přenesená",J802,0)</f>
        <v>0</v>
      </c>
      <c r="BH802" s="146">
        <f>IF(N802="sníž. přenesená",J802,0)</f>
        <v>0</v>
      </c>
      <c r="BI802" s="146">
        <f>IF(N802="nulová",J802,0)</f>
        <v>0</v>
      </c>
      <c r="BJ802" s="16" t="s">
        <v>82</v>
      </c>
      <c r="BK802" s="146">
        <f>ROUND(I802*H802,2)</f>
        <v>0</v>
      </c>
      <c r="BL802" s="16" t="s">
        <v>142</v>
      </c>
      <c r="BM802" s="145" t="s">
        <v>1412</v>
      </c>
    </row>
    <row r="803" spans="2:65" s="12" customFormat="1">
      <c r="B803" s="147"/>
      <c r="D803" s="148" t="s">
        <v>144</v>
      </c>
      <c r="E803" s="149" t="s">
        <v>1</v>
      </c>
      <c r="F803" s="150" t="s">
        <v>1170</v>
      </c>
      <c r="H803" s="149" t="s">
        <v>1</v>
      </c>
      <c r="L803" s="147"/>
      <c r="M803" s="151"/>
      <c r="T803" s="152"/>
      <c r="AT803" s="149" t="s">
        <v>144</v>
      </c>
      <c r="AU803" s="149" t="s">
        <v>84</v>
      </c>
      <c r="AV803" s="12" t="s">
        <v>82</v>
      </c>
      <c r="AW803" s="12" t="s">
        <v>32</v>
      </c>
      <c r="AX803" s="12" t="s">
        <v>74</v>
      </c>
      <c r="AY803" s="149" t="s">
        <v>136</v>
      </c>
    </row>
    <row r="804" spans="2:65" s="12" customFormat="1">
      <c r="B804" s="147"/>
      <c r="D804" s="148" t="s">
        <v>144</v>
      </c>
      <c r="E804" s="149" t="s">
        <v>1</v>
      </c>
      <c r="F804" s="150" t="s">
        <v>1103</v>
      </c>
      <c r="H804" s="149" t="s">
        <v>1</v>
      </c>
      <c r="L804" s="147"/>
      <c r="M804" s="151"/>
      <c r="T804" s="152"/>
      <c r="AT804" s="149" t="s">
        <v>144</v>
      </c>
      <c r="AU804" s="149" t="s">
        <v>84</v>
      </c>
      <c r="AV804" s="12" t="s">
        <v>82</v>
      </c>
      <c r="AW804" s="12" t="s">
        <v>32</v>
      </c>
      <c r="AX804" s="12" t="s">
        <v>74</v>
      </c>
      <c r="AY804" s="149" t="s">
        <v>136</v>
      </c>
    </row>
    <row r="805" spans="2:65" s="13" customFormat="1">
      <c r="B805" s="153"/>
      <c r="D805" s="148" t="s">
        <v>144</v>
      </c>
      <c r="E805" s="154" t="s">
        <v>1</v>
      </c>
      <c r="F805" s="155" t="s">
        <v>82</v>
      </c>
      <c r="H805" s="156">
        <v>1</v>
      </c>
      <c r="L805" s="153"/>
      <c r="M805" s="157"/>
      <c r="T805" s="158"/>
      <c r="AT805" s="154" t="s">
        <v>144</v>
      </c>
      <c r="AU805" s="154" t="s">
        <v>84</v>
      </c>
      <c r="AV805" s="13" t="s">
        <v>84</v>
      </c>
      <c r="AW805" s="13" t="s">
        <v>32</v>
      </c>
      <c r="AX805" s="13" t="s">
        <v>74</v>
      </c>
      <c r="AY805" s="154" t="s">
        <v>136</v>
      </c>
    </row>
    <row r="806" spans="2:65" s="14" customFormat="1">
      <c r="B806" s="159"/>
      <c r="D806" s="148" t="s">
        <v>144</v>
      </c>
      <c r="E806" s="160" t="s">
        <v>1</v>
      </c>
      <c r="F806" s="161" t="s">
        <v>146</v>
      </c>
      <c r="H806" s="162">
        <v>1</v>
      </c>
      <c r="L806" s="159"/>
      <c r="M806" s="163"/>
      <c r="T806" s="164"/>
      <c r="AT806" s="160" t="s">
        <v>144</v>
      </c>
      <c r="AU806" s="160" t="s">
        <v>84</v>
      </c>
      <c r="AV806" s="14" t="s">
        <v>142</v>
      </c>
      <c r="AW806" s="14" t="s">
        <v>32</v>
      </c>
      <c r="AX806" s="14" t="s">
        <v>82</v>
      </c>
      <c r="AY806" s="160" t="s">
        <v>136</v>
      </c>
    </row>
    <row r="807" spans="2:65" s="1" customFormat="1" ht="14.4" customHeight="1">
      <c r="B807" s="134"/>
      <c r="C807" s="135" t="s">
        <v>707</v>
      </c>
      <c r="D807" s="135" t="s">
        <v>138</v>
      </c>
      <c r="E807" s="136" t="s">
        <v>964</v>
      </c>
      <c r="F807" s="137" t="s">
        <v>965</v>
      </c>
      <c r="G807" s="138" t="s">
        <v>141</v>
      </c>
      <c r="H807" s="139">
        <v>1</v>
      </c>
      <c r="I807" s="140"/>
      <c r="J807" s="140">
        <f>ROUND(I807*H807,2)</f>
        <v>0</v>
      </c>
      <c r="K807" s="141"/>
      <c r="L807" s="28"/>
      <c r="M807" s="142" t="s">
        <v>1</v>
      </c>
      <c r="N807" s="111" t="s">
        <v>39</v>
      </c>
      <c r="O807" s="143">
        <v>0.81699999999999995</v>
      </c>
      <c r="P807" s="143">
        <f>O807*H807</f>
        <v>0.81699999999999995</v>
      </c>
      <c r="Q807" s="143">
        <v>3.9269999999999999E-2</v>
      </c>
      <c r="R807" s="143">
        <f>Q807*H807</f>
        <v>3.9269999999999999E-2</v>
      </c>
      <c r="S807" s="143">
        <v>0</v>
      </c>
      <c r="T807" s="144">
        <f>S807*H807</f>
        <v>0</v>
      </c>
      <c r="AR807" s="145" t="s">
        <v>142</v>
      </c>
      <c r="AT807" s="145" t="s">
        <v>138</v>
      </c>
      <c r="AU807" s="145" t="s">
        <v>84</v>
      </c>
      <c r="AY807" s="16" t="s">
        <v>136</v>
      </c>
      <c r="BE807" s="146">
        <f>IF(N807="základní",J807,0)</f>
        <v>0</v>
      </c>
      <c r="BF807" s="146">
        <f>IF(N807="snížená",J807,0)</f>
        <v>0</v>
      </c>
      <c r="BG807" s="146">
        <f>IF(N807="zákl. přenesená",J807,0)</f>
        <v>0</v>
      </c>
      <c r="BH807" s="146">
        <f>IF(N807="sníž. přenesená",J807,0)</f>
        <v>0</v>
      </c>
      <c r="BI807" s="146">
        <f>IF(N807="nulová",J807,0)</f>
        <v>0</v>
      </c>
      <c r="BJ807" s="16" t="s">
        <v>82</v>
      </c>
      <c r="BK807" s="146">
        <f>ROUND(I807*H807,2)</f>
        <v>0</v>
      </c>
      <c r="BL807" s="16" t="s">
        <v>142</v>
      </c>
      <c r="BM807" s="145" t="s">
        <v>1413</v>
      </c>
    </row>
    <row r="808" spans="2:65" s="12" customFormat="1">
      <c r="B808" s="147"/>
      <c r="D808" s="148" t="s">
        <v>144</v>
      </c>
      <c r="E808" s="149" t="s">
        <v>1</v>
      </c>
      <c r="F808" s="150" t="s">
        <v>1170</v>
      </c>
      <c r="H808" s="149" t="s">
        <v>1</v>
      </c>
      <c r="L808" s="147"/>
      <c r="M808" s="151"/>
      <c r="T808" s="152"/>
      <c r="AT808" s="149" t="s">
        <v>144</v>
      </c>
      <c r="AU808" s="149" t="s">
        <v>84</v>
      </c>
      <c r="AV808" s="12" t="s">
        <v>82</v>
      </c>
      <c r="AW808" s="12" t="s">
        <v>32</v>
      </c>
      <c r="AX808" s="12" t="s">
        <v>74</v>
      </c>
      <c r="AY808" s="149" t="s">
        <v>136</v>
      </c>
    </row>
    <row r="809" spans="2:65" s="12" customFormat="1">
      <c r="B809" s="147"/>
      <c r="D809" s="148" t="s">
        <v>144</v>
      </c>
      <c r="E809" s="149" t="s">
        <v>1</v>
      </c>
      <c r="F809" s="150" t="s">
        <v>1103</v>
      </c>
      <c r="H809" s="149" t="s">
        <v>1</v>
      </c>
      <c r="L809" s="147"/>
      <c r="M809" s="151"/>
      <c r="T809" s="152"/>
      <c r="AT809" s="149" t="s">
        <v>144</v>
      </c>
      <c r="AU809" s="149" t="s">
        <v>84</v>
      </c>
      <c r="AV809" s="12" t="s">
        <v>82</v>
      </c>
      <c r="AW809" s="12" t="s">
        <v>32</v>
      </c>
      <c r="AX809" s="12" t="s">
        <v>74</v>
      </c>
      <c r="AY809" s="149" t="s">
        <v>136</v>
      </c>
    </row>
    <row r="810" spans="2:65" s="13" customFormat="1">
      <c r="B810" s="153"/>
      <c r="D810" s="148" t="s">
        <v>144</v>
      </c>
      <c r="E810" s="154" t="s">
        <v>1</v>
      </c>
      <c r="F810" s="155" t="s">
        <v>82</v>
      </c>
      <c r="H810" s="156">
        <v>1</v>
      </c>
      <c r="L810" s="153"/>
      <c r="M810" s="157"/>
      <c r="T810" s="158"/>
      <c r="AT810" s="154" t="s">
        <v>144</v>
      </c>
      <c r="AU810" s="154" t="s">
        <v>84</v>
      </c>
      <c r="AV810" s="13" t="s">
        <v>84</v>
      </c>
      <c r="AW810" s="13" t="s">
        <v>32</v>
      </c>
      <c r="AX810" s="13" t="s">
        <v>74</v>
      </c>
      <c r="AY810" s="154" t="s">
        <v>136</v>
      </c>
    </row>
    <row r="811" spans="2:65" s="14" customFormat="1">
      <c r="B811" s="159"/>
      <c r="D811" s="148" t="s">
        <v>144</v>
      </c>
      <c r="E811" s="160" t="s">
        <v>1</v>
      </c>
      <c r="F811" s="161" t="s">
        <v>146</v>
      </c>
      <c r="H811" s="162">
        <v>1</v>
      </c>
      <c r="L811" s="159"/>
      <c r="M811" s="163"/>
      <c r="T811" s="164"/>
      <c r="AT811" s="160" t="s">
        <v>144</v>
      </c>
      <c r="AU811" s="160" t="s">
        <v>84</v>
      </c>
      <c r="AV811" s="14" t="s">
        <v>142</v>
      </c>
      <c r="AW811" s="14" t="s">
        <v>32</v>
      </c>
      <c r="AX811" s="14" t="s">
        <v>82</v>
      </c>
      <c r="AY811" s="160" t="s">
        <v>136</v>
      </c>
    </row>
    <row r="812" spans="2:65" s="1" customFormat="1" ht="14.4" customHeight="1">
      <c r="B812" s="134"/>
      <c r="C812" s="165" t="s">
        <v>715</v>
      </c>
      <c r="D812" s="165" t="s">
        <v>353</v>
      </c>
      <c r="E812" s="166" t="s">
        <v>1414</v>
      </c>
      <c r="F812" s="167" t="s">
        <v>1415</v>
      </c>
      <c r="G812" s="168" t="s">
        <v>141</v>
      </c>
      <c r="H812" s="169">
        <v>1</v>
      </c>
      <c r="I812" s="170"/>
      <c r="J812" s="170">
        <f>ROUND(I812*H812,2)</f>
        <v>0</v>
      </c>
      <c r="K812" s="171"/>
      <c r="L812" s="172"/>
      <c r="M812" s="173" t="s">
        <v>1</v>
      </c>
      <c r="N812" s="174" t="s">
        <v>39</v>
      </c>
      <c r="O812" s="143">
        <v>0</v>
      </c>
      <c r="P812" s="143">
        <f>O812*H812</f>
        <v>0</v>
      </c>
      <c r="Q812" s="143">
        <v>0.44900000000000001</v>
      </c>
      <c r="R812" s="143">
        <f>Q812*H812</f>
        <v>0.44900000000000001</v>
      </c>
      <c r="S812" s="143">
        <v>0</v>
      </c>
      <c r="T812" s="144">
        <f>S812*H812</f>
        <v>0</v>
      </c>
      <c r="AR812" s="145" t="s">
        <v>170</v>
      </c>
      <c r="AT812" s="145" t="s">
        <v>353</v>
      </c>
      <c r="AU812" s="145" t="s">
        <v>84</v>
      </c>
      <c r="AY812" s="16" t="s">
        <v>136</v>
      </c>
      <c r="BE812" s="146">
        <f>IF(N812="základní",J812,0)</f>
        <v>0</v>
      </c>
      <c r="BF812" s="146">
        <f>IF(N812="snížená",J812,0)</f>
        <v>0</v>
      </c>
      <c r="BG812" s="146">
        <f>IF(N812="zákl. přenesená",J812,0)</f>
        <v>0</v>
      </c>
      <c r="BH812" s="146">
        <f>IF(N812="sníž. přenesená",J812,0)</f>
        <v>0</v>
      </c>
      <c r="BI812" s="146">
        <f>IF(N812="nulová",J812,0)</f>
        <v>0</v>
      </c>
      <c r="BJ812" s="16" t="s">
        <v>82</v>
      </c>
      <c r="BK812" s="146">
        <f>ROUND(I812*H812,2)</f>
        <v>0</v>
      </c>
      <c r="BL812" s="16" t="s">
        <v>142</v>
      </c>
      <c r="BM812" s="145" t="s">
        <v>1416</v>
      </c>
    </row>
    <row r="813" spans="2:65" s="12" customFormat="1">
      <c r="B813" s="147"/>
      <c r="D813" s="148" t="s">
        <v>144</v>
      </c>
      <c r="E813" s="149" t="s">
        <v>1</v>
      </c>
      <c r="F813" s="150" t="s">
        <v>1170</v>
      </c>
      <c r="H813" s="149" t="s">
        <v>1</v>
      </c>
      <c r="L813" s="147"/>
      <c r="M813" s="151"/>
      <c r="T813" s="152"/>
      <c r="AT813" s="149" t="s">
        <v>144</v>
      </c>
      <c r="AU813" s="149" t="s">
        <v>84</v>
      </c>
      <c r="AV813" s="12" t="s">
        <v>82</v>
      </c>
      <c r="AW813" s="12" t="s">
        <v>32</v>
      </c>
      <c r="AX813" s="12" t="s">
        <v>74</v>
      </c>
      <c r="AY813" s="149" t="s">
        <v>136</v>
      </c>
    </row>
    <row r="814" spans="2:65" s="12" customFormat="1">
      <c r="B814" s="147"/>
      <c r="D814" s="148" t="s">
        <v>144</v>
      </c>
      <c r="E814" s="149" t="s">
        <v>1</v>
      </c>
      <c r="F814" s="150" t="s">
        <v>1103</v>
      </c>
      <c r="H814" s="149" t="s">
        <v>1</v>
      </c>
      <c r="L814" s="147"/>
      <c r="M814" s="151"/>
      <c r="T814" s="152"/>
      <c r="AT814" s="149" t="s">
        <v>144</v>
      </c>
      <c r="AU814" s="149" t="s">
        <v>84</v>
      </c>
      <c r="AV814" s="12" t="s">
        <v>82</v>
      </c>
      <c r="AW814" s="12" t="s">
        <v>32</v>
      </c>
      <c r="AX814" s="12" t="s">
        <v>74</v>
      </c>
      <c r="AY814" s="149" t="s">
        <v>136</v>
      </c>
    </row>
    <row r="815" spans="2:65" s="13" customFormat="1">
      <c r="B815" s="153"/>
      <c r="D815" s="148" t="s">
        <v>144</v>
      </c>
      <c r="E815" s="154" t="s">
        <v>1</v>
      </c>
      <c r="F815" s="155" t="s">
        <v>82</v>
      </c>
      <c r="H815" s="156">
        <v>1</v>
      </c>
      <c r="L815" s="153"/>
      <c r="M815" s="157"/>
      <c r="T815" s="158"/>
      <c r="AT815" s="154" t="s">
        <v>144</v>
      </c>
      <c r="AU815" s="154" t="s">
        <v>84</v>
      </c>
      <c r="AV815" s="13" t="s">
        <v>84</v>
      </c>
      <c r="AW815" s="13" t="s">
        <v>32</v>
      </c>
      <c r="AX815" s="13" t="s">
        <v>74</v>
      </c>
      <c r="AY815" s="154" t="s">
        <v>136</v>
      </c>
    </row>
    <row r="816" spans="2:65" s="14" customFormat="1">
      <c r="B816" s="159"/>
      <c r="D816" s="148" t="s">
        <v>144</v>
      </c>
      <c r="E816" s="160" t="s">
        <v>1</v>
      </c>
      <c r="F816" s="161" t="s">
        <v>146</v>
      </c>
      <c r="H816" s="162">
        <v>1</v>
      </c>
      <c r="L816" s="159"/>
      <c r="M816" s="163"/>
      <c r="T816" s="164"/>
      <c r="AT816" s="160" t="s">
        <v>144</v>
      </c>
      <c r="AU816" s="160" t="s">
        <v>84</v>
      </c>
      <c r="AV816" s="14" t="s">
        <v>142</v>
      </c>
      <c r="AW816" s="14" t="s">
        <v>32</v>
      </c>
      <c r="AX816" s="14" t="s">
        <v>82</v>
      </c>
      <c r="AY816" s="160" t="s">
        <v>136</v>
      </c>
    </row>
    <row r="817" spans="2:65" s="1" customFormat="1" ht="19.75" customHeight="1">
      <c r="B817" s="134"/>
      <c r="C817" s="135" t="s">
        <v>719</v>
      </c>
      <c r="D817" s="135" t="s">
        <v>138</v>
      </c>
      <c r="E817" s="136" t="s">
        <v>1417</v>
      </c>
      <c r="F817" s="137" t="s">
        <v>1418</v>
      </c>
      <c r="G817" s="138" t="s">
        <v>141</v>
      </c>
      <c r="H817" s="139">
        <v>1</v>
      </c>
      <c r="I817" s="140"/>
      <c r="J817" s="140">
        <f>ROUND(I817*H817,2)</f>
        <v>0</v>
      </c>
      <c r="K817" s="141"/>
      <c r="L817" s="28"/>
      <c r="M817" s="142" t="s">
        <v>1</v>
      </c>
      <c r="N817" s="111" t="s">
        <v>39</v>
      </c>
      <c r="O817" s="143">
        <v>1.3140000000000001</v>
      </c>
      <c r="P817" s="143">
        <f>O817*H817</f>
        <v>1.3140000000000001</v>
      </c>
      <c r="Q817" s="143">
        <v>0.09</v>
      </c>
      <c r="R817" s="143">
        <f>Q817*H817</f>
        <v>0.09</v>
      </c>
      <c r="S817" s="143">
        <v>0</v>
      </c>
      <c r="T817" s="144">
        <f>S817*H817</f>
        <v>0</v>
      </c>
      <c r="AR817" s="145" t="s">
        <v>142</v>
      </c>
      <c r="AT817" s="145" t="s">
        <v>138</v>
      </c>
      <c r="AU817" s="145" t="s">
        <v>84</v>
      </c>
      <c r="AY817" s="16" t="s">
        <v>136</v>
      </c>
      <c r="BE817" s="146">
        <f>IF(N817="základní",J817,0)</f>
        <v>0</v>
      </c>
      <c r="BF817" s="146">
        <f>IF(N817="snížená",J817,0)</f>
        <v>0</v>
      </c>
      <c r="BG817" s="146">
        <f>IF(N817="zákl. přenesená",J817,0)</f>
        <v>0</v>
      </c>
      <c r="BH817" s="146">
        <f>IF(N817="sníž. přenesená",J817,0)</f>
        <v>0</v>
      </c>
      <c r="BI817" s="146">
        <f>IF(N817="nulová",J817,0)</f>
        <v>0</v>
      </c>
      <c r="BJ817" s="16" t="s">
        <v>82</v>
      </c>
      <c r="BK817" s="146">
        <f>ROUND(I817*H817,2)</f>
        <v>0</v>
      </c>
      <c r="BL817" s="16" t="s">
        <v>142</v>
      </c>
      <c r="BM817" s="145" t="s">
        <v>1419</v>
      </c>
    </row>
    <row r="818" spans="2:65" s="12" customFormat="1">
      <c r="B818" s="147"/>
      <c r="D818" s="148" t="s">
        <v>144</v>
      </c>
      <c r="E818" s="149" t="s">
        <v>1</v>
      </c>
      <c r="F818" s="150" t="s">
        <v>1170</v>
      </c>
      <c r="H818" s="149" t="s">
        <v>1</v>
      </c>
      <c r="L818" s="147"/>
      <c r="M818" s="151"/>
      <c r="T818" s="152"/>
      <c r="AT818" s="149" t="s">
        <v>144</v>
      </c>
      <c r="AU818" s="149" t="s">
        <v>84</v>
      </c>
      <c r="AV818" s="12" t="s">
        <v>82</v>
      </c>
      <c r="AW818" s="12" t="s">
        <v>32</v>
      </c>
      <c r="AX818" s="12" t="s">
        <v>74</v>
      </c>
      <c r="AY818" s="149" t="s">
        <v>136</v>
      </c>
    </row>
    <row r="819" spans="2:65" s="12" customFormat="1">
      <c r="B819" s="147"/>
      <c r="D819" s="148" t="s">
        <v>144</v>
      </c>
      <c r="E819" s="149" t="s">
        <v>1</v>
      </c>
      <c r="F819" s="150" t="s">
        <v>1103</v>
      </c>
      <c r="H819" s="149" t="s">
        <v>1</v>
      </c>
      <c r="L819" s="147"/>
      <c r="M819" s="151"/>
      <c r="T819" s="152"/>
      <c r="AT819" s="149" t="s">
        <v>144</v>
      </c>
      <c r="AU819" s="149" t="s">
        <v>84</v>
      </c>
      <c r="AV819" s="12" t="s">
        <v>82</v>
      </c>
      <c r="AW819" s="12" t="s">
        <v>32</v>
      </c>
      <c r="AX819" s="12" t="s">
        <v>74</v>
      </c>
      <c r="AY819" s="149" t="s">
        <v>136</v>
      </c>
    </row>
    <row r="820" spans="2:65" s="13" customFormat="1">
      <c r="B820" s="153"/>
      <c r="D820" s="148" t="s">
        <v>144</v>
      </c>
      <c r="E820" s="154" t="s">
        <v>1</v>
      </c>
      <c r="F820" s="155" t="s">
        <v>82</v>
      </c>
      <c r="H820" s="156">
        <v>1</v>
      </c>
      <c r="L820" s="153"/>
      <c r="M820" s="157"/>
      <c r="T820" s="158"/>
      <c r="AT820" s="154" t="s">
        <v>144</v>
      </c>
      <c r="AU820" s="154" t="s">
        <v>84</v>
      </c>
      <c r="AV820" s="13" t="s">
        <v>84</v>
      </c>
      <c r="AW820" s="13" t="s">
        <v>32</v>
      </c>
      <c r="AX820" s="13" t="s">
        <v>74</v>
      </c>
      <c r="AY820" s="154" t="s">
        <v>136</v>
      </c>
    </row>
    <row r="821" spans="2:65" s="14" customFormat="1">
      <c r="B821" s="159"/>
      <c r="D821" s="148" t="s">
        <v>144</v>
      </c>
      <c r="E821" s="160" t="s">
        <v>1</v>
      </c>
      <c r="F821" s="161" t="s">
        <v>146</v>
      </c>
      <c r="H821" s="162">
        <v>1</v>
      </c>
      <c r="L821" s="159"/>
      <c r="M821" s="163"/>
      <c r="T821" s="164"/>
      <c r="AT821" s="160" t="s">
        <v>144</v>
      </c>
      <c r="AU821" s="160" t="s">
        <v>84</v>
      </c>
      <c r="AV821" s="14" t="s">
        <v>142</v>
      </c>
      <c r="AW821" s="14" t="s">
        <v>32</v>
      </c>
      <c r="AX821" s="14" t="s">
        <v>82</v>
      </c>
      <c r="AY821" s="160" t="s">
        <v>136</v>
      </c>
    </row>
    <row r="822" spans="2:65" s="1" customFormat="1" ht="14.4" customHeight="1">
      <c r="B822" s="134"/>
      <c r="C822" s="165" t="s">
        <v>725</v>
      </c>
      <c r="D822" s="165" t="s">
        <v>353</v>
      </c>
      <c r="E822" s="166" t="s">
        <v>1420</v>
      </c>
      <c r="F822" s="167" t="s">
        <v>1421</v>
      </c>
      <c r="G822" s="168" t="s">
        <v>141</v>
      </c>
      <c r="H822" s="169">
        <v>1</v>
      </c>
      <c r="I822" s="170"/>
      <c r="J822" s="170">
        <f>ROUND(I822*H822,2)</f>
        <v>0</v>
      </c>
      <c r="K822" s="171"/>
      <c r="L822" s="172"/>
      <c r="M822" s="173" t="s">
        <v>1</v>
      </c>
      <c r="N822" s="174" t="s">
        <v>39</v>
      </c>
      <c r="O822" s="143">
        <v>0</v>
      </c>
      <c r="P822" s="143">
        <f>O822*H822</f>
        <v>0</v>
      </c>
      <c r="Q822" s="143">
        <v>0.06</v>
      </c>
      <c r="R822" s="143">
        <f>Q822*H822</f>
        <v>0.06</v>
      </c>
      <c r="S822" s="143">
        <v>0</v>
      </c>
      <c r="T822" s="144">
        <f>S822*H822</f>
        <v>0</v>
      </c>
      <c r="AR822" s="145" t="s">
        <v>170</v>
      </c>
      <c r="AT822" s="145" t="s">
        <v>353</v>
      </c>
      <c r="AU822" s="145" t="s">
        <v>84</v>
      </c>
      <c r="AY822" s="16" t="s">
        <v>136</v>
      </c>
      <c r="BE822" s="146">
        <f>IF(N822="základní",J822,0)</f>
        <v>0</v>
      </c>
      <c r="BF822" s="146">
        <f>IF(N822="snížená",J822,0)</f>
        <v>0</v>
      </c>
      <c r="BG822" s="146">
        <f>IF(N822="zákl. přenesená",J822,0)</f>
        <v>0</v>
      </c>
      <c r="BH822" s="146">
        <f>IF(N822="sníž. přenesená",J822,0)</f>
        <v>0</v>
      </c>
      <c r="BI822" s="146">
        <f>IF(N822="nulová",J822,0)</f>
        <v>0</v>
      </c>
      <c r="BJ822" s="16" t="s">
        <v>82</v>
      </c>
      <c r="BK822" s="146">
        <f>ROUND(I822*H822,2)</f>
        <v>0</v>
      </c>
      <c r="BL822" s="16" t="s">
        <v>142</v>
      </c>
      <c r="BM822" s="145" t="s">
        <v>1422</v>
      </c>
    </row>
    <row r="823" spans="2:65" s="12" customFormat="1">
      <c r="B823" s="147"/>
      <c r="D823" s="148" t="s">
        <v>144</v>
      </c>
      <c r="E823" s="149" t="s">
        <v>1</v>
      </c>
      <c r="F823" s="150" t="s">
        <v>1170</v>
      </c>
      <c r="H823" s="149" t="s">
        <v>1</v>
      </c>
      <c r="L823" s="147"/>
      <c r="M823" s="151"/>
      <c r="T823" s="152"/>
      <c r="AT823" s="149" t="s">
        <v>144</v>
      </c>
      <c r="AU823" s="149" t="s">
        <v>84</v>
      </c>
      <c r="AV823" s="12" t="s">
        <v>82</v>
      </c>
      <c r="AW823" s="12" t="s">
        <v>32</v>
      </c>
      <c r="AX823" s="12" t="s">
        <v>74</v>
      </c>
      <c r="AY823" s="149" t="s">
        <v>136</v>
      </c>
    </row>
    <row r="824" spans="2:65" s="12" customFormat="1">
      <c r="B824" s="147"/>
      <c r="D824" s="148" t="s">
        <v>144</v>
      </c>
      <c r="E824" s="149" t="s">
        <v>1</v>
      </c>
      <c r="F824" s="150" t="s">
        <v>1103</v>
      </c>
      <c r="H824" s="149" t="s">
        <v>1</v>
      </c>
      <c r="L824" s="147"/>
      <c r="M824" s="151"/>
      <c r="T824" s="152"/>
      <c r="AT824" s="149" t="s">
        <v>144</v>
      </c>
      <c r="AU824" s="149" t="s">
        <v>84</v>
      </c>
      <c r="AV824" s="12" t="s">
        <v>82</v>
      </c>
      <c r="AW824" s="12" t="s">
        <v>32</v>
      </c>
      <c r="AX824" s="12" t="s">
        <v>74</v>
      </c>
      <c r="AY824" s="149" t="s">
        <v>136</v>
      </c>
    </row>
    <row r="825" spans="2:65" s="13" customFormat="1">
      <c r="B825" s="153"/>
      <c r="D825" s="148" t="s">
        <v>144</v>
      </c>
      <c r="E825" s="154" t="s">
        <v>1</v>
      </c>
      <c r="F825" s="155" t="s">
        <v>82</v>
      </c>
      <c r="H825" s="156">
        <v>1</v>
      </c>
      <c r="L825" s="153"/>
      <c r="M825" s="157"/>
      <c r="T825" s="158"/>
      <c r="AT825" s="154" t="s">
        <v>144</v>
      </c>
      <c r="AU825" s="154" t="s">
        <v>84</v>
      </c>
      <c r="AV825" s="13" t="s">
        <v>84</v>
      </c>
      <c r="AW825" s="13" t="s">
        <v>32</v>
      </c>
      <c r="AX825" s="13" t="s">
        <v>74</v>
      </c>
      <c r="AY825" s="154" t="s">
        <v>136</v>
      </c>
    </row>
    <row r="826" spans="2:65" s="14" customFormat="1">
      <c r="B826" s="159"/>
      <c r="D826" s="148" t="s">
        <v>144</v>
      </c>
      <c r="E826" s="160" t="s">
        <v>1</v>
      </c>
      <c r="F826" s="161" t="s">
        <v>146</v>
      </c>
      <c r="H826" s="162">
        <v>1</v>
      </c>
      <c r="L826" s="159"/>
      <c r="M826" s="163"/>
      <c r="T826" s="164"/>
      <c r="AT826" s="160" t="s">
        <v>144</v>
      </c>
      <c r="AU826" s="160" t="s">
        <v>84</v>
      </c>
      <c r="AV826" s="14" t="s">
        <v>142</v>
      </c>
      <c r="AW826" s="14" t="s">
        <v>32</v>
      </c>
      <c r="AX826" s="14" t="s">
        <v>82</v>
      </c>
      <c r="AY826" s="160" t="s">
        <v>136</v>
      </c>
    </row>
    <row r="827" spans="2:65" s="1" customFormat="1" ht="19.75" customHeight="1">
      <c r="B827" s="134"/>
      <c r="C827" s="135" t="s">
        <v>730</v>
      </c>
      <c r="D827" s="135" t="s">
        <v>138</v>
      </c>
      <c r="E827" s="136" t="s">
        <v>972</v>
      </c>
      <c r="F827" s="137" t="s">
        <v>973</v>
      </c>
      <c r="G827" s="138" t="s">
        <v>141</v>
      </c>
      <c r="H827" s="139">
        <v>1</v>
      </c>
      <c r="I827" s="140"/>
      <c r="J827" s="140">
        <f>ROUND(I827*H827,2)</f>
        <v>0</v>
      </c>
      <c r="K827" s="141"/>
      <c r="L827" s="28"/>
      <c r="M827" s="142" t="s">
        <v>1</v>
      </c>
      <c r="N827" s="111" t="s">
        <v>39</v>
      </c>
      <c r="O827" s="143">
        <v>1.694</v>
      </c>
      <c r="P827" s="143">
        <f>O827*H827</f>
        <v>1.694</v>
      </c>
      <c r="Q827" s="143">
        <v>0.09</v>
      </c>
      <c r="R827" s="143">
        <f>Q827*H827</f>
        <v>0.09</v>
      </c>
      <c r="S827" s="143">
        <v>0</v>
      </c>
      <c r="T827" s="144">
        <f>S827*H827</f>
        <v>0</v>
      </c>
      <c r="AR827" s="145" t="s">
        <v>142</v>
      </c>
      <c r="AT827" s="145" t="s">
        <v>138</v>
      </c>
      <c r="AU827" s="145" t="s">
        <v>84</v>
      </c>
      <c r="AY827" s="16" t="s">
        <v>136</v>
      </c>
      <c r="BE827" s="146">
        <f>IF(N827="základní",J827,0)</f>
        <v>0</v>
      </c>
      <c r="BF827" s="146">
        <f>IF(N827="snížená",J827,0)</f>
        <v>0</v>
      </c>
      <c r="BG827" s="146">
        <f>IF(N827="zákl. přenesená",J827,0)</f>
        <v>0</v>
      </c>
      <c r="BH827" s="146">
        <f>IF(N827="sníž. přenesená",J827,0)</f>
        <v>0</v>
      </c>
      <c r="BI827" s="146">
        <f>IF(N827="nulová",J827,0)</f>
        <v>0</v>
      </c>
      <c r="BJ827" s="16" t="s">
        <v>82</v>
      </c>
      <c r="BK827" s="146">
        <f>ROUND(I827*H827,2)</f>
        <v>0</v>
      </c>
      <c r="BL827" s="16" t="s">
        <v>142</v>
      </c>
      <c r="BM827" s="145" t="s">
        <v>1423</v>
      </c>
    </row>
    <row r="828" spans="2:65" s="12" customFormat="1">
      <c r="B828" s="147"/>
      <c r="D828" s="148" t="s">
        <v>144</v>
      </c>
      <c r="E828" s="149" t="s">
        <v>1</v>
      </c>
      <c r="F828" s="150" t="s">
        <v>1241</v>
      </c>
      <c r="H828" s="149" t="s">
        <v>1</v>
      </c>
      <c r="L828" s="147"/>
      <c r="M828" s="151"/>
      <c r="T828" s="152"/>
      <c r="AT828" s="149" t="s">
        <v>144</v>
      </c>
      <c r="AU828" s="149" t="s">
        <v>84</v>
      </c>
      <c r="AV828" s="12" t="s">
        <v>82</v>
      </c>
      <c r="AW828" s="12" t="s">
        <v>32</v>
      </c>
      <c r="AX828" s="12" t="s">
        <v>74</v>
      </c>
      <c r="AY828" s="149" t="s">
        <v>136</v>
      </c>
    </row>
    <row r="829" spans="2:65" s="13" customFormat="1">
      <c r="B829" s="153"/>
      <c r="D829" s="148" t="s">
        <v>144</v>
      </c>
      <c r="E829" s="154" t="s">
        <v>1</v>
      </c>
      <c r="F829" s="155" t="s">
        <v>82</v>
      </c>
      <c r="H829" s="156">
        <v>1</v>
      </c>
      <c r="L829" s="153"/>
      <c r="M829" s="157"/>
      <c r="T829" s="158"/>
      <c r="AT829" s="154" t="s">
        <v>144</v>
      </c>
      <c r="AU829" s="154" t="s">
        <v>84</v>
      </c>
      <c r="AV829" s="13" t="s">
        <v>84</v>
      </c>
      <c r="AW829" s="13" t="s">
        <v>32</v>
      </c>
      <c r="AX829" s="13" t="s">
        <v>74</v>
      </c>
      <c r="AY829" s="154" t="s">
        <v>136</v>
      </c>
    </row>
    <row r="830" spans="2:65" s="14" customFormat="1">
      <c r="B830" s="159"/>
      <c r="D830" s="148" t="s">
        <v>144</v>
      </c>
      <c r="E830" s="160" t="s">
        <v>1</v>
      </c>
      <c r="F830" s="161" t="s">
        <v>146</v>
      </c>
      <c r="H830" s="162">
        <v>1</v>
      </c>
      <c r="L830" s="159"/>
      <c r="M830" s="163"/>
      <c r="T830" s="164"/>
      <c r="AT830" s="160" t="s">
        <v>144</v>
      </c>
      <c r="AU830" s="160" t="s">
        <v>84</v>
      </c>
      <c r="AV830" s="14" t="s">
        <v>142</v>
      </c>
      <c r="AW830" s="14" t="s">
        <v>32</v>
      </c>
      <c r="AX830" s="14" t="s">
        <v>82</v>
      </c>
      <c r="AY830" s="160" t="s">
        <v>136</v>
      </c>
    </row>
    <row r="831" spans="2:65" s="1" customFormat="1" ht="14.4" customHeight="1">
      <c r="B831" s="134"/>
      <c r="C831" s="165" t="s">
        <v>734</v>
      </c>
      <c r="D831" s="165" t="s">
        <v>353</v>
      </c>
      <c r="E831" s="166" t="s">
        <v>1424</v>
      </c>
      <c r="F831" s="167" t="s">
        <v>1425</v>
      </c>
      <c r="G831" s="168" t="s">
        <v>141</v>
      </c>
      <c r="H831" s="169">
        <v>1</v>
      </c>
      <c r="I831" s="170"/>
      <c r="J831" s="170">
        <f>ROUND(I831*H831,2)</f>
        <v>0</v>
      </c>
      <c r="K831" s="171"/>
      <c r="L831" s="172"/>
      <c r="M831" s="173" t="s">
        <v>1</v>
      </c>
      <c r="N831" s="174" t="s">
        <v>39</v>
      </c>
      <c r="O831" s="143">
        <v>0</v>
      </c>
      <c r="P831" s="143">
        <f>O831*H831</f>
        <v>0</v>
      </c>
      <c r="Q831" s="143">
        <v>0</v>
      </c>
      <c r="R831" s="143">
        <f>Q831*H831</f>
        <v>0</v>
      </c>
      <c r="S831" s="143">
        <v>0</v>
      </c>
      <c r="T831" s="144">
        <f>S831*H831</f>
        <v>0</v>
      </c>
      <c r="AR831" s="145" t="s">
        <v>170</v>
      </c>
      <c r="AT831" s="145" t="s">
        <v>353</v>
      </c>
      <c r="AU831" s="145" t="s">
        <v>84</v>
      </c>
      <c r="AY831" s="16" t="s">
        <v>136</v>
      </c>
      <c r="BE831" s="146">
        <f>IF(N831="základní",J831,0)</f>
        <v>0</v>
      </c>
      <c r="BF831" s="146">
        <f>IF(N831="snížená",J831,0)</f>
        <v>0</v>
      </c>
      <c r="BG831" s="146">
        <f>IF(N831="zákl. přenesená",J831,0)</f>
        <v>0</v>
      </c>
      <c r="BH831" s="146">
        <f>IF(N831="sníž. přenesená",J831,0)</f>
        <v>0</v>
      </c>
      <c r="BI831" s="146">
        <f>IF(N831="nulová",J831,0)</f>
        <v>0</v>
      </c>
      <c r="BJ831" s="16" t="s">
        <v>82</v>
      </c>
      <c r="BK831" s="146">
        <f>ROUND(I831*H831,2)</f>
        <v>0</v>
      </c>
      <c r="BL831" s="16" t="s">
        <v>142</v>
      </c>
      <c r="BM831" s="145" t="s">
        <v>1426</v>
      </c>
    </row>
    <row r="832" spans="2:65" s="12" customFormat="1">
      <c r="B832" s="147"/>
      <c r="D832" s="148" t="s">
        <v>144</v>
      </c>
      <c r="E832" s="149" t="s">
        <v>1</v>
      </c>
      <c r="F832" s="150" t="s">
        <v>1241</v>
      </c>
      <c r="H832" s="149" t="s">
        <v>1</v>
      </c>
      <c r="L832" s="147"/>
      <c r="M832" s="151"/>
      <c r="T832" s="152"/>
      <c r="AT832" s="149" t="s">
        <v>144</v>
      </c>
      <c r="AU832" s="149" t="s">
        <v>84</v>
      </c>
      <c r="AV832" s="12" t="s">
        <v>82</v>
      </c>
      <c r="AW832" s="12" t="s">
        <v>32</v>
      </c>
      <c r="AX832" s="12" t="s">
        <v>74</v>
      </c>
      <c r="AY832" s="149" t="s">
        <v>136</v>
      </c>
    </row>
    <row r="833" spans="2:65" s="13" customFormat="1">
      <c r="B833" s="153"/>
      <c r="D833" s="148" t="s">
        <v>144</v>
      </c>
      <c r="E833" s="154" t="s">
        <v>1</v>
      </c>
      <c r="F833" s="155" t="s">
        <v>82</v>
      </c>
      <c r="H833" s="156">
        <v>1</v>
      </c>
      <c r="L833" s="153"/>
      <c r="M833" s="157"/>
      <c r="T833" s="158"/>
      <c r="AT833" s="154" t="s">
        <v>144</v>
      </c>
      <c r="AU833" s="154" t="s">
        <v>84</v>
      </c>
      <c r="AV833" s="13" t="s">
        <v>84</v>
      </c>
      <c r="AW833" s="13" t="s">
        <v>32</v>
      </c>
      <c r="AX833" s="13" t="s">
        <v>74</v>
      </c>
      <c r="AY833" s="154" t="s">
        <v>136</v>
      </c>
    </row>
    <row r="834" spans="2:65" s="14" customFormat="1">
      <c r="B834" s="159"/>
      <c r="D834" s="148" t="s">
        <v>144</v>
      </c>
      <c r="E834" s="160" t="s">
        <v>1</v>
      </c>
      <c r="F834" s="161" t="s">
        <v>146</v>
      </c>
      <c r="H834" s="162">
        <v>1</v>
      </c>
      <c r="L834" s="159"/>
      <c r="M834" s="163"/>
      <c r="T834" s="164"/>
      <c r="AT834" s="160" t="s">
        <v>144</v>
      </c>
      <c r="AU834" s="160" t="s">
        <v>84</v>
      </c>
      <c r="AV834" s="14" t="s">
        <v>142</v>
      </c>
      <c r="AW834" s="14" t="s">
        <v>32</v>
      </c>
      <c r="AX834" s="14" t="s">
        <v>82</v>
      </c>
      <c r="AY834" s="160" t="s">
        <v>136</v>
      </c>
    </row>
    <row r="835" spans="2:65" s="1" customFormat="1" ht="14.4" customHeight="1">
      <c r="B835" s="134"/>
      <c r="C835" s="135" t="s">
        <v>739</v>
      </c>
      <c r="D835" s="135" t="s">
        <v>138</v>
      </c>
      <c r="E835" s="136" t="s">
        <v>1427</v>
      </c>
      <c r="F835" s="137" t="s">
        <v>1428</v>
      </c>
      <c r="G835" s="138" t="s">
        <v>277</v>
      </c>
      <c r="H835" s="139">
        <v>0.754</v>
      </c>
      <c r="I835" s="140"/>
      <c r="J835" s="140">
        <f>ROUND(I835*H835,2)</f>
        <v>0</v>
      </c>
      <c r="K835" s="141"/>
      <c r="L835" s="28"/>
      <c r="M835" s="142" t="s">
        <v>1</v>
      </c>
      <c r="N835" s="111" t="s">
        <v>39</v>
      </c>
      <c r="O835" s="143">
        <v>1.319</v>
      </c>
      <c r="P835" s="143">
        <f>O835*H835</f>
        <v>0.99452600000000002</v>
      </c>
      <c r="Q835" s="143">
        <v>0</v>
      </c>
      <c r="R835" s="143">
        <f>Q835*H835</f>
        <v>0</v>
      </c>
      <c r="S835" s="143">
        <v>0</v>
      </c>
      <c r="T835" s="144">
        <f>S835*H835</f>
        <v>0</v>
      </c>
      <c r="AR835" s="145" t="s">
        <v>142</v>
      </c>
      <c r="AT835" s="145" t="s">
        <v>138</v>
      </c>
      <c r="AU835" s="145" t="s">
        <v>84</v>
      </c>
      <c r="AY835" s="16" t="s">
        <v>136</v>
      </c>
      <c r="BE835" s="146">
        <f>IF(N835="základní",J835,0)</f>
        <v>0</v>
      </c>
      <c r="BF835" s="146">
        <f>IF(N835="snížená",J835,0)</f>
        <v>0</v>
      </c>
      <c r="BG835" s="146">
        <f>IF(N835="zákl. přenesená",J835,0)</f>
        <v>0</v>
      </c>
      <c r="BH835" s="146">
        <f>IF(N835="sníž. přenesená",J835,0)</f>
        <v>0</v>
      </c>
      <c r="BI835" s="146">
        <f>IF(N835="nulová",J835,0)</f>
        <v>0</v>
      </c>
      <c r="BJ835" s="16" t="s">
        <v>82</v>
      </c>
      <c r="BK835" s="146">
        <f>ROUND(I835*H835,2)</f>
        <v>0</v>
      </c>
      <c r="BL835" s="16" t="s">
        <v>142</v>
      </c>
      <c r="BM835" s="145" t="s">
        <v>1429</v>
      </c>
    </row>
    <row r="836" spans="2:65" s="12" customFormat="1">
      <c r="B836" s="147"/>
      <c r="D836" s="148" t="s">
        <v>144</v>
      </c>
      <c r="E836" s="149" t="s">
        <v>1</v>
      </c>
      <c r="F836" s="150" t="s">
        <v>1241</v>
      </c>
      <c r="H836" s="149" t="s">
        <v>1</v>
      </c>
      <c r="L836" s="147"/>
      <c r="M836" s="151"/>
      <c r="T836" s="152"/>
      <c r="AT836" s="149" t="s">
        <v>144</v>
      </c>
      <c r="AU836" s="149" t="s">
        <v>84</v>
      </c>
      <c r="AV836" s="12" t="s">
        <v>82</v>
      </c>
      <c r="AW836" s="12" t="s">
        <v>32</v>
      </c>
      <c r="AX836" s="12" t="s">
        <v>74</v>
      </c>
      <c r="AY836" s="149" t="s">
        <v>136</v>
      </c>
    </row>
    <row r="837" spans="2:65" s="13" customFormat="1">
      <c r="B837" s="153"/>
      <c r="D837" s="148" t="s">
        <v>144</v>
      </c>
      <c r="E837" s="154" t="s">
        <v>1</v>
      </c>
      <c r="F837" s="155" t="s">
        <v>1430</v>
      </c>
      <c r="H837" s="156">
        <v>0.75360000000000005</v>
      </c>
      <c r="L837" s="153"/>
      <c r="M837" s="157"/>
      <c r="T837" s="158"/>
      <c r="AT837" s="154" t="s">
        <v>144</v>
      </c>
      <c r="AU837" s="154" t="s">
        <v>84</v>
      </c>
      <c r="AV837" s="13" t="s">
        <v>84</v>
      </c>
      <c r="AW837" s="13" t="s">
        <v>32</v>
      </c>
      <c r="AX837" s="13" t="s">
        <v>74</v>
      </c>
      <c r="AY837" s="154" t="s">
        <v>136</v>
      </c>
    </row>
    <row r="838" spans="2:65" s="14" customFormat="1">
      <c r="B838" s="159"/>
      <c r="D838" s="148" t="s">
        <v>144</v>
      </c>
      <c r="E838" s="160" t="s">
        <v>1</v>
      </c>
      <c r="F838" s="161" t="s">
        <v>146</v>
      </c>
      <c r="H838" s="162">
        <v>0.75360000000000005</v>
      </c>
      <c r="L838" s="159"/>
      <c r="M838" s="163"/>
      <c r="T838" s="164"/>
      <c r="AT838" s="160" t="s">
        <v>144</v>
      </c>
      <c r="AU838" s="160" t="s">
        <v>84</v>
      </c>
      <c r="AV838" s="14" t="s">
        <v>142</v>
      </c>
      <c r="AW838" s="14" t="s">
        <v>32</v>
      </c>
      <c r="AX838" s="14" t="s">
        <v>82</v>
      </c>
      <c r="AY838" s="160" t="s">
        <v>136</v>
      </c>
    </row>
    <row r="839" spans="2:65" s="1" customFormat="1" ht="14.4" customHeight="1">
      <c r="B839" s="134"/>
      <c r="C839" s="135" t="s">
        <v>744</v>
      </c>
      <c r="D839" s="135" t="s">
        <v>138</v>
      </c>
      <c r="E839" s="136" t="s">
        <v>1431</v>
      </c>
      <c r="F839" s="137" t="s">
        <v>1432</v>
      </c>
      <c r="G839" s="138" t="s">
        <v>185</v>
      </c>
      <c r="H839" s="139">
        <v>7.5359999999999996</v>
      </c>
      <c r="I839" s="140"/>
      <c r="J839" s="140">
        <f>ROUND(I839*H839,2)</f>
        <v>0</v>
      </c>
      <c r="K839" s="141"/>
      <c r="L839" s="28"/>
      <c r="M839" s="142" t="s">
        <v>1</v>
      </c>
      <c r="N839" s="111" t="s">
        <v>39</v>
      </c>
      <c r="O839" s="143">
        <v>0.34799999999999998</v>
      </c>
      <c r="P839" s="143">
        <f>O839*H839</f>
        <v>2.6225279999999995</v>
      </c>
      <c r="Q839" s="143">
        <v>0</v>
      </c>
      <c r="R839" s="143">
        <f>Q839*H839</f>
        <v>0</v>
      </c>
      <c r="S839" s="143">
        <v>0</v>
      </c>
      <c r="T839" s="144">
        <f>S839*H839</f>
        <v>0</v>
      </c>
      <c r="AR839" s="145" t="s">
        <v>142</v>
      </c>
      <c r="AT839" s="145" t="s">
        <v>138</v>
      </c>
      <c r="AU839" s="145" t="s">
        <v>84</v>
      </c>
      <c r="AY839" s="16" t="s">
        <v>136</v>
      </c>
      <c r="BE839" s="146">
        <f>IF(N839="základní",J839,0)</f>
        <v>0</v>
      </c>
      <c r="BF839" s="146">
        <f>IF(N839="snížená",J839,0)</f>
        <v>0</v>
      </c>
      <c r="BG839" s="146">
        <f>IF(N839="zákl. přenesená",J839,0)</f>
        <v>0</v>
      </c>
      <c r="BH839" s="146">
        <f>IF(N839="sníž. přenesená",J839,0)</f>
        <v>0</v>
      </c>
      <c r="BI839" s="146">
        <f>IF(N839="nulová",J839,0)</f>
        <v>0</v>
      </c>
      <c r="BJ839" s="16" t="s">
        <v>82</v>
      </c>
      <c r="BK839" s="146">
        <f>ROUND(I839*H839,2)</f>
        <v>0</v>
      </c>
      <c r="BL839" s="16" t="s">
        <v>142</v>
      </c>
      <c r="BM839" s="145" t="s">
        <v>1433</v>
      </c>
    </row>
    <row r="840" spans="2:65" s="12" customFormat="1">
      <c r="B840" s="147"/>
      <c r="D840" s="148" t="s">
        <v>144</v>
      </c>
      <c r="E840" s="149" t="s">
        <v>1</v>
      </c>
      <c r="F840" s="150" t="s">
        <v>1241</v>
      </c>
      <c r="H840" s="149" t="s">
        <v>1</v>
      </c>
      <c r="L840" s="147"/>
      <c r="M840" s="151"/>
      <c r="T840" s="152"/>
      <c r="AT840" s="149" t="s">
        <v>144</v>
      </c>
      <c r="AU840" s="149" t="s">
        <v>84</v>
      </c>
      <c r="AV840" s="12" t="s">
        <v>82</v>
      </c>
      <c r="AW840" s="12" t="s">
        <v>32</v>
      </c>
      <c r="AX840" s="12" t="s">
        <v>74</v>
      </c>
      <c r="AY840" s="149" t="s">
        <v>136</v>
      </c>
    </row>
    <row r="841" spans="2:65" s="13" customFormat="1">
      <c r="B841" s="153"/>
      <c r="D841" s="148" t="s">
        <v>144</v>
      </c>
      <c r="E841" s="154" t="s">
        <v>1</v>
      </c>
      <c r="F841" s="155" t="s">
        <v>1434</v>
      </c>
      <c r="H841" s="156">
        <v>7.5359999999999996</v>
      </c>
      <c r="L841" s="153"/>
      <c r="M841" s="157"/>
      <c r="T841" s="158"/>
      <c r="AT841" s="154" t="s">
        <v>144</v>
      </c>
      <c r="AU841" s="154" t="s">
        <v>84</v>
      </c>
      <c r="AV841" s="13" t="s">
        <v>84</v>
      </c>
      <c r="AW841" s="13" t="s">
        <v>32</v>
      </c>
      <c r="AX841" s="13" t="s">
        <v>74</v>
      </c>
      <c r="AY841" s="154" t="s">
        <v>136</v>
      </c>
    </row>
    <row r="842" spans="2:65" s="14" customFormat="1">
      <c r="B842" s="159"/>
      <c r="D842" s="148" t="s">
        <v>144</v>
      </c>
      <c r="E842" s="160" t="s">
        <v>1</v>
      </c>
      <c r="F842" s="161" t="s">
        <v>146</v>
      </c>
      <c r="H842" s="162">
        <v>7.5359999999999996</v>
      </c>
      <c r="L842" s="159"/>
      <c r="M842" s="163"/>
      <c r="T842" s="164"/>
      <c r="AT842" s="160" t="s">
        <v>144</v>
      </c>
      <c r="AU842" s="160" t="s">
        <v>84</v>
      </c>
      <c r="AV842" s="14" t="s">
        <v>142</v>
      </c>
      <c r="AW842" s="14" t="s">
        <v>32</v>
      </c>
      <c r="AX842" s="14" t="s">
        <v>82</v>
      </c>
      <c r="AY842" s="160" t="s">
        <v>136</v>
      </c>
    </row>
    <row r="843" spans="2:65" s="1" customFormat="1" ht="14.4" customHeight="1">
      <c r="B843" s="134"/>
      <c r="C843" s="135" t="s">
        <v>749</v>
      </c>
      <c r="D843" s="135" t="s">
        <v>138</v>
      </c>
      <c r="E843" s="136" t="s">
        <v>1435</v>
      </c>
      <c r="F843" s="137" t="s">
        <v>1436</v>
      </c>
      <c r="G843" s="138" t="s">
        <v>185</v>
      </c>
      <c r="H843" s="139">
        <v>7.5359999999999996</v>
      </c>
      <c r="I843" s="140"/>
      <c r="J843" s="140">
        <f>ROUND(I843*H843,2)</f>
        <v>0</v>
      </c>
      <c r="K843" s="141"/>
      <c r="L843" s="28"/>
      <c r="M843" s="142" t="s">
        <v>1</v>
      </c>
      <c r="N843" s="111" t="s">
        <v>39</v>
      </c>
      <c r="O843" s="143">
        <v>2.7189999999999999</v>
      </c>
      <c r="P843" s="143">
        <f>O843*H843</f>
        <v>20.490383999999999</v>
      </c>
      <c r="Q843" s="143">
        <v>6.9100000000000003E-3</v>
      </c>
      <c r="R843" s="143">
        <f>Q843*H843</f>
        <v>5.2073759999999997E-2</v>
      </c>
      <c r="S843" s="143">
        <v>0</v>
      </c>
      <c r="T843" s="144">
        <f>S843*H843</f>
        <v>0</v>
      </c>
      <c r="AR843" s="145" t="s">
        <v>142</v>
      </c>
      <c r="AT843" s="145" t="s">
        <v>138</v>
      </c>
      <c r="AU843" s="145" t="s">
        <v>84</v>
      </c>
      <c r="AY843" s="16" t="s">
        <v>136</v>
      </c>
      <c r="BE843" s="146">
        <f>IF(N843="základní",J843,0)</f>
        <v>0</v>
      </c>
      <c r="BF843" s="146">
        <f>IF(N843="snížená",J843,0)</f>
        <v>0</v>
      </c>
      <c r="BG843" s="146">
        <f>IF(N843="zákl. přenesená",J843,0)</f>
        <v>0</v>
      </c>
      <c r="BH843" s="146">
        <f>IF(N843="sníž. přenesená",J843,0)</f>
        <v>0</v>
      </c>
      <c r="BI843" s="146">
        <f>IF(N843="nulová",J843,0)</f>
        <v>0</v>
      </c>
      <c r="BJ843" s="16" t="s">
        <v>82</v>
      </c>
      <c r="BK843" s="146">
        <f>ROUND(I843*H843,2)</f>
        <v>0</v>
      </c>
      <c r="BL843" s="16" t="s">
        <v>142</v>
      </c>
      <c r="BM843" s="145" t="s">
        <v>1437</v>
      </c>
    </row>
    <row r="844" spans="2:65" s="12" customFormat="1">
      <c r="B844" s="147"/>
      <c r="D844" s="148" t="s">
        <v>144</v>
      </c>
      <c r="E844" s="149" t="s">
        <v>1</v>
      </c>
      <c r="F844" s="150" t="s">
        <v>1241</v>
      </c>
      <c r="H844" s="149" t="s">
        <v>1</v>
      </c>
      <c r="L844" s="147"/>
      <c r="M844" s="151"/>
      <c r="T844" s="152"/>
      <c r="AT844" s="149" t="s">
        <v>144</v>
      </c>
      <c r="AU844" s="149" t="s">
        <v>84</v>
      </c>
      <c r="AV844" s="12" t="s">
        <v>82</v>
      </c>
      <c r="AW844" s="12" t="s">
        <v>32</v>
      </c>
      <c r="AX844" s="12" t="s">
        <v>74</v>
      </c>
      <c r="AY844" s="149" t="s">
        <v>136</v>
      </c>
    </row>
    <row r="845" spans="2:65" s="13" customFormat="1">
      <c r="B845" s="153"/>
      <c r="D845" s="148" t="s">
        <v>144</v>
      </c>
      <c r="E845" s="154" t="s">
        <v>1</v>
      </c>
      <c r="F845" s="155" t="s">
        <v>1434</v>
      </c>
      <c r="H845" s="156">
        <v>7.5359999999999996</v>
      </c>
      <c r="L845" s="153"/>
      <c r="M845" s="157"/>
      <c r="T845" s="158"/>
      <c r="AT845" s="154" t="s">
        <v>144</v>
      </c>
      <c r="AU845" s="154" t="s">
        <v>84</v>
      </c>
      <c r="AV845" s="13" t="s">
        <v>84</v>
      </c>
      <c r="AW845" s="13" t="s">
        <v>32</v>
      </c>
      <c r="AX845" s="13" t="s">
        <v>74</v>
      </c>
      <c r="AY845" s="154" t="s">
        <v>136</v>
      </c>
    </row>
    <row r="846" spans="2:65" s="14" customFormat="1">
      <c r="B846" s="159"/>
      <c r="D846" s="148" t="s">
        <v>144</v>
      </c>
      <c r="E846" s="160" t="s">
        <v>1</v>
      </c>
      <c r="F846" s="161" t="s">
        <v>146</v>
      </c>
      <c r="H846" s="162">
        <v>7.5359999999999996</v>
      </c>
      <c r="L846" s="159"/>
      <c r="M846" s="163"/>
      <c r="T846" s="164"/>
      <c r="AT846" s="160" t="s">
        <v>144</v>
      </c>
      <c r="AU846" s="160" t="s">
        <v>84</v>
      </c>
      <c r="AV846" s="14" t="s">
        <v>142</v>
      </c>
      <c r="AW846" s="14" t="s">
        <v>32</v>
      </c>
      <c r="AX846" s="14" t="s">
        <v>82</v>
      </c>
      <c r="AY846" s="160" t="s">
        <v>136</v>
      </c>
    </row>
    <row r="847" spans="2:65" s="1" customFormat="1" ht="14.4" customHeight="1">
      <c r="B847" s="134"/>
      <c r="C847" s="135" t="s">
        <v>753</v>
      </c>
      <c r="D847" s="135" t="s">
        <v>138</v>
      </c>
      <c r="E847" s="136" t="s">
        <v>1438</v>
      </c>
      <c r="F847" s="137" t="s">
        <v>1439</v>
      </c>
      <c r="G847" s="138" t="s">
        <v>141</v>
      </c>
      <c r="H847" s="139">
        <v>2</v>
      </c>
      <c r="I847" s="140"/>
      <c r="J847" s="140">
        <f>ROUND(I847*H847,2)</f>
        <v>0</v>
      </c>
      <c r="K847" s="141"/>
      <c r="L847" s="28"/>
      <c r="M847" s="142" t="s">
        <v>1</v>
      </c>
      <c r="N847" s="111" t="s">
        <v>39</v>
      </c>
      <c r="O847" s="143">
        <v>0</v>
      </c>
      <c r="P847" s="143">
        <f>O847*H847</f>
        <v>0</v>
      </c>
      <c r="Q847" s="143">
        <v>0</v>
      </c>
      <c r="R847" s="143">
        <f>Q847*H847</f>
        <v>0</v>
      </c>
      <c r="S847" s="143">
        <v>0</v>
      </c>
      <c r="T847" s="144">
        <f>S847*H847</f>
        <v>0</v>
      </c>
      <c r="AR847" s="145" t="s">
        <v>142</v>
      </c>
      <c r="AT847" s="145" t="s">
        <v>138</v>
      </c>
      <c r="AU847" s="145" t="s">
        <v>84</v>
      </c>
      <c r="AY847" s="16" t="s">
        <v>136</v>
      </c>
      <c r="BE847" s="146">
        <f>IF(N847="základní",J847,0)</f>
        <v>0</v>
      </c>
      <c r="BF847" s="146">
        <f>IF(N847="snížená",J847,0)</f>
        <v>0</v>
      </c>
      <c r="BG847" s="146">
        <f>IF(N847="zákl. přenesená",J847,0)</f>
        <v>0</v>
      </c>
      <c r="BH847" s="146">
        <f>IF(N847="sníž. přenesená",J847,0)</f>
        <v>0</v>
      </c>
      <c r="BI847" s="146">
        <f>IF(N847="nulová",J847,0)</f>
        <v>0</v>
      </c>
      <c r="BJ847" s="16" t="s">
        <v>82</v>
      </c>
      <c r="BK847" s="146">
        <f>ROUND(I847*H847,2)</f>
        <v>0</v>
      </c>
      <c r="BL847" s="16" t="s">
        <v>142</v>
      </c>
      <c r="BM847" s="145" t="s">
        <v>1440</v>
      </c>
    </row>
    <row r="848" spans="2:65" s="12" customFormat="1">
      <c r="B848" s="147"/>
      <c r="D848" s="148" t="s">
        <v>144</v>
      </c>
      <c r="E848" s="149" t="s">
        <v>1</v>
      </c>
      <c r="F848" s="150" t="s">
        <v>1170</v>
      </c>
      <c r="H848" s="149" t="s">
        <v>1</v>
      </c>
      <c r="L848" s="147"/>
      <c r="M848" s="151"/>
      <c r="T848" s="152"/>
      <c r="AT848" s="149" t="s">
        <v>144</v>
      </c>
      <c r="AU848" s="149" t="s">
        <v>84</v>
      </c>
      <c r="AV848" s="12" t="s">
        <v>82</v>
      </c>
      <c r="AW848" s="12" t="s">
        <v>32</v>
      </c>
      <c r="AX848" s="12" t="s">
        <v>74</v>
      </c>
      <c r="AY848" s="149" t="s">
        <v>136</v>
      </c>
    </row>
    <row r="849" spans="2:65" s="13" customFormat="1">
      <c r="B849" s="153"/>
      <c r="D849" s="148" t="s">
        <v>144</v>
      </c>
      <c r="E849" s="154" t="s">
        <v>1</v>
      </c>
      <c r="F849" s="155" t="s">
        <v>84</v>
      </c>
      <c r="H849" s="156">
        <v>2</v>
      </c>
      <c r="L849" s="153"/>
      <c r="M849" s="157"/>
      <c r="T849" s="158"/>
      <c r="AT849" s="154" t="s">
        <v>144</v>
      </c>
      <c r="AU849" s="154" t="s">
        <v>84</v>
      </c>
      <c r="AV849" s="13" t="s">
        <v>84</v>
      </c>
      <c r="AW849" s="13" t="s">
        <v>32</v>
      </c>
      <c r="AX849" s="13" t="s">
        <v>74</v>
      </c>
      <c r="AY849" s="154" t="s">
        <v>136</v>
      </c>
    </row>
    <row r="850" spans="2:65" s="14" customFormat="1">
      <c r="B850" s="159"/>
      <c r="D850" s="148" t="s">
        <v>144</v>
      </c>
      <c r="E850" s="160" t="s">
        <v>1</v>
      </c>
      <c r="F850" s="161" t="s">
        <v>146</v>
      </c>
      <c r="H850" s="162">
        <v>2</v>
      </c>
      <c r="L850" s="159"/>
      <c r="M850" s="163"/>
      <c r="T850" s="164"/>
      <c r="AT850" s="160" t="s">
        <v>144</v>
      </c>
      <c r="AU850" s="160" t="s">
        <v>84</v>
      </c>
      <c r="AV850" s="14" t="s">
        <v>142</v>
      </c>
      <c r="AW850" s="14" t="s">
        <v>32</v>
      </c>
      <c r="AX850" s="14" t="s">
        <v>82</v>
      </c>
      <c r="AY850" s="160" t="s">
        <v>136</v>
      </c>
    </row>
    <row r="851" spans="2:65" s="1" customFormat="1" ht="14.4" customHeight="1">
      <c r="B851" s="134"/>
      <c r="C851" s="165" t="s">
        <v>758</v>
      </c>
      <c r="D851" s="165" t="s">
        <v>353</v>
      </c>
      <c r="E851" s="166" t="s">
        <v>1441</v>
      </c>
      <c r="F851" s="167" t="s">
        <v>1442</v>
      </c>
      <c r="G851" s="168" t="s">
        <v>141</v>
      </c>
      <c r="H851" s="169">
        <v>2</v>
      </c>
      <c r="I851" s="170"/>
      <c r="J851" s="170">
        <f>ROUND(I851*H851,2)</f>
        <v>0</v>
      </c>
      <c r="K851" s="171"/>
      <c r="L851" s="172"/>
      <c r="M851" s="173" t="s">
        <v>1</v>
      </c>
      <c r="N851" s="174" t="s">
        <v>39</v>
      </c>
      <c r="O851" s="143">
        <v>0</v>
      </c>
      <c r="P851" s="143">
        <f>O851*H851</f>
        <v>0</v>
      </c>
      <c r="Q851" s="143">
        <v>0</v>
      </c>
      <c r="R851" s="143">
        <f>Q851*H851</f>
        <v>0</v>
      </c>
      <c r="S851" s="143">
        <v>0</v>
      </c>
      <c r="T851" s="144">
        <f>S851*H851</f>
        <v>0</v>
      </c>
      <c r="AR851" s="145" t="s">
        <v>170</v>
      </c>
      <c r="AT851" s="145" t="s">
        <v>353</v>
      </c>
      <c r="AU851" s="145" t="s">
        <v>84</v>
      </c>
      <c r="AY851" s="16" t="s">
        <v>136</v>
      </c>
      <c r="BE851" s="146">
        <f>IF(N851="základní",J851,0)</f>
        <v>0</v>
      </c>
      <c r="BF851" s="146">
        <f>IF(N851="snížená",J851,0)</f>
        <v>0</v>
      </c>
      <c r="BG851" s="146">
        <f>IF(N851="zákl. přenesená",J851,0)</f>
        <v>0</v>
      </c>
      <c r="BH851" s="146">
        <f>IF(N851="sníž. přenesená",J851,0)</f>
        <v>0</v>
      </c>
      <c r="BI851" s="146">
        <f>IF(N851="nulová",J851,0)</f>
        <v>0</v>
      </c>
      <c r="BJ851" s="16" t="s">
        <v>82</v>
      </c>
      <c r="BK851" s="146">
        <f>ROUND(I851*H851,2)</f>
        <v>0</v>
      </c>
      <c r="BL851" s="16" t="s">
        <v>142</v>
      </c>
      <c r="BM851" s="145" t="s">
        <v>1443</v>
      </c>
    </row>
    <row r="852" spans="2:65" s="12" customFormat="1">
      <c r="B852" s="147"/>
      <c r="D852" s="148" t="s">
        <v>144</v>
      </c>
      <c r="E852" s="149" t="s">
        <v>1</v>
      </c>
      <c r="F852" s="150" t="s">
        <v>1170</v>
      </c>
      <c r="H852" s="149" t="s">
        <v>1</v>
      </c>
      <c r="L852" s="147"/>
      <c r="M852" s="151"/>
      <c r="T852" s="152"/>
      <c r="AT852" s="149" t="s">
        <v>144</v>
      </c>
      <c r="AU852" s="149" t="s">
        <v>84</v>
      </c>
      <c r="AV852" s="12" t="s">
        <v>82</v>
      </c>
      <c r="AW852" s="12" t="s">
        <v>32</v>
      </c>
      <c r="AX852" s="12" t="s">
        <v>74</v>
      </c>
      <c r="AY852" s="149" t="s">
        <v>136</v>
      </c>
    </row>
    <row r="853" spans="2:65" s="13" customFormat="1">
      <c r="B853" s="153"/>
      <c r="D853" s="148" t="s">
        <v>144</v>
      </c>
      <c r="E853" s="154" t="s">
        <v>1</v>
      </c>
      <c r="F853" s="155" t="s">
        <v>84</v>
      </c>
      <c r="H853" s="156">
        <v>2</v>
      </c>
      <c r="L853" s="153"/>
      <c r="M853" s="157"/>
      <c r="T853" s="158"/>
      <c r="AT853" s="154" t="s">
        <v>144</v>
      </c>
      <c r="AU853" s="154" t="s">
        <v>84</v>
      </c>
      <c r="AV853" s="13" t="s">
        <v>84</v>
      </c>
      <c r="AW853" s="13" t="s">
        <v>32</v>
      </c>
      <c r="AX853" s="13" t="s">
        <v>74</v>
      </c>
      <c r="AY853" s="154" t="s">
        <v>136</v>
      </c>
    </row>
    <row r="854" spans="2:65" s="14" customFormat="1">
      <c r="B854" s="159"/>
      <c r="D854" s="148" t="s">
        <v>144</v>
      </c>
      <c r="E854" s="160" t="s">
        <v>1</v>
      </c>
      <c r="F854" s="161" t="s">
        <v>146</v>
      </c>
      <c r="H854" s="162">
        <v>2</v>
      </c>
      <c r="L854" s="159"/>
      <c r="M854" s="163"/>
      <c r="T854" s="164"/>
      <c r="AT854" s="160" t="s">
        <v>144</v>
      </c>
      <c r="AU854" s="160" t="s">
        <v>84</v>
      </c>
      <c r="AV854" s="14" t="s">
        <v>142</v>
      </c>
      <c r="AW854" s="14" t="s">
        <v>32</v>
      </c>
      <c r="AX854" s="14" t="s">
        <v>82</v>
      </c>
      <c r="AY854" s="160" t="s">
        <v>136</v>
      </c>
    </row>
    <row r="855" spans="2:65" s="1" customFormat="1" ht="14.4" customHeight="1">
      <c r="B855" s="134"/>
      <c r="C855" s="135" t="s">
        <v>763</v>
      </c>
      <c r="D855" s="135" t="s">
        <v>138</v>
      </c>
      <c r="E855" s="136" t="s">
        <v>1444</v>
      </c>
      <c r="F855" s="137" t="s">
        <v>1445</v>
      </c>
      <c r="G855" s="138" t="s">
        <v>141</v>
      </c>
      <c r="H855" s="139">
        <v>2</v>
      </c>
      <c r="I855" s="140"/>
      <c r="J855" s="140">
        <f>ROUND(I855*H855,2)</f>
        <v>0</v>
      </c>
      <c r="K855" s="141"/>
      <c r="L855" s="28"/>
      <c r="M855" s="142" t="s">
        <v>1</v>
      </c>
      <c r="N855" s="111" t="s">
        <v>39</v>
      </c>
      <c r="O855" s="143">
        <v>0</v>
      </c>
      <c r="P855" s="143">
        <f>O855*H855</f>
        <v>0</v>
      </c>
      <c r="Q855" s="143">
        <v>0</v>
      </c>
      <c r="R855" s="143">
        <f>Q855*H855</f>
        <v>0</v>
      </c>
      <c r="S855" s="143">
        <v>0</v>
      </c>
      <c r="T855" s="144">
        <f>S855*H855</f>
        <v>0</v>
      </c>
      <c r="AR855" s="145" t="s">
        <v>142</v>
      </c>
      <c r="AT855" s="145" t="s">
        <v>138</v>
      </c>
      <c r="AU855" s="145" t="s">
        <v>84</v>
      </c>
      <c r="AY855" s="16" t="s">
        <v>136</v>
      </c>
      <c r="BE855" s="146">
        <f>IF(N855="základní",J855,0)</f>
        <v>0</v>
      </c>
      <c r="BF855" s="146">
        <f>IF(N855="snížená",J855,0)</f>
        <v>0</v>
      </c>
      <c r="BG855" s="146">
        <f>IF(N855="zákl. přenesená",J855,0)</f>
        <v>0</v>
      </c>
      <c r="BH855" s="146">
        <f>IF(N855="sníž. přenesená",J855,0)</f>
        <v>0</v>
      </c>
      <c r="BI855" s="146">
        <f>IF(N855="nulová",J855,0)</f>
        <v>0</v>
      </c>
      <c r="BJ855" s="16" t="s">
        <v>82</v>
      </c>
      <c r="BK855" s="146">
        <f>ROUND(I855*H855,2)</f>
        <v>0</v>
      </c>
      <c r="BL855" s="16" t="s">
        <v>142</v>
      </c>
      <c r="BM855" s="145" t="s">
        <v>1446</v>
      </c>
    </row>
    <row r="856" spans="2:65" s="12" customFormat="1">
      <c r="B856" s="147"/>
      <c r="D856" s="148" t="s">
        <v>144</v>
      </c>
      <c r="E856" s="149" t="s">
        <v>1</v>
      </c>
      <c r="F856" s="150" t="s">
        <v>1170</v>
      </c>
      <c r="H856" s="149" t="s">
        <v>1</v>
      </c>
      <c r="L856" s="147"/>
      <c r="M856" s="151"/>
      <c r="T856" s="152"/>
      <c r="AT856" s="149" t="s">
        <v>144</v>
      </c>
      <c r="AU856" s="149" t="s">
        <v>84</v>
      </c>
      <c r="AV856" s="12" t="s">
        <v>82</v>
      </c>
      <c r="AW856" s="12" t="s">
        <v>32</v>
      </c>
      <c r="AX856" s="12" t="s">
        <v>74</v>
      </c>
      <c r="AY856" s="149" t="s">
        <v>136</v>
      </c>
    </row>
    <row r="857" spans="2:65" s="13" customFormat="1">
      <c r="B857" s="153"/>
      <c r="D857" s="148" t="s">
        <v>144</v>
      </c>
      <c r="E857" s="154" t="s">
        <v>1</v>
      </c>
      <c r="F857" s="155" t="s">
        <v>84</v>
      </c>
      <c r="H857" s="156">
        <v>2</v>
      </c>
      <c r="L857" s="153"/>
      <c r="M857" s="157"/>
      <c r="T857" s="158"/>
      <c r="AT857" s="154" t="s">
        <v>144</v>
      </c>
      <c r="AU857" s="154" t="s">
        <v>84</v>
      </c>
      <c r="AV857" s="13" t="s">
        <v>84</v>
      </c>
      <c r="AW857" s="13" t="s">
        <v>32</v>
      </c>
      <c r="AX857" s="13" t="s">
        <v>74</v>
      </c>
      <c r="AY857" s="154" t="s">
        <v>136</v>
      </c>
    </row>
    <row r="858" spans="2:65" s="14" customFormat="1">
      <c r="B858" s="159"/>
      <c r="D858" s="148" t="s">
        <v>144</v>
      </c>
      <c r="E858" s="160" t="s">
        <v>1</v>
      </c>
      <c r="F858" s="161" t="s">
        <v>146</v>
      </c>
      <c r="H858" s="162">
        <v>2</v>
      </c>
      <c r="L858" s="159"/>
      <c r="M858" s="163"/>
      <c r="T858" s="164"/>
      <c r="AT858" s="160" t="s">
        <v>144</v>
      </c>
      <c r="AU858" s="160" t="s">
        <v>84</v>
      </c>
      <c r="AV858" s="14" t="s">
        <v>142</v>
      </c>
      <c r="AW858" s="14" t="s">
        <v>32</v>
      </c>
      <c r="AX858" s="14" t="s">
        <v>82</v>
      </c>
      <c r="AY858" s="160" t="s">
        <v>136</v>
      </c>
    </row>
    <row r="859" spans="2:65" s="1" customFormat="1" ht="14.4" customHeight="1">
      <c r="B859" s="134"/>
      <c r="C859" s="165" t="s">
        <v>768</v>
      </c>
      <c r="D859" s="165" t="s">
        <v>353</v>
      </c>
      <c r="E859" s="166" t="s">
        <v>1447</v>
      </c>
      <c r="F859" s="167" t="s">
        <v>1448</v>
      </c>
      <c r="G859" s="168" t="s">
        <v>141</v>
      </c>
      <c r="H859" s="169">
        <v>2</v>
      </c>
      <c r="I859" s="170"/>
      <c r="J859" s="170">
        <f>ROUND(I859*H859,2)</f>
        <v>0</v>
      </c>
      <c r="K859" s="171"/>
      <c r="L859" s="172"/>
      <c r="M859" s="173" t="s">
        <v>1</v>
      </c>
      <c r="N859" s="174" t="s">
        <v>39</v>
      </c>
      <c r="O859" s="143">
        <v>0</v>
      </c>
      <c r="P859" s="143">
        <f>O859*H859</f>
        <v>0</v>
      </c>
      <c r="Q859" s="143">
        <v>0</v>
      </c>
      <c r="R859" s="143">
        <f>Q859*H859</f>
        <v>0</v>
      </c>
      <c r="S859" s="143">
        <v>0</v>
      </c>
      <c r="T859" s="144">
        <f>S859*H859</f>
        <v>0</v>
      </c>
      <c r="AR859" s="145" t="s">
        <v>170</v>
      </c>
      <c r="AT859" s="145" t="s">
        <v>353</v>
      </c>
      <c r="AU859" s="145" t="s">
        <v>84</v>
      </c>
      <c r="AY859" s="16" t="s">
        <v>136</v>
      </c>
      <c r="BE859" s="146">
        <f>IF(N859="základní",J859,0)</f>
        <v>0</v>
      </c>
      <c r="BF859" s="146">
        <f>IF(N859="snížená",J859,0)</f>
        <v>0</v>
      </c>
      <c r="BG859" s="146">
        <f>IF(N859="zákl. přenesená",J859,0)</f>
        <v>0</v>
      </c>
      <c r="BH859" s="146">
        <f>IF(N859="sníž. přenesená",J859,0)</f>
        <v>0</v>
      </c>
      <c r="BI859" s="146">
        <f>IF(N859="nulová",J859,0)</f>
        <v>0</v>
      </c>
      <c r="BJ859" s="16" t="s">
        <v>82</v>
      </c>
      <c r="BK859" s="146">
        <f>ROUND(I859*H859,2)</f>
        <v>0</v>
      </c>
      <c r="BL859" s="16" t="s">
        <v>142</v>
      </c>
      <c r="BM859" s="145" t="s">
        <v>1449</v>
      </c>
    </row>
    <row r="860" spans="2:65" s="12" customFormat="1">
      <c r="B860" s="147"/>
      <c r="D860" s="148" t="s">
        <v>144</v>
      </c>
      <c r="E860" s="149" t="s">
        <v>1</v>
      </c>
      <c r="F860" s="150" t="s">
        <v>1170</v>
      </c>
      <c r="H860" s="149" t="s">
        <v>1</v>
      </c>
      <c r="L860" s="147"/>
      <c r="M860" s="151"/>
      <c r="T860" s="152"/>
      <c r="AT860" s="149" t="s">
        <v>144</v>
      </c>
      <c r="AU860" s="149" t="s">
        <v>84</v>
      </c>
      <c r="AV860" s="12" t="s">
        <v>82</v>
      </c>
      <c r="AW860" s="12" t="s">
        <v>32</v>
      </c>
      <c r="AX860" s="12" t="s">
        <v>74</v>
      </c>
      <c r="AY860" s="149" t="s">
        <v>136</v>
      </c>
    </row>
    <row r="861" spans="2:65" s="13" customFormat="1">
      <c r="B861" s="153"/>
      <c r="D861" s="148" t="s">
        <v>144</v>
      </c>
      <c r="E861" s="154" t="s">
        <v>1</v>
      </c>
      <c r="F861" s="155" t="s">
        <v>84</v>
      </c>
      <c r="H861" s="156">
        <v>2</v>
      </c>
      <c r="L861" s="153"/>
      <c r="M861" s="157"/>
      <c r="T861" s="158"/>
      <c r="AT861" s="154" t="s">
        <v>144</v>
      </c>
      <c r="AU861" s="154" t="s">
        <v>84</v>
      </c>
      <c r="AV861" s="13" t="s">
        <v>84</v>
      </c>
      <c r="AW861" s="13" t="s">
        <v>32</v>
      </c>
      <c r="AX861" s="13" t="s">
        <v>74</v>
      </c>
      <c r="AY861" s="154" t="s">
        <v>136</v>
      </c>
    </row>
    <row r="862" spans="2:65" s="14" customFormat="1">
      <c r="B862" s="159"/>
      <c r="D862" s="148" t="s">
        <v>144</v>
      </c>
      <c r="E862" s="160" t="s">
        <v>1</v>
      </c>
      <c r="F862" s="161" t="s">
        <v>146</v>
      </c>
      <c r="H862" s="162">
        <v>2</v>
      </c>
      <c r="L862" s="159"/>
      <c r="M862" s="163"/>
      <c r="T862" s="164"/>
      <c r="AT862" s="160" t="s">
        <v>144</v>
      </c>
      <c r="AU862" s="160" t="s">
        <v>84</v>
      </c>
      <c r="AV862" s="14" t="s">
        <v>142</v>
      </c>
      <c r="AW862" s="14" t="s">
        <v>32</v>
      </c>
      <c r="AX862" s="14" t="s">
        <v>82</v>
      </c>
      <c r="AY862" s="160" t="s">
        <v>136</v>
      </c>
    </row>
    <row r="863" spans="2:65" s="1" customFormat="1" ht="14.4" customHeight="1">
      <c r="B863" s="134"/>
      <c r="C863" s="135" t="s">
        <v>773</v>
      </c>
      <c r="D863" s="135" t="s">
        <v>138</v>
      </c>
      <c r="E863" s="136" t="s">
        <v>1450</v>
      </c>
      <c r="F863" s="137" t="s">
        <v>1451</v>
      </c>
      <c r="G863" s="138" t="s">
        <v>208</v>
      </c>
      <c r="H863" s="139">
        <v>187.1</v>
      </c>
      <c r="I863" s="140"/>
      <c r="J863" s="140">
        <f>ROUND(I863*H863,2)</f>
        <v>0</v>
      </c>
      <c r="K863" s="141"/>
      <c r="L863" s="28"/>
      <c r="M863" s="142" t="s">
        <v>1</v>
      </c>
      <c r="N863" s="111" t="s">
        <v>39</v>
      </c>
      <c r="O863" s="143">
        <v>5.3999999999999999E-2</v>
      </c>
      <c r="P863" s="143">
        <f>O863*H863</f>
        <v>10.103399999999999</v>
      </c>
      <c r="Q863" s="143">
        <v>1.9000000000000001E-4</v>
      </c>
      <c r="R863" s="143">
        <f>Q863*H863</f>
        <v>3.5549000000000004E-2</v>
      </c>
      <c r="S863" s="143">
        <v>0</v>
      </c>
      <c r="T863" s="144">
        <f>S863*H863</f>
        <v>0</v>
      </c>
      <c r="AR863" s="145" t="s">
        <v>142</v>
      </c>
      <c r="AT863" s="145" t="s">
        <v>138</v>
      </c>
      <c r="AU863" s="145" t="s">
        <v>84</v>
      </c>
      <c r="AY863" s="16" t="s">
        <v>136</v>
      </c>
      <c r="BE863" s="146">
        <f>IF(N863="základní",J863,0)</f>
        <v>0</v>
      </c>
      <c r="BF863" s="146">
        <f>IF(N863="snížená",J863,0)</f>
        <v>0</v>
      </c>
      <c r="BG863" s="146">
        <f>IF(N863="zákl. přenesená",J863,0)</f>
        <v>0</v>
      </c>
      <c r="BH863" s="146">
        <f>IF(N863="sníž. přenesená",J863,0)</f>
        <v>0</v>
      </c>
      <c r="BI863" s="146">
        <f>IF(N863="nulová",J863,0)</f>
        <v>0</v>
      </c>
      <c r="BJ863" s="16" t="s">
        <v>82</v>
      </c>
      <c r="BK863" s="146">
        <f>ROUND(I863*H863,2)</f>
        <v>0</v>
      </c>
      <c r="BL863" s="16" t="s">
        <v>142</v>
      </c>
      <c r="BM863" s="145" t="s">
        <v>1452</v>
      </c>
    </row>
    <row r="864" spans="2:65" s="12" customFormat="1">
      <c r="B864" s="147"/>
      <c r="D864" s="148" t="s">
        <v>144</v>
      </c>
      <c r="E864" s="149" t="s">
        <v>1</v>
      </c>
      <c r="F864" s="150" t="s">
        <v>1170</v>
      </c>
      <c r="H864" s="149" t="s">
        <v>1</v>
      </c>
      <c r="L864" s="147"/>
      <c r="M864" s="151"/>
      <c r="T864" s="152"/>
      <c r="AT864" s="149" t="s">
        <v>144</v>
      </c>
      <c r="AU864" s="149" t="s">
        <v>84</v>
      </c>
      <c r="AV864" s="12" t="s">
        <v>82</v>
      </c>
      <c r="AW864" s="12" t="s">
        <v>32</v>
      </c>
      <c r="AX864" s="12" t="s">
        <v>74</v>
      </c>
      <c r="AY864" s="149" t="s">
        <v>136</v>
      </c>
    </row>
    <row r="865" spans="2:65" s="13" customFormat="1">
      <c r="B865" s="153"/>
      <c r="D865" s="148" t="s">
        <v>144</v>
      </c>
      <c r="E865" s="154" t="s">
        <v>1</v>
      </c>
      <c r="F865" s="155" t="s">
        <v>1453</v>
      </c>
      <c r="H865" s="156">
        <v>152</v>
      </c>
      <c r="L865" s="153"/>
      <c r="M865" s="157"/>
      <c r="T865" s="158"/>
      <c r="AT865" s="154" t="s">
        <v>144</v>
      </c>
      <c r="AU865" s="154" t="s">
        <v>84</v>
      </c>
      <c r="AV865" s="13" t="s">
        <v>84</v>
      </c>
      <c r="AW865" s="13" t="s">
        <v>32</v>
      </c>
      <c r="AX865" s="13" t="s">
        <v>74</v>
      </c>
      <c r="AY865" s="154" t="s">
        <v>136</v>
      </c>
    </row>
    <row r="866" spans="2:65" s="12" customFormat="1">
      <c r="B866" s="147"/>
      <c r="D866" s="148" t="s">
        <v>144</v>
      </c>
      <c r="E866" s="149" t="s">
        <v>1</v>
      </c>
      <c r="F866" s="150" t="s">
        <v>1241</v>
      </c>
      <c r="H866" s="149" t="s">
        <v>1</v>
      </c>
      <c r="L866" s="147"/>
      <c r="M866" s="151"/>
      <c r="T866" s="152"/>
      <c r="AT866" s="149" t="s">
        <v>144</v>
      </c>
      <c r="AU866" s="149" t="s">
        <v>84</v>
      </c>
      <c r="AV866" s="12" t="s">
        <v>82</v>
      </c>
      <c r="AW866" s="12" t="s">
        <v>32</v>
      </c>
      <c r="AX866" s="12" t="s">
        <v>74</v>
      </c>
      <c r="AY866" s="149" t="s">
        <v>136</v>
      </c>
    </row>
    <row r="867" spans="2:65" s="13" customFormat="1">
      <c r="B867" s="153"/>
      <c r="D867" s="148" t="s">
        <v>144</v>
      </c>
      <c r="E867" s="154" t="s">
        <v>1</v>
      </c>
      <c r="F867" s="155" t="s">
        <v>1454</v>
      </c>
      <c r="H867" s="156">
        <v>35.1</v>
      </c>
      <c r="L867" s="153"/>
      <c r="M867" s="157"/>
      <c r="T867" s="158"/>
      <c r="AT867" s="154" t="s">
        <v>144</v>
      </c>
      <c r="AU867" s="154" t="s">
        <v>84</v>
      </c>
      <c r="AV867" s="13" t="s">
        <v>84</v>
      </c>
      <c r="AW867" s="13" t="s">
        <v>32</v>
      </c>
      <c r="AX867" s="13" t="s">
        <v>74</v>
      </c>
      <c r="AY867" s="154" t="s">
        <v>136</v>
      </c>
    </row>
    <row r="868" spans="2:65" s="14" customFormat="1">
      <c r="B868" s="159"/>
      <c r="D868" s="148" t="s">
        <v>144</v>
      </c>
      <c r="E868" s="160" t="s">
        <v>1</v>
      </c>
      <c r="F868" s="161" t="s">
        <v>146</v>
      </c>
      <c r="H868" s="162">
        <v>187.1</v>
      </c>
      <c r="L868" s="159"/>
      <c r="M868" s="163"/>
      <c r="T868" s="164"/>
      <c r="AT868" s="160" t="s">
        <v>144</v>
      </c>
      <c r="AU868" s="160" t="s">
        <v>84</v>
      </c>
      <c r="AV868" s="14" t="s">
        <v>142</v>
      </c>
      <c r="AW868" s="14" t="s">
        <v>32</v>
      </c>
      <c r="AX868" s="14" t="s">
        <v>82</v>
      </c>
      <c r="AY868" s="160" t="s">
        <v>136</v>
      </c>
    </row>
    <row r="869" spans="2:65" s="1" customFormat="1" ht="14.4" customHeight="1">
      <c r="B869" s="134"/>
      <c r="C869" s="135" t="s">
        <v>780</v>
      </c>
      <c r="D869" s="135" t="s">
        <v>138</v>
      </c>
      <c r="E869" s="136" t="s">
        <v>980</v>
      </c>
      <c r="F869" s="137" t="s">
        <v>981</v>
      </c>
      <c r="G869" s="138" t="s">
        <v>208</v>
      </c>
      <c r="H869" s="139">
        <v>181.1</v>
      </c>
      <c r="I869" s="140"/>
      <c r="J869" s="140">
        <f>ROUND(I869*H869,2)</f>
        <v>0</v>
      </c>
      <c r="K869" s="141"/>
      <c r="L869" s="28"/>
      <c r="M869" s="142" t="s">
        <v>1</v>
      </c>
      <c r="N869" s="111" t="s">
        <v>39</v>
      </c>
      <c r="O869" s="143">
        <v>2.7E-2</v>
      </c>
      <c r="P869" s="143">
        <f>O869*H869</f>
        <v>4.8896999999999995</v>
      </c>
      <c r="Q869" s="143">
        <v>1.2999999999999999E-4</v>
      </c>
      <c r="R869" s="143">
        <f>Q869*H869</f>
        <v>2.3542999999999998E-2</v>
      </c>
      <c r="S869" s="143">
        <v>0</v>
      </c>
      <c r="T869" s="144">
        <f>S869*H869</f>
        <v>0</v>
      </c>
      <c r="AR869" s="145" t="s">
        <v>142</v>
      </c>
      <c r="AT869" s="145" t="s">
        <v>138</v>
      </c>
      <c r="AU869" s="145" t="s">
        <v>84</v>
      </c>
      <c r="AY869" s="16" t="s">
        <v>136</v>
      </c>
      <c r="BE869" s="146">
        <f>IF(N869="základní",J869,0)</f>
        <v>0</v>
      </c>
      <c r="BF869" s="146">
        <f>IF(N869="snížená",J869,0)</f>
        <v>0</v>
      </c>
      <c r="BG869" s="146">
        <f>IF(N869="zákl. přenesená",J869,0)</f>
        <v>0</v>
      </c>
      <c r="BH869" s="146">
        <f>IF(N869="sníž. přenesená",J869,0)</f>
        <v>0</v>
      </c>
      <c r="BI869" s="146">
        <f>IF(N869="nulová",J869,0)</f>
        <v>0</v>
      </c>
      <c r="BJ869" s="16" t="s">
        <v>82</v>
      </c>
      <c r="BK869" s="146">
        <f>ROUND(I869*H869,2)</f>
        <v>0</v>
      </c>
      <c r="BL869" s="16" t="s">
        <v>142</v>
      </c>
      <c r="BM869" s="145" t="s">
        <v>1455</v>
      </c>
    </row>
    <row r="870" spans="2:65" s="12" customFormat="1">
      <c r="B870" s="147"/>
      <c r="D870" s="148" t="s">
        <v>144</v>
      </c>
      <c r="E870" s="149" t="s">
        <v>1</v>
      </c>
      <c r="F870" s="150" t="s">
        <v>1170</v>
      </c>
      <c r="H870" s="149" t="s">
        <v>1</v>
      </c>
      <c r="L870" s="147"/>
      <c r="M870" s="151"/>
      <c r="T870" s="152"/>
      <c r="AT870" s="149" t="s">
        <v>144</v>
      </c>
      <c r="AU870" s="149" t="s">
        <v>84</v>
      </c>
      <c r="AV870" s="12" t="s">
        <v>82</v>
      </c>
      <c r="AW870" s="12" t="s">
        <v>32</v>
      </c>
      <c r="AX870" s="12" t="s">
        <v>74</v>
      </c>
      <c r="AY870" s="149" t="s">
        <v>136</v>
      </c>
    </row>
    <row r="871" spans="2:65" s="13" customFormat="1">
      <c r="B871" s="153"/>
      <c r="D871" s="148" t="s">
        <v>144</v>
      </c>
      <c r="E871" s="154" t="s">
        <v>1</v>
      </c>
      <c r="F871" s="155" t="s">
        <v>959</v>
      </c>
      <c r="H871" s="156">
        <v>149</v>
      </c>
      <c r="L871" s="153"/>
      <c r="M871" s="157"/>
      <c r="T871" s="158"/>
      <c r="AT871" s="154" t="s">
        <v>144</v>
      </c>
      <c r="AU871" s="154" t="s">
        <v>84</v>
      </c>
      <c r="AV871" s="13" t="s">
        <v>84</v>
      </c>
      <c r="AW871" s="13" t="s">
        <v>32</v>
      </c>
      <c r="AX871" s="13" t="s">
        <v>74</v>
      </c>
      <c r="AY871" s="154" t="s">
        <v>136</v>
      </c>
    </row>
    <row r="872" spans="2:65" s="12" customFormat="1">
      <c r="B872" s="147"/>
      <c r="D872" s="148" t="s">
        <v>144</v>
      </c>
      <c r="E872" s="149" t="s">
        <v>1</v>
      </c>
      <c r="F872" s="150" t="s">
        <v>1241</v>
      </c>
      <c r="H872" s="149" t="s">
        <v>1</v>
      </c>
      <c r="L872" s="147"/>
      <c r="M872" s="151"/>
      <c r="T872" s="152"/>
      <c r="AT872" s="149" t="s">
        <v>144</v>
      </c>
      <c r="AU872" s="149" t="s">
        <v>84</v>
      </c>
      <c r="AV872" s="12" t="s">
        <v>82</v>
      </c>
      <c r="AW872" s="12" t="s">
        <v>32</v>
      </c>
      <c r="AX872" s="12" t="s">
        <v>74</v>
      </c>
      <c r="AY872" s="149" t="s">
        <v>136</v>
      </c>
    </row>
    <row r="873" spans="2:65" s="13" customFormat="1">
      <c r="B873" s="153"/>
      <c r="D873" s="148" t="s">
        <v>144</v>
      </c>
      <c r="E873" s="154" t="s">
        <v>1</v>
      </c>
      <c r="F873" s="155" t="s">
        <v>1314</v>
      </c>
      <c r="H873" s="156">
        <v>32.1</v>
      </c>
      <c r="L873" s="153"/>
      <c r="M873" s="157"/>
      <c r="T873" s="158"/>
      <c r="AT873" s="154" t="s">
        <v>144</v>
      </c>
      <c r="AU873" s="154" t="s">
        <v>84</v>
      </c>
      <c r="AV873" s="13" t="s">
        <v>84</v>
      </c>
      <c r="AW873" s="13" t="s">
        <v>32</v>
      </c>
      <c r="AX873" s="13" t="s">
        <v>74</v>
      </c>
      <c r="AY873" s="154" t="s">
        <v>136</v>
      </c>
    </row>
    <row r="874" spans="2:65" s="14" customFormat="1">
      <c r="B874" s="159"/>
      <c r="D874" s="148" t="s">
        <v>144</v>
      </c>
      <c r="E874" s="160" t="s">
        <v>1</v>
      </c>
      <c r="F874" s="161" t="s">
        <v>146</v>
      </c>
      <c r="H874" s="162">
        <v>181.1</v>
      </c>
      <c r="L874" s="159"/>
      <c r="M874" s="163"/>
      <c r="T874" s="164"/>
      <c r="AT874" s="160" t="s">
        <v>144</v>
      </c>
      <c r="AU874" s="160" t="s">
        <v>84</v>
      </c>
      <c r="AV874" s="14" t="s">
        <v>142</v>
      </c>
      <c r="AW874" s="14" t="s">
        <v>32</v>
      </c>
      <c r="AX874" s="14" t="s">
        <v>82</v>
      </c>
      <c r="AY874" s="160" t="s">
        <v>136</v>
      </c>
    </row>
    <row r="875" spans="2:65" s="1" customFormat="1" ht="14.4" customHeight="1">
      <c r="B875" s="134"/>
      <c r="C875" s="135" t="s">
        <v>787</v>
      </c>
      <c r="D875" s="135" t="s">
        <v>138</v>
      </c>
      <c r="E875" s="136" t="s">
        <v>1456</v>
      </c>
      <c r="F875" s="137" t="s">
        <v>1457</v>
      </c>
      <c r="G875" s="138" t="s">
        <v>141</v>
      </c>
      <c r="H875" s="139">
        <v>20</v>
      </c>
      <c r="I875" s="140"/>
      <c r="J875" s="140">
        <f>ROUND(I875*H875,2)</f>
        <v>0</v>
      </c>
      <c r="K875" s="141"/>
      <c r="L875" s="28"/>
      <c r="M875" s="142" t="s">
        <v>1</v>
      </c>
      <c r="N875" s="111" t="s">
        <v>39</v>
      </c>
      <c r="O875" s="143">
        <v>0.18</v>
      </c>
      <c r="P875" s="143">
        <f>O875*H875</f>
        <v>3.5999999999999996</v>
      </c>
      <c r="Q875" s="143">
        <v>6.9999999999999999E-4</v>
      </c>
      <c r="R875" s="143">
        <f>Q875*H875</f>
        <v>1.4E-2</v>
      </c>
      <c r="S875" s="143">
        <v>0</v>
      </c>
      <c r="T875" s="144">
        <f>S875*H875</f>
        <v>0</v>
      </c>
      <c r="AR875" s="145" t="s">
        <v>142</v>
      </c>
      <c r="AT875" s="145" t="s">
        <v>138</v>
      </c>
      <c r="AU875" s="145" t="s">
        <v>84</v>
      </c>
      <c r="AY875" s="16" t="s">
        <v>136</v>
      </c>
      <c r="BE875" s="146">
        <f>IF(N875="základní",J875,0)</f>
        <v>0</v>
      </c>
      <c r="BF875" s="146">
        <f>IF(N875="snížená",J875,0)</f>
        <v>0</v>
      </c>
      <c r="BG875" s="146">
        <f>IF(N875="zákl. přenesená",J875,0)</f>
        <v>0</v>
      </c>
      <c r="BH875" s="146">
        <f>IF(N875="sníž. přenesená",J875,0)</f>
        <v>0</v>
      </c>
      <c r="BI875" s="146">
        <f>IF(N875="nulová",J875,0)</f>
        <v>0</v>
      </c>
      <c r="BJ875" s="16" t="s">
        <v>82</v>
      </c>
      <c r="BK875" s="146">
        <f>ROUND(I875*H875,2)</f>
        <v>0</v>
      </c>
      <c r="BL875" s="16" t="s">
        <v>142</v>
      </c>
      <c r="BM875" s="145" t="s">
        <v>1458</v>
      </c>
    </row>
    <row r="876" spans="2:65" s="12" customFormat="1">
      <c r="B876" s="147"/>
      <c r="D876" s="148" t="s">
        <v>144</v>
      </c>
      <c r="E876" s="149" t="s">
        <v>1</v>
      </c>
      <c r="F876" s="150" t="s">
        <v>1170</v>
      </c>
      <c r="H876" s="149" t="s">
        <v>1</v>
      </c>
      <c r="L876" s="147"/>
      <c r="M876" s="151"/>
      <c r="T876" s="152"/>
      <c r="AT876" s="149" t="s">
        <v>144</v>
      </c>
      <c r="AU876" s="149" t="s">
        <v>84</v>
      </c>
      <c r="AV876" s="12" t="s">
        <v>82</v>
      </c>
      <c r="AW876" s="12" t="s">
        <v>32</v>
      </c>
      <c r="AX876" s="12" t="s">
        <v>74</v>
      </c>
      <c r="AY876" s="149" t="s">
        <v>136</v>
      </c>
    </row>
    <row r="877" spans="2:65" s="13" customFormat="1">
      <c r="B877" s="153"/>
      <c r="D877" s="148" t="s">
        <v>144</v>
      </c>
      <c r="E877" s="154" t="s">
        <v>1</v>
      </c>
      <c r="F877" s="155" t="s">
        <v>1459</v>
      </c>
      <c r="H877" s="156">
        <v>20</v>
      </c>
      <c r="L877" s="153"/>
      <c r="M877" s="157"/>
      <c r="T877" s="158"/>
      <c r="AT877" s="154" t="s">
        <v>144</v>
      </c>
      <c r="AU877" s="154" t="s">
        <v>84</v>
      </c>
      <c r="AV877" s="13" t="s">
        <v>84</v>
      </c>
      <c r="AW877" s="13" t="s">
        <v>32</v>
      </c>
      <c r="AX877" s="13" t="s">
        <v>74</v>
      </c>
      <c r="AY877" s="154" t="s">
        <v>136</v>
      </c>
    </row>
    <row r="878" spans="2:65" s="14" customFormat="1">
      <c r="B878" s="159"/>
      <c r="D878" s="148" t="s">
        <v>144</v>
      </c>
      <c r="E878" s="160" t="s">
        <v>1</v>
      </c>
      <c r="F878" s="161" t="s">
        <v>146</v>
      </c>
      <c r="H878" s="162">
        <v>20</v>
      </c>
      <c r="L878" s="159"/>
      <c r="M878" s="163"/>
      <c r="T878" s="164"/>
      <c r="AT878" s="160" t="s">
        <v>144</v>
      </c>
      <c r="AU878" s="160" t="s">
        <v>84</v>
      </c>
      <c r="AV878" s="14" t="s">
        <v>142</v>
      </c>
      <c r="AW878" s="14" t="s">
        <v>32</v>
      </c>
      <c r="AX878" s="14" t="s">
        <v>82</v>
      </c>
      <c r="AY878" s="160" t="s">
        <v>136</v>
      </c>
    </row>
    <row r="879" spans="2:65" s="1" customFormat="1" ht="14.4" customHeight="1">
      <c r="B879" s="134"/>
      <c r="C879" s="135" t="s">
        <v>792</v>
      </c>
      <c r="D879" s="135" t="s">
        <v>138</v>
      </c>
      <c r="E879" s="136" t="s">
        <v>1460</v>
      </c>
      <c r="F879" s="137" t="s">
        <v>1461</v>
      </c>
      <c r="G879" s="138" t="s">
        <v>141</v>
      </c>
      <c r="H879" s="139">
        <v>4</v>
      </c>
      <c r="I879" s="140"/>
      <c r="J879" s="140">
        <f>ROUND(I879*H879,2)</f>
        <v>0</v>
      </c>
      <c r="K879" s="141"/>
      <c r="L879" s="28"/>
      <c r="M879" s="142" t="s">
        <v>1</v>
      </c>
      <c r="N879" s="111" t="s">
        <v>39</v>
      </c>
      <c r="O879" s="143">
        <v>8.3000000000000004E-2</v>
      </c>
      <c r="P879" s="143">
        <f>O879*H879</f>
        <v>0.33200000000000002</v>
      </c>
      <c r="Q879" s="143">
        <v>4.6000000000000001E-4</v>
      </c>
      <c r="R879" s="143">
        <f>Q879*H879</f>
        <v>1.8400000000000001E-3</v>
      </c>
      <c r="S879" s="143">
        <v>0</v>
      </c>
      <c r="T879" s="144">
        <f>S879*H879</f>
        <v>0</v>
      </c>
      <c r="AR879" s="145" t="s">
        <v>142</v>
      </c>
      <c r="AT879" s="145" t="s">
        <v>138</v>
      </c>
      <c r="AU879" s="145" t="s">
        <v>84</v>
      </c>
      <c r="AY879" s="16" t="s">
        <v>136</v>
      </c>
      <c r="BE879" s="146">
        <f>IF(N879="základní",J879,0)</f>
        <v>0</v>
      </c>
      <c r="BF879" s="146">
        <f>IF(N879="snížená",J879,0)</f>
        <v>0</v>
      </c>
      <c r="BG879" s="146">
        <f>IF(N879="zákl. přenesená",J879,0)</f>
        <v>0</v>
      </c>
      <c r="BH879" s="146">
        <f>IF(N879="sníž. přenesená",J879,0)</f>
        <v>0</v>
      </c>
      <c r="BI879" s="146">
        <f>IF(N879="nulová",J879,0)</f>
        <v>0</v>
      </c>
      <c r="BJ879" s="16" t="s">
        <v>82</v>
      </c>
      <c r="BK879" s="146">
        <f>ROUND(I879*H879,2)</f>
        <v>0</v>
      </c>
      <c r="BL879" s="16" t="s">
        <v>142</v>
      </c>
      <c r="BM879" s="145" t="s">
        <v>1462</v>
      </c>
    </row>
    <row r="880" spans="2:65" s="12" customFormat="1">
      <c r="B880" s="147"/>
      <c r="D880" s="148" t="s">
        <v>144</v>
      </c>
      <c r="E880" s="149" t="s">
        <v>1</v>
      </c>
      <c r="F880" s="150" t="s">
        <v>1170</v>
      </c>
      <c r="H880" s="149" t="s">
        <v>1</v>
      </c>
      <c r="L880" s="147"/>
      <c r="M880" s="151"/>
      <c r="T880" s="152"/>
      <c r="AT880" s="149" t="s">
        <v>144</v>
      </c>
      <c r="AU880" s="149" t="s">
        <v>84</v>
      </c>
      <c r="AV880" s="12" t="s">
        <v>82</v>
      </c>
      <c r="AW880" s="12" t="s">
        <v>32</v>
      </c>
      <c r="AX880" s="12" t="s">
        <v>74</v>
      </c>
      <c r="AY880" s="149" t="s">
        <v>136</v>
      </c>
    </row>
    <row r="881" spans="2:65" s="13" customFormat="1">
      <c r="B881" s="153"/>
      <c r="D881" s="148" t="s">
        <v>144</v>
      </c>
      <c r="E881" s="154" t="s">
        <v>1</v>
      </c>
      <c r="F881" s="155" t="s">
        <v>878</v>
      </c>
      <c r="H881" s="156">
        <v>4</v>
      </c>
      <c r="L881" s="153"/>
      <c r="M881" s="157"/>
      <c r="T881" s="158"/>
      <c r="AT881" s="154" t="s">
        <v>144</v>
      </c>
      <c r="AU881" s="154" t="s">
        <v>84</v>
      </c>
      <c r="AV881" s="13" t="s">
        <v>84</v>
      </c>
      <c r="AW881" s="13" t="s">
        <v>32</v>
      </c>
      <c r="AX881" s="13" t="s">
        <v>74</v>
      </c>
      <c r="AY881" s="154" t="s">
        <v>136</v>
      </c>
    </row>
    <row r="882" spans="2:65" s="14" customFormat="1">
      <c r="B882" s="159"/>
      <c r="D882" s="148" t="s">
        <v>144</v>
      </c>
      <c r="E882" s="160" t="s">
        <v>1</v>
      </c>
      <c r="F882" s="161" t="s">
        <v>146</v>
      </c>
      <c r="H882" s="162">
        <v>4</v>
      </c>
      <c r="L882" s="159"/>
      <c r="M882" s="163"/>
      <c r="T882" s="164"/>
      <c r="AT882" s="160" t="s">
        <v>144</v>
      </c>
      <c r="AU882" s="160" t="s">
        <v>84</v>
      </c>
      <c r="AV882" s="14" t="s">
        <v>142</v>
      </c>
      <c r="AW882" s="14" t="s">
        <v>32</v>
      </c>
      <c r="AX882" s="14" t="s">
        <v>82</v>
      </c>
      <c r="AY882" s="160" t="s">
        <v>136</v>
      </c>
    </row>
    <row r="883" spans="2:65" s="1" customFormat="1" ht="14.4" customHeight="1">
      <c r="B883" s="134"/>
      <c r="C883" s="135" t="s">
        <v>796</v>
      </c>
      <c r="D883" s="135" t="s">
        <v>138</v>
      </c>
      <c r="E883" s="136" t="s">
        <v>1463</v>
      </c>
      <c r="F883" s="137" t="s">
        <v>1464</v>
      </c>
      <c r="G883" s="138" t="s">
        <v>986</v>
      </c>
      <c r="H883" s="139">
        <v>3</v>
      </c>
      <c r="I883" s="140"/>
      <c r="J883" s="140">
        <f>ROUND(I883*H883,2)</f>
        <v>0</v>
      </c>
      <c r="K883" s="141"/>
      <c r="L883" s="28"/>
      <c r="M883" s="142" t="s">
        <v>1</v>
      </c>
      <c r="N883" s="111" t="s">
        <v>39</v>
      </c>
      <c r="O883" s="143">
        <v>0</v>
      </c>
      <c r="P883" s="143">
        <f>O883*H883</f>
        <v>0</v>
      </c>
      <c r="Q883" s="143">
        <v>0</v>
      </c>
      <c r="R883" s="143">
        <f>Q883*H883</f>
        <v>0</v>
      </c>
      <c r="S883" s="143">
        <v>0</v>
      </c>
      <c r="T883" s="144">
        <f>S883*H883</f>
        <v>0</v>
      </c>
      <c r="AR883" s="145" t="s">
        <v>142</v>
      </c>
      <c r="AT883" s="145" t="s">
        <v>138</v>
      </c>
      <c r="AU883" s="145" t="s">
        <v>84</v>
      </c>
      <c r="AY883" s="16" t="s">
        <v>136</v>
      </c>
      <c r="BE883" s="146">
        <f>IF(N883="základní",J883,0)</f>
        <v>0</v>
      </c>
      <c r="BF883" s="146">
        <f>IF(N883="snížená",J883,0)</f>
        <v>0</v>
      </c>
      <c r="BG883" s="146">
        <f>IF(N883="zákl. přenesená",J883,0)</f>
        <v>0</v>
      </c>
      <c r="BH883" s="146">
        <f>IF(N883="sníž. přenesená",J883,0)</f>
        <v>0</v>
      </c>
      <c r="BI883" s="146">
        <f>IF(N883="nulová",J883,0)</f>
        <v>0</v>
      </c>
      <c r="BJ883" s="16" t="s">
        <v>82</v>
      </c>
      <c r="BK883" s="146">
        <f>ROUND(I883*H883,2)</f>
        <v>0</v>
      </c>
      <c r="BL883" s="16" t="s">
        <v>142</v>
      </c>
      <c r="BM883" s="145" t="s">
        <v>1465</v>
      </c>
    </row>
    <row r="884" spans="2:65" s="12" customFormat="1">
      <c r="B884" s="147"/>
      <c r="D884" s="148" t="s">
        <v>144</v>
      </c>
      <c r="E884" s="149" t="s">
        <v>1</v>
      </c>
      <c r="F884" s="150" t="s">
        <v>1170</v>
      </c>
      <c r="H884" s="149" t="s">
        <v>1</v>
      </c>
      <c r="L884" s="147"/>
      <c r="M884" s="151"/>
      <c r="T884" s="152"/>
      <c r="AT884" s="149" t="s">
        <v>144</v>
      </c>
      <c r="AU884" s="149" t="s">
        <v>84</v>
      </c>
      <c r="AV884" s="12" t="s">
        <v>82</v>
      </c>
      <c r="AW884" s="12" t="s">
        <v>32</v>
      </c>
      <c r="AX884" s="12" t="s">
        <v>74</v>
      </c>
      <c r="AY884" s="149" t="s">
        <v>136</v>
      </c>
    </row>
    <row r="885" spans="2:65" s="12" customFormat="1">
      <c r="B885" s="147"/>
      <c r="D885" s="148" t="s">
        <v>144</v>
      </c>
      <c r="E885" s="149" t="s">
        <v>1</v>
      </c>
      <c r="F885" s="150" t="s">
        <v>1466</v>
      </c>
      <c r="H885" s="149" t="s">
        <v>1</v>
      </c>
      <c r="L885" s="147"/>
      <c r="M885" s="151"/>
      <c r="T885" s="152"/>
      <c r="AT885" s="149" t="s">
        <v>144</v>
      </c>
      <c r="AU885" s="149" t="s">
        <v>84</v>
      </c>
      <c r="AV885" s="12" t="s">
        <v>82</v>
      </c>
      <c r="AW885" s="12" t="s">
        <v>32</v>
      </c>
      <c r="AX885" s="12" t="s">
        <v>74</v>
      </c>
      <c r="AY885" s="149" t="s">
        <v>136</v>
      </c>
    </row>
    <row r="886" spans="2:65" s="13" customFormat="1">
      <c r="B886" s="153"/>
      <c r="D886" s="148" t="s">
        <v>144</v>
      </c>
      <c r="E886" s="154" t="s">
        <v>1</v>
      </c>
      <c r="F886" s="155" t="s">
        <v>82</v>
      </c>
      <c r="H886" s="156">
        <v>1</v>
      </c>
      <c r="L886" s="153"/>
      <c r="M886" s="157"/>
      <c r="T886" s="158"/>
      <c r="AT886" s="154" t="s">
        <v>144</v>
      </c>
      <c r="AU886" s="154" t="s">
        <v>84</v>
      </c>
      <c r="AV886" s="13" t="s">
        <v>84</v>
      </c>
      <c r="AW886" s="13" t="s">
        <v>32</v>
      </c>
      <c r="AX886" s="13" t="s">
        <v>74</v>
      </c>
      <c r="AY886" s="154" t="s">
        <v>136</v>
      </c>
    </row>
    <row r="887" spans="2:65" s="12" customFormat="1">
      <c r="B887" s="147"/>
      <c r="D887" s="148" t="s">
        <v>144</v>
      </c>
      <c r="E887" s="149" t="s">
        <v>1</v>
      </c>
      <c r="F887" s="150" t="s">
        <v>1241</v>
      </c>
      <c r="H887" s="149" t="s">
        <v>1</v>
      </c>
      <c r="L887" s="147"/>
      <c r="M887" s="151"/>
      <c r="T887" s="152"/>
      <c r="AT887" s="149" t="s">
        <v>144</v>
      </c>
      <c r="AU887" s="149" t="s">
        <v>84</v>
      </c>
      <c r="AV887" s="12" t="s">
        <v>82</v>
      </c>
      <c r="AW887" s="12" t="s">
        <v>32</v>
      </c>
      <c r="AX887" s="12" t="s">
        <v>74</v>
      </c>
      <c r="AY887" s="149" t="s">
        <v>136</v>
      </c>
    </row>
    <row r="888" spans="2:65" s="13" customFormat="1">
      <c r="B888" s="153"/>
      <c r="D888" s="148" t="s">
        <v>144</v>
      </c>
      <c r="E888" s="154" t="s">
        <v>1</v>
      </c>
      <c r="F888" s="155" t="s">
        <v>82</v>
      </c>
      <c r="H888" s="156">
        <v>1</v>
      </c>
      <c r="L888" s="153"/>
      <c r="M888" s="157"/>
      <c r="T888" s="158"/>
      <c r="AT888" s="154" t="s">
        <v>144</v>
      </c>
      <c r="AU888" s="154" t="s">
        <v>84</v>
      </c>
      <c r="AV888" s="13" t="s">
        <v>84</v>
      </c>
      <c r="AW888" s="13" t="s">
        <v>32</v>
      </c>
      <c r="AX888" s="13" t="s">
        <v>74</v>
      </c>
      <c r="AY888" s="154" t="s">
        <v>136</v>
      </c>
    </row>
    <row r="889" spans="2:65" s="12" customFormat="1">
      <c r="B889" s="147"/>
      <c r="D889" s="148" t="s">
        <v>144</v>
      </c>
      <c r="E889" s="149" t="s">
        <v>1</v>
      </c>
      <c r="F889" s="150" t="s">
        <v>1103</v>
      </c>
      <c r="H889" s="149" t="s">
        <v>1</v>
      </c>
      <c r="L889" s="147"/>
      <c r="M889" s="151"/>
      <c r="T889" s="152"/>
      <c r="AT889" s="149" t="s">
        <v>144</v>
      </c>
      <c r="AU889" s="149" t="s">
        <v>84</v>
      </c>
      <c r="AV889" s="12" t="s">
        <v>82</v>
      </c>
      <c r="AW889" s="12" t="s">
        <v>32</v>
      </c>
      <c r="AX889" s="12" t="s">
        <v>74</v>
      </c>
      <c r="AY889" s="149" t="s">
        <v>136</v>
      </c>
    </row>
    <row r="890" spans="2:65" s="13" customFormat="1">
      <c r="B890" s="153"/>
      <c r="D890" s="148" t="s">
        <v>144</v>
      </c>
      <c r="E890" s="154" t="s">
        <v>1</v>
      </c>
      <c r="F890" s="155" t="s">
        <v>82</v>
      </c>
      <c r="H890" s="156">
        <v>1</v>
      </c>
      <c r="L890" s="153"/>
      <c r="M890" s="157"/>
      <c r="T890" s="158"/>
      <c r="AT890" s="154" t="s">
        <v>144</v>
      </c>
      <c r="AU890" s="154" t="s">
        <v>84</v>
      </c>
      <c r="AV890" s="13" t="s">
        <v>84</v>
      </c>
      <c r="AW890" s="13" t="s">
        <v>32</v>
      </c>
      <c r="AX890" s="13" t="s">
        <v>74</v>
      </c>
      <c r="AY890" s="154" t="s">
        <v>136</v>
      </c>
    </row>
    <row r="891" spans="2:65" s="14" customFormat="1">
      <c r="B891" s="159"/>
      <c r="D891" s="148" t="s">
        <v>144</v>
      </c>
      <c r="E891" s="160" t="s">
        <v>1</v>
      </c>
      <c r="F891" s="161" t="s">
        <v>146</v>
      </c>
      <c r="H891" s="162">
        <v>3</v>
      </c>
      <c r="L891" s="159"/>
      <c r="M891" s="163"/>
      <c r="T891" s="164"/>
      <c r="AT891" s="160" t="s">
        <v>144</v>
      </c>
      <c r="AU891" s="160" t="s">
        <v>84</v>
      </c>
      <c r="AV891" s="14" t="s">
        <v>142</v>
      </c>
      <c r="AW891" s="14" t="s">
        <v>32</v>
      </c>
      <c r="AX891" s="14" t="s">
        <v>82</v>
      </c>
      <c r="AY891" s="160" t="s">
        <v>136</v>
      </c>
    </row>
    <row r="892" spans="2:65" s="1" customFormat="1" ht="14.4" customHeight="1">
      <c r="B892" s="134"/>
      <c r="C892" s="165" t="s">
        <v>801</v>
      </c>
      <c r="D892" s="165" t="s">
        <v>353</v>
      </c>
      <c r="E892" s="166" t="s">
        <v>994</v>
      </c>
      <c r="F892" s="167" t="s">
        <v>995</v>
      </c>
      <c r="G892" s="168" t="s">
        <v>986</v>
      </c>
      <c r="H892" s="169">
        <v>1</v>
      </c>
      <c r="I892" s="170"/>
      <c r="J892" s="170">
        <f>ROUND(I892*H892,2)</f>
        <v>0</v>
      </c>
      <c r="K892" s="171"/>
      <c r="L892" s="172"/>
      <c r="M892" s="173" t="s">
        <v>1</v>
      </c>
      <c r="N892" s="174" t="s">
        <v>39</v>
      </c>
      <c r="O892" s="143">
        <v>0</v>
      </c>
      <c r="P892" s="143">
        <f>O892*H892</f>
        <v>0</v>
      </c>
      <c r="Q892" s="143">
        <v>0</v>
      </c>
      <c r="R892" s="143">
        <f>Q892*H892</f>
        <v>0</v>
      </c>
      <c r="S892" s="143">
        <v>0</v>
      </c>
      <c r="T892" s="144">
        <f>S892*H892</f>
        <v>0</v>
      </c>
      <c r="AR892" s="145" t="s">
        <v>170</v>
      </c>
      <c r="AT892" s="145" t="s">
        <v>353</v>
      </c>
      <c r="AU892" s="145" t="s">
        <v>84</v>
      </c>
      <c r="AY892" s="16" t="s">
        <v>136</v>
      </c>
      <c r="BE892" s="146">
        <f>IF(N892="základní",J892,0)</f>
        <v>0</v>
      </c>
      <c r="BF892" s="146">
        <f>IF(N892="snížená",J892,0)</f>
        <v>0</v>
      </c>
      <c r="BG892" s="146">
        <f>IF(N892="zákl. přenesená",J892,0)</f>
        <v>0</v>
      </c>
      <c r="BH892" s="146">
        <f>IF(N892="sníž. přenesená",J892,0)</f>
        <v>0</v>
      </c>
      <c r="BI892" s="146">
        <f>IF(N892="nulová",J892,0)</f>
        <v>0</v>
      </c>
      <c r="BJ892" s="16" t="s">
        <v>82</v>
      </c>
      <c r="BK892" s="146">
        <f>ROUND(I892*H892,2)</f>
        <v>0</v>
      </c>
      <c r="BL892" s="16" t="s">
        <v>142</v>
      </c>
      <c r="BM892" s="145" t="s">
        <v>1467</v>
      </c>
    </row>
    <row r="893" spans="2:65" s="12" customFormat="1">
      <c r="B893" s="147"/>
      <c r="D893" s="148" t="s">
        <v>144</v>
      </c>
      <c r="E893" s="149" t="s">
        <v>1</v>
      </c>
      <c r="F893" s="150" t="s">
        <v>1468</v>
      </c>
      <c r="H893" s="149" t="s">
        <v>1</v>
      </c>
      <c r="L893" s="147"/>
      <c r="M893" s="151"/>
      <c r="T893" s="152"/>
      <c r="AT893" s="149" t="s">
        <v>144</v>
      </c>
      <c r="AU893" s="149" t="s">
        <v>84</v>
      </c>
      <c r="AV893" s="12" t="s">
        <v>82</v>
      </c>
      <c r="AW893" s="12" t="s">
        <v>32</v>
      </c>
      <c r="AX893" s="12" t="s">
        <v>74</v>
      </c>
      <c r="AY893" s="149" t="s">
        <v>136</v>
      </c>
    </row>
    <row r="894" spans="2:65" s="13" customFormat="1">
      <c r="B894" s="153"/>
      <c r="D894" s="148" t="s">
        <v>144</v>
      </c>
      <c r="E894" s="154" t="s">
        <v>1</v>
      </c>
      <c r="F894" s="155" t="s">
        <v>82</v>
      </c>
      <c r="H894" s="156">
        <v>1</v>
      </c>
      <c r="L894" s="153"/>
      <c r="M894" s="157"/>
      <c r="T894" s="158"/>
      <c r="AT894" s="154" t="s">
        <v>144</v>
      </c>
      <c r="AU894" s="154" t="s">
        <v>84</v>
      </c>
      <c r="AV894" s="13" t="s">
        <v>84</v>
      </c>
      <c r="AW894" s="13" t="s">
        <v>32</v>
      </c>
      <c r="AX894" s="13" t="s">
        <v>74</v>
      </c>
      <c r="AY894" s="154" t="s">
        <v>136</v>
      </c>
    </row>
    <row r="895" spans="2:65" s="14" customFormat="1">
      <c r="B895" s="159"/>
      <c r="D895" s="148" t="s">
        <v>144</v>
      </c>
      <c r="E895" s="160" t="s">
        <v>1</v>
      </c>
      <c r="F895" s="161" t="s">
        <v>146</v>
      </c>
      <c r="H895" s="162">
        <v>1</v>
      </c>
      <c r="L895" s="159"/>
      <c r="M895" s="163"/>
      <c r="T895" s="164"/>
      <c r="AT895" s="160" t="s">
        <v>144</v>
      </c>
      <c r="AU895" s="160" t="s">
        <v>84</v>
      </c>
      <c r="AV895" s="14" t="s">
        <v>142</v>
      </c>
      <c r="AW895" s="14" t="s">
        <v>32</v>
      </c>
      <c r="AX895" s="14" t="s">
        <v>82</v>
      </c>
      <c r="AY895" s="160" t="s">
        <v>136</v>
      </c>
    </row>
    <row r="896" spans="2:65" s="1" customFormat="1" ht="14.4" customHeight="1">
      <c r="B896" s="134"/>
      <c r="C896" s="135" t="s">
        <v>806</v>
      </c>
      <c r="D896" s="135" t="s">
        <v>138</v>
      </c>
      <c r="E896" s="136" t="s">
        <v>1469</v>
      </c>
      <c r="F896" s="137" t="s">
        <v>1470</v>
      </c>
      <c r="G896" s="138" t="s">
        <v>986</v>
      </c>
      <c r="H896" s="139">
        <v>1</v>
      </c>
      <c r="I896" s="140"/>
      <c r="J896" s="140">
        <f>ROUND(I896*H896,2)</f>
        <v>0</v>
      </c>
      <c r="K896" s="141"/>
      <c r="L896" s="28"/>
      <c r="M896" s="142" t="s">
        <v>1</v>
      </c>
      <c r="N896" s="111" t="s">
        <v>39</v>
      </c>
      <c r="O896" s="143">
        <v>0</v>
      </c>
      <c r="P896" s="143">
        <f>O896*H896</f>
        <v>0</v>
      </c>
      <c r="Q896" s="143">
        <v>0</v>
      </c>
      <c r="R896" s="143">
        <f>Q896*H896</f>
        <v>0</v>
      </c>
      <c r="S896" s="143">
        <v>0</v>
      </c>
      <c r="T896" s="144">
        <f>S896*H896</f>
        <v>0</v>
      </c>
      <c r="AR896" s="145" t="s">
        <v>142</v>
      </c>
      <c r="AT896" s="145" t="s">
        <v>138</v>
      </c>
      <c r="AU896" s="145" t="s">
        <v>84</v>
      </c>
      <c r="AY896" s="16" t="s">
        <v>136</v>
      </c>
      <c r="BE896" s="146">
        <f>IF(N896="základní",J896,0)</f>
        <v>0</v>
      </c>
      <c r="BF896" s="146">
        <f>IF(N896="snížená",J896,0)</f>
        <v>0</v>
      </c>
      <c r="BG896" s="146">
        <f>IF(N896="zákl. přenesená",J896,0)</f>
        <v>0</v>
      </c>
      <c r="BH896" s="146">
        <f>IF(N896="sníž. přenesená",J896,0)</f>
        <v>0</v>
      </c>
      <c r="BI896" s="146">
        <f>IF(N896="nulová",J896,0)</f>
        <v>0</v>
      </c>
      <c r="BJ896" s="16" t="s">
        <v>82</v>
      </c>
      <c r="BK896" s="146">
        <f>ROUND(I896*H896,2)</f>
        <v>0</v>
      </c>
      <c r="BL896" s="16" t="s">
        <v>142</v>
      </c>
      <c r="BM896" s="145" t="s">
        <v>1471</v>
      </c>
    </row>
    <row r="897" spans="2:65" s="12" customFormat="1">
      <c r="B897" s="147"/>
      <c r="D897" s="148" t="s">
        <v>144</v>
      </c>
      <c r="E897" s="149" t="s">
        <v>1</v>
      </c>
      <c r="F897" s="150" t="s">
        <v>1103</v>
      </c>
      <c r="H897" s="149" t="s">
        <v>1</v>
      </c>
      <c r="L897" s="147"/>
      <c r="M897" s="151"/>
      <c r="T897" s="152"/>
      <c r="AT897" s="149" t="s">
        <v>144</v>
      </c>
      <c r="AU897" s="149" t="s">
        <v>84</v>
      </c>
      <c r="AV897" s="12" t="s">
        <v>82</v>
      </c>
      <c r="AW897" s="12" t="s">
        <v>32</v>
      </c>
      <c r="AX897" s="12" t="s">
        <v>74</v>
      </c>
      <c r="AY897" s="149" t="s">
        <v>136</v>
      </c>
    </row>
    <row r="898" spans="2:65" s="13" customFormat="1">
      <c r="B898" s="153"/>
      <c r="D898" s="148" t="s">
        <v>144</v>
      </c>
      <c r="E898" s="154" t="s">
        <v>1</v>
      </c>
      <c r="F898" s="155" t="s">
        <v>82</v>
      </c>
      <c r="H898" s="156">
        <v>1</v>
      </c>
      <c r="L898" s="153"/>
      <c r="M898" s="157"/>
      <c r="T898" s="158"/>
      <c r="AT898" s="154" t="s">
        <v>144</v>
      </c>
      <c r="AU898" s="154" t="s">
        <v>84</v>
      </c>
      <c r="AV898" s="13" t="s">
        <v>84</v>
      </c>
      <c r="AW898" s="13" t="s">
        <v>32</v>
      </c>
      <c r="AX898" s="13" t="s">
        <v>74</v>
      </c>
      <c r="AY898" s="154" t="s">
        <v>136</v>
      </c>
    </row>
    <row r="899" spans="2:65" s="14" customFormat="1">
      <c r="B899" s="159"/>
      <c r="D899" s="148" t="s">
        <v>144</v>
      </c>
      <c r="E899" s="160" t="s">
        <v>1</v>
      </c>
      <c r="F899" s="161" t="s">
        <v>146</v>
      </c>
      <c r="H899" s="162">
        <v>1</v>
      </c>
      <c r="L899" s="159"/>
      <c r="M899" s="163"/>
      <c r="T899" s="164"/>
      <c r="AT899" s="160" t="s">
        <v>144</v>
      </c>
      <c r="AU899" s="160" t="s">
        <v>84</v>
      </c>
      <c r="AV899" s="14" t="s">
        <v>142</v>
      </c>
      <c r="AW899" s="14" t="s">
        <v>32</v>
      </c>
      <c r="AX899" s="14" t="s">
        <v>82</v>
      </c>
      <c r="AY899" s="160" t="s">
        <v>136</v>
      </c>
    </row>
    <row r="900" spans="2:65" s="11" customFormat="1" ht="22.75" customHeight="1">
      <c r="B900" s="123"/>
      <c r="D900" s="124" t="s">
        <v>73</v>
      </c>
      <c r="E900" s="132" t="s">
        <v>174</v>
      </c>
      <c r="F900" s="132" t="s">
        <v>997</v>
      </c>
      <c r="J900" s="133">
        <f>BK900</f>
        <v>0</v>
      </c>
      <c r="L900" s="123"/>
      <c r="M900" s="127"/>
      <c r="P900" s="128">
        <f>SUM(P901:P939)</f>
        <v>28.68</v>
      </c>
      <c r="R900" s="128">
        <f>SUM(R901:R939)</f>
        <v>5.9784000000000009E-3</v>
      </c>
      <c r="T900" s="129">
        <f>SUM(T901:T939)</f>
        <v>6.0359999999999997E-3</v>
      </c>
      <c r="AR900" s="124" t="s">
        <v>82</v>
      </c>
      <c r="AT900" s="130" t="s">
        <v>73</v>
      </c>
      <c r="AU900" s="130" t="s">
        <v>82</v>
      </c>
      <c r="AY900" s="124" t="s">
        <v>136</v>
      </c>
      <c r="BK900" s="131">
        <f>SUM(BK901:BK939)</f>
        <v>0</v>
      </c>
    </row>
    <row r="901" spans="2:65" s="1" customFormat="1" ht="14.4" customHeight="1">
      <c r="B901" s="134"/>
      <c r="C901" s="135" t="s">
        <v>811</v>
      </c>
      <c r="D901" s="135" t="s">
        <v>138</v>
      </c>
      <c r="E901" s="136" t="s">
        <v>1017</v>
      </c>
      <c r="F901" s="137" t="s">
        <v>1018</v>
      </c>
      <c r="G901" s="138" t="s">
        <v>208</v>
      </c>
      <c r="H901" s="139">
        <v>50.4</v>
      </c>
      <c r="I901" s="140"/>
      <c r="J901" s="140">
        <f>ROUND(I901*H901,2)</f>
        <v>0</v>
      </c>
      <c r="K901" s="141"/>
      <c r="L901" s="28"/>
      <c r="M901" s="142" t="s">
        <v>1</v>
      </c>
      <c r="N901" s="111" t="s">
        <v>39</v>
      </c>
      <c r="O901" s="143">
        <v>0.19500000000000001</v>
      </c>
      <c r="P901" s="143">
        <f>O901*H901</f>
        <v>9.8279999999999994</v>
      </c>
      <c r="Q901" s="143">
        <v>1.1E-4</v>
      </c>
      <c r="R901" s="143">
        <f>Q901*H901</f>
        <v>5.5440000000000003E-3</v>
      </c>
      <c r="S901" s="143">
        <v>0</v>
      </c>
      <c r="T901" s="144">
        <f>S901*H901</f>
        <v>0</v>
      </c>
      <c r="AR901" s="145" t="s">
        <v>142</v>
      </c>
      <c r="AT901" s="145" t="s">
        <v>138</v>
      </c>
      <c r="AU901" s="145" t="s">
        <v>84</v>
      </c>
      <c r="AY901" s="16" t="s">
        <v>136</v>
      </c>
      <c r="BE901" s="146">
        <f>IF(N901="základní",J901,0)</f>
        <v>0</v>
      </c>
      <c r="BF901" s="146">
        <f>IF(N901="snížená",J901,0)</f>
        <v>0</v>
      </c>
      <c r="BG901" s="146">
        <f>IF(N901="zákl. přenesená",J901,0)</f>
        <v>0</v>
      </c>
      <c r="BH901" s="146">
        <f>IF(N901="sníž. přenesená",J901,0)</f>
        <v>0</v>
      </c>
      <c r="BI901" s="146">
        <f>IF(N901="nulová",J901,0)</f>
        <v>0</v>
      </c>
      <c r="BJ901" s="16" t="s">
        <v>82</v>
      </c>
      <c r="BK901" s="146">
        <f>ROUND(I901*H901,2)</f>
        <v>0</v>
      </c>
      <c r="BL901" s="16" t="s">
        <v>142</v>
      </c>
      <c r="BM901" s="145" t="s">
        <v>1472</v>
      </c>
    </row>
    <row r="902" spans="2:65" s="12" customFormat="1">
      <c r="B902" s="147"/>
      <c r="D902" s="148" t="s">
        <v>144</v>
      </c>
      <c r="E902" s="149" t="s">
        <v>1</v>
      </c>
      <c r="F902" s="150" t="s">
        <v>1020</v>
      </c>
      <c r="H902" s="149" t="s">
        <v>1</v>
      </c>
      <c r="L902" s="147"/>
      <c r="M902" s="151"/>
      <c r="T902" s="152"/>
      <c r="AT902" s="149" t="s">
        <v>144</v>
      </c>
      <c r="AU902" s="149" t="s">
        <v>84</v>
      </c>
      <c r="AV902" s="12" t="s">
        <v>82</v>
      </c>
      <c r="AW902" s="12" t="s">
        <v>32</v>
      </c>
      <c r="AX902" s="12" t="s">
        <v>74</v>
      </c>
      <c r="AY902" s="149" t="s">
        <v>136</v>
      </c>
    </row>
    <row r="903" spans="2:65" s="12" customFormat="1">
      <c r="B903" s="147"/>
      <c r="D903" s="148" t="s">
        <v>144</v>
      </c>
      <c r="E903" s="149" t="s">
        <v>1</v>
      </c>
      <c r="F903" s="150" t="s">
        <v>1021</v>
      </c>
      <c r="H903" s="149" t="s">
        <v>1</v>
      </c>
      <c r="L903" s="147"/>
      <c r="M903" s="151"/>
      <c r="T903" s="152"/>
      <c r="AT903" s="149" t="s">
        <v>144</v>
      </c>
      <c r="AU903" s="149" t="s">
        <v>84</v>
      </c>
      <c r="AV903" s="12" t="s">
        <v>82</v>
      </c>
      <c r="AW903" s="12" t="s">
        <v>32</v>
      </c>
      <c r="AX903" s="12" t="s">
        <v>74</v>
      </c>
      <c r="AY903" s="149" t="s">
        <v>136</v>
      </c>
    </row>
    <row r="904" spans="2:65" s="12" customFormat="1">
      <c r="B904" s="147"/>
      <c r="D904" s="148" t="s">
        <v>144</v>
      </c>
      <c r="E904" s="149" t="s">
        <v>1</v>
      </c>
      <c r="F904" s="150" t="s">
        <v>190</v>
      </c>
      <c r="H904" s="149" t="s">
        <v>1</v>
      </c>
      <c r="L904" s="147"/>
      <c r="M904" s="151"/>
      <c r="T904" s="152"/>
      <c r="AT904" s="149" t="s">
        <v>144</v>
      </c>
      <c r="AU904" s="149" t="s">
        <v>84</v>
      </c>
      <c r="AV904" s="12" t="s">
        <v>82</v>
      </c>
      <c r="AW904" s="12" t="s">
        <v>32</v>
      </c>
      <c r="AX904" s="12" t="s">
        <v>74</v>
      </c>
      <c r="AY904" s="149" t="s">
        <v>136</v>
      </c>
    </row>
    <row r="905" spans="2:65" s="13" customFormat="1">
      <c r="B905" s="153"/>
      <c r="D905" s="148" t="s">
        <v>144</v>
      </c>
      <c r="E905" s="154" t="s">
        <v>1</v>
      </c>
      <c r="F905" s="155" t="s">
        <v>1473</v>
      </c>
      <c r="H905" s="156">
        <v>40.4</v>
      </c>
      <c r="L905" s="153"/>
      <c r="M905" s="157"/>
      <c r="T905" s="158"/>
      <c r="AT905" s="154" t="s">
        <v>144</v>
      </c>
      <c r="AU905" s="154" t="s">
        <v>84</v>
      </c>
      <c r="AV905" s="13" t="s">
        <v>84</v>
      </c>
      <c r="AW905" s="13" t="s">
        <v>32</v>
      </c>
      <c r="AX905" s="13" t="s">
        <v>74</v>
      </c>
      <c r="AY905" s="154" t="s">
        <v>136</v>
      </c>
    </row>
    <row r="906" spans="2:65" s="12" customFormat="1">
      <c r="B906" s="147"/>
      <c r="D906" s="148" t="s">
        <v>144</v>
      </c>
      <c r="E906" s="149" t="s">
        <v>1</v>
      </c>
      <c r="F906" s="150" t="s">
        <v>188</v>
      </c>
      <c r="H906" s="149" t="s">
        <v>1</v>
      </c>
      <c r="L906" s="147"/>
      <c r="M906" s="151"/>
      <c r="T906" s="152"/>
      <c r="AT906" s="149" t="s">
        <v>144</v>
      </c>
      <c r="AU906" s="149" t="s">
        <v>84</v>
      </c>
      <c r="AV906" s="12" t="s">
        <v>82</v>
      </c>
      <c r="AW906" s="12" t="s">
        <v>32</v>
      </c>
      <c r="AX906" s="12" t="s">
        <v>74</v>
      </c>
      <c r="AY906" s="149" t="s">
        <v>136</v>
      </c>
    </row>
    <row r="907" spans="2:65" s="12" customFormat="1">
      <c r="B907" s="147"/>
      <c r="D907" s="148" t="s">
        <v>144</v>
      </c>
      <c r="E907" s="149" t="s">
        <v>1</v>
      </c>
      <c r="F907" s="150" t="s">
        <v>1103</v>
      </c>
      <c r="H907" s="149" t="s">
        <v>1</v>
      </c>
      <c r="L907" s="147"/>
      <c r="M907" s="151"/>
      <c r="T907" s="152"/>
      <c r="AT907" s="149" t="s">
        <v>144</v>
      </c>
      <c r="AU907" s="149" t="s">
        <v>84</v>
      </c>
      <c r="AV907" s="12" t="s">
        <v>82</v>
      </c>
      <c r="AW907" s="12" t="s">
        <v>32</v>
      </c>
      <c r="AX907" s="12" t="s">
        <v>74</v>
      </c>
      <c r="AY907" s="149" t="s">
        <v>136</v>
      </c>
    </row>
    <row r="908" spans="2:65" s="13" customFormat="1">
      <c r="B908" s="153"/>
      <c r="D908" s="148" t="s">
        <v>144</v>
      </c>
      <c r="E908" s="154" t="s">
        <v>1</v>
      </c>
      <c r="F908" s="155" t="s">
        <v>1474</v>
      </c>
      <c r="H908" s="156">
        <v>10</v>
      </c>
      <c r="L908" s="153"/>
      <c r="M908" s="157"/>
      <c r="T908" s="158"/>
      <c r="AT908" s="154" t="s">
        <v>144</v>
      </c>
      <c r="AU908" s="154" t="s">
        <v>84</v>
      </c>
      <c r="AV908" s="13" t="s">
        <v>84</v>
      </c>
      <c r="AW908" s="13" t="s">
        <v>32</v>
      </c>
      <c r="AX908" s="13" t="s">
        <v>74</v>
      </c>
      <c r="AY908" s="154" t="s">
        <v>136</v>
      </c>
    </row>
    <row r="909" spans="2:65" s="14" customFormat="1">
      <c r="B909" s="159"/>
      <c r="D909" s="148" t="s">
        <v>144</v>
      </c>
      <c r="E909" s="160" t="s">
        <v>1</v>
      </c>
      <c r="F909" s="161" t="s">
        <v>146</v>
      </c>
      <c r="H909" s="162">
        <v>50.4</v>
      </c>
      <c r="L909" s="159"/>
      <c r="M909" s="163"/>
      <c r="T909" s="164"/>
      <c r="AT909" s="160" t="s">
        <v>144</v>
      </c>
      <c r="AU909" s="160" t="s">
        <v>84</v>
      </c>
      <c r="AV909" s="14" t="s">
        <v>142</v>
      </c>
      <c r="AW909" s="14" t="s">
        <v>32</v>
      </c>
      <c r="AX909" s="14" t="s">
        <v>82</v>
      </c>
      <c r="AY909" s="160" t="s">
        <v>136</v>
      </c>
    </row>
    <row r="910" spans="2:65" s="1" customFormat="1" ht="14.4" customHeight="1">
      <c r="B910" s="134"/>
      <c r="C910" s="135" t="s">
        <v>819</v>
      </c>
      <c r="D910" s="135" t="s">
        <v>138</v>
      </c>
      <c r="E910" s="136" t="s">
        <v>1025</v>
      </c>
      <c r="F910" s="137" t="s">
        <v>1026</v>
      </c>
      <c r="G910" s="138" t="s">
        <v>208</v>
      </c>
      <c r="H910" s="139">
        <v>50.4</v>
      </c>
      <c r="I910" s="140"/>
      <c r="J910" s="140">
        <f>ROUND(I910*H910,2)</f>
        <v>0</v>
      </c>
      <c r="K910" s="141"/>
      <c r="L910" s="28"/>
      <c r="M910" s="142" t="s">
        <v>1</v>
      </c>
      <c r="N910" s="111" t="s">
        <v>39</v>
      </c>
      <c r="O910" s="143">
        <v>0.155</v>
      </c>
      <c r="P910" s="143">
        <f>O910*H910</f>
        <v>7.8119999999999994</v>
      </c>
      <c r="Q910" s="143">
        <v>0</v>
      </c>
      <c r="R910" s="143">
        <f>Q910*H910</f>
        <v>0</v>
      </c>
      <c r="S910" s="143">
        <v>0</v>
      </c>
      <c r="T910" s="144">
        <f>S910*H910</f>
        <v>0</v>
      </c>
      <c r="AR910" s="145" t="s">
        <v>142</v>
      </c>
      <c r="AT910" s="145" t="s">
        <v>138</v>
      </c>
      <c r="AU910" s="145" t="s">
        <v>84</v>
      </c>
      <c r="AY910" s="16" t="s">
        <v>136</v>
      </c>
      <c r="BE910" s="146">
        <f>IF(N910="základní",J910,0)</f>
        <v>0</v>
      </c>
      <c r="BF910" s="146">
        <f>IF(N910="snížená",J910,0)</f>
        <v>0</v>
      </c>
      <c r="BG910" s="146">
        <f>IF(N910="zákl. přenesená",J910,0)</f>
        <v>0</v>
      </c>
      <c r="BH910" s="146">
        <f>IF(N910="sníž. přenesená",J910,0)</f>
        <v>0</v>
      </c>
      <c r="BI910" s="146">
        <f>IF(N910="nulová",J910,0)</f>
        <v>0</v>
      </c>
      <c r="BJ910" s="16" t="s">
        <v>82</v>
      </c>
      <c r="BK910" s="146">
        <f>ROUND(I910*H910,2)</f>
        <v>0</v>
      </c>
      <c r="BL910" s="16" t="s">
        <v>142</v>
      </c>
      <c r="BM910" s="145" t="s">
        <v>1475</v>
      </c>
    </row>
    <row r="911" spans="2:65" s="12" customFormat="1">
      <c r="B911" s="147"/>
      <c r="D911" s="148" t="s">
        <v>144</v>
      </c>
      <c r="E911" s="149" t="s">
        <v>1</v>
      </c>
      <c r="F911" s="150" t="s">
        <v>1020</v>
      </c>
      <c r="H911" s="149" t="s">
        <v>1</v>
      </c>
      <c r="L911" s="147"/>
      <c r="M911" s="151"/>
      <c r="T911" s="152"/>
      <c r="AT911" s="149" t="s">
        <v>144</v>
      </c>
      <c r="AU911" s="149" t="s">
        <v>84</v>
      </c>
      <c r="AV911" s="12" t="s">
        <v>82</v>
      </c>
      <c r="AW911" s="12" t="s">
        <v>32</v>
      </c>
      <c r="AX911" s="12" t="s">
        <v>74</v>
      </c>
      <c r="AY911" s="149" t="s">
        <v>136</v>
      </c>
    </row>
    <row r="912" spans="2:65" s="12" customFormat="1">
      <c r="B912" s="147"/>
      <c r="D912" s="148" t="s">
        <v>144</v>
      </c>
      <c r="E912" s="149" t="s">
        <v>1</v>
      </c>
      <c r="F912" s="150" t="s">
        <v>1028</v>
      </c>
      <c r="H912" s="149" t="s">
        <v>1</v>
      </c>
      <c r="L912" s="147"/>
      <c r="M912" s="151"/>
      <c r="T912" s="152"/>
      <c r="AT912" s="149" t="s">
        <v>144</v>
      </c>
      <c r="AU912" s="149" t="s">
        <v>84</v>
      </c>
      <c r="AV912" s="12" t="s">
        <v>82</v>
      </c>
      <c r="AW912" s="12" t="s">
        <v>32</v>
      </c>
      <c r="AX912" s="12" t="s">
        <v>74</v>
      </c>
      <c r="AY912" s="149" t="s">
        <v>136</v>
      </c>
    </row>
    <row r="913" spans="2:65" s="12" customFormat="1">
      <c r="B913" s="147"/>
      <c r="D913" s="148" t="s">
        <v>144</v>
      </c>
      <c r="E913" s="149" t="s">
        <v>1</v>
      </c>
      <c r="F913" s="150" t="s">
        <v>190</v>
      </c>
      <c r="H913" s="149" t="s">
        <v>1</v>
      </c>
      <c r="L913" s="147"/>
      <c r="M913" s="151"/>
      <c r="T913" s="152"/>
      <c r="AT913" s="149" t="s">
        <v>144</v>
      </c>
      <c r="AU913" s="149" t="s">
        <v>84</v>
      </c>
      <c r="AV913" s="12" t="s">
        <v>82</v>
      </c>
      <c r="AW913" s="12" t="s">
        <v>32</v>
      </c>
      <c r="AX913" s="12" t="s">
        <v>74</v>
      </c>
      <c r="AY913" s="149" t="s">
        <v>136</v>
      </c>
    </row>
    <row r="914" spans="2:65" s="13" customFormat="1">
      <c r="B914" s="153"/>
      <c r="D914" s="148" t="s">
        <v>144</v>
      </c>
      <c r="E914" s="154" t="s">
        <v>1</v>
      </c>
      <c r="F914" s="155" t="s">
        <v>1473</v>
      </c>
      <c r="H914" s="156">
        <v>40.4</v>
      </c>
      <c r="L914" s="153"/>
      <c r="M914" s="157"/>
      <c r="T914" s="158"/>
      <c r="AT914" s="154" t="s">
        <v>144</v>
      </c>
      <c r="AU914" s="154" t="s">
        <v>84</v>
      </c>
      <c r="AV914" s="13" t="s">
        <v>84</v>
      </c>
      <c r="AW914" s="13" t="s">
        <v>32</v>
      </c>
      <c r="AX914" s="13" t="s">
        <v>74</v>
      </c>
      <c r="AY914" s="154" t="s">
        <v>136</v>
      </c>
    </row>
    <row r="915" spans="2:65" s="12" customFormat="1">
      <c r="B915" s="147"/>
      <c r="D915" s="148" t="s">
        <v>144</v>
      </c>
      <c r="E915" s="149" t="s">
        <v>1</v>
      </c>
      <c r="F915" s="150" t="s">
        <v>188</v>
      </c>
      <c r="H915" s="149" t="s">
        <v>1</v>
      </c>
      <c r="L915" s="147"/>
      <c r="M915" s="151"/>
      <c r="T915" s="152"/>
      <c r="AT915" s="149" t="s">
        <v>144</v>
      </c>
      <c r="AU915" s="149" t="s">
        <v>84</v>
      </c>
      <c r="AV915" s="12" t="s">
        <v>82</v>
      </c>
      <c r="AW915" s="12" t="s">
        <v>32</v>
      </c>
      <c r="AX915" s="12" t="s">
        <v>74</v>
      </c>
      <c r="AY915" s="149" t="s">
        <v>136</v>
      </c>
    </row>
    <row r="916" spans="2:65" s="12" customFormat="1">
      <c r="B916" s="147"/>
      <c r="D916" s="148" t="s">
        <v>144</v>
      </c>
      <c r="E916" s="149" t="s">
        <v>1</v>
      </c>
      <c r="F916" s="150" t="s">
        <v>1103</v>
      </c>
      <c r="H916" s="149" t="s">
        <v>1</v>
      </c>
      <c r="L916" s="147"/>
      <c r="M916" s="151"/>
      <c r="T916" s="152"/>
      <c r="AT916" s="149" t="s">
        <v>144</v>
      </c>
      <c r="AU916" s="149" t="s">
        <v>84</v>
      </c>
      <c r="AV916" s="12" t="s">
        <v>82</v>
      </c>
      <c r="AW916" s="12" t="s">
        <v>32</v>
      </c>
      <c r="AX916" s="12" t="s">
        <v>74</v>
      </c>
      <c r="AY916" s="149" t="s">
        <v>136</v>
      </c>
    </row>
    <row r="917" spans="2:65" s="13" customFormat="1">
      <c r="B917" s="153"/>
      <c r="D917" s="148" t="s">
        <v>144</v>
      </c>
      <c r="E917" s="154" t="s">
        <v>1</v>
      </c>
      <c r="F917" s="155" t="s">
        <v>1474</v>
      </c>
      <c r="H917" s="156">
        <v>10</v>
      </c>
      <c r="L917" s="153"/>
      <c r="M917" s="157"/>
      <c r="T917" s="158"/>
      <c r="AT917" s="154" t="s">
        <v>144</v>
      </c>
      <c r="AU917" s="154" t="s">
        <v>84</v>
      </c>
      <c r="AV917" s="13" t="s">
        <v>84</v>
      </c>
      <c r="AW917" s="13" t="s">
        <v>32</v>
      </c>
      <c r="AX917" s="13" t="s">
        <v>74</v>
      </c>
      <c r="AY917" s="154" t="s">
        <v>136</v>
      </c>
    </row>
    <row r="918" spans="2:65" s="14" customFormat="1">
      <c r="B918" s="159"/>
      <c r="D918" s="148" t="s">
        <v>144</v>
      </c>
      <c r="E918" s="160" t="s">
        <v>1</v>
      </c>
      <c r="F918" s="161" t="s">
        <v>146</v>
      </c>
      <c r="H918" s="162">
        <v>50.4</v>
      </c>
      <c r="L918" s="159"/>
      <c r="M918" s="163"/>
      <c r="T918" s="164"/>
      <c r="AT918" s="160" t="s">
        <v>144</v>
      </c>
      <c r="AU918" s="160" t="s">
        <v>84</v>
      </c>
      <c r="AV918" s="14" t="s">
        <v>142</v>
      </c>
      <c r="AW918" s="14" t="s">
        <v>32</v>
      </c>
      <c r="AX918" s="14" t="s">
        <v>82</v>
      </c>
      <c r="AY918" s="160" t="s">
        <v>136</v>
      </c>
    </row>
    <row r="919" spans="2:65" s="1" customFormat="1" ht="14.4" customHeight="1">
      <c r="B919" s="134"/>
      <c r="C919" s="135" t="s">
        <v>824</v>
      </c>
      <c r="D919" s="135" t="s">
        <v>138</v>
      </c>
      <c r="E919" s="136" t="s">
        <v>1476</v>
      </c>
      <c r="F919" s="137" t="s">
        <v>1477</v>
      </c>
      <c r="G919" s="138" t="s">
        <v>208</v>
      </c>
      <c r="H919" s="139">
        <v>0.12</v>
      </c>
      <c r="I919" s="140"/>
      <c r="J919" s="140">
        <f>ROUND(I919*H919,2)</f>
        <v>0</v>
      </c>
      <c r="K919" s="141"/>
      <c r="L919" s="28"/>
      <c r="M919" s="142" t="s">
        <v>1</v>
      </c>
      <c r="N919" s="111" t="s">
        <v>39</v>
      </c>
      <c r="O919" s="143">
        <v>0.6</v>
      </c>
      <c r="P919" s="143">
        <f>O919*H919</f>
        <v>7.1999999999999995E-2</v>
      </c>
      <c r="Q919" s="143">
        <v>9.7000000000000005E-4</v>
      </c>
      <c r="R919" s="143">
        <f>Q919*H919</f>
        <v>1.164E-4</v>
      </c>
      <c r="S919" s="143">
        <v>4.3E-3</v>
      </c>
      <c r="T919" s="144">
        <f>S919*H919</f>
        <v>5.1599999999999997E-4</v>
      </c>
      <c r="AR919" s="145" t="s">
        <v>142</v>
      </c>
      <c r="AT919" s="145" t="s">
        <v>138</v>
      </c>
      <c r="AU919" s="145" t="s">
        <v>84</v>
      </c>
      <c r="AY919" s="16" t="s">
        <v>136</v>
      </c>
      <c r="BE919" s="146">
        <f>IF(N919="základní",J919,0)</f>
        <v>0</v>
      </c>
      <c r="BF919" s="146">
        <f>IF(N919="snížená",J919,0)</f>
        <v>0</v>
      </c>
      <c r="BG919" s="146">
        <f>IF(N919="zákl. přenesená",J919,0)</f>
        <v>0</v>
      </c>
      <c r="BH919" s="146">
        <f>IF(N919="sníž. přenesená",J919,0)</f>
        <v>0</v>
      </c>
      <c r="BI919" s="146">
        <f>IF(N919="nulová",J919,0)</f>
        <v>0</v>
      </c>
      <c r="BJ919" s="16" t="s">
        <v>82</v>
      </c>
      <c r="BK919" s="146">
        <f>ROUND(I919*H919,2)</f>
        <v>0</v>
      </c>
      <c r="BL919" s="16" t="s">
        <v>142</v>
      </c>
      <c r="BM919" s="145" t="s">
        <v>1478</v>
      </c>
    </row>
    <row r="920" spans="2:65" s="12" customFormat="1">
      <c r="B920" s="147"/>
      <c r="D920" s="148" t="s">
        <v>144</v>
      </c>
      <c r="E920" s="149" t="s">
        <v>1</v>
      </c>
      <c r="F920" s="150" t="s">
        <v>1241</v>
      </c>
      <c r="H920" s="149" t="s">
        <v>1</v>
      </c>
      <c r="L920" s="147"/>
      <c r="M920" s="151"/>
      <c r="T920" s="152"/>
      <c r="AT920" s="149" t="s">
        <v>144</v>
      </c>
      <c r="AU920" s="149" t="s">
        <v>84</v>
      </c>
      <c r="AV920" s="12" t="s">
        <v>82</v>
      </c>
      <c r="AW920" s="12" t="s">
        <v>32</v>
      </c>
      <c r="AX920" s="12" t="s">
        <v>74</v>
      </c>
      <c r="AY920" s="149" t="s">
        <v>136</v>
      </c>
    </row>
    <row r="921" spans="2:65" s="12" customFormat="1">
      <c r="B921" s="147"/>
      <c r="D921" s="148" t="s">
        <v>144</v>
      </c>
      <c r="E921" s="149" t="s">
        <v>1</v>
      </c>
      <c r="F921" s="150" t="s">
        <v>1466</v>
      </c>
      <c r="H921" s="149" t="s">
        <v>1</v>
      </c>
      <c r="L921" s="147"/>
      <c r="M921" s="151"/>
      <c r="T921" s="152"/>
      <c r="AT921" s="149" t="s">
        <v>144</v>
      </c>
      <c r="AU921" s="149" t="s">
        <v>84</v>
      </c>
      <c r="AV921" s="12" t="s">
        <v>82</v>
      </c>
      <c r="AW921" s="12" t="s">
        <v>32</v>
      </c>
      <c r="AX921" s="12" t="s">
        <v>74</v>
      </c>
      <c r="AY921" s="149" t="s">
        <v>136</v>
      </c>
    </row>
    <row r="922" spans="2:65" s="13" customFormat="1">
      <c r="B922" s="153"/>
      <c r="D922" s="148" t="s">
        <v>144</v>
      </c>
      <c r="E922" s="154" t="s">
        <v>1</v>
      </c>
      <c r="F922" s="155" t="s">
        <v>1479</v>
      </c>
      <c r="H922" s="156">
        <v>0.12</v>
      </c>
      <c r="L922" s="153"/>
      <c r="M922" s="157"/>
      <c r="T922" s="158"/>
      <c r="AT922" s="154" t="s">
        <v>144</v>
      </c>
      <c r="AU922" s="154" t="s">
        <v>84</v>
      </c>
      <c r="AV922" s="13" t="s">
        <v>84</v>
      </c>
      <c r="AW922" s="13" t="s">
        <v>32</v>
      </c>
      <c r="AX922" s="13" t="s">
        <v>74</v>
      </c>
      <c r="AY922" s="154" t="s">
        <v>136</v>
      </c>
    </row>
    <row r="923" spans="2:65" s="14" customFormat="1">
      <c r="B923" s="159"/>
      <c r="D923" s="148" t="s">
        <v>144</v>
      </c>
      <c r="E923" s="160" t="s">
        <v>1</v>
      </c>
      <c r="F923" s="161" t="s">
        <v>146</v>
      </c>
      <c r="H923" s="162">
        <v>0.12</v>
      </c>
      <c r="L923" s="159"/>
      <c r="M923" s="163"/>
      <c r="T923" s="164"/>
      <c r="AT923" s="160" t="s">
        <v>144</v>
      </c>
      <c r="AU923" s="160" t="s">
        <v>84</v>
      </c>
      <c r="AV923" s="14" t="s">
        <v>142</v>
      </c>
      <c r="AW923" s="14" t="s">
        <v>32</v>
      </c>
      <c r="AX923" s="14" t="s">
        <v>82</v>
      </c>
      <c r="AY923" s="160" t="s">
        <v>136</v>
      </c>
    </row>
    <row r="924" spans="2:65" s="1" customFormat="1" ht="14.4" customHeight="1">
      <c r="B924" s="134"/>
      <c r="C924" s="135" t="s">
        <v>841</v>
      </c>
      <c r="D924" s="135" t="s">
        <v>138</v>
      </c>
      <c r="E924" s="136" t="s">
        <v>1480</v>
      </c>
      <c r="F924" s="137" t="s">
        <v>1481</v>
      </c>
      <c r="G924" s="138" t="s">
        <v>208</v>
      </c>
      <c r="H924" s="139">
        <v>0.12</v>
      </c>
      <c r="I924" s="140"/>
      <c r="J924" s="140">
        <f>ROUND(I924*H924,2)</f>
        <v>0</v>
      </c>
      <c r="K924" s="141"/>
      <c r="L924" s="28"/>
      <c r="M924" s="142" t="s">
        <v>1</v>
      </c>
      <c r="N924" s="111" t="s">
        <v>39</v>
      </c>
      <c r="O924" s="143">
        <v>1.5</v>
      </c>
      <c r="P924" s="143">
        <f>O924*H924</f>
        <v>0.18</v>
      </c>
      <c r="Q924" s="143">
        <v>1.23E-3</v>
      </c>
      <c r="R924" s="143">
        <f>Q924*H924</f>
        <v>1.4759999999999998E-4</v>
      </c>
      <c r="S924" s="143">
        <v>1.7000000000000001E-2</v>
      </c>
      <c r="T924" s="144">
        <f>S924*H924</f>
        <v>2.0400000000000001E-3</v>
      </c>
      <c r="AR924" s="145" t="s">
        <v>142</v>
      </c>
      <c r="AT924" s="145" t="s">
        <v>138</v>
      </c>
      <c r="AU924" s="145" t="s">
        <v>84</v>
      </c>
      <c r="AY924" s="16" t="s">
        <v>136</v>
      </c>
      <c r="BE924" s="146">
        <f>IF(N924="základní",J924,0)</f>
        <v>0</v>
      </c>
      <c r="BF924" s="146">
        <f>IF(N924="snížená",J924,0)</f>
        <v>0</v>
      </c>
      <c r="BG924" s="146">
        <f>IF(N924="zákl. přenesená",J924,0)</f>
        <v>0</v>
      </c>
      <c r="BH924" s="146">
        <f>IF(N924="sníž. přenesená",J924,0)</f>
        <v>0</v>
      </c>
      <c r="BI924" s="146">
        <f>IF(N924="nulová",J924,0)</f>
        <v>0</v>
      </c>
      <c r="BJ924" s="16" t="s">
        <v>82</v>
      </c>
      <c r="BK924" s="146">
        <f>ROUND(I924*H924,2)</f>
        <v>0</v>
      </c>
      <c r="BL924" s="16" t="s">
        <v>142</v>
      </c>
      <c r="BM924" s="145" t="s">
        <v>1482</v>
      </c>
    </row>
    <row r="925" spans="2:65" s="12" customFormat="1">
      <c r="B925" s="147"/>
      <c r="D925" s="148" t="s">
        <v>144</v>
      </c>
      <c r="E925" s="149" t="s">
        <v>1</v>
      </c>
      <c r="F925" s="150" t="s">
        <v>1103</v>
      </c>
      <c r="H925" s="149" t="s">
        <v>1</v>
      </c>
      <c r="L925" s="147"/>
      <c r="M925" s="151"/>
      <c r="T925" s="152"/>
      <c r="AT925" s="149" t="s">
        <v>144</v>
      </c>
      <c r="AU925" s="149" t="s">
        <v>84</v>
      </c>
      <c r="AV925" s="12" t="s">
        <v>82</v>
      </c>
      <c r="AW925" s="12" t="s">
        <v>32</v>
      </c>
      <c r="AX925" s="12" t="s">
        <v>74</v>
      </c>
      <c r="AY925" s="149" t="s">
        <v>136</v>
      </c>
    </row>
    <row r="926" spans="2:65" s="13" customFormat="1">
      <c r="B926" s="153"/>
      <c r="D926" s="148" t="s">
        <v>144</v>
      </c>
      <c r="E926" s="154" t="s">
        <v>1</v>
      </c>
      <c r="F926" s="155" t="s">
        <v>1479</v>
      </c>
      <c r="H926" s="156">
        <v>0.12</v>
      </c>
      <c r="L926" s="153"/>
      <c r="M926" s="157"/>
      <c r="T926" s="158"/>
      <c r="AT926" s="154" t="s">
        <v>144</v>
      </c>
      <c r="AU926" s="154" t="s">
        <v>84</v>
      </c>
      <c r="AV926" s="13" t="s">
        <v>84</v>
      </c>
      <c r="AW926" s="13" t="s">
        <v>32</v>
      </c>
      <c r="AX926" s="13" t="s">
        <v>74</v>
      </c>
      <c r="AY926" s="154" t="s">
        <v>136</v>
      </c>
    </row>
    <row r="927" spans="2:65" s="14" customFormat="1">
      <c r="B927" s="159"/>
      <c r="D927" s="148" t="s">
        <v>144</v>
      </c>
      <c r="E927" s="160" t="s">
        <v>1</v>
      </c>
      <c r="F927" s="161" t="s">
        <v>146</v>
      </c>
      <c r="H927" s="162">
        <v>0.12</v>
      </c>
      <c r="L927" s="159"/>
      <c r="M927" s="163"/>
      <c r="T927" s="164"/>
      <c r="AT927" s="160" t="s">
        <v>144</v>
      </c>
      <c r="AU927" s="160" t="s">
        <v>84</v>
      </c>
      <c r="AV927" s="14" t="s">
        <v>142</v>
      </c>
      <c r="AW927" s="14" t="s">
        <v>32</v>
      </c>
      <c r="AX927" s="14" t="s">
        <v>82</v>
      </c>
      <c r="AY927" s="160" t="s">
        <v>136</v>
      </c>
    </row>
    <row r="928" spans="2:65" s="1" customFormat="1" ht="14.4" customHeight="1">
      <c r="B928" s="134"/>
      <c r="C928" s="135" t="s">
        <v>846</v>
      </c>
      <c r="D928" s="135" t="s">
        <v>138</v>
      </c>
      <c r="E928" s="136" t="s">
        <v>1483</v>
      </c>
      <c r="F928" s="137" t="s">
        <v>1484</v>
      </c>
      <c r="G928" s="138" t="s">
        <v>208</v>
      </c>
      <c r="H928" s="139">
        <v>0.12</v>
      </c>
      <c r="I928" s="140"/>
      <c r="J928" s="140">
        <f>ROUND(I928*H928,2)</f>
        <v>0</v>
      </c>
      <c r="K928" s="141"/>
      <c r="L928" s="28"/>
      <c r="M928" s="142" t="s">
        <v>1</v>
      </c>
      <c r="N928" s="111" t="s">
        <v>39</v>
      </c>
      <c r="O928" s="143">
        <v>1.9</v>
      </c>
      <c r="P928" s="143">
        <f>O928*H928</f>
        <v>0.22799999999999998</v>
      </c>
      <c r="Q928" s="143">
        <v>1.42E-3</v>
      </c>
      <c r="R928" s="143">
        <f>Q928*H928</f>
        <v>1.7039999999999999E-4</v>
      </c>
      <c r="S928" s="143">
        <v>2.9000000000000001E-2</v>
      </c>
      <c r="T928" s="144">
        <f>S928*H928</f>
        <v>3.48E-3</v>
      </c>
      <c r="AR928" s="145" t="s">
        <v>142</v>
      </c>
      <c r="AT928" s="145" t="s">
        <v>138</v>
      </c>
      <c r="AU928" s="145" t="s">
        <v>84</v>
      </c>
      <c r="AY928" s="16" t="s">
        <v>136</v>
      </c>
      <c r="BE928" s="146">
        <f>IF(N928="základní",J928,0)</f>
        <v>0</v>
      </c>
      <c r="BF928" s="146">
        <f>IF(N928="snížená",J928,0)</f>
        <v>0</v>
      </c>
      <c r="BG928" s="146">
        <f>IF(N928="zákl. přenesená",J928,0)</f>
        <v>0</v>
      </c>
      <c r="BH928" s="146">
        <f>IF(N928="sníž. přenesená",J928,0)</f>
        <v>0</v>
      </c>
      <c r="BI928" s="146">
        <f>IF(N928="nulová",J928,0)</f>
        <v>0</v>
      </c>
      <c r="BJ928" s="16" t="s">
        <v>82</v>
      </c>
      <c r="BK928" s="146">
        <f>ROUND(I928*H928,2)</f>
        <v>0</v>
      </c>
      <c r="BL928" s="16" t="s">
        <v>142</v>
      </c>
      <c r="BM928" s="145" t="s">
        <v>1485</v>
      </c>
    </row>
    <row r="929" spans="2:65" s="12" customFormat="1">
      <c r="B929" s="147"/>
      <c r="D929" s="148" t="s">
        <v>144</v>
      </c>
      <c r="E929" s="149" t="s">
        <v>1</v>
      </c>
      <c r="F929" s="150" t="s">
        <v>1170</v>
      </c>
      <c r="H929" s="149" t="s">
        <v>1</v>
      </c>
      <c r="L929" s="147"/>
      <c r="M929" s="151"/>
      <c r="T929" s="152"/>
      <c r="AT929" s="149" t="s">
        <v>144</v>
      </c>
      <c r="AU929" s="149" t="s">
        <v>84</v>
      </c>
      <c r="AV929" s="12" t="s">
        <v>82</v>
      </c>
      <c r="AW929" s="12" t="s">
        <v>32</v>
      </c>
      <c r="AX929" s="12" t="s">
        <v>74</v>
      </c>
      <c r="AY929" s="149" t="s">
        <v>136</v>
      </c>
    </row>
    <row r="930" spans="2:65" s="12" customFormat="1">
      <c r="B930" s="147"/>
      <c r="D930" s="148" t="s">
        <v>144</v>
      </c>
      <c r="E930" s="149" t="s">
        <v>1</v>
      </c>
      <c r="F930" s="150" t="s">
        <v>1466</v>
      </c>
      <c r="H930" s="149" t="s">
        <v>1</v>
      </c>
      <c r="L930" s="147"/>
      <c r="M930" s="151"/>
      <c r="T930" s="152"/>
      <c r="AT930" s="149" t="s">
        <v>144</v>
      </c>
      <c r="AU930" s="149" t="s">
        <v>84</v>
      </c>
      <c r="AV930" s="12" t="s">
        <v>82</v>
      </c>
      <c r="AW930" s="12" t="s">
        <v>32</v>
      </c>
      <c r="AX930" s="12" t="s">
        <v>74</v>
      </c>
      <c r="AY930" s="149" t="s">
        <v>136</v>
      </c>
    </row>
    <row r="931" spans="2:65" s="13" customFormat="1">
      <c r="B931" s="153"/>
      <c r="D931" s="148" t="s">
        <v>144</v>
      </c>
      <c r="E931" s="154" t="s">
        <v>1</v>
      </c>
      <c r="F931" s="155" t="s">
        <v>1479</v>
      </c>
      <c r="H931" s="156">
        <v>0.12</v>
      </c>
      <c r="L931" s="153"/>
      <c r="M931" s="157"/>
      <c r="T931" s="158"/>
      <c r="AT931" s="154" t="s">
        <v>144</v>
      </c>
      <c r="AU931" s="154" t="s">
        <v>84</v>
      </c>
      <c r="AV931" s="13" t="s">
        <v>84</v>
      </c>
      <c r="AW931" s="13" t="s">
        <v>32</v>
      </c>
      <c r="AX931" s="13" t="s">
        <v>74</v>
      </c>
      <c r="AY931" s="154" t="s">
        <v>136</v>
      </c>
    </row>
    <row r="932" spans="2:65" s="14" customFormat="1">
      <c r="B932" s="159"/>
      <c r="D932" s="148" t="s">
        <v>144</v>
      </c>
      <c r="E932" s="160" t="s">
        <v>1</v>
      </c>
      <c r="F932" s="161" t="s">
        <v>146</v>
      </c>
      <c r="H932" s="162">
        <v>0.12</v>
      </c>
      <c r="L932" s="159"/>
      <c r="M932" s="163"/>
      <c r="T932" s="164"/>
      <c r="AT932" s="160" t="s">
        <v>144</v>
      </c>
      <c r="AU932" s="160" t="s">
        <v>84</v>
      </c>
      <c r="AV932" s="14" t="s">
        <v>142</v>
      </c>
      <c r="AW932" s="14" t="s">
        <v>32</v>
      </c>
      <c r="AX932" s="14" t="s">
        <v>82</v>
      </c>
      <c r="AY932" s="160" t="s">
        <v>136</v>
      </c>
    </row>
    <row r="933" spans="2:65" s="1" customFormat="1" ht="14.4" customHeight="1">
      <c r="B933" s="134"/>
      <c r="C933" s="135" t="s">
        <v>850</v>
      </c>
      <c r="D933" s="135" t="s">
        <v>138</v>
      </c>
      <c r="E933" s="136" t="s">
        <v>1038</v>
      </c>
      <c r="F933" s="137" t="s">
        <v>1039</v>
      </c>
      <c r="G933" s="138" t="s">
        <v>185</v>
      </c>
      <c r="H933" s="139">
        <v>48</v>
      </c>
      <c r="I933" s="140"/>
      <c r="J933" s="140">
        <f>ROUND(I933*H933,2)</f>
        <v>0</v>
      </c>
      <c r="K933" s="141"/>
      <c r="L933" s="28"/>
      <c r="M933" s="142" t="s">
        <v>1</v>
      </c>
      <c r="N933" s="111" t="s">
        <v>39</v>
      </c>
      <c r="O933" s="143">
        <v>0.22</v>
      </c>
      <c r="P933" s="143">
        <f>O933*H933</f>
        <v>10.56</v>
      </c>
      <c r="Q933" s="143">
        <v>0</v>
      </c>
      <c r="R933" s="143">
        <f>Q933*H933</f>
        <v>0</v>
      </c>
      <c r="S933" s="143">
        <v>0</v>
      </c>
      <c r="T933" s="144">
        <f>S933*H933</f>
        <v>0</v>
      </c>
      <c r="AR933" s="145" t="s">
        <v>142</v>
      </c>
      <c r="AT933" s="145" t="s">
        <v>138</v>
      </c>
      <c r="AU933" s="145" t="s">
        <v>84</v>
      </c>
      <c r="AY933" s="16" t="s">
        <v>136</v>
      </c>
      <c r="BE933" s="146">
        <f>IF(N933="základní",J933,0)</f>
        <v>0</v>
      </c>
      <c r="BF933" s="146">
        <f>IF(N933="snížená",J933,0)</f>
        <v>0</v>
      </c>
      <c r="BG933" s="146">
        <f>IF(N933="zákl. přenesená",J933,0)</f>
        <v>0</v>
      </c>
      <c r="BH933" s="146">
        <f>IF(N933="sníž. přenesená",J933,0)</f>
        <v>0</v>
      </c>
      <c r="BI933" s="146">
        <f>IF(N933="nulová",J933,0)</f>
        <v>0</v>
      </c>
      <c r="BJ933" s="16" t="s">
        <v>82</v>
      </c>
      <c r="BK933" s="146">
        <f>ROUND(I933*H933,2)</f>
        <v>0</v>
      </c>
      <c r="BL933" s="16" t="s">
        <v>142</v>
      </c>
      <c r="BM933" s="145" t="s">
        <v>1486</v>
      </c>
    </row>
    <row r="934" spans="2:65" s="12" customFormat="1">
      <c r="B934" s="147"/>
      <c r="D934" s="148" t="s">
        <v>144</v>
      </c>
      <c r="E934" s="149" t="s">
        <v>1</v>
      </c>
      <c r="F934" s="150" t="s">
        <v>1020</v>
      </c>
      <c r="H934" s="149" t="s">
        <v>1</v>
      </c>
      <c r="L934" s="147"/>
      <c r="M934" s="151"/>
      <c r="T934" s="152"/>
      <c r="AT934" s="149" t="s">
        <v>144</v>
      </c>
      <c r="AU934" s="149" t="s">
        <v>84</v>
      </c>
      <c r="AV934" s="12" t="s">
        <v>82</v>
      </c>
      <c r="AW934" s="12" t="s">
        <v>32</v>
      </c>
      <c r="AX934" s="12" t="s">
        <v>74</v>
      </c>
      <c r="AY934" s="149" t="s">
        <v>136</v>
      </c>
    </row>
    <row r="935" spans="2:65" s="12" customFormat="1">
      <c r="B935" s="147"/>
      <c r="D935" s="148" t="s">
        <v>144</v>
      </c>
      <c r="E935" s="149" t="s">
        <v>1</v>
      </c>
      <c r="F935" s="150" t="s">
        <v>772</v>
      </c>
      <c r="H935" s="149" t="s">
        <v>1</v>
      </c>
      <c r="L935" s="147"/>
      <c r="M935" s="151"/>
      <c r="T935" s="152"/>
      <c r="AT935" s="149" t="s">
        <v>144</v>
      </c>
      <c r="AU935" s="149" t="s">
        <v>84</v>
      </c>
      <c r="AV935" s="12" t="s">
        <v>82</v>
      </c>
      <c r="AW935" s="12" t="s">
        <v>32</v>
      </c>
      <c r="AX935" s="12" t="s">
        <v>74</v>
      </c>
      <c r="AY935" s="149" t="s">
        <v>136</v>
      </c>
    </row>
    <row r="936" spans="2:65" s="12" customFormat="1">
      <c r="B936" s="147"/>
      <c r="D936" s="148" t="s">
        <v>144</v>
      </c>
      <c r="E936" s="149" t="s">
        <v>1</v>
      </c>
      <c r="F936" s="150" t="s">
        <v>190</v>
      </c>
      <c r="H936" s="149" t="s">
        <v>1</v>
      </c>
      <c r="L936" s="147"/>
      <c r="M936" s="151"/>
      <c r="T936" s="152"/>
      <c r="AT936" s="149" t="s">
        <v>144</v>
      </c>
      <c r="AU936" s="149" t="s">
        <v>84</v>
      </c>
      <c r="AV936" s="12" t="s">
        <v>82</v>
      </c>
      <c r="AW936" s="12" t="s">
        <v>32</v>
      </c>
      <c r="AX936" s="12" t="s">
        <v>74</v>
      </c>
      <c r="AY936" s="149" t="s">
        <v>136</v>
      </c>
    </row>
    <row r="937" spans="2:65" s="13" customFormat="1">
      <c r="B937" s="153"/>
      <c r="D937" s="148" t="s">
        <v>144</v>
      </c>
      <c r="E937" s="154" t="s">
        <v>1</v>
      </c>
      <c r="F937" s="155" t="s">
        <v>1095</v>
      </c>
      <c r="H937" s="156">
        <v>43.2</v>
      </c>
      <c r="L937" s="153"/>
      <c r="M937" s="157"/>
      <c r="T937" s="158"/>
      <c r="AT937" s="154" t="s">
        <v>144</v>
      </c>
      <c r="AU937" s="154" t="s">
        <v>84</v>
      </c>
      <c r="AV937" s="13" t="s">
        <v>84</v>
      </c>
      <c r="AW937" s="13" t="s">
        <v>32</v>
      </c>
      <c r="AX937" s="13" t="s">
        <v>74</v>
      </c>
      <c r="AY937" s="154" t="s">
        <v>136</v>
      </c>
    </row>
    <row r="938" spans="2:65" s="13" customFormat="1">
      <c r="B938" s="153"/>
      <c r="D938" s="148" t="s">
        <v>144</v>
      </c>
      <c r="E938" s="154" t="s">
        <v>1</v>
      </c>
      <c r="F938" s="155" t="s">
        <v>1096</v>
      </c>
      <c r="H938" s="156">
        <v>4.8000000000000007</v>
      </c>
      <c r="L938" s="153"/>
      <c r="M938" s="157"/>
      <c r="T938" s="158"/>
      <c r="AT938" s="154" t="s">
        <v>144</v>
      </c>
      <c r="AU938" s="154" t="s">
        <v>84</v>
      </c>
      <c r="AV938" s="13" t="s">
        <v>84</v>
      </c>
      <c r="AW938" s="13" t="s">
        <v>32</v>
      </c>
      <c r="AX938" s="13" t="s">
        <v>74</v>
      </c>
      <c r="AY938" s="154" t="s">
        <v>136</v>
      </c>
    </row>
    <row r="939" spans="2:65" s="14" customFormat="1">
      <c r="B939" s="159"/>
      <c r="D939" s="148" t="s">
        <v>144</v>
      </c>
      <c r="E939" s="160" t="s">
        <v>1</v>
      </c>
      <c r="F939" s="161" t="s">
        <v>146</v>
      </c>
      <c r="H939" s="162">
        <v>48</v>
      </c>
      <c r="L939" s="159"/>
      <c r="M939" s="163"/>
      <c r="T939" s="164"/>
      <c r="AT939" s="160" t="s">
        <v>144</v>
      </c>
      <c r="AU939" s="160" t="s">
        <v>84</v>
      </c>
      <c r="AV939" s="14" t="s">
        <v>142</v>
      </c>
      <c r="AW939" s="14" t="s">
        <v>32</v>
      </c>
      <c r="AX939" s="14" t="s">
        <v>82</v>
      </c>
      <c r="AY939" s="160" t="s">
        <v>136</v>
      </c>
    </row>
    <row r="940" spans="2:65" s="11" customFormat="1" ht="22.75" customHeight="1">
      <c r="B940" s="123"/>
      <c r="D940" s="124" t="s">
        <v>73</v>
      </c>
      <c r="E940" s="132" t="s">
        <v>1041</v>
      </c>
      <c r="F940" s="132" t="s">
        <v>1042</v>
      </c>
      <c r="J940" s="133">
        <f>BK940</f>
        <v>0</v>
      </c>
      <c r="L940" s="123"/>
      <c r="M940" s="127"/>
      <c r="P940" s="128">
        <f>SUM(P941:P973)</f>
        <v>10.194317</v>
      </c>
      <c r="R940" s="128">
        <f>SUM(R941:R973)</f>
        <v>0</v>
      </c>
      <c r="T940" s="129">
        <f>SUM(T941:T973)</f>
        <v>0</v>
      </c>
      <c r="AR940" s="124" t="s">
        <v>82</v>
      </c>
      <c r="AT940" s="130" t="s">
        <v>73</v>
      </c>
      <c r="AU940" s="130" t="s">
        <v>82</v>
      </c>
      <c r="AY940" s="124" t="s">
        <v>136</v>
      </c>
      <c r="BK940" s="131">
        <f>SUM(BK941:BK973)</f>
        <v>0</v>
      </c>
    </row>
    <row r="941" spans="2:65" s="1" customFormat="1" ht="14.4" customHeight="1">
      <c r="B941" s="134"/>
      <c r="C941" s="135" t="s">
        <v>854</v>
      </c>
      <c r="D941" s="135" t="s">
        <v>138</v>
      </c>
      <c r="E941" s="136" t="s">
        <v>1044</v>
      </c>
      <c r="F941" s="137" t="s">
        <v>1045</v>
      </c>
      <c r="G941" s="138" t="s">
        <v>356</v>
      </c>
      <c r="H941" s="139">
        <v>27.91</v>
      </c>
      <c r="I941" s="140"/>
      <c r="J941" s="140">
        <f>ROUND(I941*H941,2)</f>
        <v>0</v>
      </c>
      <c r="K941" s="141"/>
      <c r="L941" s="28"/>
      <c r="M941" s="142" t="s">
        <v>1</v>
      </c>
      <c r="N941" s="111" t="s">
        <v>39</v>
      </c>
      <c r="O941" s="143">
        <v>0.03</v>
      </c>
      <c r="P941" s="143">
        <f>O941*H941</f>
        <v>0.83729999999999993</v>
      </c>
      <c r="Q941" s="143">
        <v>0</v>
      </c>
      <c r="R941" s="143">
        <f>Q941*H941</f>
        <v>0</v>
      </c>
      <c r="S941" s="143">
        <v>0</v>
      </c>
      <c r="T941" s="144">
        <f>S941*H941</f>
        <v>0</v>
      </c>
      <c r="AR941" s="145" t="s">
        <v>142</v>
      </c>
      <c r="AT941" s="145" t="s">
        <v>138</v>
      </c>
      <c r="AU941" s="145" t="s">
        <v>84</v>
      </c>
      <c r="AY941" s="16" t="s">
        <v>136</v>
      </c>
      <c r="BE941" s="146">
        <f>IF(N941="základní",J941,0)</f>
        <v>0</v>
      </c>
      <c r="BF941" s="146">
        <f>IF(N941="snížená",J941,0)</f>
        <v>0</v>
      </c>
      <c r="BG941" s="146">
        <f>IF(N941="zákl. přenesená",J941,0)</f>
        <v>0</v>
      </c>
      <c r="BH941" s="146">
        <f>IF(N941="sníž. přenesená",J941,0)</f>
        <v>0</v>
      </c>
      <c r="BI941" s="146">
        <f>IF(N941="nulová",J941,0)</f>
        <v>0</v>
      </c>
      <c r="BJ941" s="16" t="s">
        <v>82</v>
      </c>
      <c r="BK941" s="146">
        <f>ROUND(I941*H941,2)</f>
        <v>0</v>
      </c>
      <c r="BL941" s="16" t="s">
        <v>142</v>
      </c>
      <c r="BM941" s="145" t="s">
        <v>1487</v>
      </c>
    </row>
    <row r="942" spans="2:65" s="12" customFormat="1">
      <c r="B942" s="147"/>
      <c r="D942" s="148" t="s">
        <v>144</v>
      </c>
      <c r="E942" s="149" t="s">
        <v>1</v>
      </c>
      <c r="F942" s="150" t="s">
        <v>1047</v>
      </c>
      <c r="H942" s="149" t="s">
        <v>1</v>
      </c>
      <c r="L942" s="147"/>
      <c r="M942" s="151"/>
      <c r="T942" s="152"/>
      <c r="AT942" s="149" t="s">
        <v>144</v>
      </c>
      <c r="AU942" s="149" t="s">
        <v>84</v>
      </c>
      <c r="AV942" s="12" t="s">
        <v>82</v>
      </c>
      <c r="AW942" s="12" t="s">
        <v>32</v>
      </c>
      <c r="AX942" s="12" t="s">
        <v>74</v>
      </c>
      <c r="AY942" s="149" t="s">
        <v>136</v>
      </c>
    </row>
    <row r="943" spans="2:65" s="13" customFormat="1">
      <c r="B943" s="153"/>
      <c r="D943" s="148" t="s">
        <v>144</v>
      </c>
      <c r="E943" s="154" t="s">
        <v>1</v>
      </c>
      <c r="F943" s="155" t="s">
        <v>1488</v>
      </c>
      <c r="H943" s="156">
        <v>27.91</v>
      </c>
      <c r="L943" s="153"/>
      <c r="M943" s="157"/>
      <c r="T943" s="158"/>
      <c r="AT943" s="154" t="s">
        <v>144</v>
      </c>
      <c r="AU943" s="154" t="s">
        <v>84</v>
      </c>
      <c r="AV943" s="13" t="s">
        <v>84</v>
      </c>
      <c r="AW943" s="13" t="s">
        <v>32</v>
      </c>
      <c r="AX943" s="13" t="s">
        <v>74</v>
      </c>
      <c r="AY943" s="154" t="s">
        <v>136</v>
      </c>
    </row>
    <row r="944" spans="2:65" s="14" customFormat="1">
      <c r="B944" s="159"/>
      <c r="D944" s="148" t="s">
        <v>144</v>
      </c>
      <c r="E944" s="160" t="s">
        <v>1</v>
      </c>
      <c r="F944" s="161" t="s">
        <v>146</v>
      </c>
      <c r="H944" s="162">
        <v>27.91</v>
      </c>
      <c r="L944" s="159"/>
      <c r="M944" s="163"/>
      <c r="T944" s="164"/>
      <c r="AT944" s="160" t="s">
        <v>144</v>
      </c>
      <c r="AU944" s="160" t="s">
        <v>84</v>
      </c>
      <c r="AV944" s="14" t="s">
        <v>142</v>
      </c>
      <c r="AW944" s="14" t="s">
        <v>32</v>
      </c>
      <c r="AX944" s="14" t="s">
        <v>82</v>
      </c>
      <c r="AY944" s="160" t="s">
        <v>136</v>
      </c>
    </row>
    <row r="945" spans="2:65" s="1" customFormat="1" ht="14.4" customHeight="1">
      <c r="B945" s="134"/>
      <c r="C945" s="135" t="s">
        <v>858</v>
      </c>
      <c r="D945" s="135" t="s">
        <v>138</v>
      </c>
      <c r="E945" s="136" t="s">
        <v>1050</v>
      </c>
      <c r="F945" s="137" t="s">
        <v>1051</v>
      </c>
      <c r="G945" s="138" t="s">
        <v>356</v>
      </c>
      <c r="H945" s="139">
        <v>390.74</v>
      </c>
      <c r="I945" s="140"/>
      <c r="J945" s="140">
        <f>ROUND(I945*H945,2)</f>
        <v>0</v>
      </c>
      <c r="K945" s="141"/>
      <c r="L945" s="28"/>
      <c r="M945" s="142" t="s">
        <v>1</v>
      </c>
      <c r="N945" s="111" t="s">
        <v>39</v>
      </c>
      <c r="O945" s="143">
        <v>2E-3</v>
      </c>
      <c r="P945" s="143">
        <f>O945*H945</f>
        <v>0.78148000000000006</v>
      </c>
      <c r="Q945" s="143">
        <v>0</v>
      </c>
      <c r="R945" s="143">
        <f>Q945*H945</f>
        <v>0</v>
      </c>
      <c r="S945" s="143">
        <v>0</v>
      </c>
      <c r="T945" s="144">
        <f>S945*H945</f>
        <v>0</v>
      </c>
      <c r="AR945" s="145" t="s">
        <v>142</v>
      </c>
      <c r="AT945" s="145" t="s">
        <v>138</v>
      </c>
      <c r="AU945" s="145" t="s">
        <v>84</v>
      </c>
      <c r="AY945" s="16" t="s">
        <v>136</v>
      </c>
      <c r="BE945" s="146">
        <f>IF(N945="základní",J945,0)</f>
        <v>0</v>
      </c>
      <c r="BF945" s="146">
        <f>IF(N945="snížená",J945,0)</f>
        <v>0</v>
      </c>
      <c r="BG945" s="146">
        <f>IF(N945="zákl. přenesená",J945,0)</f>
        <v>0</v>
      </c>
      <c r="BH945" s="146">
        <f>IF(N945="sníž. přenesená",J945,0)</f>
        <v>0</v>
      </c>
      <c r="BI945" s="146">
        <f>IF(N945="nulová",J945,0)</f>
        <v>0</v>
      </c>
      <c r="BJ945" s="16" t="s">
        <v>82</v>
      </c>
      <c r="BK945" s="146">
        <f>ROUND(I945*H945,2)</f>
        <v>0</v>
      </c>
      <c r="BL945" s="16" t="s">
        <v>142</v>
      </c>
      <c r="BM945" s="145" t="s">
        <v>1489</v>
      </c>
    </row>
    <row r="946" spans="2:65" s="12" customFormat="1">
      <c r="B946" s="147"/>
      <c r="D946" s="148" t="s">
        <v>144</v>
      </c>
      <c r="E946" s="149" t="s">
        <v>1</v>
      </c>
      <c r="F946" s="150" t="s">
        <v>1047</v>
      </c>
      <c r="H946" s="149" t="s">
        <v>1</v>
      </c>
      <c r="L946" s="147"/>
      <c r="M946" s="151"/>
      <c r="T946" s="152"/>
      <c r="AT946" s="149" t="s">
        <v>144</v>
      </c>
      <c r="AU946" s="149" t="s">
        <v>84</v>
      </c>
      <c r="AV946" s="12" t="s">
        <v>82</v>
      </c>
      <c r="AW946" s="12" t="s">
        <v>32</v>
      </c>
      <c r="AX946" s="12" t="s">
        <v>74</v>
      </c>
      <c r="AY946" s="149" t="s">
        <v>136</v>
      </c>
    </row>
    <row r="947" spans="2:65" s="13" customFormat="1">
      <c r="B947" s="153"/>
      <c r="D947" s="148" t="s">
        <v>144</v>
      </c>
      <c r="E947" s="154" t="s">
        <v>1</v>
      </c>
      <c r="F947" s="155" t="s">
        <v>1490</v>
      </c>
      <c r="H947" s="156">
        <v>390.74</v>
      </c>
      <c r="L947" s="153"/>
      <c r="M947" s="157"/>
      <c r="T947" s="158"/>
      <c r="AT947" s="154" t="s">
        <v>144</v>
      </c>
      <c r="AU947" s="154" t="s">
        <v>84</v>
      </c>
      <c r="AV947" s="13" t="s">
        <v>84</v>
      </c>
      <c r="AW947" s="13" t="s">
        <v>32</v>
      </c>
      <c r="AX947" s="13" t="s">
        <v>74</v>
      </c>
      <c r="AY947" s="154" t="s">
        <v>136</v>
      </c>
    </row>
    <row r="948" spans="2:65" s="14" customFormat="1">
      <c r="B948" s="159"/>
      <c r="D948" s="148" t="s">
        <v>144</v>
      </c>
      <c r="E948" s="160" t="s">
        <v>1</v>
      </c>
      <c r="F948" s="161" t="s">
        <v>146</v>
      </c>
      <c r="H948" s="162">
        <v>390.74</v>
      </c>
      <c r="L948" s="159"/>
      <c r="M948" s="163"/>
      <c r="T948" s="164"/>
      <c r="AT948" s="160" t="s">
        <v>144</v>
      </c>
      <c r="AU948" s="160" t="s">
        <v>84</v>
      </c>
      <c r="AV948" s="14" t="s">
        <v>142</v>
      </c>
      <c r="AW948" s="14" t="s">
        <v>32</v>
      </c>
      <c r="AX948" s="14" t="s">
        <v>82</v>
      </c>
      <c r="AY948" s="160" t="s">
        <v>136</v>
      </c>
    </row>
    <row r="949" spans="2:65" s="1" customFormat="1" ht="14.4" customHeight="1">
      <c r="B949" s="134"/>
      <c r="C949" s="135" t="s">
        <v>862</v>
      </c>
      <c r="D949" s="135" t="s">
        <v>138</v>
      </c>
      <c r="E949" s="136" t="s">
        <v>1055</v>
      </c>
      <c r="F949" s="137" t="s">
        <v>1056</v>
      </c>
      <c r="G949" s="138" t="s">
        <v>356</v>
      </c>
      <c r="H949" s="139">
        <v>17.759</v>
      </c>
      <c r="I949" s="140"/>
      <c r="J949" s="140">
        <f>ROUND(I949*H949,2)</f>
        <v>0</v>
      </c>
      <c r="K949" s="141"/>
      <c r="L949" s="28"/>
      <c r="M949" s="142" t="s">
        <v>1</v>
      </c>
      <c r="N949" s="111" t="s">
        <v>39</v>
      </c>
      <c r="O949" s="143">
        <v>3.2000000000000001E-2</v>
      </c>
      <c r="P949" s="143">
        <f>O949*H949</f>
        <v>0.56828800000000002</v>
      </c>
      <c r="Q949" s="143">
        <v>0</v>
      </c>
      <c r="R949" s="143">
        <f>Q949*H949</f>
        <v>0</v>
      </c>
      <c r="S949" s="143">
        <v>0</v>
      </c>
      <c r="T949" s="144">
        <f>S949*H949</f>
        <v>0</v>
      </c>
      <c r="AR949" s="145" t="s">
        <v>142</v>
      </c>
      <c r="AT949" s="145" t="s">
        <v>138</v>
      </c>
      <c r="AU949" s="145" t="s">
        <v>84</v>
      </c>
      <c r="AY949" s="16" t="s">
        <v>136</v>
      </c>
      <c r="BE949" s="146">
        <f>IF(N949="základní",J949,0)</f>
        <v>0</v>
      </c>
      <c r="BF949" s="146">
        <f>IF(N949="snížená",J949,0)</f>
        <v>0</v>
      </c>
      <c r="BG949" s="146">
        <f>IF(N949="zákl. přenesená",J949,0)</f>
        <v>0</v>
      </c>
      <c r="BH949" s="146">
        <f>IF(N949="sníž. přenesená",J949,0)</f>
        <v>0</v>
      </c>
      <c r="BI949" s="146">
        <f>IF(N949="nulová",J949,0)</f>
        <v>0</v>
      </c>
      <c r="BJ949" s="16" t="s">
        <v>82</v>
      </c>
      <c r="BK949" s="146">
        <f>ROUND(I949*H949,2)</f>
        <v>0</v>
      </c>
      <c r="BL949" s="16" t="s">
        <v>142</v>
      </c>
      <c r="BM949" s="145" t="s">
        <v>1491</v>
      </c>
    </row>
    <row r="950" spans="2:65" s="12" customFormat="1">
      <c r="B950" s="147"/>
      <c r="D950" s="148" t="s">
        <v>144</v>
      </c>
      <c r="E950" s="149" t="s">
        <v>1</v>
      </c>
      <c r="F950" s="150" t="s">
        <v>1057</v>
      </c>
      <c r="H950" s="149" t="s">
        <v>1</v>
      </c>
      <c r="L950" s="147"/>
      <c r="M950" s="151"/>
      <c r="T950" s="152"/>
      <c r="AT950" s="149" t="s">
        <v>144</v>
      </c>
      <c r="AU950" s="149" t="s">
        <v>84</v>
      </c>
      <c r="AV950" s="12" t="s">
        <v>82</v>
      </c>
      <c r="AW950" s="12" t="s">
        <v>32</v>
      </c>
      <c r="AX950" s="12" t="s">
        <v>74</v>
      </c>
      <c r="AY950" s="149" t="s">
        <v>136</v>
      </c>
    </row>
    <row r="951" spans="2:65" s="13" customFormat="1">
      <c r="B951" s="153"/>
      <c r="D951" s="148" t="s">
        <v>144</v>
      </c>
      <c r="E951" s="154" t="s">
        <v>1</v>
      </c>
      <c r="F951" s="155" t="s">
        <v>1492</v>
      </c>
      <c r="H951" s="156">
        <v>12.486000000000001</v>
      </c>
      <c r="L951" s="153"/>
      <c r="M951" s="157"/>
      <c r="T951" s="158"/>
      <c r="AT951" s="154" t="s">
        <v>144</v>
      </c>
      <c r="AU951" s="154" t="s">
        <v>84</v>
      </c>
      <c r="AV951" s="13" t="s">
        <v>84</v>
      </c>
      <c r="AW951" s="13" t="s">
        <v>32</v>
      </c>
      <c r="AX951" s="13" t="s">
        <v>74</v>
      </c>
      <c r="AY951" s="154" t="s">
        <v>136</v>
      </c>
    </row>
    <row r="952" spans="2:65" s="12" customFormat="1">
      <c r="B952" s="147"/>
      <c r="D952" s="148" t="s">
        <v>144</v>
      </c>
      <c r="E952" s="149" t="s">
        <v>1</v>
      </c>
      <c r="F952" s="150" t="s">
        <v>1059</v>
      </c>
      <c r="H952" s="149" t="s">
        <v>1</v>
      </c>
      <c r="L952" s="147"/>
      <c r="M952" s="151"/>
      <c r="T952" s="152"/>
      <c r="AT952" s="149" t="s">
        <v>144</v>
      </c>
      <c r="AU952" s="149" t="s">
        <v>84</v>
      </c>
      <c r="AV952" s="12" t="s">
        <v>82</v>
      </c>
      <c r="AW952" s="12" t="s">
        <v>32</v>
      </c>
      <c r="AX952" s="12" t="s">
        <v>74</v>
      </c>
      <c r="AY952" s="149" t="s">
        <v>136</v>
      </c>
    </row>
    <row r="953" spans="2:65" s="13" customFormat="1">
      <c r="B953" s="153"/>
      <c r="D953" s="148" t="s">
        <v>144</v>
      </c>
      <c r="E953" s="154" t="s">
        <v>1</v>
      </c>
      <c r="F953" s="155" t="s">
        <v>1493</v>
      </c>
      <c r="H953" s="156">
        <v>5.2729999999999997</v>
      </c>
      <c r="L953" s="153"/>
      <c r="M953" s="157"/>
      <c r="T953" s="158"/>
      <c r="AT953" s="154" t="s">
        <v>144</v>
      </c>
      <c r="AU953" s="154" t="s">
        <v>84</v>
      </c>
      <c r="AV953" s="13" t="s">
        <v>84</v>
      </c>
      <c r="AW953" s="13" t="s">
        <v>32</v>
      </c>
      <c r="AX953" s="13" t="s">
        <v>74</v>
      </c>
      <c r="AY953" s="154" t="s">
        <v>136</v>
      </c>
    </row>
    <row r="954" spans="2:65" s="14" customFormat="1">
      <c r="B954" s="159"/>
      <c r="D954" s="148" t="s">
        <v>144</v>
      </c>
      <c r="E954" s="160" t="s">
        <v>1</v>
      </c>
      <c r="F954" s="161" t="s">
        <v>146</v>
      </c>
      <c r="H954" s="162">
        <v>17.759</v>
      </c>
      <c r="L954" s="159"/>
      <c r="M954" s="163"/>
      <c r="T954" s="164"/>
      <c r="AT954" s="160" t="s">
        <v>144</v>
      </c>
      <c r="AU954" s="160" t="s">
        <v>84</v>
      </c>
      <c r="AV954" s="14" t="s">
        <v>142</v>
      </c>
      <c r="AW954" s="14" t="s">
        <v>32</v>
      </c>
      <c r="AX954" s="14" t="s">
        <v>82</v>
      </c>
      <c r="AY954" s="160" t="s">
        <v>136</v>
      </c>
    </row>
    <row r="955" spans="2:65" s="1" customFormat="1" ht="14.4" customHeight="1">
      <c r="B955" s="134"/>
      <c r="C955" s="135" t="s">
        <v>866</v>
      </c>
      <c r="D955" s="135" t="s">
        <v>138</v>
      </c>
      <c r="E955" s="136" t="s">
        <v>1062</v>
      </c>
      <c r="F955" s="137" t="s">
        <v>1063</v>
      </c>
      <c r="G955" s="138" t="s">
        <v>356</v>
      </c>
      <c r="H955" s="139">
        <v>248.626</v>
      </c>
      <c r="I955" s="140"/>
      <c r="J955" s="140">
        <f>ROUND(I955*H955,2)</f>
        <v>0</v>
      </c>
      <c r="K955" s="141"/>
      <c r="L955" s="28"/>
      <c r="M955" s="142" t="s">
        <v>1</v>
      </c>
      <c r="N955" s="111" t="s">
        <v>39</v>
      </c>
      <c r="O955" s="143">
        <v>3.0000000000000001E-3</v>
      </c>
      <c r="P955" s="143">
        <f>O955*H955</f>
        <v>0.74587800000000004</v>
      </c>
      <c r="Q955" s="143">
        <v>0</v>
      </c>
      <c r="R955" s="143">
        <f>Q955*H955</f>
        <v>0</v>
      </c>
      <c r="S955" s="143">
        <v>0</v>
      </c>
      <c r="T955" s="144">
        <f>S955*H955</f>
        <v>0</v>
      </c>
      <c r="AR955" s="145" t="s">
        <v>142</v>
      </c>
      <c r="AT955" s="145" t="s">
        <v>138</v>
      </c>
      <c r="AU955" s="145" t="s">
        <v>84</v>
      </c>
      <c r="AY955" s="16" t="s">
        <v>136</v>
      </c>
      <c r="BE955" s="146">
        <f>IF(N955="základní",J955,0)</f>
        <v>0</v>
      </c>
      <c r="BF955" s="146">
        <f>IF(N955="snížená",J955,0)</f>
        <v>0</v>
      </c>
      <c r="BG955" s="146">
        <f>IF(N955="zákl. přenesená",J955,0)</f>
        <v>0</v>
      </c>
      <c r="BH955" s="146">
        <f>IF(N955="sníž. přenesená",J955,0)</f>
        <v>0</v>
      </c>
      <c r="BI955" s="146">
        <f>IF(N955="nulová",J955,0)</f>
        <v>0</v>
      </c>
      <c r="BJ955" s="16" t="s">
        <v>82</v>
      </c>
      <c r="BK955" s="146">
        <f>ROUND(I955*H955,2)</f>
        <v>0</v>
      </c>
      <c r="BL955" s="16" t="s">
        <v>142</v>
      </c>
      <c r="BM955" s="145" t="s">
        <v>1494</v>
      </c>
    </row>
    <row r="956" spans="2:65" s="12" customFormat="1">
      <c r="B956" s="147"/>
      <c r="D956" s="148" t="s">
        <v>144</v>
      </c>
      <c r="E956" s="149" t="s">
        <v>1</v>
      </c>
      <c r="F956" s="150" t="s">
        <v>1057</v>
      </c>
      <c r="H956" s="149" t="s">
        <v>1</v>
      </c>
      <c r="L956" s="147"/>
      <c r="M956" s="151"/>
      <c r="T956" s="152"/>
      <c r="AT956" s="149" t="s">
        <v>144</v>
      </c>
      <c r="AU956" s="149" t="s">
        <v>84</v>
      </c>
      <c r="AV956" s="12" t="s">
        <v>82</v>
      </c>
      <c r="AW956" s="12" t="s">
        <v>32</v>
      </c>
      <c r="AX956" s="12" t="s">
        <v>74</v>
      </c>
      <c r="AY956" s="149" t="s">
        <v>136</v>
      </c>
    </row>
    <row r="957" spans="2:65" s="13" customFormat="1">
      <c r="B957" s="153"/>
      <c r="D957" s="148" t="s">
        <v>144</v>
      </c>
      <c r="E957" s="154" t="s">
        <v>1</v>
      </c>
      <c r="F957" s="155" t="s">
        <v>1495</v>
      </c>
      <c r="H957" s="156">
        <v>174.804</v>
      </c>
      <c r="L957" s="153"/>
      <c r="M957" s="157"/>
      <c r="T957" s="158"/>
      <c r="AT957" s="154" t="s">
        <v>144</v>
      </c>
      <c r="AU957" s="154" t="s">
        <v>84</v>
      </c>
      <c r="AV957" s="13" t="s">
        <v>84</v>
      </c>
      <c r="AW957" s="13" t="s">
        <v>32</v>
      </c>
      <c r="AX957" s="13" t="s">
        <v>74</v>
      </c>
      <c r="AY957" s="154" t="s">
        <v>136</v>
      </c>
    </row>
    <row r="958" spans="2:65" s="12" customFormat="1">
      <c r="B958" s="147"/>
      <c r="D958" s="148" t="s">
        <v>144</v>
      </c>
      <c r="E958" s="149" t="s">
        <v>1</v>
      </c>
      <c r="F958" s="150" t="s">
        <v>1059</v>
      </c>
      <c r="H958" s="149" t="s">
        <v>1</v>
      </c>
      <c r="L958" s="147"/>
      <c r="M958" s="151"/>
      <c r="T958" s="152"/>
      <c r="AT958" s="149" t="s">
        <v>144</v>
      </c>
      <c r="AU958" s="149" t="s">
        <v>84</v>
      </c>
      <c r="AV958" s="12" t="s">
        <v>82</v>
      </c>
      <c r="AW958" s="12" t="s">
        <v>32</v>
      </c>
      <c r="AX958" s="12" t="s">
        <v>74</v>
      </c>
      <c r="AY958" s="149" t="s">
        <v>136</v>
      </c>
    </row>
    <row r="959" spans="2:65" s="13" customFormat="1">
      <c r="B959" s="153"/>
      <c r="D959" s="148" t="s">
        <v>144</v>
      </c>
      <c r="E959" s="154" t="s">
        <v>1</v>
      </c>
      <c r="F959" s="155" t="s">
        <v>1496</v>
      </c>
      <c r="H959" s="156">
        <v>73.822000000000003</v>
      </c>
      <c r="L959" s="153"/>
      <c r="M959" s="157"/>
      <c r="T959" s="158"/>
      <c r="AT959" s="154" t="s">
        <v>144</v>
      </c>
      <c r="AU959" s="154" t="s">
        <v>84</v>
      </c>
      <c r="AV959" s="13" t="s">
        <v>84</v>
      </c>
      <c r="AW959" s="13" t="s">
        <v>32</v>
      </c>
      <c r="AX959" s="13" t="s">
        <v>74</v>
      </c>
      <c r="AY959" s="154" t="s">
        <v>136</v>
      </c>
    </row>
    <row r="960" spans="2:65" s="14" customFormat="1">
      <c r="B960" s="159"/>
      <c r="D960" s="148" t="s">
        <v>144</v>
      </c>
      <c r="E960" s="160" t="s">
        <v>1</v>
      </c>
      <c r="F960" s="161" t="s">
        <v>146</v>
      </c>
      <c r="H960" s="162">
        <v>248.626</v>
      </c>
      <c r="L960" s="159"/>
      <c r="M960" s="163"/>
      <c r="T960" s="164"/>
      <c r="AT960" s="160" t="s">
        <v>144</v>
      </c>
      <c r="AU960" s="160" t="s">
        <v>84</v>
      </c>
      <c r="AV960" s="14" t="s">
        <v>142</v>
      </c>
      <c r="AW960" s="14" t="s">
        <v>32</v>
      </c>
      <c r="AX960" s="14" t="s">
        <v>82</v>
      </c>
      <c r="AY960" s="160" t="s">
        <v>136</v>
      </c>
    </row>
    <row r="961" spans="2:65" s="1" customFormat="1" ht="14.4" customHeight="1">
      <c r="B961" s="134"/>
      <c r="C961" s="135" t="s">
        <v>870</v>
      </c>
      <c r="D961" s="135" t="s">
        <v>138</v>
      </c>
      <c r="E961" s="136" t="s">
        <v>1068</v>
      </c>
      <c r="F961" s="137" t="s">
        <v>1069</v>
      </c>
      <c r="G961" s="138" t="s">
        <v>356</v>
      </c>
      <c r="H961" s="139">
        <v>45.668999999999997</v>
      </c>
      <c r="I961" s="140"/>
      <c r="J961" s="140">
        <f>ROUND(I961*H961,2)</f>
        <v>0</v>
      </c>
      <c r="K961" s="141"/>
      <c r="L961" s="28"/>
      <c r="M961" s="142" t="s">
        <v>1</v>
      </c>
      <c r="N961" s="111" t="s">
        <v>39</v>
      </c>
      <c r="O961" s="143">
        <v>0.159</v>
      </c>
      <c r="P961" s="143">
        <f>O961*H961</f>
        <v>7.2613709999999996</v>
      </c>
      <c r="Q961" s="143">
        <v>0</v>
      </c>
      <c r="R961" s="143">
        <f>Q961*H961</f>
        <v>0</v>
      </c>
      <c r="S961" s="143">
        <v>0</v>
      </c>
      <c r="T961" s="144">
        <f>S961*H961</f>
        <v>0</v>
      </c>
      <c r="AR961" s="145" t="s">
        <v>142</v>
      </c>
      <c r="AT961" s="145" t="s">
        <v>138</v>
      </c>
      <c r="AU961" s="145" t="s">
        <v>84</v>
      </c>
      <c r="AY961" s="16" t="s">
        <v>136</v>
      </c>
      <c r="BE961" s="146">
        <f>IF(N961="základní",J961,0)</f>
        <v>0</v>
      </c>
      <c r="BF961" s="146">
        <f>IF(N961="snížená",J961,0)</f>
        <v>0</v>
      </c>
      <c r="BG961" s="146">
        <f>IF(N961="zákl. přenesená",J961,0)</f>
        <v>0</v>
      </c>
      <c r="BH961" s="146">
        <f>IF(N961="sníž. přenesená",J961,0)</f>
        <v>0</v>
      </c>
      <c r="BI961" s="146">
        <f>IF(N961="nulová",J961,0)</f>
        <v>0</v>
      </c>
      <c r="BJ961" s="16" t="s">
        <v>82</v>
      </c>
      <c r="BK961" s="146">
        <f>ROUND(I961*H961,2)</f>
        <v>0</v>
      </c>
      <c r="BL961" s="16" t="s">
        <v>142</v>
      </c>
      <c r="BM961" s="145" t="s">
        <v>1497</v>
      </c>
    </row>
    <row r="962" spans="2:65" s="1" customFormat="1" ht="19.75" customHeight="1">
      <c r="B962" s="134"/>
      <c r="C962" s="135" t="s">
        <v>874</v>
      </c>
      <c r="D962" s="135" t="s">
        <v>138</v>
      </c>
      <c r="E962" s="136" t="s">
        <v>1072</v>
      </c>
      <c r="F962" s="137" t="s">
        <v>1073</v>
      </c>
      <c r="G962" s="138" t="s">
        <v>356</v>
      </c>
      <c r="H962" s="139">
        <v>12.486000000000001</v>
      </c>
      <c r="I962" s="140"/>
      <c r="J962" s="140">
        <f>ROUND(I962*H962,2)</f>
        <v>0</v>
      </c>
      <c r="K962" s="141"/>
      <c r="L962" s="28"/>
      <c r="M962" s="142" t="s">
        <v>1</v>
      </c>
      <c r="N962" s="111" t="s">
        <v>39</v>
      </c>
      <c r="O962" s="143">
        <v>0</v>
      </c>
      <c r="P962" s="143">
        <f>O962*H962</f>
        <v>0</v>
      </c>
      <c r="Q962" s="143">
        <v>0</v>
      </c>
      <c r="R962" s="143">
        <f>Q962*H962</f>
        <v>0</v>
      </c>
      <c r="S962" s="143">
        <v>0</v>
      </c>
      <c r="T962" s="144">
        <f>S962*H962</f>
        <v>0</v>
      </c>
      <c r="AR962" s="145" t="s">
        <v>142</v>
      </c>
      <c r="AT962" s="145" t="s">
        <v>138</v>
      </c>
      <c r="AU962" s="145" t="s">
        <v>84</v>
      </c>
      <c r="AY962" s="16" t="s">
        <v>136</v>
      </c>
      <c r="BE962" s="146">
        <f>IF(N962="základní",J962,0)</f>
        <v>0</v>
      </c>
      <c r="BF962" s="146">
        <f>IF(N962="snížená",J962,0)</f>
        <v>0</v>
      </c>
      <c r="BG962" s="146">
        <f>IF(N962="zákl. přenesená",J962,0)</f>
        <v>0</v>
      </c>
      <c r="BH962" s="146">
        <f>IF(N962="sníž. přenesená",J962,0)</f>
        <v>0</v>
      </c>
      <c r="BI962" s="146">
        <f>IF(N962="nulová",J962,0)</f>
        <v>0</v>
      </c>
      <c r="BJ962" s="16" t="s">
        <v>82</v>
      </c>
      <c r="BK962" s="146">
        <f>ROUND(I962*H962,2)</f>
        <v>0</v>
      </c>
      <c r="BL962" s="16" t="s">
        <v>142</v>
      </c>
      <c r="BM962" s="145" t="s">
        <v>1498</v>
      </c>
    </row>
    <row r="963" spans="2:65" s="12" customFormat="1">
      <c r="B963" s="147"/>
      <c r="D963" s="148" t="s">
        <v>144</v>
      </c>
      <c r="E963" s="149" t="s">
        <v>1</v>
      </c>
      <c r="F963" s="150" t="s">
        <v>1057</v>
      </c>
      <c r="H963" s="149" t="s">
        <v>1</v>
      </c>
      <c r="L963" s="147"/>
      <c r="M963" s="151"/>
      <c r="T963" s="152"/>
      <c r="AT963" s="149" t="s">
        <v>144</v>
      </c>
      <c r="AU963" s="149" t="s">
        <v>84</v>
      </c>
      <c r="AV963" s="12" t="s">
        <v>82</v>
      </c>
      <c r="AW963" s="12" t="s">
        <v>32</v>
      </c>
      <c r="AX963" s="12" t="s">
        <v>74</v>
      </c>
      <c r="AY963" s="149" t="s">
        <v>136</v>
      </c>
    </row>
    <row r="964" spans="2:65" s="13" customFormat="1">
      <c r="B964" s="153"/>
      <c r="D964" s="148" t="s">
        <v>144</v>
      </c>
      <c r="E964" s="154" t="s">
        <v>1</v>
      </c>
      <c r="F964" s="155" t="s">
        <v>1492</v>
      </c>
      <c r="H964" s="156">
        <v>12.486000000000001</v>
      </c>
      <c r="L964" s="153"/>
      <c r="M964" s="157"/>
      <c r="T964" s="158"/>
      <c r="AT964" s="154" t="s">
        <v>144</v>
      </c>
      <c r="AU964" s="154" t="s">
        <v>84</v>
      </c>
      <c r="AV964" s="13" t="s">
        <v>84</v>
      </c>
      <c r="AW964" s="13" t="s">
        <v>32</v>
      </c>
      <c r="AX964" s="13" t="s">
        <v>74</v>
      </c>
      <c r="AY964" s="154" t="s">
        <v>136</v>
      </c>
    </row>
    <row r="965" spans="2:65" s="14" customFormat="1">
      <c r="B965" s="159"/>
      <c r="D965" s="148" t="s">
        <v>144</v>
      </c>
      <c r="E965" s="160" t="s">
        <v>1</v>
      </c>
      <c r="F965" s="161" t="s">
        <v>146</v>
      </c>
      <c r="H965" s="162">
        <v>12.486000000000001</v>
      </c>
      <c r="L965" s="159"/>
      <c r="M965" s="163"/>
      <c r="T965" s="164"/>
      <c r="AT965" s="160" t="s">
        <v>144</v>
      </c>
      <c r="AU965" s="160" t="s">
        <v>84</v>
      </c>
      <c r="AV965" s="14" t="s">
        <v>142</v>
      </c>
      <c r="AW965" s="14" t="s">
        <v>32</v>
      </c>
      <c r="AX965" s="14" t="s">
        <v>82</v>
      </c>
      <c r="AY965" s="160" t="s">
        <v>136</v>
      </c>
    </row>
    <row r="966" spans="2:65" s="1" customFormat="1" ht="22.25" customHeight="1">
      <c r="B966" s="134"/>
      <c r="C966" s="135" t="s">
        <v>879</v>
      </c>
      <c r="D966" s="135" t="s">
        <v>138</v>
      </c>
      <c r="E966" s="136" t="s">
        <v>1076</v>
      </c>
      <c r="F966" s="137" t="s">
        <v>1077</v>
      </c>
      <c r="G966" s="138" t="s">
        <v>356</v>
      </c>
      <c r="H966" s="139">
        <v>27.91</v>
      </c>
      <c r="I966" s="140"/>
      <c r="J966" s="140">
        <f>ROUND(I966*H966,2)</f>
        <v>0</v>
      </c>
      <c r="K966" s="141"/>
      <c r="L966" s="28"/>
      <c r="M966" s="142" t="s">
        <v>1</v>
      </c>
      <c r="N966" s="111" t="s">
        <v>39</v>
      </c>
      <c r="O966" s="143">
        <v>0</v>
      </c>
      <c r="P966" s="143">
        <f>O966*H966</f>
        <v>0</v>
      </c>
      <c r="Q966" s="143">
        <v>0</v>
      </c>
      <c r="R966" s="143">
        <f>Q966*H966</f>
        <v>0</v>
      </c>
      <c r="S966" s="143">
        <v>0</v>
      </c>
      <c r="T966" s="144">
        <f>S966*H966</f>
        <v>0</v>
      </c>
      <c r="AR966" s="145" t="s">
        <v>142</v>
      </c>
      <c r="AT966" s="145" t="s">
        <v>138</v>
      </c>
      <c r="AU966" s="145" t="s">
        <v>84</v>
      </c>
      <c r="AY966" s="16" t="s">
        <v>136</v>
      </c>
      <c r="BE966" s="146">
        <f>IF(N966="základní",J966,0)</f>
        <v>0</v>
      </c>
      <c r="BF966" s="146">
        <f>IF(N966="snížená",J966,0)</f>
        <v>0</v>
      </c>
      <c r="BG966" s="146">
        <f>IF(N966="zákl. přenesená",J966,0)</f>
        <v>0</v>
      </c>
      <c r="BH966" s="146">
        <f>IF(N966="sníž. přenesená",J966,0)</f>
        <v>0</v>
      </c>
      <c r="BI966" s="146">
        <f>IF(N966="nulová",J966,0)</f>
        <v>0</v>
      </c>
      <c r="BJ966" s="16" t="s">
        <v>82</v>
      </c>
      <c r="BK966" s="146">
        <f>ROUND(I966*H966,2)</f>
        <v>0</v>
      </c>
      <c r="BL966" s="16" t="s">
        <v>142</v>
      </c>
      <c r="BM966" s="145" t="s">
        <v>1499</v>
      </c>
    </row>
    <row r="967" spans="2:65" s="12" customFormat="1">
      <c r="B967" s="147"/>
      <c r="D967" s="148" t="s">
        <v>144</v>
      </c>
      <c r="E967" s="149" t="s">
        <v>1</v>
      </c>
      <c r="F967" s="150" t="s">
        <v>1047</v>
      </c>
      <c r="H967" s="149" t="s">
        <v>1</v>
      </c>
      <c r="L967" s="147"/>
      <c r="M967" s="151"/>
      <c r="T967" s="152"/>
      <c r="AT967" s="149" t="s">
        <v>144</v>
      </c>
      <c r="AU967" s="149" t="s">
        <v>84</v>
      </c>
      <c r="AV967" s="12" t="s">
        <v>82</v>
      </c>
      <c r="AW967" s="12" t="s">
        <v>32</v>
      </c>
      <c r="AX967" s="12" t="s">
        <v>74</v>
      </c>
      <c r="AY967" s="149" t="s">
        <v>136</v>
      </c>
    </row>
    <row r="968" spans="2:65" s="13" customFormat="1">
      <c r="B968" s="153"/>
      <c r="D968" s="148" t="s">
        <v>144</v>
      </c>
      <c r="E968" s="154" t="s">
        <v>1</v>
      </c>
      <c r="F968" s="155" t="s">
        <v>1488</v>
      </c>
      <c r="H968" s="156">
        <v>27.91</v>
      </c>
      <c r="L968" s="153"/>
      <c r="M968" s="157"/>
      <c r="T968" s="158"/>
      <c r="AT968" s="154" t="s">
        <v>144</v>
      </c>
      <c r="AU968" s="154" t="s">
        <v>84</v>
      </c>
      <c r="AV968" s="13" t="s">
        <v>84</v>
      </c>
      <c r="AW968" s="13" t="s">
        <v>32</v>
      </c>
      <c r="AX968" s="13" t="s">
        <v>74</v>
      </c>
      <c r="AY968" s="154" t="s">
        <v>136</v>
      </c>
    </row>
    <row r="969" spans="2:65" s="14" customFormat="1">
      <c r="B969" s="159"/>
      <c r="D969" s="148" t="s">
        <v>144</v>
      </c>
      <c r="E969" s="160" t="s">
        <v>1</v>
      </c>
      <c r="F969" s="161" t="s">
        <v>146</v>
      </c>
      <c r="H969" s="162">
        <v>27.91</v>
      </c>
      <c r="L969" s="159"/>
      <c r="M969" s="163"/>
      <c r="T969" s="164"/>
      <c r="AT969" s="160" t="s">
        <v>144</v>
      </c>
      <c r="AU969" s="160" t="s">
        <v>84</v>
      </c>
      <c r="AV969" s="14" t="s">
        <v>142</v>
      </c>
      <c r="AW969" s="14" t="s">
        <v>32</v>
      </c>
      <c r="AX969" s="14" t="s">
        <v>82</v>
      </c>
      <c r="AY969" s="160" t="s">
        <v>136</v>
      </c>
    </row>
    <row r="970" spans="2:65" s="1" customFormat="1" ht="22.25" customHeight="1">
      <c r="B970" s="134"/>
      <c r="C970" s="135" t="s">
        <v>883</v>
      </c>
      <c r="D970" s="135" t="s">
        <v>138</v>
      </c>
      <c r="E970" s="136" t="s">
        <v>1080</v>
      </c>
      <c r="F970" s="137" t="s">
        <v>1081</v>
      </c>
      <c r="G970" s="138" t="s">
        <v>356</v>
      </c>
      <c r="H970" s="139">
        <v>5.2729999999999997</v>
      </c>
      <c r="I970" s="140"/>
      <c r="J970" s="140">
        <f>ROUND(I970*H970,2)</f>
        <v>0</v>
      </c>
      <c r="K970" s="141"/>
      <c r="L970" s="28"/>
      <c r="M970" s="142" t="s">
        <v>1</v>
      </c>
      <c r="N970" s="111" t="s">
        <v>39</v>
      </c>
      <c r="O970" s="143">
        <v>0</v>
      </c>
      <c r="P970" s="143">
        <f>O970*H970</f>
        <v>0</v>
      </c>
      <c r="Q970" s="143">
        <v>0</v>
      </c>
      <c r="R970" s="143">
        <f>Q970*H970</f>
        <v>0</v>
      </c>
      <c r="S970" s="143">
        <v>0</v>
      </c>
      <c r="T970" s="144">
        <f>S970*H970</f>
        <v>0</v>
      </c>
      <c r="AR970" s="145" t="s">
        <v>142</v>
      </c>
      <c r="AT970" s="145" t="s">
        <v>138</v>
      </c>
      <c r="AU970" s="145" t="s">
        <v>84</v>
      </c>
      <c r="AY970" s="16" t="s">
        <v>136</v>
      </c>
      <c r="BE970" s="146">
        <f>IF(N970="základní",J970,0)</f>
        <v>0</v>
      </c>
      <c r="BF970" s="146">
        <f>IF(N970="snížená",J970,0)</f>
        <v>0</v>
      </c>
      <c r="BG970" s="146">
        <f>IF(N970="zákl. přenesená",J970,0)</f>
        <v>0</v>
      </c>
      <c r="BH970" s="146">
        <f>IF(N970="sníž. přenesená",J970,0)</f>
        <v>0</v>
      </c>
      <c r="BI970" s="146">
        <f>IF(N970="nulová",J970,0)</f>
        <v>0</v>
      </c>
      <c r="BJ970" s="16" t="s">
        <v>82</v>
      </c>
      <c r="BK970" s="146">
        <f>ROUND(I970*H970,2)</f>
        <v>0</v>
      </c>
      <c r="BL970" s="16" t="s">
        <v>142</v>
      </c>
      <c r="BM970" s="145" t="s">
        <v>1500</v>
      </c>
    </row>
    <row r="971" spans="2:65" s="12" customFormat="1">
      <c r="B971" s="147"/>
      <c r="D971" s="148" t="s">
        <v>144</v>
      </c>
      <c r="E971" s="149" t="s">
        <v>1</v>
      </c>
      <c r="F971" s="150" t="s">
        <v>1059</v>
      </c>
      <c r="H971" s="149" t="s">
        <v>1</v>
      </c>
      <c r="L971" s="147"/>
      <c r="M971" s="151"/>
      <c r="T971" s="152"/>
      <c r="AT971" s="149" t="s">
        <v>144</v>
      </c>
      <c r="AU971" s="149" t="s">
        <v>84</v>
      </c>
      <c r="AV971" s="12" t="s">
        <v>82</v>
      </c>
      <c r="AW971" s="12" t="s">
        <v>32</v>
      </c>
      <c r="AX971" s="12" t="s">
        <v>74</v>
      </c>
      <c r="AY971" s="149" t="s">
        <v>136</v>
      </c>
    </row>
    <row r="972" spans="2:65" s="13" customFormat="1">
      <c r="B972" s="153"/>
      <c r="D972" s="148" t="s">
        <v>144</v>
      </c>
      <c r="E972" s="154" t="s">
        <v>1</v>
      </c>
      <c r="F972" s="155" t="s">
        <v>1493</v>
      </c>
      <c r="H972" s="156">
        <v>5.2729999999999997</v>
      </c>
      <c r="L972" s="153"/>
      <c r="M972" s="157"/>
      <c r="T972" s="158"/>
      <c r="AT972" s="154" t="s">
        <v>144</v>
      </c>
      <c r="AU972" s="154" t="s">
        <v>84</v>
      </c>
      <c r="AV972" s="13" t="s">
        <v>84</v>
      </c>
      <c r="AW972" s="13" t="s">
        <v>32</v>
      </c>
      <c r="AX972" s="13" t="s">
        <v>74</v>
      </c>
      <c r="AY972" s="154" t="s">
        <v>136</v>
      </c>
    </row>
    <row r="973" spans="2:65" s="14" customFormat="1">
      <c r="B973" s="159"/>
      <c r="D973" s="148" t="s">
        <v>144</v>
      </c>
      <c r="E973" s="160" t="s">
        <v>1</v>
      </c>
      <c r="F973" s="161" t="s">
        <v>146</v>
      </c>
      <c r="H973" s="162">
        <v>5.2729999999999997</v>
      </c>
      <c r="L973" s="159"/>
      <c r="M973" s="163"/>
      <c r="T973" s="164"/>
      <c r="AT973" s="160" t="s">
        <v>144</v>
      </c>
      <c r="AU973" s="160" t="s">
        <v>84</v>
      </c>
      <c r="AV973" s="14" t="s">
        <v>142</v>
      </c>
      <c r="AW973" s="14" t="s">
        <v>32</v>
      </c>
      <c r="AX973" s="14" t="s">
        <v>82</v>
      </c>
      <c r="AY973" s="160" t="s">
        <v>136</v>
      </c>
    </row>
    <row r="974" spans="2:65" s="11" customFormat="1" ht="22.75" customHeight="1">
      <c r="B974" s="123"/>
      <c r="D974" s="124" t="s">
        <v>73</v>
      </c>
      <c r="E974" s="132" t="s">
        <v>1083</v>
      </c>
      <c r="F974" s="132" t="s">
        <v>1084</v>
      </c>
      <c r="J974" s="133">
        <f>BK974</f>
        <v>0</v>
      </c>
      <c r="L974" s="123"/>
      <c r="M974" s="127"/>
      <c r="P974" s="128">
        <f>SUM(P975:P976)</f>
        <v>8.5968340000000012</v>
      </c>
      <c r="R974" s="128">
        <f>SUM(R975:R976)</f>
        <v>0</v>
      </c>
      <c r="T974" s="129">
        <f>SUM(T975:T976)</f>
        <v>0</v>
      </c>
      <c r="AR974" s="124" t="s">
        <v>82</v>
      </c>
      <c r="AT974" s="130" t="s">
        <v>73</v>
      </c>
      <c r="AU974" s="130" t="s">
        <v>82</v>
      </c>
      <c r="AY974" s="124" t="s">
        <v>136</v>
      </c>
      <c r="BK974" s="131">
        <f>SUM(BK975:BK976)</f>
        <v>0</v>
      </c>
    </row>
    <row r="975" spans="2:65" s="1" customFormat="1" ht="14.4" customHeight="1">
      <c r="B975" s="134"/>
      <c r="C975" s="135" t="s">
        <v>887</v>
      </c>
      <c r="D975" s="135" t="s">
        <v>138</v>
      </c>
      <c r="E975" s="136" t="s">
        <v>1086</v>
      </c>
      <c r="F975" s="137" t="s">
        <v>1087</v>
      </c>
      <c r="G975" s="138" t="s">
        <v>356</v>
      </c>
      <c r="H975" s="139">
        <v>48.429000000000002</v>
      </c>
      <c r="I975" s="140"/>
      <c r="J975" s="140">
        <f>ROUND(I975*H975,2)</f>
        <v>0</v>
      </c>
      <c r="K975" s="141"/>
      <c r="L975" s="28"/>
      <c r="M975" s="142" t="s">
        <v>1</v>
      </c>
      <c r="N975" s="111" t="s">
        <v>39</v>
      </c>
      <c r="O975" s="143">
        <v>6.6000000000000003E-2</v>
      </c>
      <c r="P975" s="143">
        <f>O975*H975</f>
        <v>3.1963140000000001</v>
      </c>
      <c r="Q975" s="143">
        <v>0</v>
      </c>
      <c r="R975" s="143">
        <f>Q975*H975</f>
        <v>0</v>
      </c>
      <c r="S975" s="143">
        <v>0</v>
      </c>
      <c r="T975" s="144">
        <f>S975*H975</f>
        <v>0</v>
      </c>
      <c r="AR975" s="145" t="s">
        <v>142</v>
      </c>
      <c r="AT975" s="145" t="s">
        <v>138</v>
      </c>
      <c r="AU975" s="145" t="s">
        <v>84</v>
      </c>
      <c r="AY975" s="16" t="s">
        <v>136</v>
      </c>
      <c r="BE975" s="146">
        <f>IF(N975="základní",J975,0)</f>
        <v>0</v>
      </c>
      <c r="BF975" s="146">
        <f>IF(N975="snížená",J975,0)</f>
        <v>0</v>
      </c>
      <c r="BG975" s="146">
        <f>IF(N975="zákl. přenesená",J975,0)</f>
        <v>0</v>
      </c>
      <c r="BH975" s="146">
        <f>IF(N975="sníž. přenesená",J975,0)</f>
        <v>0</v>
      </c>
      <c r="BI975" s="146">
        <f>IF(N975="nulová",J975,0)</f>
        <v>0</v>
      </c>
      <c r="BJ975" s="16" t="s">
        <v>82</v>
      </c>
      <c r="BK975" s="146">
        <f>ROUND(I975*H975,2)</f>
        <v>0</v>
      </c>
      <c r="BL975" s="16" t="s">
        <v>142</v>
      </c>
      <c r="BM975" s="145" t="s">
        <v>1501</v>
      </c>
    </row>
    <row r="976" spans="2:65" s="1" customFormat="1" ht="14.4" customHeight="1">
      <c r="B976" s="134"/>
      <c r="C976" s="135" t="s">
        <v>891</v>
      </c>
      <c r="D976" s="135" t="s">
        <v>138</v>
      </c>
      <c r="E976" s="136" t="s">
        <v>1090</v>
      </c>
      <c r="F976" s="137" t="s">
        <v>1091</v>
      </c>
      <c r="G976" s="138" t="s">
        <v>356</v>
      </c>
      <c r="H976" s="139">
        <v>3.649</v>
      </c>
      <c r="I976" s="140"/>
      <c r="J976" s="140">
        <f>ROUND(I976*H976,2)</f>
        <v>0</v>
      </c>
      <c r="K976" s="141"/>
      <c r="L976" s="28"/>
      <c r="M976" s="175" t="s">
        <v>1</v>
      </c>
      <c r="N976" s="176" t="s">
        <v>39</v>
      </c>
      <c r="O976" s="177">
        <v>1.48</v>
      </c>
      <c r="P976" s="177">
        <f>O976*H976</f>
        <v>5.4005200000000002</v>
      </c>
      <c r="Q976" s="177">
        <v>0</v>
      </c>
      <c r="R976" s="177">
        <f>Q976*H976</f>
        <v>0</v>
      </c>
      <c r="S976" s="177">
        <v>0</v>
      </c>
      <c r="T976" s="178">
        <f>S976*H976</f>
        <v>0</v>
      </c>
      <c r="AR976" s="145" t="s">
        <v>142</v>
      </c>
      <c r="AT976" s="145" t="s">
        <v>138</v>
      </c>
      <c r="AU976" s="145" t="s">
        <v>84</v>
      </c>
      <c r="AY976" s="16" t="s">
        <v>136</v>
      </c>
      <c r="BE976" s="146">
        <f>IF(N976="základní",J976,0)</f>
        <v>0</v>
      </c>
      <c r="BF976" s="146">
        <f>IF(N976="snížená",J976,0)</f>
        <v>0</v>
      </c>
      <c r="BG976" s="146">
        <f>IF(N976="zákl. přenesená",J976,0)</f>
        <v>0</v>
      </c>
      <c r="BH976" s="146">
        <f>IF(N976="sníž. přenesená",J976,0)</f>
        <v>0</v>
      </c>
      <c r="BI976" s="146">
        <f>IF(N976="nulová",J976,0)</f>
        <v>0</v>
      </c>
      <c r="BJ976" s="16" t="s">
        <v>82</v>
      </c>
      <c r="BK976" s="146">
        <f>ROUND(I976*H976,2)</f>
        <v>0</v>
      </c>
      <c r="BL976" s="16" t="s">
        <v>142</v>
      </c>
      <c r="BM976" s="145" t="s">
        <v>1502</v>
      </c>
    </row>
    <row r="977" spans="2:12" s="1" customFormat="1" ht="7" customHeight="1">
      <c r="B977" s="40"/>
      <c r="C977" s="41"/>
      <c r="D977" s="41"/>
      <c r="E977" s="41"/>
      <c r="F977" s="41"/>
      <c r="G977" s="41"/>
      <c r="H977" s="41"/>
      <c r="I977" s="41"/>
      <c r="J977" s="41"/>
      <c r="K977" s="41"/>
      <c r="L977" s="28"/>
    </row>
  </sheetData>
  <autoFilter ref="C128:K976" xr:uid="{00000000-0009-0000-0000-000002000000}"/>
  <mergeCells count="8">
    <mergeCell ref="E119:H119"/>
    <mergeCell ref="E121:H121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641"/>
  <sheetViews>
    <sheetView showGridLines="0" topLeftCell="A121" workbookViewId="0">
      <selection activeCell="I121" sqref="I1:I1048576"/>
    </sheetView>
  </sheetViews>
  <sheetFormatPr defaultRowHeight="10"/>
  <cols>
    <col min="1" max="1" width="8.88671875" customWidth="1"/>
    <col min="2" max="2" width="1.109375" customWidth="1"/>
    <col min="3" max="3" width="4.44140625" customWidth="1"/>
    <col min="4" max="4" width="4.5546875" customWidth="1"/>
    <col min="5" max="5" width="18.33203125" customWidth="1"/>
    <col min="6" max="6" width="108" customWidth="1"/>
    <col min="7" max="7" width="8" customWidth="1"/>
    <col min="8" max="8" width="15" customWidth="1"/>
    <col min="9" max="9" width="16.88671875" customWidth="1"/>
    <col min="10" max="10" width="23.88671875" customWidth="1"/>
    <col min="11" max="11" width="23.88671875" hidden="1" customWidth="1"/>
    <col min="12" max="12" width="10" customWidth="1"/>
    <col min="13" max="13" width="11.5546875" hidden="1" customWidth="1"/>
    <col min="14" max="14" width="9.109375" hidden="1"/>
    <col min="15" max="20" width="15.109375" hidden="1" customWidth="1"/>
    <col min="21" max="21" width="17.44140625" hidden="1" customWidth="1"/>
    <col min="22" max="22" width="13.109375" customWidth="1"/>
    <col min="23" max="23" width="17.44140625" customWidth="1"/>
    <col min="24" max="24" width="13.109375" customWidth="1"/>
    <col min="25" max="25" width="16" customWidth="1"/>
    <col min="26" max="26" width="11.6640625" customWidth="1"/>
    <col min="27" max="27" width="16" customWidth="1"/>
    <col min="28" max="28" width="17.44140625" customWidth="1"/>
    <col min="29" max="29" width="11.6640625" customWidth="1"/>
    <col min="30" max="30" width="16" customWidth="1"/>
    <col min="31" max="31" width="17.44140625" customWidth="1"/>
    <col min="44" max="65" width="9.109375" hidden="1"/>
  </cols>
  <sheetData>
    <row r="2" spans="2:46" ht="37" customHeight="1">
      <c r="L2" s="179" t="s">
        <v>5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6" t="s">
        <v>90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100</v>
      </c>
      <c r="L4" s="19"/>
      <c r="M4" s="84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4.4" customHeight="1">
      <c r="B7" s="19"/>
      <c r="E7" s="213" t="str">
        <f>'Rekapitulace stavby'!K6</f>
        <v>Kanalizace - lokalita Bezručova, Bohumín</v>
      </c>
      <c r="F7" s="214"/>
      <c r="G7" s="214"/>
      <c r="H7" s="214"/>
      <c r="L7" s="19"/>
    </row>
    <row r="8" spans="2:46" s="1" customFormat="1" ht="12" customHeight="1">
      <c r="B8" s="28"/>
      <c r="D8" s="25" t="s">
        <v>101</v>
      </c>
      <c r="L8" s="28"/>
    </row>
    <row r="9" spans="2:46" s="1" customFormat="1" ht="15.65" customHeight="1">
      <c r="B9" s="28"/>
      <c r="E9" s="204" t="s">
        <v>1503</v>
      </c>
      <c r="F9" s="215"/>
      <c r="G9" s="215"/>
      <c r="H9" s="215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/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/>
      <c r="J12" s="48" t="str">
        <f>'Rekapitulace stavby'!AN8</f>
        <v>21. 2. 2024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5" t="s">
        <v>22</v>
      </c>
      <c r="I14" s="25"/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/>
      <c r="J15" s="23" t="s">
        <v>1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5" t="s">
        <v>26</v>
      </c>
      <c r="I17" s="25"/>
      <c r="J17" s="23" t="s">
        <v>1</v>
      </c>
      <c r="L17" s="28"/>
    </row>
    <row r="18" spans="2:12" s="1" customFormat="1" ht="18" customHeight="1">
      <c r="B18" s="28"/>
      <c r="E18" s="23" t="s">
        <v>24</v>
      </c>
      <c r="I18" s="25"/>
      <c r="J18" s="23" t="s">
        <v>1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5" t="s">
        <v>27</v>
      </c>
      <c r="I20" s="25"/>
      <c r="J20" s="23" t="s">
        <v>28</v>
      </c>
      <c r="L20" s="28"/>
    </row>
    <row r="21" spans="2:12" s="1" customFormat="1" ht="18" customHeight="1">
      <c r="B21" s="28"/>
      <c r="E21" s="23" t="s">
        <v>29</v>
      </c>
      <c r="I21" s="25"/>
      <c r="J21" s="23" t="s">
        <v>30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5" t="s">
        <v>31</v>
      </c>
      <c r="I23" s="25"/>
      <c r="J23" s="23" t="s">
        <v>1</v>
      </c>
      <c r="L23" s="28"/>
    </row>
    <row r="24" spans="2:12" s="1" customFormat="1" ht="18" customHeight="1">
      <c r="B24" s="28"/>
      <c r="E24" s="23" t="s">
        <v>24</v>
      </c>
      <c r="I24" s="25"/>
      <c r="J24" s="23" t="s">
        <v>1</v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4.4" customHeight="1">
      <c r="B27" s="85"/>
      <c r="E27" s="190" t="s">
        <v>1</v>
      </c>
      <c r="F27" s="190"/>
      <c r="G27" s="190"/>
      <c r="H27" s="190"/>
      <c r="L27" s="85"/>
    </row>
    <row r="28" spans="2:12" s="1" customFormat="1" ht="7" customHeight="1">
      <c r="B28" s="28"/>
      <c r="L28" s="28"/>
    </row>
    <row r="29" spans="2:12" s="1" customFormat="1" ht="7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14.4" customHeight="1">
      <c r="B30" s="28"/>
      <c r="D30" s="23" t="s">
        <v>103</v>
      </c>
      <c r="J30" s="86">
        <f>J96</f>
        <v>0</v>
      </c>
      <c r="L30" s="28"/>
    </row>
    <row r="31" spans="2:12" s="1" customFormat="1" ht="14.4" customHeight="1">
      <c r="B31" s="28"/>
      <c r="D31" s="87" t="s">
        <v>104</v>
      </c>
      <c r="J31" s="86">
        <f>J112</f>
        <v>0</v>
      </c>
      <c r="L31" s="28"/>
    </row>
    <row r="32" spans="2:12" s="1" customFormat="1" ht="25.4" customHeight="1">
      <c r="B32" s="28"/>
      <c r="D32" s="88" t="s">
        <v>34</v>
      </c>
      <c r="J32" s="62">
        <f>ROUND(J30 + J31, 2)</f>
        <v>0</v>
      </c>
      <c r="L32" s="28"/>
    </row>
    <row r="33" spans="2:12" s="1" customFormat="1" ht="7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36</v>
      </c>
      <c r="I34" s="31"/>
      <c r="J34" s="31" t="s">
        <v>37</v>
      </c>
      <c r="L34" s="28"/>
    </row>
    <row r="35" spans="2:12" s="1" customFormat="1" ht="14.4" customHeight="1">
      <c r="B35" s="28"/>
      <c r="D35" s="51" t="s">
        <v>38</v>
      </c>
      <c r="E35" s="25" t="s">
        <v>39</v>
      </c>
      <c r="F35" s="89">
        <f>ROUND((SUM(BE112:BE113) + SUM(BE133:BE640)),  2)</f>
        <v>0</v>
      </c>
      <c r="I35" s="90"/>
      <c r="J35" s="89">
        <f>ROUND(((SUM(BE112:BE113) + SUM(BE133:BE640))*I35),  2)</f>
        <v>0</v>
      </c>
      <c r="L35" s="28"/>
    </row>
    <row r="36" spans="2:12" s="1" customFormat="1" ht="14.4" customHeight="1">
      <c r="B36" s="28"/>
      <c r="E36" s="25" t="s">
        <v>40</v>
      </c>
      <c r="F36" s="89">
        <f>ROUND((SUM(BF112:BF113) + SUM(BF133:BF640)),  2)</f>
        <v>0</v>
      </c>
      <c r="I36" s="90"/>
      <c r="J36" s="89">
        <f>ROUND(((SUM(BF112:BF113) + SUM(BF133:BF640))*I36),  2)</f>
        <v>0</v>
      </c>
      <c r="L36" s="28"/>
    </row>
    <row r="37" spans="2:12" s="1" customFormat="1" ht="14.4" hidden="1" customHeight="1">
      <c r="B37" s="28"/>
      <c r="E37" s="25" t="s">
        <v>41</v>
      </c>
      <c r="F37" s="89">
        <f>ROUND((SUM(BG112:BG113) + SUM(BG133:BG640)),  2)</f>
        <v>0</v>
      </c>
      <c r="I37" s="90"/>
      <c r="J37" s="8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89">
        <f>ROUND((SUM(BH112:BH113) + SUM(BH133:BH640)),  2)</f>
        <v>0</v>
      </c>
      <c r="I38" s="90"/>
      <c r="J38" s="8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89">
        <f>ROUND((SUM(BI112:BI113) + SUM(BI133:BI640)),  2)</f>
        <v>0</v>
      </c>
      <c r="I39" s="90"/>
      <c r="J39" s="89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1"/>
      <c r="D41" s="92" t="s">
        <v>44</v>
      </c>
      <c r="E41" s="53"/>
      <c r="F41" s="53"/>
      <c r="G41" s="93" t="s">
        <v>45</v>
      </c>
      <c r="H41" s="94" t="s">
        <v>46</v>
      </c>
      <c r="I41" s="53"/>
      <c r="J41" s="95">
        <f>SUM(J32:J39)</f>
        <v>0</v>
      </c>
      <c r="K41" s="96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28"/>
      <c r="D61" s="39" t="s">
        <v>49</v>
      </c>
      <c r="E61" s="30"/>
      <c r="F61" s="97" t="s">
        <v>50</v>
      </c>
      <c r="G61" s="39" t="s">
        <v>49</v>
      </c>
      <c r="H61" s="30"/>
      <c r="I61" s="30"/>
      <c r="J61" s="98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28"/>
      <c r="D76" s="39" t="s">
        <v>49</v>
      </c>
      <c r="E76" s="30"/>
      <c r="F76" s="97" t="s">
        <v>50</v>
      </c>
      <c r="G76" s="39" t="s">
        <v>49</v>
      </c>
      <c r="H76" s="30"/>
      <c r="I76" s="30"/>
      <c r="J76" s="98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5" customHeight="1">
      <c r="B82" s="28"/>
      <c r="C82" s="20" t="s">
        <v>105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4.4" customHeight="1">
      <c r="B85" s="28"/>
      <c r="E85" s="213" t="str">
        <f>E7</f>
        <v>Kanalizace - lokalita Bezručova, Bohumín</v>
      </c>
      <c r="F85" s="214"/>
      <c r="G85" s="214"/>
      <c r="H85" s="214"/>
      <c r="L85" s="28"/>
    </row>
    <row r="86" spans="2:47" s="1" customFormat="1" ht="12" customHeight="1">
      <c r="B86" s="28"/>
      <c r="C86" s="25" t="s">
        <v>101</v>
      </c>
      <c r="L86" s="28"/>
    </row>
    <row r="87" spans="2:47" s="1" customFormat="1" ht="15.65" customHeight="1">
      <c r="B87" s="28"/>
      <c r="E87" s="204" t="str">
        <f>E9</f>
        <v>SO01.3 - ČSOV</v>
      </c>
      <c r="F87" s="215"/>
      <c r="G87" s="215"/>
      <c r="H87" s="215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město Bohumín</v>
      </c>
      <c r="I89" s="25"/>
      <c r="J89" s="48" t="str">
        <f>IF(J12="","",J12)</f>
        <v>21. 2. 2024</v>
      </c>
      <c r="L89" s="28"/>
    </row>
    <row r="90" spans="2:47" s="1" customFormat="1" ht="7" customHeight="1">
      <c r="B90" s="28"/>
      <c r="L90" s="28"/>
    </row>
    <row r="91" spans="2:47" s="1" customFormat="1" ht="40.75" customHeight="1">
      <c r="B91" s="28"/>
      <c r="C91" s="25" t="s">
        <v>22</v>
      </c>
      <c r="F91" s="23" t="str">
        <f>E15</f>
        <v xml:space="preserve"> </v>
      </c>
      <c r="I91" s="25"/>
      <c r="J91" s="26" t="str">
        <f>E21</f>
        <v xml:space="preserve">Aquion s.r.o., Osadní 324/12a, 70 00 Praha 7   </v>
      </c>
      <c r="L91" s="28"/>
    </row>
    <row r="92" spans="2:47" s="1" customFormat="1" ht="15.65" customHeight="1">
      <c r="B92" s="28"/>
      <c r="C92" s="25" t="s">
        <v>26</v>
      </c>
      <c r="F92" s="23" t="str">
        <f>IF(E18="","",E18)</f>
        <v xml:space="preserve"> </v>
      </c>
      <c r="I92" s="25"/>
      <c r="J92" s="26" t="str">
        <f>E24</f>
        <v xml:space="preserve"> 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99" t="s">
        <v>106</v>
      </c>
      <c r="D94" s="91"/>
      <c r="E94" s="91"/>
      <c r="F94" s="91"/>
      <c r="G94" s="91"/>
      <c r="H94" s="91"/>
      <c r="I94" s="91"/>
      <c r="J94" s="100" t="s">
        <v>107</v>
      </c>
      <c r="K94" s="91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101" t="s">
        <v>108</v>
      </c>
      <c r="J96" s="62">
        <f>J133</f>
        <v>0</v>
      </c>
      <c r="L96" s="28"/>
      <c r="AU96" s="16" t="s">
        <v>109</v>
      </c>
    </row>
    <row r="97" spans="2:14" s="8" customFormat="1" ht="25" customHeight="1">
      <c r="B97" s="102"/>
      <c r="D97" s="103" t="s">
        <v>110</v>
      </c>
      <c r="E97" s="104"/>
      <c r="F97" s="104"/>
      <c r="G97" s="104"/>
      <c r="H97" s="104"/>
      <c r="I97" s="104"/>
      <c r="J97" s="105">
        <f>J134</f>
        <v>0</v>
      </c>
      <c r="L97" s="102"/>
    </row>
    <row r="98" spans="2:14" s="9" customFormat="1" ht="19.899999999999999" customHeight="1">
      <c r="B98" s="106"/>
      <c r="D98" s="107" t="s">
        <v>111</v>
      </c>
      <c r="E98" s="108"/>
      <c r="F98" s="108"/>
      <c r="G98" s="108"/>
      <c r="H98" s="108"/>
      <c r="I98" s="108"/>
      <c r="J98" s="109">
        <f>J135</f>
        <v>0</v>
      </c>
      <c r="L98" s="106"/>
    </row>
    <row r="99" spans="2:14" s="9" customFormat="1" ht="19.899999999999999" customHeight="1">
      <c r="B99" s="106"/>
      <c r="D99" s="107" t="s">
        <v>112</v>
      </c>
      <c r="E99" s="108"/>
      <c r="F99" s="108"/>
      <c r="G99" s="108"/>
      <c r="H99" s="108"/>
      <c r="I99" s="108"/>
      <c r="J99" s="109">
        <f>J302</f>
        <v>0</v>
      </c>
      <c r="L99" s="106"/>
    </row>
    <row r="100" spans="2:14" s="9" customFormat="1" ht="19.899999999999999" customHeight="1">
      <c r="B100" s="106"/>
      <c r="D100" s="107" t="s">
        <v>114</v>
      </c>
      <c r="E100" s="108"/>
      <c r="F100" s="108"/>
      <c r="G100" s="108"/>
      <c r="H100" s="108"/>
      <c r="I100" s="108"/>
      <c r="J100" s="109">
        <f>J316</f>
        <v>0</v>
      </c>
      <c r="L100" s="106"/>
    </row>
    <row r="101" spans="2:14" s="9" customFormat="1" ht="19.899999999999999" customHeight="1">
      <c r="B101" s="106"/>
      <c r="D101" s="107" t="s">
        <v>115</v>
      </c>
      <c r="E101" s="108"/>
      <c r="F101" s="108"/>
      <c r="G101" s="108"/>
      <c r="H101" s="108"/>
      <c r="I101" s="108"/>
      <c r="J101" s="109">
        <f>J346</f>
        <v>0</v>
      </c>
      <c r="L101" s="106"/>
    </row>
    <row r="102" spans="2:14" s="9" customFormat="1" ht="19.899999999999999" customHeight="1">
      <c r="B102" s="106"/>
      <c r="D102" s="107" t="s">
        <v>1504</v>
      </c>
      <c r="E102" s="108"/>
      <c r="F102" s="108"/>
      <c r="G102" s="108"/>
      <c r="H102" s="108"/>
      <c r="I102" s="108"/>
      <c r="J102" s="109">
        <f>J367</f>
        <v>0</v>
      </c>
      <c r="L102" s="106"/>
    </row>
    <row r="103" spans="2:14" s="9" customFormat="1" ht="19.899999999999999" customHeight="1">
      <c r="B103" s="106"/>
      <c r="D103" s="107" t="s">
        <v>116</v>
      </c>
      <c r="E103" s="108"/>
      <c r="F103" s="108"/>
      <c r="G103" s="108"/>
      <c r="H103" s="108"/>
      <c r="I103" s="108"/>
      <c r="J103" s="109">
        <f>J383</f>
        <v>0</v>
      </c>
      <c r="L103" s="106"/>
    </row>
    <row r="104" spans="2:14" s="9" customFormat="1" ht="19.899999999999999" customHeight="1">
      <c r="B104" s="106"/>
      <c r="D104" s="107" t="s">
        <v>1505</v>
      </c>
      <c r="E104" s="108"/>
      <c r="F104" s="108"/>
      <c r="G104" s="108"/>
      <c r="H104" s="108"/>
      <c r="I104" s="108"/>
      <c r="J104" s="109">
        <f>J540</f>
        <v>0</v>
      </c>
      <c r="L104" s="106"/>
    </row>
    <row r="105" spans="2:14" s="9" customFormat="1" ht="19.899999999999999" customHeight="1">
      <c r="B105" s="106"/>
      <c r="D105" s="107" t="s">
        <v>117</v>
      </c>
      <c r="E105" s="108"/>
      <c r="F105" s="108"/>
      <c r="G105" s="108"/>
      <c r="H105" s="108"/>
      <c r="I105" s="108"/>
      <c r="J105" s="109">
        <f>J566</f>
        <v>0</v>
      </c>
      <c r="L105" s="106"/>
    </row>
    <row r="106" spans="2:14" s="9" customFormat="1" ht="19.899999999999999" customHeight="1">
      <c r="B106" s="106"/>
      <c r="D106" s="107" t="s">
        <v>118</v>
      </c>
      <c r="E106" s="108"/>
      <c r="F106" s="108"/>
      <c r="G106" s="108"/>
      <c r="H106" s="108"/>
      <c r="I106" s="108"/>
      <c r="J106" s="109">
        <f>J608</f>
        <v>0</v>
      </c>
      <c r="L106" s="106"/>
    </row>
    <row r="107" spans="2:14" s="9" customFormat="1" ht="19.899999999999999" customHeight="1">
      <c r="B107" s="106"/>
      <c r="D107" s="107" t="s">
        <v>119</v>
      </c>
      <c r="E107" s="108"/>
      <c r="F107" s="108"/>
      <c r="G107" s="108"/>
      <c r="H107" s="108"/>
      <c r="I107" s="108"/>
      <c r="J107" s="109">
        <f>J622</f>
        <v>0</v>
      </c>
      <c r="L107" s="106"/>
    </row>
    <row r="108" spans="2:14" s="8" customFormat="1" ht="25" customHeight="1">
      <c r="B108" s="102"/>
      <c r="D108" s="103" t="s">
        <v>1506</v>
      </c>
      <c r="E108" s="104"/>
      <c r="F108" s="104"/>
      <c r="G108" s="104"/>
      <c r="H108" s="104"/>
      <c r="I108" s="104"/>
      <c r="J108" s="105">
        <f>J624</f>
        <v>0</v>
      </c>
      <c r="L108" s="102"/>
    </row>
    <row r="109" spans="2:14" s="9" customFormat="1" ht="19.899999999999999" customHeight="1">
      <c r="B109" s="106"/>
      <c r="D109" s="107" t="s">
        <v>1507</v>
      </c>
      <c r="E109" s="108"/>
      <c r="F109" s="108"/>
      <c r="G109" s="108"/>
      <c r="H109" s="108"/>
      <c r="I109" s="108"/>
      <c r="J109" s="109">
        <f>J625</f>
        <v>0</v>
      </c>
      <c r="L109" s="106"/>
    </row>
    <row r="110" spans="2:14" s="1" customFormat="1" ht="21.75" customHeight="1">
      <c r="B110" s="28"/>
      <c r="L110" s="28"/>
    </row>
    <row r="111" spans="2:14" s="1" customFormat="1" ht="7" customHeight="1">
      <c r="B111" s="28"/>
      <c r="L111" s="28"/>
    </row>
    <row r="112" spans="2:14" s="1" customFormat="1" ht="29.25" customHeight="1">
      <c r="B112" s="28"/>
      <c r="C112" s="101" t="s">
        <v>120</v>
      </c>
      <c r="J112" s="110">
        <v>0</v>
      </c>
      <c r="L112" s="28"/>
      <c r="N112" s="111" t="s">
        <v>38</v>
      </c>
    </row>
    <row r="113" spans="2:12" s="1" customFormat="1" ht="18" customHeight="1">
      <c r="B113" s="28"/>
      <c r="L113" s="28"/>
    </row>
    <row r="114" spans="2:12" s="1" customFormat="1" ht="29.25" customHeight="1">
      <c r="B114" s="28"/>
      <c r="C114" s="112" t="s">
        <v>121</v>
      </c>
      <c r="D114" s="91"/>
      <c r="E114" s="91"/>
      <c r="F114" s="91"/>
      <c r="G114" s="91"/>
      <c r="H114" s="91"/>
      <c r="I114" s="91"/>
      <c r="J114" s="113">
        <f>ROUND(J96+J112,2)</f>
        <v>0</v>
      </c>
      <c r="K114" s="91"/>
      <c r="L114" s="28"/>
    </row>
    <row r="115" spans="2:12" s="1" customFormat="1" ht="7" customHeight="1"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28"/>
    </row>
    <row r="119" spans="2:12" s="1" customFormat="1" ht="7" customHeight="1"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28"/>
    </row>
    <row r="120" spans="2:12" s="1" customFormat="1" ht="25" customHeight="1">
      <c r="B120" s="28"/>
      <c r="C120" s="20" t="s">
        <v>122</v>
      </c>
      <c r="L120" s="28"/>
    </row>
    <row r="121" spans="2:12" s="1" customFormat="1" ht="7" customHeight="1">
      <c r="B121" s="28"/>
      <c r="L121" s="28"/>
    </row>
    <row r="122" spans="2:12" s="1" customFormat="1" ht="12" customHeight="1">
      <c r="B122" s="28"/>
      <c r="C122" s="25" t="s">
        <v>14</v>
      </c>
      <c r="L122" s="28"/>
    </row>
    <row r="123" spans="2:12" s="1" customFormat="1" ht="14.4" customHeight="1">
      <c r="B123" s="28"/>
      <c r="E123" s="213" t="str">
        <f>E7</f>
        <v>Kanalizace - lokalita Bezručova, Bohumín</v>
      </c>
      <c r="F123" s="214"/>
      <c r="G123" s="214"/>
      <c r="H123" s="214"/>
      <c r="L123" s="28"/>
    </row>
    <row r="124" spans="2:12" s="1" customFormat="1" ht="12" customHeight="1">
      <c r="B124" s="28"/>
      <c r="C124" s="25" t="s">
        <v>101</v>
      </c>
      <c r="L124" s="28"/>
    </row>
    <row r="125" spans="2:12" s="1" customFormat="1" ht="15.65" customHeight="1">
      <c r="B125" s="28"/>
      <c r="E125" s="204" t="str">
        <f>E9</f>
        <v>SO01.3 - ČSOV</v>
      </c>
      <c r="F125" s="215"/>
      <c r="G125" s="215"/>
      <c r="H125" s="215"/>
      <c r="L125" s="28"/>
    </row>
    <row r="126" spans="2:12" s="1" customFormat="1" ht="7" customHeight="1">
      <c r="B126" s="28"/>
      <c r="L126" s="28"/>
    </row>
    <row r="127" spans="2:12" s="1" customFormat="1" ht="12" customHeight="1">
      <c r="B127" s="28"/>
      <c r="C127" s="25" t="s">
        <v>18</v>
      </c>
      <c r="F127" s="23" t="str">
        <f>F12</f>
        <v>město Bohumín</v>
      </c>
      <c r="I127" s="25"/>
      <c r="J127" s="48" t="str">
        <f>IF(J12="","",J12)</f>
        <v>21. 2. 2024</v>
      </c>
      <c r="L127" s="28"/>
    </row>
    <row r="128" spans="2:12" s="1" customFormat="1" ht="7" customHeight="1">
      <c r="B128" s="28"/>
      <c r="L128" s="28"/>
    </row>
    <row r="129" spans="2:65" s="1" customFormat="1" ht="40.75" customHeight="1">
      <c r="B129" s="28"/>
      <c r="C129" s="25" t="s">
        <v>22</v>
      </c>
      <c r="F129" s="23" t="str">
        <f>E15</f>
        <v xml:space="preserve"> </v>
      </c>
      <c r="I129" s="25"/>
      <c r="J129" s="26" t="str">
        <f>E21</f>
        <v xml:space="preserve">Aquion s.r.o., Osadní 324/12a, 70 00 Praha 7   </v>
      </c>
      <c r="L129" s="28"/>
    </row>
    <row r="130" spans="2:65" s="1" customFormat="1" ht="15.65" customHeight="1">
      <c r="B130" s="28"/>
      <c r="C130" s="25" t="s">
        <v>26</v>
      </c>
      <c r="F130" s="23" t="str">
        <f>IF(E18="","",E18)</f>
        <v xml:space="preserve"> </v>
      </c>
      <c r="I130" s="25"/>
      <c r="J130" s="26" t="str">
        <f>E24</f>
        <v xml:space="preserve"> </v>
      </c>
      <c r="L130" s="28"/>
    </row>
    <row r="131" spans="2:65" s="1" customFormat="1" ht="10.25" customHeight="1">
      <c r="B131" s="28"/>
      <c r="L131" s="28"/>
    </row>
    <row r="132" spans="2:65" s="10" customFormat="1" ht="29.25" customHeight="1">
      <c r="B132" s="114"/>
      <c r="C132" s="115" t="s">
        <v>123</v>
      </c>
      <c r="D132" s="116" t="s">
        <v>59</v>
      </c>
      <c r="E132" s="116" t="s">
        <v>55</v>
      </c>
      <c r="F132" s="116" t="s">
        <v>56</v>
      </c>
      <c r="G132" s="116" t="s">
        <v>124</v>
      </c>
      <c r="H132" s="116" t="s">
        <v>125</v>
      </c>
      <c r="I132" s="116"/>
      <c r="J132" s="117" t="s">
        <v>107</v>
      </c>
      <c r="K132" s="118" t="s">
        <v>126</v>
      </c>
      <c r="L132" s="114"/>
      <c r="M132" s="55" t="s">
        <v>1</v>
      </c>
      <c r="N132" s="56" t="s">
        <v>38</v>
      </c>
      <c r="O132" s="56" t="s">
        <v>127</v>
      </c>
      <c r="P132" s="56" t="s">
        <v>128</v>
      </c>
      <c r="Q132" s="56" t="s">
        <v>129</v>
      </c>
      <c r="R132" s="56" t="s">
        <v>130</v>
      </c>
      <c r="S132" s="56" t="s">
        <v>131</v>
      </c>
      <c r="T132" s="57" t="s">
        <v>132</v>
      </c>
    </row>
    <row r="133" spans="2:65" s="1" customFormat="1" ht="22.75" customHeight="1">
      <c r="B133" s="28"/>
      <c r="C133" s="60" t="s">
        <v>133</v>
      </c>
      <c r="J133" s="119">
        <f>BK133</f>
        <v>0</v>
      </c>
      <c r="L133" s="28"/>
      <c r="M133" s="58"/>
      <c r="N133" s="49"/>
      <c r="O133" s="49"/>
      <c r="P133" s="120">
        <f>P134+P624</f>
        <v>1999.8239589999998</v>
      </c>
      <c r="Q133" s="49"/>
      <c r="R133" s="120">
        <f>R134+R624</f>
        <v>371.40521859999996</v>
      </c>
      <c r="S133" s="49"/>
      <c r="T133" s="121">
        <f>T134+T624</f>
        <v>0.11924999999999999</v>
      </c>
      <c r="AT133" s="16" t="s">
        <v>73</v>
      </c>
      <c r="AU133" s="16" t="s">
        <v>109</v>
      </c>
      <c r="BK133" s="122">
        <f>BK134+BK624</f>
        <v>0</v>
      </c>
    </row>
    <row r="134" spans="2:65" s="11" customFormat="1" ht="25.9" customHeight="1">
      <c r="B134" s="123"/>
      <c r="D134" s="124" t="s">
        <v>73</v>
      </c>
      <c r="E134" s="125" t="s">
        <v>134</v>
      </c>
      <c r="F134" s="125" t="s">
        <v>135</v>
      </c>
      <c r="J134" s="126">
        <f>BK134</f>
        <v>0</v>
      </c>
      <c r="L134" s="123"/>
      <c r="M134" s="127"/>
      <c r="P134" s="128">
        <f>P135+P302+P316+P346+P367+P383+P540+P566+P608+P622</f>
        <v>1970.3181909999998</v>
      </c>
      <c r="R134" s="128">
        <f>R135+R302+R316+R346+R367+R383+R540+R566+R608+R622</f>
        <v>371.40111859999996</v>
      </c>
      <c r="T134" s="129">
        <f>T135+T302+T316+T346+T367+T383+T540+T566+T608+T622</f>
        <v>0.11924999999999999</v>
      </c>
      <c r="AR134" s="124" t="s">
        <v>82</v>
      </c>
      <c r="AT134" s="130" t="s">
        <v>73</v>
      </c>
      <c r="AU134" s="130" t="s">
        <v>74</v>
      </c>
      <c r="AY134" s="124" t="s">
        <v>136</v>
      </c>
      <c r="BK134" s="131">
        <f>BK135+BK302+BK316+BK346+BK367+BK383+BK540+BK566+BK608+BK622</f>
        <v>0</v>
      </c>
    </row>
    <row r="135" spans="2:65" s="11" customFormat="1" ht="22.75" customHeight="1">
      <c r="B135" s="123"/>
      <c r="D135" s="124" t="s">
        <v>73</v>
      </c>
      <c r="E135" s="132" t="s">
        <v>82</v>
      </c>
      <c r="F135" s="132" t="s">
        <v>137</v>
      </c>
      <c r="J135" s="133">
        <f>BK135</f>
        <v>0</v>
      </c>
      <c r="L135" s="123"/>
      <c r="M135" s="127"/>
      <c r="P135" s="128">
        <f>SUM(P136:P301)</f>
        <v>878.28969099999995</v>
      </c>
      <c r="R135" s="128">
        <f>SUM(R136:R301)</f>
        <v>198.435744</v>
      </c>
      <c r="T135" s="129">
        <f>SUM(T136:T301)</f>
        <v>0</v>
      </c>
      <c r="AR135" s="124" t="s">
        <v>82</v>
      </c>
      <c r="AT135" s="130" t="s">
        <v>73</v>
      </c>
      <c r="AU135" s="130" t="s">
        <v>82</v>
      </c>
      <c r="AY135" s="124" t="s">
        <v>136</v>
      </c>
      <c r="BK135" s="131">
        <f>SUM(BK136:BK301)</f>
        <v>0</v>
      </c>
    </row>
    <row r="136" spans="2:65" s="1" customFormat="1" ht="14.4" customHeight="1">
      <c r="B136" s="134"/>
      <c r="C136" s="135" t="s">
        <v>82</v>
      </c>
      <c r="D136" s="135" t="s">
        <v>138</v>
      </c>
      <c r="E136" s="136" t="s">
        <v>236</v>
      </c>
      <c r="F136" s="137" t="s">
        <v>237</v>
      </c>
      <c r="G136" s="138" t="s">
        <v>238</v>
      </c>
      <c r="H136" s="139">
        <v>170</v>
      </c>
      <c r="I136" s="140"/>
      <c r="J136" s="140">
        <f>ROUND(I136*H136,2)</f>
        <v>0</v>
      </c>
      <c r="K136" s="141"/>
      <c r="L136" s="28"/>
      <c r="M136" s="142" t="s">
        <v>1</v>
      </c>
      <c r="N136" s="111" t="s">
        <v>39</v>
      </c>
      <c r="O136" s="143">
        <v>0.184</v>
      </c>
      <c r="P136" s="143">
        <f>O136*H136</f>
        <v>31.28</v>
      </c>
      <c r="Q136" s="143">
        <v>3.0000000000000001E-5</v>
      </c>
      <c r="R136" s="143">
        <f>Q136*H136</f>
        <v>5.1000000000000004E-3</v>
      </c>
      <c r="S136" s="143">
        <v>0</v>
      </c>
      <c r="T136" s="144">
        <f>S136*H136</f>
        <v>0</v>
      </c>
      <c r="AR136" s="145" t="s">
        <v>142</v>
      </c>
      <c r="AT136" s="145" t="s">
        <v>138</v>
      </c>
      <c r="AU136" s="145" t="s">
        <v>84</v>
      </c>
      <c r="AY136" s="16" t="s">
        <v>136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6" t="s">
        <v>82</v>
      </c>
      <c r="BK136" s="146">
        <f>ROUND(I136*H136,2)</f>
        <v>0</v>
      </c>
      <c r="BL136" s="16" t="s">
        <v>142</v>
      </c>
      <c r="BM136" s="145" t="s">
        <v>1508</v>
      </c>
    </row>
    <row r="137" spans="2:65" s="12" customFormat="1">
      <c r="B137" s="147"/>
      <c r="D137" s="148" t="s">
        <v>144</v>
      </c>
      <c r="E137" s="149" t="s">
        <v>1</v>
      </c>
      <c r="F137" s="150" t="s">
        <v>89</v>
      </c>
      <c r="H137" s="149" t="s">
        <v>1</v>
      </c>
      <c r="L137" s="147"/>
      <c r="M137" s="151"/>
      <c r="T137" s="152"/>
      <c r="AT137" s="149" t="s">
        <v>144</v>
      </c>
      <c r="AU137" s="149" t="s">
        <v>84</v>
      </c>
      <c r="AV137" s="12" t="s">
        <v>82</v>
      </c>
      <c r="AW137" s="12" t="s">
        <v>32</v>
      </c>
      <c r="AX137" s="12" t="s">
        <v>74</v>
      </c>
      <c r="AY137" s="149" t="s">
        <v>136</v>
      </c>
    </row>
    <row r="138" spans="2:65" s="13" customFormat="1">
      <c r="B138" s="153"/>
      <c r="D138" s="148" t="s">
        <v>144</v>
      </c>
      <c r="E138" s="154" t="s">
        <v>1</v>
      </c>
      <c r="F138" s="155" t="s">
        <v>1509</v>
      </c>
      <c r="H138" s="156">
        <v>170</v>
      </c>
      <c r="L138" s="153"/>
      <c r="M138" s="157"/>
      <c r="T138" s="158"/>
      <c r="AT138" s="154" t="s">
        <v>144</v>
      </c>
      <c r="AU138" s="154" t="s">
        <v>84</v>
      </c>
      <c r="AV138" s="13" t="s">
        <v>84</v>
      </c>
      <c r="AW138" s="13" t="s">
        <v>32</v>
      </c>
      <c r="AX138" s="13" t="s">
        <v>74</v>
      </c>
      <c r="AY138" s="154" t="s">
        <v>136</v>
      </c>
    </row>
    <row r="139" spans="2:65" s="14" customFormat="1">
      <c r="B139" s="159"/>
      <c r="D139" s="148" t="s">
        <v>144</v>
      </c>
      <c r="E139" s="160" t="s">
        <v>1</v>
      </c>
      <c r="F139" s="161" t="s">
        <v>146</v>
      </c>
      <c r="H139" s="162">
        <v>170</v>
      </c>
      <c r="L139" s="159"/>
      <c r="M139" s="163"/>
      <c r="T139" s="164"/>
      <c r="AT139" s="160" t="s">
        <v>144</v>
      </c>
      <c r="AU139" s="160" t="s">
        <v>84</v>
      </c>
      <c r="AV139" s="14" t="s">
        <v>142</v>
      </c>
      <c r="AW139" s="14" t="s">
        <v>32</v>
      </c>
      <c r="AX139" s="14" t="s">
        <v>82</v>
      </c>
      <c r="AY139" s="160" t="s">
        <v>136</v>
      </c>
    </row>
    <row r="140" spans="2:65" s="1" customFormat="1" ht="14.4" customHeight="1">
      <c r="B140" s="134"/>
      <c r="C140" s="135" t="s">
        <v>84</v>
      </c>
      <c r="D140" s="135" t="s">
        <v>138</v>
      </c>
      <c r="E140" s="136" t="s">
        <v>242</v>
      </c>
      <c r="F140" s="137" t="s">
        <v>243</v>
      </c>
      <c r="G140" s="138" t="s">
        <v>244</v>
      </c>
      <c r="H140" s="139">
        <v>20</v>
      </c>
      <c r="I140" s="140"/>
      <c r="J140" s="140">
        <f>ROUND(I140*H140,2)</f>
        <v>0</v>
      </c>
      <c r="K140" s="141"/>
      <c r="L140" s="28"/>
      <c r="M140" s="142" t="s">
        <v>1</v>
      </c>
      <c r="N140" s="111" t="s">
        <v>39</v>
      </c>
      <c r="O140" s="143">
        <v>0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142</v>
      </c>
      <c r="AT140" s="145" t="s">
        <v>138</v>
      </c>
      <c r="AU140" s="145" t="s">
        <v>84</v>
      </c>
      <c r="AY140" s="16" t="s">
        <v>136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6" t="s">
        <v>82</v>
      </c>
      <c r="BK140" s="146">
        <f>ROUND(I140*H140,2)</f>
        <v>0</v>
      </c>
      <c r="BL140" s="16" t="s">
        <v>142</v>
      </c>
      <c r="BM140" s="145" t="s">
        <v>1510</v>
      </c>
    </row>
    <row r="141" spans="2:65" s="12" customFormat="1">
      <c r="B141" s="147"/>
      <c r="D141" s="148" t="s">
        <v>144</v>
      </c>
      <c r="E141" s="149" t="s">
        <v>1</v>
      </c>
      <c r="F141" s="150" t="s">
        <v>89</v>
      </c>
      <c r="H141" s="149" t="s">
        <v>1</v>
      </c>
      <c r="L141" s="147"/>
      <c r="M141" s="151"/>
      <c r="T141" s="152"/>
      <c r="AT141" s="149" t="s">
        <v>144</v>
      </c>
      <c r="AU141" s="149" t="s">
        <v>84</v>
      </c>
      <c r="AV141" s="12" t="s">
        <v>82</v>
      </c>
      <c r="AW141" s="12" t="s">
        <v>32</v>
      </c>
      <c r="AX141" s="12" t="s">
        <v>74</v>
      </c>
      <c r="AY141" s="149" t="s">
        <v>136</v>
      </c>
    </row>
    <row r="142" spans="2:65" s="13" customFormat="1">
      <c r="B142" s="153"/>
      <c r="D142" s="148" t="s">
        <v>144</v>
      </c>
      <c r="E142" s="154" t="s">
        <v>1</v>
      </c>
      <c r="F142" s="155" t="s">
        <v>247</v>
      </c>
      <c r="H142" s="156">
        <v>20</v>
      </c>
      <c r="L142" s="153"/>
      <c r="M142" s="157"/>
      <c r="T142" s="158"/>
      <c r="AT142" s="154" t="s">
        <v>144</v>
      </c>
      <c r="AU142" s="154" t="s">
        <v>84</v>
      </c>
      <c r="AV142" s="13" t="s">
        <v>84</v>
      </c>
      <c r="AW142" s="13" t="s">
        <v>32</v>
      </c>
      <c r="AX142" s="13" t="s">
        <v>74</v>
      </c>
      <c r="AY142" s="154" t="s">
        <v>136</v>
      </c>
    </row>
    <row r="143" spans="2:65" s="14" customFormat="1">
      <c r="B143" s="159"/>
      <c r="D143" s="148" t="s">
        <v>144</v>
      </c>
      <c r="E143" s="160" t="s">
        <v>1</v>
      </c>
      <c r="F143" s="161" t="s">
        <v>146</v>
      </c>
      <c r="H143" s="162">
        <v>20</v>
      </c>
      <c r="L143" s="159"/>
      <c r="M143" s="163"/>
      <c r="T143" s="164"/>
      <c r="AT143" s="160" t="s">
        <v>144</v>
      </c>
      <c r="AU143" s="160" t="s">
        <v>84</v>
      </c>
      <c r="AV143" s="14" t="s">
        <v>142</v>
      </c>
      <c r="AW143" s="14" t="s">
        <v>32</v>
      </c>
      <c r="AX143" s="14" t="s">
        <v>82</v>
      </c>
      <c r="AY143" s="160" t="s">
        <v>136</v>
      </c>
    </row>
    <row r="144" spans="2:65" s="1" customFormat="1" ht="14.4" customHeight="1">
      <c r="B144" s="134"/>
      <c r="C144" s="135" t="s">
        <v>150</v>
      </c>
      <c r="D144" s="135" t="s">
        <v>138</v>
      </c>
      <c r="E144" s="136" t="s">
        <v>267</v>
      </c>
      <c r="F144" s="137" t="s">
        <v>268</v>
      </c>
      <c r="G144" s="138" t="s">
        <v>185</v>
      </c>
      <c r="H144" s="139">
        <v>326.5</v>
      </c>
      <c r="I144" s="140"/>
      <c r="J144" s="140">
        <f>ROUND(I144*H144,2)</f>
        <v>0</v>
      </c>
      <c r="K144" s="141"/>
      <c r="L144" s="28"/>
      <c r="M144" s="142" t="s">
        <v>1</v>
      </c>
      <c r="N144" s="111" t="s">
        <v>39</v>
      </c>
      <c r="O144" s="143">
        <v>2.5999999999999999E-2</v>
      </c>
      <c r="P144" s="143">
        <f>O144*H144</f>
        <v>8.488999999999999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142</v>
      </c>
      <c r="AT144" s="145" t="s">
        <v>138</v>
      </c>
      <c r="AU144" s="145" t="s">
        <v>84</v>
      </c>
      <c r="AY144" s="16" t="s">
        <v>136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6" t="s">
        <v>82</v>
      </c>
      <c r="BK144" s="146">
        <f>ROUND(I144*H144,2)</f>
        <v>0</v>
      </c>
      <c r="BL144" s="16" t="s">
        <v>142</v>
      </c>
      <c r="BM144" s="145" t="s">
        <v>1511</v>
      </c>
    </row>
    <row r="145" spans="2:65" s="12" customFormat="1">
      <c r="B145" s="147"/>
      <c r="D145" s="148" t="s">
        <v>144</v>
      </c>
      <c r="E145" s="149" t="s">
        <v>1</v>
      </c>
      <c r="F145" s="150" t="s">
        <v>89</v>
      </c>
      <c r="H145" s="149" t="s">
        <v>1</v>
      </c>
      <c r="L145" s="147"/>
      <c r="M145" s="151"/>
      <c r="T145" s="152"/>
      <c r="AT145" s="149" t="s">
        <v>144</v>
      </c>
      <c r="AU145" s="149" t="s">
        <v>84</v>
      </c>
      <c r="AV145" s="12" t="s">
        <v>82</v>
      </c>
      <c r="AW145" s="12" t="s">
        <v>32</v>
      </c>
      <c r="AX145" s="12" t="s">
        <v>74</v>
      </c>
      <c r="AY145" s="149" t="s">
        <v>136</v>
      </c>
    </row>
    <row r="146" spans="2:65" s="13" customFormat="1">
      <c r="B146" s="153"/>
      <c r="D146" s="148" t="s">
        <v>144</v>
      </c>
      <c r="E146" s="154" t="s">
        <v>1</v>
      </c>
      <c r="F146" s="155" t="s">
        <v>1512</v>
      </c>
      <c r="H146" s="156">
        <v>160</v>
      </c>
      <c r="L146" s="153"/>
      <c r="M146" s="157"/>
      <c r="T146" s="158"/>
      <c r="AT146" s="154" t="s">
        <v>144</v>
      </c>
      <c r="AU146" s="154" t="s">
        <v>84</v>
      </c>
      <c r="AV146" s="13" t="s">
        <v>84</v>
      </c>
      <c r="AW146" s="13" t="s">
        <v>32</v>
      </c>
      <c r="AX146" s="13" t="s">
        <v>74</v>
      </c>
      <c r="AY146" s="154" t="s">
        <v>136</v>
      </c>
    </row>
    <row r="147" spans="2:65" s="12" customFormat="1">
      <c r="B147" s="147"/>
      <c r="D147" s="148" t="s">
        <v>144</v>
      </c>
      <c r="E147" s="149" t="s">
        <v>1</v>
      </c>
      <c r="F147" s="150" t="s">
        <v>1513</v>
      </c>
      <c r="H147" s="149" t="s">
        <v>1</v>
      </c>
      <c r="L147" s="147"/>
      <c r="M147" s="151"/>
      <c r="T147" s="152"/>
      <c r="AT147" s="149" t="s">
        <v>144</v>
      </c>
      <c r="AU147" s="149" t="s">
        <v>84</v>
      </c>
      <c r="AV147" s="12" t="s">
        <v>82</v>
      </c>
      <c r="AW147" s="12" t="s">
        <v>32</v>
      </c>
      <c r="AX147" s="12" t="s">
        <v>74</v>
      </c>
      <c r="AY147" s="149" t="s">
        <v>136</v>
      </c>
    </row>
    <row r="148" spans="2:65" s="13" customFormat="1">
      <c r="B148" s="153"/>
      <c r="D148" s="148" t="s">
        <v>144</v>
      </c>
      <c r="E148" s="154" t="s">
        <v>1</v>
      </c>
      <c r="F148" s="155" t="s">
        <v>1514</v>
      </c>
      <c r="H148" s="156">
        <v>166.5</v>
      </c>
      <c r="L148" s="153"/>
      <c r="M148" s="157"/>
      <c r="T148" s="158"/>
      <c r="AT148" s="154" t="s">
        <v>144</v>
      </c>
      <c r="AU148" s="154" t="s">
        <v>84</v>
      </c>
      <c r="AV148" s="13" t="s">
        <v>84</v>
      </c>
      <c r="AW148" s="13" t="s">
        <v>32</v>
      </c>
      <c r="AX148" s="13" t="s">
        <v>74</v>
      </c>
      <c r="AY148" s="154" t="s">
        <v>136</v>
      </c>
    </row>
    <row r="149" spans="2:65" s="14" customFormat="1">
      <c r="B149" s="159"/>
      <c r="D149" s="148" t="s">
        <v>144</v>
      </c>
      <c r="E149" s="160" t="s">
        <v>1</v>
      </c>
      <c r="F149" s="161" t="s">
        <v>146</v>
      </c>
      <c r="H149" s="162">
        <v>326.5</v>
      </c>
      <c r="L149" s="159"/>
      <c r="M149" s="163"/>
      <c r="T149" s="164"/>
      <c r="AT149" s="160" t="s">
        <v>144</v>
      </c>
      <c r="AU149" s="160" t="s">
        <v>84</v>
      </c>
      <c r="AV149" s="14" t="s">
        <v>142</v>
      </c>
      <c r="AW149" s="14" t="s">
        <v>32</v>
      </c>
      <c r="AX149" s="14" t="s">
        <v>82</v>
      </c>
      <c r="AY149" s="160" t="s">
        <v>136</v>
      </c>
    </row>
    <row r="150" spans="2:65" s="1" customFormat="1" ht="19.75" customHeight="1">
      <c r="B150" s="134"/>
      <c r="C150" s="135" t="s">
        <v>142</v>
      </c>
      <c r="D150" s="135" t="s">
        <v>138</v>
      </c>
      <c r="E150" s="136" t="s">
        <v>1515</v>
      </c>
      <c r="F150" s="137" t="s">
        <v>1516</v>
      </c>
      <c r="G150" s="138" t="s">
        <v>277</v>
      </c>
      <c r="H150" s="139">
        <v>13.32</v>
      </c>
      <c r="I150" s="140"/>
      <c r="J150" s="140">
        <f>ROUND(I150*H150,2)</f>
        <v>0</v>
      </c>
      <c r="K150" s="141"/>
      <c r="L150" s="28"/>
      <c r="M150" s="142" t="s">
        <v>1</v>
      </c>
      <c r="N150" s="111" t="s">
        <v>39</v>
      </c>
      <c r="O150" s="143">
        <v>0.40600000000000003</v>
      </c>
      <c r="P150" s="143">
        <f>O150*H150</f>
        <v>5.4079200000000007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142</v>
      </c>
      <c r="AT150" s="145" t="s">
        <v>138</v>
      </c>
      <c r="AU150" s="145" t="s">
        <v>84</v>
      </c>
      <c r="AY150" s="16" t="s">
        <v>136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6" t="s">
        <v>82</v>
      </c>
      <c r="BK150" s="146">
        <f>ROUND(I150*H150,2)</f>
        <v>0</v>
      </c>
      <c r="BL150" s="16" t="s">
        <v>142</v>
      </c>
      <c r="BM150" s="145" t="s">
        <v>1517</v>
      </c>
    </row>
    <row r="151" spans="2:65" s="12" customFormat="1">
      <c r="B151" s="147"/>
      <c r="D151" s="148" t="s">
        <v>144</v>
      </c>
      <c r="E151" s="149" t="s">
        <v>1</v>
      </c>
      <c r="F151" s="150" t="s">
        <v>1513</v>
      </c>
      <c r="H151" s="149" t="s">
        <v>1</v>
      </c>
      <c r="L151" s="147"/>
      <c r="M151" s="151"/>
      <c r="T151" s="152"/>
      <c r="AT151" s="149" t="s">
        <v>144</v>
      </c>
      <c r="AU151" s="149" t="s">
        <v>84</v>
      </c>
      <c r="AV151" s="12" t="s">
        <v>82</v>
      </c>
      <c r="AW151" s="12" t="s">
        <v>32</v>
      </c>
      <c r="AX151" s="12" t="s">
        <v>74</v>
      </c>
      <c r="AY151" s="149" t="s">
        <v>136</v>
      </c>
    </row>
    <row r="152" spans="2:65" s="12" customFormat="1">
      <c r="B152" s="147"/>
      <c r="D152" s="148" t="s">
        <v>144</v>
      </c>
      <c r="E152" s="149" t="s">
        <v>1</v>
      </c>
      <c r="F152" s="150" t="s">
        <v>1518</v>
      </c>
      <c r="H152" s="149" t="s">
        <v>1</v>
      </c>
      <c r="L152" s="147"/>
      <c r="M152" s="151"/>
      <c r="T152" s="152"/>
      <c r="AT152" s="149" t="s">
        <v>144</v>
      </c>
      <c r="AU152" s="149" t="s">
        <v>84</v>
      </c>
      <c r="AV152" s="12" t="s">
        <v>82</v>
      </c>
      <c r="AW152" s="12" t="s">
        <v>32</v>
      </c>
      <c r="AX152" s="12" t="s">
        <v>74</v>
      </c>
      <c r="AY152" s="149" t="s">
        <v>136</v>
      </c>
    </row>
    <row r="153" spans="2:65" s="12" customFormat="1">
      <c r="B153" s="147"/>
      <c r="D153" s="148" t="s">
        <v>144</v>
      </c>
      <c r="E153" s="149" t="s">
        <v>1</v>
      </c>
      <c r="F153" s="150" t="s">
        <v>1519</v>
      </c>
      <c r="H153" s="149" t="s">
        <v>1</v>
      </c>
      <c r="L153" s="147"/>
      <c r="M153" s="151"/>
      <c r="T153" s="152"/>
      <c r="AT153" s="149" t="s">
        <v>144</v>
      </c>
      <c r="AU153" s="149" t="s">
        <v>84</v>
      </c>
      <c r="AV153" s="12" t="s">
        <v>82</v>
      </c>
      <c r="AW153" s="12" t="s">
        <v>32</v>
      </c>
      <c r="AX153" s="12" t="s">
        <v>74</v>
      </c>
      <c r="AY153" s="149" t="s">
        <v>136</v>
      </c>
    </row>
    <row r="154" spans="2:65" s="12" customFormat="1">
      <c r="B154" s="147"/>
      <c r="D154" s="148" t="s">
        <v>144</v>
      </c>
      <c r="E154" s="149" t="s">
        <v>1</v>
      </c>
      <c r="F154" s="150" t="s">
        <v>1520</v>
      </c>
      <c r="H154" s="149" t="s">
        <v>1</v>
      </c>
      <c r="L154" s="147"/>
      <c r="M154" s="151"/>
      <c r="T154" s="152"/>
      <c r="AT154" s="149" t="s">
        <v>144</v>
      </c>
      <c r="AU154" s="149" t="s">
        <v>84</v>
      </c>
      <c r="AV154" s="12" t="s">
        <v>82</v>
      </c>
      <c r="AW154" s="12" t="s">
        <v>32</v>
      </c>
      <c r="AX154" s="12" t="s">
        <v>74</v>
      </c>
      <c r="AY154" s="149" t="s">
        <v>136</v>
      </c>
    </row>
    <row r="155" spans="2:65" s="13" customFormat="1">
      <c r="B155" s="153"/>
      <c r="D155" s="148" t="s">
        <v>144</v>
      </c>
      <c r="E155" s="154" t="s">
        <v>1</v>
      </c>
      <c r="F155" s="155" t="s">
        <v>1521</v>
      </c>
      <c r="H155" s="156">
        <v>13.319999999999997</v>
      </c>
      <c r="L155" s="153"/>
      <c r="M155" s="157"/>
      <c r="T155" s="158"/>
      <c r="AT155" s="154" t="s">
        <v>144</v>
      </c>
      <c r="AU155" s="154" t="s">
        <v>84</v>
      </c>
      <c r="AV155" s="13" t="s">
        <v>84</v>
      </c>
      <c r="AW155" s="13" t="s">
        <v>32</v>
      </c>
      <c r="AX155" s="13" t="s">
        <v>74</v>
      </c>
      <c r="AY155" s="154" t="s">
        <v>136</v>
      </c>
    </row>
    <row r="156" spans="2:65" s="14" customFormat="1">
      <c r="B156" s="159"/>
      <c r="D156" s="148" t="s">
        <v>144</v>
      </c>
      <c r="E156" s="160" t="s">
        <v>1</v>
      </c>
      <c r="F156" s="161" t="s">
        <v>146</v>
      </c>
      <c r="H156" s="162">
        <v>13.319999999999997</v>
      </c>
      <c r="L156" s="159"/>
      <c r="M156" s="163"/>
      <c r="T156" s="164"/>
      <c r="AT156" s="160" t="s">
        <v>144</v>
      </c>
      <c r="AU156" s="160" t="s">
        <v>84</v>
      </c>
      <c r="AV156" s="14" t="s">
        <v>142</v>
      </c>
      <c r="AW156" s="14" t="s">
        <v>32</v>
      </c>
      <c r="AX156" s="14" t="s">
        <v>82</v>
      </c>
      <c r="AY156" s="160" t="s">
        <v>136</v>
      </c>
    </row>
    <row r="157" spans="2:65" s="1" customFormat="1" ht="19.75" customHeight="1">
      <c r="B157" s="134"/>
      <c r="C157" s="135" t="s">
        <v>158</v>
      </c>
      <c r="D157" s="135" t="s">
        <v>138</v>
      </c>
      <c r="E157" s="136" t="s">
        <v>1522</v>
      </c>
      <c r="F157" s="137" t="s">
        <v>1523</v>
      </c>
      <c r="G157" s="138" t="s">
        <v>277</v>
      </c>
      <c r="H157" s="139">
        <v>3.33</v>
      </c>
      <c r="I157" s="140"/>
      <c r="J157" s="140">
        <f>ROUND(I157*H157,2)</f>
        <v>0</v>
      </c>
      <c r="K157" s="141"/>
      <c r="L157" s="28"/>
      <c r="M157" s="142" t="s">
        <v>1</v>
      </c>
      <c r="N157" s="111" t="s">
        <v>39</v>
      </c>
      <c r="O157" s="143">
        <v>0.85399999999999998</v>
      </c>
      <c r="P157" s="143">
        <f>O157*H157</f>
        <v>2.84382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142</v>
      </c>
      <c r="AT157" s="145" t="s">
        <v>138</v>
      </c>
      <c r="AU157" s="145" t="s">
        <v>84</v>
      </c>
      <c r="AY157" s="16" t="s">
        <v>136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6" t="s">
        <v>82</v>
      </c>
      <c r="BK157" s="146">
        <f>ROUND(I157*H157,2)</f>
        <v>0</v>
      </c>
      <c r="BL157" s="16" t="s">
        <v>142</v>
      </c>
      <c r="BM157" s="145" t="s">
        <v>1524</v>
      </c>
    </row>
    <row r="158" spans="2:65" s="12" customFormat="1">
      <c r="B158" s="147"/>
      <c r="D158" s="148" t="s">
        <v>144</v>
      </c>
      <c r="E158" s="149" t="s">
        <v>1</v>
      </c>
      <c r="F158" s="150" t="s">
        <v>1513</v>
      </c>
      <c r="H158" s="149" t="s">
        <v>1</v>
      </c>
      <c r="L158" s="147"/>
      <c r="M158" s="151"/>
      <c r="T158" s="152"/>
      <c r="AT158" s="149" t="s">
        <v>144</v>
      </c>
      <c r="AU158" s="149" t="s">
        <v>84</v>
      </c>
      <c r="AV158" s="12" t="s">
        <v>82</v>
      </c>
      <c r="AW158" s="12" t="s">
        <v>32</v>
      </c>
      <c r="AX158" s="12" t="s">
        <v>74</v>
      </c>
      <c r="AY158" s="149" t="s">
        <v>136</v>
      </c>
    </row>
    <row r="159" spans="2:65" s="12" customFormat="1">
      <c r="B159" s="147"/>
      <c r="D159" s="148" t="s">
        <v>144</v>
      </c>
      <c r="E159" s="149" t="s">
        <v>1</v>
      </c>
      <c r="F159" s="150" t="s">
        <v>1518</v>
      </c>
      <c r="H159" s="149" t="s">
        <v>1</v>
      </c>
      <c r="L159" s="147"/>
      <c r="M159" s="151"/>
      <c r="T159" s="152"/>
      <c r="AT159" s="149" t="s">
        <v>144</v>
      </c>
      <c r="AU159" s="149" t="s">
        <v>84</v>
      </c>
      <c r="AV159" s="12" t="s">
        <v>82</v>
      </c>
      <c r="AW159" s="12" t="s">
        <v>32</v>
      </c>
      <c r="AX159" s="12" t="s">
        <v>74</v>
      </c>
      <c r="AY159" s="149" t="s">
        <v>136</v>
      </c>
    </row>
    <row r="160" spans="2:65" s="12" customFormat="1">
      <c r="B160" s="147"/>
      <c r="D160" s="148" t="s">
        <v>144</v>
      </c>
      <c r="E160" s="149" t="s">
        <v>1</v>
      </c>
      <c r="F160" s="150" t="s">
        <v>1519</v>
      </c>
      <c r="H160" s="149" t="s">
        <v>1</v>
      </c>
      <c r="L160" s="147"/>
      <c r="M160" s="151"/>
      <c r="T160" s="152"/>
      <c r="AT160" s="149" t="s">
        <v>144</v>
      </c>
      <c r="AU160" s="149" t="s">
        <v>84</v>
      </c>
      <c r="AV160" s="12" t="s">
        <v>82</v>
      </c>
      <c r="AW160" s="12" t="s">
        <v>32</v>
      </c>
      <c r="AX160" s="12" t="s">
        <v>74</v>
      </c>
      <c r="AY160" s="149" t="s">
        <v>136</v>
      </c>
    </row>
    <row r="161" spans="2:65" s="12" customFormat="1">
      <c r="B161" s="147"/>
      <c r="D161" s="148" t="s">
        <v>144</v>
      </c>
      <c r="E161" s="149" t="s">
        <v>1</v>
      </c>
      <c r="F161" s="150" t="s">
        <v>1525</v>
      </c>
      <c r="H161" s="149" t="s">
        <v>1</v>
      </c>
      <c r="L161" s="147"/>
      <c r="M161" s="151"/>
      <c r="T161" s="152"/>
      <c r="AT161" s="149" t="s">
        <v>144</v>
      </c>
      <c r="AU161" s="149" t="s">
        <v>84</v>
      </c>
      <c r="AV161" s="12" t="s">
        <v>82</v>
      </c>
      <c r="AW161" s="12" t="s">
        <v>32</v>
      </c>
      <c r="AX161" s="12" t="s">
        <v>74</v>
      </c>
      <c r="AY161" s="149" t="s">
        <v>136</v>
      </c>
    </row>
    <row r="162" spans="2:65" s="13" customFormat="1">
      <c r="B162" s="153"/>
      <c r="D162" s="148" t="s">
        <v>144</v>
      </c>
      <c r="E162" s="154" t="s">
        <v>1</v>
      </c>
      <c r="F162" s="155" t="s">
        <v>1526</v>
      </c>
      <c r="H162" s="156">
        <v>3.3299999999999992</v>
      </c>
      <c r="L162" s="153"/>
      <c r="M162" s="157"/>
      <c r="T162" s="158"/>
      <c r="AT162" s="154" t="s">
        <v>144</v>
      </c>
      <c r="AU162" s="154" t="s">
        <v>84</v>
      </c>
      <c r="AV162" s="13" t="s">
        <v>84</v>
      </c>
      <c r="AW162" s="13" t="s">
        <v>32</v>
      </c>
      <c r="AX162" s="13" t="s">
        <v>74</v>
      </c>
      <c r="AY162" s="154" t="s">
        <v>136</v>
      </c>
    </row>
    <row r="163" spans="2:65" s="14" customFormat="1">
      <c r="B163" s="159"/>
      <c r="D163" s="148" t="s">
        <v>144</v>
      </c>
      <c r="E163" s="160" t="s">
        <v>1</v>
      </c>
      <c r="F163" s="161" t="s">
        <v>146</v>
      </c>
      <c r="H163" s="162">
        <v>3.3299999999999992</v>
      </c>
      <c r="L163" s="159"/>
      <c r="M163" s="163"/>
      <c r="T163" s="164"/>
      <c r="AT163" s="160" t="s">
        <v>144</v>
      </c>
      <c r="AU163" s="160" t="s">
        <v>84</v>
      </c>
      <c r="AV163" s="14" t="s">
        <v>142</v>
      </c>
      <c r="AW163" s="14" t="s">
        <v>32</v>
      </c>
      <c r="AX163" s="14" t="s">
        <v>82</v>
      </c>
      <c r="AY163" s="160" t="s">
        <v>136</v>
      </c>
    </row>
    <row r="164" spans="2:65" s="1" customFormat="1" ht="14.4" customHeight="1">
      <c r="B164" s="134"/>
      <c r="C164" s="135" t="s">
        <v>162</v>
      </c>
      <c r="D164" s="135" t="s">
        <v>138</v>
      </c>
      <c r="E164" s="136" t="s">
        <v>1527</v>
      </c>
      <c r="F164" s="137" t="s">
        <v>1528</v>
      </c>
      <c r="G164" s="138" t="s">
        <v>277</v>
      </c>
      <c r="H164" s="139">
        <v>614.4</v>
      </c>
      <c r="I164" s="140"/>
      <c r="J164" s="140">
        <f>ROUND(I164*H164,2)</f>
        <v>0</v>
      </c>
      <c r="K164" s="141"/>
      <c r="L164" s="28"/>
      <c r="M164" s="142" t="s">
        <v>1</v>
      </c>
      <c r="N164" s="111" t="s">
        <v>39</v>
      </c>
      <c r="O164" s="143">
        <v>0.38</v>
      </c>
      <c r="P164" s="143">
        <f>O164*H164</f>
        <v>233.47199999999998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142</v>
      </c>
      <c r="AT164" s="145" t="s">
        <v>138</v>
      </c>
      <c r="AU164" s="145" t="s">
        <v>84</v>
      </c>
      <c r="AY164" s="16" t="s">
        <v>136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6" t="s">
        <v>82</v>
      </c>
      <c r="BK164" s="146">
        <f>ROUND(I164*H164,2)</f>
        <v>0</v>
      </c>
      <c r="BL164" s="16" t="s">
        <v>142</v>
      </c>
      <c r="BM164" s="145" t="s">
        <v>1529</v>
      </c>
    </row>
    <row r="165" spans="2:65" s="12" customFormat="1">
      <c r="B165" s="147"/>
      <c r="D165" s="148" t="s">
        <v>144</v>
      </c>
      <c r="E165" s="149" t="s">
        <v>1</v>
      </c>
      <c r="F165" s="150" t="s">
        <v>89</v>
      </c>
      <c r="H165" s="149" t="s">
        <v>1</v>
      </c>
      <c r="L165" s="147"/>
      <c r="M165" s="151"/>
      <c r="T165" s="152"/>
      <c r="AT165" s="149" t="s">
        <v>144</v>
      </c>
      <c r="AU165" s="149" t="s">
        <v>84</v>
      </c>
      <c r="AV165" s="12" t="s">
        <v>82</v>
      </c>
      <c r="AW165" s="12" t="s">
        <v>32</v>
      </c>
      <c r="AX165" s="12" t="s">
        <v>74</v>
      </c>
      <c r="AY165" s="149" t="s">
        <v>136</v>
      </c>
    </row>
    <row r="166" spans="2:65" s="12" customFormat="1">
      <c r="B166" s="147"/>
      <c r="D166" s="148" t="s">
        <v>144</v>
      </c>
      <c r="E166" s="149" t="s">
        <v>1</v>
      </c>
      <c r="F166" s="150" t="s">
        <v>1530</v>
      </c>
      <c r="H166" s="149" t="s">
        <v>1</v>
      </c>
      <c r="L166" s="147"/>
      <c r="M166" s="151"/>
      <c r="T166" s="152"/>
      <c r="AT166" s="149" t="s">
        <v>144</v>
      </c>
      <c r="AU166" s="149" t="s">
        <v>84</v>
      </c>
      <c r="AV166" s="12" t="s">
        <v>82</v>
      </c>
      <c r="AW166" s="12" t="s">
        <v>32</v>
      </c>
      <c r="AX166" s="12" t="s">
        <v>74</v>
      </c>
      <c r="AY166" s="149" t="s">
        <v>136</v>
      </c>
    </row>
    <row r="167" spans="2:65" s="12" customFormat="1">
      <c r="B167" s="147"/>
      <c r="D167" s="148" t="s">
        <v>144</v>
      </c>
      <c r="E167" s="149" t="s">
        <v>1</v>
      </c>
      <c r="F167" s="150" t="s">
        <v>1531</v>
      </c>
      <c r="H167" s="149" t="s">
        <v>1</v>
      </c>
      <c r="L167" s="147"/>
      <c r="M167" s="151"/>
      <c r="T167" s="152"/>
      <c r="AT167" s="149" t="s">
        <v>144</v>
      </c>
      <c r="AU167" s="149" t="s">
        <v>84</v>
      </c>
      <c r="AV167" s="12" t="s">
        <v>82</v>
      </c>
      <c r="AW167" s="12" t="s">
        <v>32</v>
      </c>
      <c r="AX167" s="12" t="s">
        <v>74</v>
      </c>
      <c r="AY167" s="149" t="s">
        <v>136</v>
      </c>
    </row>
    <row r="168" spans="2:65" s="12" customFormat="1">
      <c r="B168" s="147"/>
      <c r="D168" s="148" t="s">
        <v>144</v>
      </c>
      <c r="E168" s="149" t="s">
        <v>1</v>
      </c>
      <c r="F168" s="150" t="s">
        <v>1532</v>
      </c>
      <c r="H168" s="149" t="s">
        <v>1</v>
      </c>
      <c r="L168" s="147"/>
      <c r="M168" s="151"/>
      <c r="T168" s="152"/>
      <c r="AT168" s="149" t="s">
        <v>144</v>
      </c>
      <c r="AU168" s="149" t="s">
        <v>84</v>
      </c>
      <c r="AV168" s="12" t="s">
        <v>82</v>
      </c>
      <c r="AW168" s="12" t="s">
        <v>32</v>
      </c>
      <c r="AX168" s="12" t="s">
        <v>74</v>
      </c>
      <c r="AY168" s="149" t="s">
        <v>136</v>
      </c>
    </row>
    <row r="169" spans="2:65" s="12" customFormat="1">
      <c r="B169" s="147"/>
      <c r="D169" s="148" t="s">
        <v>144</v>
      </c>
      <c r="E169" s="149" t="s">
        <v>1</v>
      </c>
      <c r="F169" s="150" t="s">
        <v>1533</v>
      </c>
      <c r="H169" s="149" t="s">
        <v>1</v>
      </c>
      <c r="L169" s="147"/>
      <c r="M169" s="151"/>
      <c r="T169" s="152"/>
      <c r="AT169" s="149" t="s">
        <v>144</v>
      </c>
      <c r="AU169" s="149" t="s">
        <v>84</v>
      </c>
      <c r="AV169" s="12" t="s">
        <v>82</v>
      </c>
      <c r="AW169" s="12" t="s">
        <v>32</v>
      </c>
      <c r="AX169" s="12" t="s">
        <v>74</v>
      </c>
      <c r="AY169" s="149" t="s">
        <v>136</v>
      </c>
    </row>
    <row r="170" spans="2:65" s="13" customFormat="1">
      <c r="B170" s="153"/>
      <c r="D170" s="148" t="s">
        <v>144</v>
      </c>
      <c r="E170" s="154" t="s">
        <v>1</v>
      </c>
      <c r="F170" s="155" t="s">
        <v>1534</v>
      </c>
      <c r="H170" s="156">
        <v>614.40000000000009</v>
      </c>
      <c r="L170" s="153"/>
      <c r="M170" s="157"/>
      <c r="T170" s="158"/>
      <c r="AT170" s="154" t="s">
        <v>144</v>
      </c>
      <c r="AU170" s="154" t="s">
        <v>84</v>
      </c>
      <c r="AV170" s="13" t="s">
        <v>84</v>
      </c>
      <c r="AW170" s="13" t="s">
        <v>32</v>
      </c>
      <c r="AX170" s="13" t="s">
        <v>74</v>
      </c>
      <c r="AY170" s="154" t="s">
        <v>136</v>
      </c>
    </row>
    <row r="171" spans="2:65" s="14" customFormat="1">
      <c r="B171" s="159"/>
      <c r="D171" s="148" t="s">
        <v>144</v>
      </c>
      <c r="E171" s="160" t="s">
        <v>1</v>
      </c>
      <c r="F171" s="161" t="s">
        <v>146</v>
      </c>
      <c r="H171" s="162">
        <v>614.40000000000009</v>
      </c>
      <c r="L171" s="159"/>
      <c r="M171" s="163"/>
      <c r="T171" s="164"/>
      <c r="AT171" s="160" t="s">
        <v>144</v>
      </c>
      <c r="AU171" s="160" t="s">
        <v>84</v>
      </c>
      <c r="AV171" s="14" t="s">
        <v>142</v>
      </c>
      <c r="AW171" s="14" t="s">
        <v>32</v>
      </c>
      <c r="AX171" s="14" t="s">
        <v>82</v>
      </c>
      <c r="AY171" s="160" t="s">
        <v>136</v>
      </c>
    </row>
    <row r="172" spans="2:65" s="1" customFormat="1" ht="14.4" customHeight="1">
      <c r="B172" s="134"/>
      <c r="C172" s="135" t="s">
        <v>166</v>
      </c>
      <c r="D172" s="135" t="s">
        <v>138</v>
      </c>
      <c r="E172" s="136" t="s">
        <v>1535</v>
      </c>
      <c r="F172" s="137" t="s">
        <v>1536</v>
      </c>
      <c r="G172" s="138" t="s">
        <v>277</v>
      </c>
      <c r="H172" s="139">
        <v>153.6</v>
      </c>
      <c r="I172" s="140"/>
      <c r="J172" s="140">
        <f>ROUND(I172*H172,2)</f>
        <v>0</v>
      </c>
      <c r="K172" s="141"/>
      <c r="L172" s="28"/>
      <c r="M172" s="142" t="s">
        <v>1</v>
      </c>
      <c r="N172" s="111" t="s">
        <v>39</v>
      </c>
      <c r="O172" s="143">
        <v>0.69</v>
      </c>
      <c r="P172" s="143">
        <f>O172*H172</f>
        <v>105.98399999999999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142</v>
      </c>
      <c r="AT172" s="145" t="s">
        <v>138</v>
      </c>
      <c r="AU172" s="145" t="s">
        <v>84</v>
      </c>
      <c r="AY172" s="16" t="s">
        <v>136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6" t="s">
        <v>82</v>
      </c>
      <c r="BK172" s="146">
        <f>ROUND(I172*H172,2)</f>
        <v>0</v>
      </c>
      <c r="BL172" s="16" t="s">
        <v>142</v>
      </c>
      <c r="BM172" s="145" t="s">
        <v>1537</v>
      </c>
    </row>
    <row r="173" spans="2:65" s="12" customFormat="1">
      <c r="B173" s="147"/>
      <c r="D173" s="148" t="s">
        <v>144</v>
      </c>
      <c r="E173" s="149" t="s">
        <v>1</v>
      </c>
      <c r="F173" s="150" t="s">
        <v>89</v>
      </c>
      <c r="H173" s="149" t="s">
        <v>1</v>
      </c>
      <c r="L173" s="147"/>
      <c r="M173" s="151"/>
      <c r="T173" s="152"/>
      <c r="AT173" s="149" t="s">
        <v>144</v>
      </c>
      <c r="AU173" s="149" t="s">
        <v>84</v>
      </c>
      <c r="AV173" s="12" t="s">
        <v>82</v>
      </c>
      <c r="AW173" s="12" t="s">
        <v>32</v>
      </c>
      <c r="AX173" s="12" t="s">
        <v>74</v>
      </c>
      <c r="AY173" s="149" t="s">
        <v>136</v>
      </c>
    </row>
    <row r="174" spans="2:65" s="12" customFormat="1">
      <c r="B174" s="147"/>
      <c r="D174" s="148" t="s">
        <v>144</v>
      </c>
      <c r="E174" s="149" t="s">
        <v>1</v>
      </c>
      <c r="F174" s="150" t="s">
        <v>1530</v>
      </c>
      <c r="H174" s="149" t="s">
        <v>1</v>
      </c>
      <c r="L174" s="147"/>
      <c r="M174" s="151"/>
      <c r="T174" s="152"/>
      <c r="AT174" s="149" t="s">
        <v>144</v>
      </c>
      <c r="AU174" s="149" t="s">
        <v>84</v>
      </c>
      <c r="AV174" s="12" t="s">
        <v>82</v>
      </c>
      <c r="AW174" s="12" t="s">
        <v>32</v>
      </c>
      <c r="AX174" s="12" t="s">
        <v>74</v>
      </c>
      <c r="AY174" s="149" t="s">
        <v>136</v>
      </c>
    </row>
    <row r="175" spans="2:65" s="12" customFormat="1">
      <c r="B175" s="147"/>
      <c r="D175" s="148" t="s">
        <v>144</v>
      </c>
      <c r="E175" s="149" t="s">
        <v>1</v>
      </c>
      <c r="F175" s="150" t="s">
        <v>1531</v>
      </c>
      <c r="H175" s="149" t="s">
        <v>1</v>
      </c>
      <c r="L175" s="147"/>
      <c r="M175" s="151"/>
      <c r="T175" s="152"/>
      <c r="AT175" s="149" t="s">
        <v>144</v>
      </c>
      <c r="AU175" s="149" t="s">
        <v>84</v>
      </c>
      <c r="AV175" s="12" t="s">
        <v>82</v>
      </c>
      <c r="AW175" s="12" t="s">
        <v>32</v>
      </c>
      <c r="AX175" s="12" t="s">
        <v>74</v>
      </c>
      <c r="AY175" s="149" t="s">
        <v>136</v>
      </c>
    </row>
    <row r="176" spans="2:65" s="12" customFormat="1">
      <c r="B176" s="147"/>
      <c r="D176" s="148" t="s">
        <v>144</v>
      </c>
      <c r="E176" s="149" t="s">
        <v>1</v>
      </c>
      <c r="F176" s="150" t="s">
        <v>1538</v>
      </c>
      <c r="H176" s="149" t="s">
        <v>1</v>
      </c>
      <c r="L176" s="147"/>
      <c r="M176" s="151"/>
      <c r="T176" s="152"/>
      <c r="AT176" s="149" t="s">
        <v>144</v>
      </c>
      <c r="AU176" s="149" t="s">
        <v>84</v>
      </c>
      <c r="AV176" s="12" t="s">
        <v>82</v>
      </c>
      <c r="AW176" s="12" t="s">
        <v>32</v>
      </c>
      <c r="AX176" s="12" t="s">
        <v>74</v>
      </c>
      <c r="AY176" s="149" t="s">
        <v>136</v>
      </c>
    </row>
    <row r="177" spans="2:65" s="12" customFormat="1">
      <c r="B177" s="147"/>
      <c r="D177" s="148" t="s">
        <v>144</v>
      </c>
      <c r="E177" s="149" t="s">
        <v>1</v>
      </c>
      <c r="F177" s="150" t="s">
        <v>1533</v>
      </c>
      <c r="H177" s="149" t="s">
        <v>1</v>
      </c>
      <c r="L177" s="147"/>
      <c r="M177" s="151"/>
      <c r="T177" s="152"/>
      <c r="AT177" s="149" t="s">
        <v>144</v>
      </c>
      <c r="AU177" s="149" t="s">
        <v>84</v>
      </c>
      <c r="AV177" s="12" t="s">
        <v>82</v>
      </c>
      <c r="AW177" s="12" t="s">
        <v>32</v>
      </c>
      <c r="AX177" s="12" t="s">
        <v>74</v>
      </c>
      <c r="AY177" s="149" t="s">
        <v>136</v>
      </c>
    </row>
    <row r="178" spans="2:65" s="13" customFormat="1">
      <c r="B178" s="153"/>
      <c r="D178" s="148" t="s">
        <v>144</v>
      </c>
      <c r="E178" s="154" t="s">
        <v>1</v>
      </c>
      <c r="F178" s="155" t="s">
        <v>1539</v>
      </c>
      <c r="H178" s="156">
        <v>153.60000000000002</v>
      </c>
      <c r="L178" s="153"/>
      <c r="M178" s="157"/>
      <c r="T178" s="158"/>
      <c r="AT178" s="154" t="s">
        <v>144</v>
      </c>
      <c r="AU178" s="154" t="s">
        <v>84</v>
      </c>
      <c r="AV178" s="13" t="s">
        <v>84</v>
      </c>
      <c r="AW178" s="13" t="s">
        <v>32</v>
      </c>
      <c r="AX178" s="13" t="s">
        <v>74</v>
      </c>
      <c r="AY178" s="154" t="s">
        <v>136</v>
      </c>
    </row>
    <row r="179" spans="2:65" s="14" customFormat="1">
      <c r="B179" s="159"/>
      <c r="D179" s="148" t="s">
        <v>144</v>
      </c>
      <c r="E179" s="160" t="s">
        <v>1</v>
      </c>
      <c r="F179" s="161" t="s">
        <v>146</v>
      </c>
      <c r="H179" s="162">
        <v>153.60000000000002</v>
      </c>
      <c r="L179" s="159"/>
      <c r="M179" s="163"/>
      <c r="T179" s="164"/>
      <c r="AT179" s="160" t="s">
        <v>144</v>
      </c>
      <c r="AU179" s="160" t="s">
        <v>84</v>
      </c>
      <c r="AV179" s="14" t="s">
        <v>142</v>
      </c>
      <c r="AW179" s="14" t="s">
        <v>32</v>
      </c>
      <c r="AX179" s="14" t="s">
        <v>82</v>
      </c>
      <c r="AY179" s="160" t="s">
        <v>136</v>
      </c>
    </row>
    <row r="180" spans="2:65" s="1" customFormat="1" ht="14.4" customHeight="1">
      <c r="B180" s="134"/>
      <c r="C180" s="135" t="s">
        <v>170</v>
      </c>
      <c r="D180" s="135" t="s">
        <v>138</v>
      </c>
      <c r="E180" s="136" t="s">
        <v>330</v>
      </c>
      <c r="F180" s="137" t="s">
        <v>331</v>
      </c>
      <c r="G180" s="138" t="s">
        <v>277</v>
      </c>
      <c r="H180" s="139">
        <v>78.465000000000003</v>
      </c>
      <c r="I180" s="140"/>
      <c r="J180" s="140">
        <f>ROUND(I180*H180,2)</f>
        <v>0</v>
      </c>
      <c r="K180" s="141"/>
      <c r="L180" s="28"/>
      <c r="M180" s="142" t="s">
        <v>1</v>
      </c>
      <c r="N180" s="111" t="s">
        <v>39</v>
      </c>
      <c r="O180" s="143">
        <v>1.7629999999999999</v>
      </c>
      <c r="P180" s="143">
        <f>O180*H180</f>
        <v>138.33379500000001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142</v>
      </c>
      <c r="AT180" s="145" t="s">
        <v>138</v>
      </c>
      <c r="AU180" s="145" t="s">
        <v>84</v>
      </c>
      <c r="AY180" s="16" t="s">
        <v>136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6" t="s">
        <v>82</v>
      </c>
      <c r="BK180" s="146">
        <f>ROUND(I180*H180,2)</f>
        <v>0</v>
      </c>
      <c r="BL180" s="16" t="s">
        <v>142</v>
      </c>
      <c r="BM180" s="145" t="s">
        <v>1540</v>
      </c>
    </row>
    <row r="181" spans="2:65" s="12" customFormat="1">
      <c r="B181" s="147"/>
      <c r="D181" s="148" t="s">
        <v>144</v>
      </c>
      <c r="E181" s="149" t="s">
        <v>1</v>
      </c>
      <c r="F181" s="150" t="s">
        <v>89</v>
      </c>
      <c r="H181" s="149" t="s">
        <v>1</v>
      </c>
      <c r="L181" s="147"/>
      <c r="M181" s="151"/>
      <c r="T181" s="152"/>
      <c r="AT181" s="149" t="s">
        <v>144</v>
      </c>
      <c r="AU181" s="149" t="s">
        <v>84</v>
      </c>
      <c r="AV181" s="12" t="s">
        <v>82</v>
      </c>
      <c r="AW181" s="12" t="s">
        <v>32</v>
      </c>
      <c r="AX181" s="12" t="s">
        <v>74</v>
      </c>
      <c r="AY181" s="149" t="s">
        <v>136</v>
      </c>
    </row>
    <row r="182" spans="2:65" s="13" customFormat="1">
      <c r="B182" s="153"/>
      <c r="D182" s="148" t="s">
        <v>144</v>
      </c>
      <c r="E182" s="154" t="s">
        <v>1</v>
      </c>
      <c r="F182" s="155" t="s">
        <v>1541</v>
      </c>
      <c r="H182" s="156">
        <v>78.465000000000003</v>
      </c>
      <c r="L182" s="153"/>
      <c r="M182" s="157"/>
      <c r="T182" s="158"/>
      <c r="AT182" s="154" t="s">
        <v>144</v>
      </c>
      <c r="AU182" s="154" t="s">
        <v>84</v>
      </c>
      <c r="AV182" s="13" t="s">
        <v>84</v>
      </c>
      <c r="AW182" s="13" t="s">
        <v>32</v>
      </c>
      <c r="AX182" s="13" t="s">
        <v>74</v>
      </c>
      <c r="AY182" s="154" t="s">
        <v>136</v>
      </c>
    </row>
    <row r="183" spans="2:65" s="14" customFormat="1">
      <c r="B183" s="159"/>
      <c r="D183" s="148" t="s">
        <v>144</v>
      </c>
      <c r="E183" s="160" t="s">
        <v>1</v>
      </c>
      <c r="F183" s="161" t="s">
        <v>146</v>
      </c>
      <c r="H183" s="162">
        <v>78.465000000000003</v>
      </c>
      <c r="L183" s="159"/>
      <c r="M183" s="163"/>
      <c r="T183" s="164"/>
      <c r="AT183" s="160" t="s">
        <v>144</v>
      </c>
      <c r="AU183" s="160" t="s">
        <v>84</v>
      </c>
      <c r="AV183" s="14" t="s">
        <v>142</v>
      </c>
      <c r="AW183" s="14" t="s">
        <v>32</v>
      </c>
      <c r="AX183" s="14" t="s">
        <v>82</v>
      </c>
      <c r="AY183" s="160" t="s">
        <v>136</v>
      </c>
    </row>
    <row r="184" spans="2:65" s="1" customFormat="1" ht="14.4" customHeight="1">
      <c r="B184" s="134"/>
      <c r="C184" s="135" t="s">
        <v>174</v>
      </c>
      <c r="D184" s="135" t="s">
        <v>138</v>
      </c>
      <c r="E184" s="136" t="s">
        <v>1542</v>
      </c>
      <c r="F184" s="137" t="s">
        <v>1543</v>
      </c>
      <c r="G184" s="138" t="s">
        <v>185</v>
      </c>
      <c r="H184" s="139">
        <v>249.6</v>
      </c>
      <c r="I184" s="140"/>
      <c r="J184" s="140">
        <f>ROUND(I184*H184,2)</f>
        <v>0</v>
      </c>
      <c r="K184" s="141"/>
      <c r="L184" s="28"/>
      <c r="M184" s="142" t="s">
        <v>1</v>
      </c>
      <c r="N184" s="111" t="s">
        <v>39</v>
      </c>
      <c r="O184" s="143">
        <v>0.63700000000000001</v>
      </c>
      <c r="P184" s="143">
        <f>O184*H184</f>
        <v>158.99520000000001</v>
      </c>
      <c r="Q184" s="143">
        <v>1.1900000000000001E-3</v>
      </c>
      <c r="R184" s="143">
        <f>Q184*H184</f>
        <v>0.29702400000000001</v>
      </c>
      <c r="S184" s="143">
        <v>0</v>
      </c>
      <c r="T184" s="144">
        <f>S184*H184</f>
        <v>0</v>
      </c>
      <c r="AR184" s="145" t="s">
        <v>142</v>
      </c>
      <c r="AT184" s="145" t="s">
        <v>138</v>
      </c>
      <c r="AU184" s="145" t="s">
        <v>84</v>
      </c>
      <c r="AY184" s="16" t="s">
        <v>136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6" t="s">
        <v>82</v>
      </c>
      <c r="BK184" s="146">
        <f>ROUND(I184*H184,2)</f>
        <v>0</v>
      </c>
      <c r="BL184" s="16" t="s">
        <v>142</v>
      </c>
      <c r="BM184" s="145" t="s">
        <v>1544</v>
      </c>
    </row>
    <row r="185" spans="2:65" s="12" customFormat="1">
      <c r="B185" s="147"/>
      <c r="D185" s="148" t="s">
        <v>144</v>
      </c>
      <c r="E185" s="149" t="s">
        <v>1</v>
      </c>
      <c r="F185" s="150" t="s">
        <v>89</v>
      </c>
      <c r="H185" s="149" t="s">
        <v>1</v>
      </c>
      <c r="L185" s="147"/>
      <c r="M185" s="151"/>
      <c r="T185" s="152"/>
      <c r="AT185" s="149" t="s">
        <v>144</v>
      </c>
      <c r="AU185" s="149" t="s">
        <v>84</v>
      </c>
      <c r="AV185" s="12" t="s">
        <v>82</v>
      </c>
      <c r="AW185" s="12" t="s">
        <v>32</v>
      </c>
      <c r="AX185" s="12" t="s">
        <v>74</v>
      </c>
      <c r="AY185" s="149" t="s">
        <v>136</v>
      </c>
    </row>
    <row r="186" spans="2:65" s="12" customFormat="1">
      <c r="B186" s="147"/>
      <c r="D186" s="148" t="s">
        <v>144</v>
      </c>
      <c r="E186" s="149" t="s">
        <v>1</v>
      </c>
      <c r="F186" s="150" t="s">
        <v>188</v>
      </c>
      <c r="H186" s="149" t="s">
        <v>1</v>
      </c>
      <c r="L186" s="147"/>
      <c r="M186" s="151"/>
      <c r="T186" s="152"/>
      <c r="AT186" s="149" t="s">
        <v>144</v>
      </c>
      <c r="AU186" s="149" t="s">
        <v>84</v>
      </c>
      <c r="AV186" s="12" t="s">
        <v>82</v>
      </c>
      <c r="AW186" s="12" t="s">
        <v>32</v>
      </c>
      <c r="AX186" s="12" t="s">
        <v>74</v>
      </c>
      <c r="AY186" s="149" t="s">
        <v>136</v>
      </c>
    </row>
    <row r="187" spans="2:65" s="13" customFormat="1">
      <c r="B187" s="153"/>
      <c r="D187" s="148" t="s">
        <v>144</v>
      </c>
      <c r="E187" s="154" t="s">
        <v>1</v>
      </c>
      <c r="F187" s="155" t="s">
        <v>1545</v>
      </c>
      <c r="H187" s="156">
        <v>153.6</v>
      </c>
      <c r="L187" s="153"/>
      <c r="M187" s="157"/>
      <c r="T187" s="158"/>
      <c r="AT187" s="154" t="s">
        <v>144</v>
      </c>
      <c r="AU187" s="154" t="s">
        <v>84</v>
      </c>
      <c r="AV187" s="13" t="s">
        <v>84</v>
      </c>
      <c r="AW187" s="13" t="s">
        <v>32</v>
      </c>
      <c r="AX187" s="13" t="s">
        <v>74</v>
      </c>
      <c r="AY187" s="154" t="s">
        <v>136</v>
      </c>
    </row>
    <row r="188" spans="2:65" s="13" customFormat="1">
      <c r="B188" s="153"/>
      <c r="D188" s="148" t="s">
        <v>144</v>
      </c>
      <c r="E188" s="154" t="s">
        <v>1</v>
      </c>
      <c r="F188" s="155" t="s">
        <v>1546</v>
      </c>
      <c r="H188" s="156">
        <v>96</v>
      </c>
      <c r="L188" s="153"/>
      <c r="M188" s="157"/>
      <c r="T188" s="158"/>
      <c r="AT188" s="154" t="s">
        <v>144</v>
      </c>
      <c r="AU188" s="154" t="s">
        <v>84</v>
      </c>
      <c r="AV188" s="13" t="s">
        <v>84</v>
      </c>
      <c r="AW188" s="13" t="s">
        <v>32</v>
      </c>
      <c r="AX188" s="13" t="s">
        <v>74</v>
      </c>
      <c r="AY188" s="154" t="s">
        <v>136</v>
      </c>
    </row>
    <row r="189" spans="2:65" s="14" customFormat="1">
      <c r="B189" s="159"/>
      <c r="D189" s="148" t="s">
        <v>144</v>
      </c>
      <c r="E189" s="160" t="s">
        <v>1</v>
      </c>
      <c r="F189" s="161" t="s">
        <v>146</v>
      </c>
      <c r="H189" s="162">
        <v>249.6</v>
      </c>
      <c r="L189" s="159"/>
      <c r="M189" s="163"/>
      <c r="T189" s="164"/>
      <c r="AT189" s="160" t="s">
        <v>144</v>
      </c>
      <c r="AU189" s="160" t="s">
        <v>84</v>
      </c>
      <c r="AV189" s="14" t="s">
        <v>142</v>
      </c>
      <c r="AW189" s="14" t="s">
        <v>32</v>
      </c>
      <c r="AX189" s="14" t="s">
        <v>82</v>
      </c>
      <c r="AY189" s="160" t="s">
        <v>136</v>
      </c>
    </row>
    <row r="190" spans="2:65" s="1" customFormat="1" ht="14.4" customHeight="1">
      <c r="B190" s="134"/>
      <c r="C190" s="135" t="s">
        <v>178</v>
      </c>
      <c r="D190" s="135" t="s">
        <v>138</v>
      </c>
      <c r="E190" s="136" t="s">
        <v>1547</v>
      </c>
      <c r="F190" s="137" t="s">
        <v>1548</v>
      </c>
      <c r="G190" s="138" t="s">
        <v>185</v>
      </c>
      <c r="H190" s="139">
        <v>249.6</v>
      </c>
      <c r="I190" s="140"/>
      <c r="J190" s="140">
        <f>ROUND(I190*H190,2)</f>
        <v>0</v>
      </c>
      <c r="K190" s="141"/>
      <c r="L190" s="28"/>
      <c r="M190" s="142" t="s">
        <v>1</v>
      </c>
      <c r="N190" s="111" t="s">
        <v>39</v>
      </c>
      <c r="O190" s="143">
        <v>0.41</v>
      </c>
      <c r="P190" s="143">
        <f>O190*H190</f>
        <v>102.336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142</v>
      </c>
      <c r="AT190" s="145" t="s">
        <v>138</v>
      </c>
      <c r="AU190" s="145" t="s">
        <v>84</v>
      </c>
      <c r="AY190" s="16" t="s">
        <v>136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6" t="s">
        <v>82</v>
      </c>
      <c r="BK190" s="146">
        <f>ROUND(I190*H190,2)</f>
        <v>0</v>
      </c>
      <c r="BL190" s="16" t="s">
        <v>142</v>
      </c>
      <c r="BM190" s="145" t="s">
        <v>1549</v>
      </c>
    </row>
    <row r="191" spans="2:65" s="12" customFormat="1">
      <c r="B191" s="147"/>
      <c r="D191" s="148" t="s">
        <v>144</v>
      </c>
      <c r="E191" s="149" t="s">
        <v>1</v>
      </c>
      <c r="F191" s="150" t="s">
        <v>89</v>
      </c>
      <c r="H191" s="149" t="s">
        <v>1</v>
      </c>
      <c r="L191" s="147"/>
      <c r="M191" s="151"/>
      <c r="T191" s="152"/>
      <c r="AT191" s="149" t="s">
        <v>144</v>
      </c>
      <c r="AU191" s="149" t="s">
        <v>84</v>
      </c>
      <c r="AV191" s="12" t="s">
        <v>82</v>
      </c>
      <c r="AW191" s="12" t="s">
        <v>32</v>
      </c>
      <c r="AX191" s="12" t="s">
        <v>74</v>
      </c>
      <c r="AY191" s="149" t="s">
        <v>136</v>
      </c>
    </row>
    <row r="192" spans="2:65" s="12" customFormat="1">
      <c r="B192" s="147"/>
      <c r="D192" s="148" t="s">
        <v>144</v>
      </c>
      <c r="E192" s="149" t="s">
        <v>1</v>
      </c>
      <c r="F192" s="150" t="s">
        <v>188</v>
      </c>
      <c r="H192" s="149" t="s">
        <v>1</v>
      </c>
      <c r="L192" s="147"/>
      <c r="M192" s="151"/>
      <c r="T192" s="152"/>
      <c r="AT192" s="149" t="s">
        <v>144</v>
      </c>
      <c r="AU192" s="149" t="s">
        <v>84</v>
      </c>
      <c r="AV192" s="12" t="s">
        <v>82</v>
      </c>
      <c r="AW192" s="12" t="s">
        <v>32</v>
      </c>
      <c r="AX192" s="12" t="s">
        <v>74</v>
      </c>
      <c r="AY192" s="149" t="s">
        <v>136</v>
      </c>
    </row>
    <row r="193" spans="2:65" s="13" customFormat="1">
      <c r="B193" s="153"/>
      <c r="D193" s="148" t="s">
        <v>144</v>
      </c>
      <c r="E193" s="154" t="s">
        <v>1</v>
      </c>
      <c r="F193" s="155" t="s">
        <v>1545</v>
      </c>
      <c r="H193" s="156">
        <v>153.6</v>
      </c>
      <c r="L193" s="153"/>
      <c r="M193" s="157"/>
      <c r="T193" s="158"/>
      <c r="AT193" s="154" t="s">
        <v>144</v>
      </c>
      <c r="AU193" s="154" t="s">
        <v>84</v>
      </c>
      <c r="AV193" s="13" t="s">
        <v>84</v>
      </c>
      <c r="AW193" s="13" t="s">
        <v>32</v>
      </c>
      <c r="AX193" s="13" t="s">
        <v>74</v>
      </c>
      <c r="AY193" s="154" t="s">
        <v>136</v>
      </c>
    </row>
    <row r="194" spans="2:65" s="13" customFormat="1">
      <c r="B194" s="153"/>
      <c r="D194" s="148" t="s">
        <v>144</v>
      </c>
      <c r="E194" s="154" t="s">
        <v>1</v>
      </c>
      <c r="F194" s="155" t="s">
        <v>1546</v>
      </c>
      <c r="H194" s="156">
        <v>96</v>
      </c>
      <c r="L194" s="153"/>
      <c r="M194" s="157"/>
      <c r="T194" s="158"/>
      <c r="AT194" s="154" t="s">
        <v>144</v>
      </c>
      <c r="AU194" s="154" t="s">
        <v>84</v>
      </c>
      <c r="AV194" s="13" t="s">
        <v>84</v>
      </c>
      <c r="AW194" s="13" t="s">
        <v>32</v>
      </c>
      <c r="AX194" s="13" t="s">
        <v>74</v>
      </c>
      <c r="AY194" s="154" t="s">
        <v>136</v>
      </c>
    </row>
    <row r="195" spans="2:65" s="14" customFormat="1">
      <c r="B195" s="159"/>
      <c r="D195" s="148" t="s">
        <v>144</v>
      </c>
      <c r="E195" s="160" t="s">
        <v>1</v>
      </c>
      <c r="F195" s="161" t="s">
        <v>146</v>
      </c>
      <c r="H195" s="162">
        <v>249.6</v>
      </c>
      <c r="L195" s="159"/>
      <c r="M195" s="163"/>
      <c r="T195" s="164"/>
      <c r="AT195" s="160" t="s">
        <v>144</v>
      </c>
      <c r="AU195" s="160" t="s">
        <v>84</v>
      </c>
      <c r="AV195" s="14" t="s">
        <v>142</v>
      </c>
      <c r="AW195" s="14" t="s">
        <v>32</v>
      </c>
      <c r="AX195" s="14" t="s">
        <v>82</v>
      </c>
      <c r="AY195" s="160" t="s">
        <v>136</v>
      </c>
    </row>
    <row r="196" spans="2:65" s="1" customFormat="1" ht="19.75" customHeight="1">
      <c r="B196" s="134"/>
      <c r="C196" s="135" t="s">
        <v>182</v>
      </c>
      <c r="D196" s="135" t="s">
        <v>138</v>
      </c>
      <c r="E196" s="136" t="s">
        <v>440</v>
      </c>
      <c r="F196" s="137" t="s">
        <v>441</v>
      </c>
      <c r="G196" s="138" t="s">
        <v>277</v>
      </c>
      <c r="H196" s="139">
        <v>79.872</v>
      </c>
      <c r="I196" s="140"/>
      <c r="J196" s="140">
        <f>ROUND(I196*H196,2)</f>
        <v>0</v>
      </c>
      <c r="K196" s="141"/>
      <c r="L196" s="28"/>
      <c r="M196" s="142" t="s">
        <v>1</v>
      </c>
      <c r="N196" s="111" t="s">
        <v>39</v>
      </c>
      <c r="O196" s="143">
        <v>4.3999999999999997E-2</v>
      </c>
      <c r="P196" s="143">
        <f>O196*H196</f>
        <v>3.5143679999999997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142</v>
      </c>
      <c r="AT196" s="145" t="s">
        <v>138</v>
      </c>
      <c r="AU196" s="145" t="s">
        <v>84</v>
      </c>
      <c r="AY196" s="16" t="s">
        <v>136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6" t="s">
        <v>82</v>
      </c>
      <c r="BK196" s="146">
        <f>ROUND(I196*H196,2)</f>
        <v>0</v>
      </c>
      <c r="BL196" s="16" t="s">
        <v>142</v>
      </c>
      <c r="BM196" s="145" t="s">
        <v>1550</v>
      </c>
    </row>
    <row r="197" spans="2:65" s="12" customFormat="1">
      <c r="B197" s="147"/>
      <c r="D197" s="148" t="s">
        <v>144</v>
      </c>
      <c r="E197" s="149" t="s">
        <v>1</v>
      </c>
      <c r="F197" s="150" t="s">
        <v>89</v>
      </c>
      <c r="H197" s="149" t="s">
        <v>1</v>
      </c>
      <c r="L197" s="147"/>
      <c r="M197" s="151"/>
      <c r="T197" s="152"/>
      <c r="AT197" s="149" t="s">
        <v>144</v>
      </c>
      <c r="AU197" s="149" t="s">
        <v>84</v>
      </c>
      <c r="AV197" s="12" t="s">
        <v>82</v>
      </c>
      <c r="AW197" s="12" t="s">
        <v>32</v>
      </c>
      <c r="AX197" s="12" t="s">
        <v>74</v>
      </c>
      <c r="AY197" s="149" t="s">
        <v>136</v>
      </c>
    </row>
    <row r="198" spans="2:65" s="12" customFormat="1">
      <c r="B198" s="147"/>
      <c r="D198" s="148" t="s">
        <v>144</v>
      </c>
      <c r="E198" s="149" t="s">
        <v>1</v>
      </c>
      <c r="F198" s="150" t="s">
        <v>1551</v>
      </c>
      <c r="H198" s="149" t="s">
        <v>1</v>
      </c>
      <c r="L198" s="147"/>
      <c r="M198" s="151"/>
      <c r="T198" s="152"/>
      <c r="AT198" s="149" t="s">
        <v>144</v>
      </c>
      <c r="AU198" s="149" t="s">
        <v>84</v>
      </c>
      <c r="AV198" s="12" t="s">
        <v>82</v>
      </c>
      <c r="AW198" s="12" t="s">
        <v>32</v>
      </c>
      <c r="AX198" s="12" t="s">
        <v>74</v>
      </c>
      <c r="AY198" s="149" t="s">
        <v>136</v>
      </c>
    </row>
    <row r="199" spans="2:65" s="13" customFormat="1">
      <c r="B199" s="153"/>
      <c r="D199" s="148" t="s">
        <v>144</v>
      </c>
      <c r="E199" s="154" t="s">
        <v>1</v>
      </c>
      <c r="F199" s="155" t="s">
        <v>1552</v>
      </c>
      <c r="H199" s="156">
        <v>49.152000000000001</v>
      </c>
      <c r="L199" s="153"/>
      <c r="M199" s="157"/>
      <c r="T199" s="158"/>
      <c r="AT199" s="154" t="s">
        <v>144</v>
      </c>
      <c r="AU199" s="154" t="s">
        <v>84</v>
      </c>
      <c r="AV199" s="13" t="s">
        <v>84</v>
      </c>
      <c r="AW199" s="13" t="s">
        <v>32</v>
      </c>
      <c r="AX199" s="13" t="s">
        <v>74</v>
      </c>
      <c r="AY199" s="154" t="s">
        <v>136</v>
      </c>
    </row>
    <row r="200" spans="2:65" s="13" customFormat="1">
      <c r="B200" s="153"/>
      <c r="D200" s="148" t="s">
        <v>144</v>
      </c>
      <c r="E200" s="154" t="s">
        <v>1</v>
      </c>
      <c r="F200" s="155" t="s">
        <v>1553</v>
      </c>
      <c r="H200" s="156">
        <v>30.72</v>
      </c>
      <c r="L200" s="153"/>
      <c r="M200" s="157"/>
      <c r="T200" s="158"/>
      <c r="AT200" s="154" t="s">
        <v>144</v>
      </c>
      <c r="AU200" s="154" t="s">
        <v>84</v>
      </c>
      <c r="AV200" s="13" t="s">
        <v>84</v>
      </c>
      <c r="AW200" s="13" t="s">
        <v>32</v>
      </c>
      <c r="AX200" s="13" t="s">
        <v>74</v>
      </c>
      <c r="AY200" s="154" t="s">
        <v>136</v>
      </c>
    </row>
    <row r="201" spans="2:65" s="14" customFormat="1">
      <c r="B201" s="159"/>
      <c r="D201" s="148" t="s">
        <v>144</v>
      </c>
      <c r="E201" s="160" t="s">
        <v>1</v>
      </c>
      <c r="F201" s="161" t="s">
        <v>146</v>
      </c>
      <c r="H201" s="162">
        <v>79.872</v>
      </c>
      <c r="L201" s="159"/>
      <c r="M201" s="163"/>
      <c r="T201" s="164"/>
      <c r="AT201" s="160" t="s">
        <v>144</v>
      </c>
      <c r="AU201" s="160" t="s">
        <v>84</v>
      </c>
      <c r="AV201" s="14" t="s">
        <v>142</v>
      </c>
      <c r="AW201" s="14" t="s">
        <v>32</v>
      </c>
      <c r="AX201" s="14" t="s">
        <v>82</v>
      </c>
      <c r="AY201" s="160" t="s">
        <v>136</v>
      </c>
    </row>
    <row r="202" spans="2:65" s="1" customFormat="1" ht="19.75" customHeight="1">
      <c r="B202" s="134"/>
      <c r="C202" s="135" t="s">
        <v>8</v>
      </c>
      <c r="D202" s="135" t="s">
        <v>138</v>
      </c>
      <c r="E202" s="136" t="s">
        <v>446</v>
      </c>
      <c r="F202" s="137" t="s">
        <v>447</v>
      </c>
      <c r="G202" s="138" t="s">
        <v>277</v>
      </c>
      <c r="H202" s="139">
        <v>79.872</v>
      </c>
      <c r="I202" s="140"/>
      <c r="J202" s="140">
        <f>ROUND(I202*H202,2)</f>
        <v>0</v>
      </c>
      <c r="K202" s="141"/>
      <c r="L202" s="28"/>
      <c r="M202" s="142" t="s">
        <v>1</v>
      </c>
      <c r="N202" s="111" t="s">
        <v>39</v>
      </c>
      <c r="O202" s="143">
        <v>4.9000000000000002E-2</v>
      </c>
      <c r="P202" s="143">
        <f>O202*H202</f>
        <v>3.9137280000000003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142</v>
      </c>
      <c r="AT202" s="145" t="s">
        <v>138</v>
      </c>
      <c r="AU202" s="145" t="s">
        <v>84</v>
      </c>
      <c r="AY202" s="16" t="s">
        <v>136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6" t="s">
        <v>82</v>
      </c>
      <c r="BK202" s="146">
        <f>ROUND(I202*H202,2)</f>
        <v>0</v>
      </c>
      <c r="BL202" s="16" t="s">
        <v>142</v>
      </c>
      <c r="BM202" s="145" t="s">
        <v>1554</v>
      </c>
    </row>
    <row r="203" spans="2:65" s="12" customFormat="1">
      <c r="B203" s="147"/>
      <c r="D203" s="148" t="s">
        <v>144</v>
      </c>
      <c r="E203" s="149" t="s">
        <v>1</v>
      </c>
      <c r="F203" s="150" t="s">
        <v>89</v>
      </c>
      <c r="H203" s="149" t="s">
        <v>1</v>
      </c>
      <c r="L203" s="147"/>
      <c r="M203" s="151"/>
      <c r="T203" s="152"/>
      <c r="AT203" s="149" t="s">
        <v>144</v>
      </c>
      <c r="AU203" s="149" t="s">
        <v>84</v>
      </c>
      <c r="AV203" s="12" t="s">
        <v>82</v>
      </c>
      <c r="AW203" s="12" t="s">
        <v>32</v>
      </c>
      <c r="AX203" s="12" t="s">
        <v>74</v>
      </c>
      <c r="AY203" s="149" t="s">
        <v>136</v>
      </c>
    </row>
    <row r="204" spans="2:65" s="12" customFormat="1">
      <c r="B204" s="147"/>
      <c r="D204" s="148" t="s">
        <v>144</v>
      </c>
      <c r="E204" s="149" t="s">
        <v>1</v>
      </c>
      <c r="F204" s="150" t="s">
        <v>1551</v>
      </c>
      <c r="H204" s="149" t="s">
        <v>1</v>
      </c>
      <c r="L204" s="147"/>
      <c r="M204" s="151"/>
      <c r="T204" s="152"/>
      <c r="AT204" s="149" t="s">
        <v>144</v>
      </c>
      <c r="AU204" s="149" t="s">
        <v>84</v>
      </c>
      <c r="AV204" s="12" t="s">
        <v>82</v>
      </c>
      <c r="AW204" s="12" t="s">
        <v>32</v>
      </c>
      <c r="AX204" s="12" t="s">
        <v>74</v>
      </c>
      <c r="AY204" s="149" t="s">
        <v>136</v>
      </c>
    </row>
    <row r="205" spans="2:65" s="13" customFormat="1">
      <c r="B205" s="153"/>
      <c r="D205" s="148" t="s">
        <v>144</v>
      </c>
      <c r="E205" s="154" t="s">
        <v>1</v>
      </c>
      <c r="F205" s="155" t="s">
        <v>1552</v>
      </c>
      <c r="H205" s="156">
        <v>49.152000000000001</v>
      </c>
      <c r="L205" s="153"/>
      <c r="M205" s="157"/>
      <c r="T205" s="158"/>
      <c r="AT205" s="154" t="s">
        <v>144</v>
      </c>
      <c r="AU205" s="154" t="s">
        <v>84</v>
      </c>
      <c r="AV205" s="13" t="s">
        <v>84</v>
      </c>
      <c r="AW205" s="13" t="s">
        <v>32</v>
      </c>
      <c r="AX205" s="13" t="s">
        <v>74</v>
      </c>
      <c r="AY205" s="154" t="s">
        <v>136</v>
      </c>
    </row>
    <row r="206" spans="2:65" s="13" customFormat="1">
      <c r="B206" s="153"/>
      <c r="D206" s="148" t="s">
        <v>144</v>
      </c>
      <c r="E206" s="154" t="s">
        <v>1</v>
      </c>
      <c r="F206" s="155" t="s">
        <v>1553</v>
      </c>
      <c r="H206" s="156">
        <v>30.72</v>
      </c>
      <c r="L206" s="153"/>
      <c r="M206" s="157"/>
      <c r="T206" s="158"/>
      <c r="AT206" s="154" t="s">
        <v>144</v>
      </c>
      <c r="AU206" s="154" t="s">
        <v>84</v>
      </c>
      <c r="AV206" s="13" t="s">
        <v>84</v>
      </c>
      <c r="AW206" s="13" t="s">
        <v>32</v>
      </c>
      <c r="AX206" s="13" t="s">
        <v>74</v>
      </c>
      <c r="AY206" s="154" t="s">
        <v>136</v>
      </c>
    </row>
    <row r="207" spans="2:65" s="14" customFormat="1">
      <c r="B207" s="159"/>
      <c r="D207" s="148" t="s">
        <v>144</v>
      </c>
      <c r="E207" s="160" t="s">
        <v>1</v>
      </c>
      <c r="F207" s="161" t="s">
        <v>146</v>
      </c>
      <c r="H207" s="162">
        <v>79.872</v>
      </c>
      <c r="L207" s="159"/>
      <c r="M207" s="163"/>
      <c r="T207" s="164"/>
      <c r="AT207" s="160" t="s">
        <v>144</v>
      </c>
      <c r="AU207" s="160" t="s">
        <v>84</v>
      </c>
      <c r="AV207" s="14" t="s">
        <v>142</v>
      </c>
      <c r="AW207" s="14" t="s">
        <v>32</v>
      </c>
      <c r="AX207" s="14" t="s">
        <v>82</v>
      </c>
      <c r="AY207" s="160" t="s">
        <v>136</v>
      </c>
    </row>
    <row r="208" spans="2:65" s="1" customFormat="1" ht="19.75" customHeight="1">
      <c r="B208" s="134"/>
      <c r="C208" s="135" t="s">
        <v>201</v>
      </c>
      <c r="D208" s="135" t="s">
        <v>138</v>
      </c>
      <c r="E208" s="136" t="s">
        <v>451</v>
      </c>
      <c r="F208" s="137" t="s">
        <v>452</v>
      </c>
      <c r="G208" s="138" t="s">
        <v>277</v>
      </c>
      <c r="H208" s="139">
        <v>44.36</v>
      </c>
      <c r="I208" s="140"/>
      <c r="J208" s="140">
        <f>ROUND(I208*H208,2)</f>
        <v>0</v>
      </c>
      <c r="K208" s="141"/>
      <c r="L208" s="28"/>
      <c r="M208" s="142" t="s">
        <v>1</v>
      </c>
      <c r="N208" s="111" t="s">
        <v>39</v>
      </c>
      <c r="O208" s="143">
        <v>8.6999999999999994E-2</v>
      </c>
      <c r="P208" s="143">
        <f>O208*H208</f>
        <v>3.8593199999999999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142</v>
      </c>
      <c r="AT208" s="145" t="s">
        <v>138</v>
      </c>
      <c r="AU208" s="145" t="s">
        <v>84</v>
      </c>
      <c r="AY208" s="16" t="s">
        <v>136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6" t="s">
        <v>82</v>
      </c>
      <c r="BK208" s="146">
        <f>ROUND(I208*H208,2)</f>
        <v>0</v>
      </c>
      <c r="BL208" s="16" t="s">
        <v>142</v>
      </c>
      <c r="BM208" s="145" t="s">
        <v>1555</v>
      </c>
    </row>
    <row r="209" spans="2:65" s="12" customFormat="1">
      <c r="B209" s="147"/>
      <c r="D209" s="148" t="s">
        <v>144</v>
      </c>
      <c r="E209" s="149" t="s">
        <v>1</v>
      </c>
      <c r="F209" s="150" t="s">
        <v>89</v>
      </c>
      <c r="H209" s="149" t="s">
        <v>1</v>
      </c>
      <c r="L209" s="147"/>
      <c r="M209" s="151"/>
      <c r="T209" s="152"/>
      <c r="AT209" s="149" t="s">
        <v>144</v>
      </c>
      <c r="AU209" s="149" t="s">
        <v>84</v>
      </c>
      <c r="AV209" s="12" t="s">
        <v>82</v>
      </c>
      <c r="AW209" s="12" t="s">
        <v>32</v>
      </c>
      <c r="AX209" s="12" t="s">
        <v>74</v>
      </c>
      <c r="AY209" s="149" t="s">
        <v>136</v>
      </c>
    </row>
    <row r="210" spans="2:65" s="12" customFormat="1">
      <c r="B210" s="147"/>
      <c r="D210" s="148" t="s">
        <v>144</v>
      </c>
      <c r="E210" s="149" t="s">
        <v>1</v>
      </c>
      <c r="F210" s="150" t="s">
        <v>1556</v>
      </c>
      <c r="H210" s="149" t="s">
        <v>1</v>
      </c>
      <c r="L210" s="147"/>
      <c r="M210" s="151"/>
      <c r="T210" s="152"/>
      <c r="AT210" s="149" t="s">
        <v>144</v>
      </c>
      <c r="AU210" s="149" t="s">
        <v>84</v>
      </c>
      <c r="AV210" s="12" t="s">
        <v>82</v>
      </c>
      <c r="AW210" s="12" t="s">
        <v>32</v>
      </c>
      <c r="AX210" s="12" t="s">
        <v>74</v>
      </c>
      <c r="AY210" s="149" t="s">
        <v>136</v>
      </c>
    </row>
    <row r="211" spans="2:65" s="13" customFormat="1">
      <c r="B211" s="153"/>
      <c r="D211" s="148" t="s">
        <v>144</v>
      </c>
      <c r="E211" s="154" t="s">
        <v>1</v>
      </c>
      <c r="F211" s="155" t="s">
        <v>1557</v>
      </c>
      <c r="H211" s="156">
        <v>627.72</v>
      </c>
      <c r="L211" s="153"/>
      <c r="M211" s="157"/>
      <c r="T211" s="158"/>
      <c r="AT211" s="154" t="s">
        <v>144</v>
      </c>
      <c r="AU211" s="154" t="s">
        <v>84</v>
      </c>
      <c r="AV211" s="13" t="s">
        <v>84</v>
      </c>
      <c r="AW211" s="13" t="s">
        <v>32</v>
      </c>
      <c r="AX211" s="13" t="s">
        <v>74</v>
      </c>
      <c r="AY211" s="154" t="s">
        <v>136</v>
      </c>
    </row>
    <row r="212" spans="2:65" s="12" customFormat="1">
      <c r="B212" s="147"/>
      <c r="D212" s="148" t="s">
        <v>144</v>
      </c>
      <c r="E212" s="149" t="s">
        <v>1</v>
      </c>
      <c r="F212" s="150" t="s">
        <v>1558</v>
      </c>
      <c r="H212" s="149" t="s">
        <v>1</v>
      </c>
      <c r="L212" s="147"/>
      <c r="M212" s="151"/>
      <c r="T212" s="152"/>
      <c r="AT212" s="149" t="s">
        <v>144</v>
      </c>
      <c r="AU212" s="149" t="s">
        <v>84</v>
      </c>
      <c r="AV212" s="12" t="s">
        <v>82</v>
      </c>
      <c r="AW212" s="12" t="s">
        <v>32</v>
      </c>
      <c r="AX212" s="12" t="s">
        <v>74</v>
      </c>
      <c r="AY212" s="149" t="s">
        <v>136</v>
      </c>
    </row>
    <row r="213" spans="2:65" s="12" customFormat="1">
      <c r="B213" s="147"/>
      <c r="D213" s="148" t="s">
        <v>144</v>
      </c>
      <c r="E213" s="149" t="s">
        <v>1</v>
      </c>
      <c r="F213" s="150" t="s">
        <v>1559</v>
      </c>
      <c r="H213" s="149" t="s">
        <v>1</v>
      </c>
      <c r="L213" s="147"/>
      <c r="M213" s="151"/>
      <c r="T213" s="152"/>
      <c r="AT213" s="149" t="s">
        <v>144</v>
      </c>
      <c r="AU213" s="149" t="s">
        <v>84</v>
      </c>
      <c r="AV213" s="12" t="s">
        <v>82</v>
      </c>
      <c r="AW213" s="12" t="s">
        <v>32</v>
      </c>
      <c r="AX213" s="12" t="s">
        <v>74</v>
      </c>
      <c r="AY213" s="149" t="s">
        <v>136</v>
      </c>
    </row>
    <row r="214" spans="2:65" s="13" customFormat="1">
      <c r="B214" s="153"/>
      <c r="D214" s="148" t="s">
        <v>144</v>
      </c>
      <c r="E214" s="154" t="s">
        <v>1</v>
      </c>
      <c r="F214" s="155" t="s">
        <v>1560</v>
      </c>
      <c r="H214" s="156">
        <v>-44.800000000000004</v>
      </c>
      <c r="L214" s="153"/>
      <c r="M214" s="157"/>
      <c r="T214" s="158"/>
      <c r="AT214" s="154" t="s">
        <v>144</v>
      </c>
      <c r="AU214" s="154" t="s">
        <v>84</v>
      </c>
      <c r="AV214" s="13" t="s">
        <v>84</v>
      </c>
      <c r="AW214" s="13" t="s">
        <v>32</v>
      </c>
      <c r="AX214" s="13" t="s">
        <v>74</v>
      </c>
      <c r="AY214" s="154" t="s">
        <v>136</v>
      </c>
    </row>
    <row r="215" spans="2:65" s="12" customFormat="1">
      <c r="B215" s="147"/>
      <c r="D215" s="148" t="s">
        <v>144</v>
      </c>
      <c r="E215" s="149" t="s">
        <v>1</v>
      </c>
      <c r="F215" s="150" t="s">
        <v>1561</v>
      </c>
      <c r="H215" s="149" t="s">
        <v>1</v>
      </c>
      <c r="L215" s="147"/>
      <c r="M215" s="151"/>
      <c r="T215" s="152"/>
      <c r="AT215" s="149" t="s">
        <v>144</v>
      </c>
      <c r="AU215" s="149" t="s">
        <v>84</v>
      </c>
      <c r="AV215" s="12" t="s">
        <v>82</v>
      </c>
      <c r="AW215" s="12" t="s">
        <v>32</v>
      </c>
      <c r="AX215" s="12" t="s">
        <v>74</v>
      </c>
      <c r="AY215" s="149" t="s">
        <v>136</v>
      </c>
    </row>
    <row r="216" spans="2:65" s="13" customFormat="1">
      <c r="B216" s="153"/>
      <c r="D216" s="148" t="s">
        <v>144</v>
      </c>
      <c r="E216" s="154" t="s">
        <v>1</v>
      </c>
      <c r="F216" s="155" t="s">
        <v>1562</v>
      </c>
      <c r="H216" s="156">
        <v>-538.56000000000006</v>
      </c>
      <c r="L216" s="153"/>
      <c r="M216" s="157"/>
      <c r="T216" s="158"/>
      <c r="AT216" s="154" t="s">
        <v>144</v>
      </c>
      <c r="AU216" s="154" t="s">
        <v>84</v>
      </c>
      <c r="AV216" s="13" t="s">
        <v>84</v>
      </c>
      <c r="AW216" s="13" t="s">
        <v>32</v>
      </c>
      <c r="AX216" s="13" t="s">
        <v>74</v>
      </c>
      <c r="AY216" s="154" t="s">
        <v>136</v>
      </c>
    </row>
    <row r="217" spans="2:65" s="14" customFormat="1">
      <c r="B217" s="159"/>
      <c r="D217" s="148" t="s">
        <v>144</v>
      </c>
      <c r="E217" s="160" t="s">
        <v>1</v>
      </c>
      <c r="F217" s="161" t="s">
        <v>146</v>
      </c>
      <c r="H217" s="162">
        <v>44.360000000000014</v>
      </c>
      <c r="L217" s="159"/>
      <c r="M217" s="163"/>
      <c r="T217" s="164"/>
      <c r="AT217" s="160" t="s">
        <v>144</v>
      </c>
      <c r="AU217" s="160" t="s">
        <v>84</v>
      </c>
      <c r="AV217" s="14" t="s">
        <v>142</v>
      </c>
      <c r="AW217" s="14" t="s">
        <v>32</v>
      </c>
      <c r="AX217" s="14" t="s">
        <v>82</v>
      </c>
      <c r="AY217" s="160" t="s">
        <v>136</v>
      </c>
    </row>
    <row r="218" spans="2:65" s="1" customFormat="1" ht="22.25" customHeight="1">
      <c r="B218" s="134"/>
      <c r="C218" s="135" t="s">
        <v>205</v>
      </c>
      <c r="D218" s="135" t="s">
        <v>138</v>
      </c>
      <c r="E218" s="136" t="s">
        <v>467</v>
      </c>
      <c r="F218" s="137" t="s">
        <v>468</v>
      </c>
      <c r="G218" s="138" t="s">
        <v>277</v>
      </c>
      <c r="H218" s="139">
        <v>221.8</v>
      </c>
      <c r="I218" s="140"/>
      <c r="J218" s="140">
        <f>ROUND(I218*H218,2)</f>
        <v>0</v>
      </c>
      <c r="K218" s="141"/>
      <c r="L218" s="28"/>
      <c r="M218" s="142" t="s">
        <v>1</v>
      </c>
      <c r="N218" s="111" t="s">
        <v>39</v>
      </c>
      <c r="O218" s="143">
        <v>5.0000000000000001E-3</v>
      </c>
      <c r="P218" s="143">
        <f>O218*H218</f>
        <v>1.109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142</v>
      </c>
      <c r="AT218" s="145" t="s">
        <v>138</v>
      </c>
      <c r="AU218" s="145" t="s">
        <v>84</v>
      </c>
      <c r="AY218" s="16" t="s">
        <v>136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6" t="s">
        <v>82</v>
      </c>
      <c r="BK218" s="146">
        <f>ROUND(I218*H218,2)</f>
        <v>0</v>
      </c>
      <c r="BL218" s="16" t="s">
        <v>142</v>
      </c>
      <c r="BM218" s="145" t="s">
        <v>1563</v>
      </c>
    </row>
    <row r="219" spans="2:65" s="12" customFormat="1">
      <c r="B219" s="147"/>
      <c r="D219" s="148" t="s">
        <v>144</v>
      </c>
      <c r="E219" s="149" t="s">
        <v>1</v>
      </c>
      <c r="F219" s="150" t="s">
        <v>89</v>
      </c>
      <c r="H219" s="149" t="s">
        <v>1</v>
      </c>
      <c r="L219" s="147"/>
      <c r="M219" s="151"/>
      <c r="T219" s="152"/>
      <c r="AT219" s="149" t="s">
        <v>144</v>
      </c>
      <c r="AU219" s="149" t="s">
        <v>84</v>
      </c>
      <c r="AV219" s="12" t="s">
        <v>82</v>
      </c>
      <c r="AW219" s="12" t="s">
        <v>32</v>
      </c>
      <c r="AX219" s="12" t="s">
        <v>74</v>
      </c>
      <c r="AY219" s="149" t="s">
        <v>136</v>
      </c>
    </row>
    <row r="220" spans="2:65" s="13" customFormat="1">
      <c r="B220" s="153"/>
      <c r="D220" s="148" t="s">
        <v>144</v>
      </c>
      <c r="E220" s="154" t="s">
        <v>1</v>
      </c>
      <c r="F220" s="155" t="s">
        <v>1564</v>
      </c>
      <c r="H220" s="156">
        <v>221.8</v>
      </c>
      <c r="L220" s="153"/>
      <c r="M220" s="157"/>
      <c r="T220" s="158"/>
      <c r="AT220" s="154" t="s">
        <v>144</v>
      </c>
      <c r="AU220" s="154" t="s">
        <v>84</v>
      </c>
      <c r="AV220" s="13" t="s">
        <v>84</v>
      </c>
      <c r="AW220" s="13" t="s">
        <v>32</v>
      </c>
      <c r="AX220" s="13" t="s">
        <v>74</v>
      </c>
      <c r="AY220" s="154" t="s">
        <v>136</v>
      </c>
    </row>
    <row r="221" spans="2:65" s="14" customFormat="1">
      <c r="B221" s="159"/>
      <c r="D221" s="148" t="s">
        <v>144</v>
      </c>
      <c r="E221" s="160" t="s">
        <v>1</v>
      </c>
      <c r="F221" s="161" t="s">
        <v>146</v>
      </c>
      <c r="H221" s="162">
        <v>221.8</v>
      </c>
      <c r="L221" s="159"/>
      <c r="M221" s="163"/>
      <c r="T221" s="164"/>
      <c r="AT221" s="160" t="s">
        <v>144</v>
      </c>
      <c r="AU221" s="160" t="s">
        <v>84</v>
      </c>
      <c r="AV221" s="14" t="s">
        <v>142</v>
      </c>
      <c r="AW221" s="14" t="s">
        <v>32</v>
      </c>
      <c r="AX221" s="14" t="s">
        <v>82</v>
      </c>
      <c r="AY221" s="160" t="s">
        <v>136</v>
      </c>
    </row>
    <row r="222" spans="2:65" s="1" customFormat="1" ht="19.75" customHeight="1">
      <c r="B222" s="134"/>
      <c r="C222" s="135" t="s">
        <v>216</v>
      </c>
      <c r="D222" s="135" t="s">
        <v>138</v>
      </c>
      <c r="E222" s="136" t="s">
        <v>472</v>
      </c>
      <c r="F222" s="137" t="s">
        <v>473</v>
      </c>
      <c r="G222" s="138" t="s">
        <v>277</v>
      </c>
      <c r="H222" s="139">
        <v>11.09</v>
      </c>
      <c r="I222" s="140"/>
      <c r="J222" s="140">
        <f>ROUND(I222*H222,2)</f>
        <v>0</v>
      </c>
      <c r="K222" s="141"/>
      <c r="L222" s="28"/>
      <c r="M222" s="142" t="s">
        <v>1</v>
      </c>
      <c r="N222" s="111" t="s">
        <v>39</v>
      </c>
      <c r="O222" s="143">
        <v>9.9000000000000005E-2</v>
      </c>
      <c r="P222" s="143">
        <f>O222*H222</f>
        <v>1.0979099999999999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142</v>
      </c>
      <c r="AT222" s="145" t="s">
        <v>138</v>
      </c>
      <c r="AU222" s="145" t="s">
        <v>84</v>
      </c>
      <c r="AY222" s="16" t="s">
        <v>136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6" t="s">
        <v>82</v>
      </c>
      <c r="BK222" s="146">
        <f>ROUND(I222*H222,2)</f>
        <v>0</v>
      </c>
      <c r="BL222" s="16" t="s">
        <v>142</v>
      </c>
      <c r="BM222" s="145" t="s">
        <v>1565</v>
      </c>
    </row>
    <row r="223" spans="2:65" s="12" customFormat="1">
      <c r="B223" s="147"/>
      <c r="D223" s="148" t="s">
        <v>144</v>
      </c>
      <c r="E223" s="149" t="s">
        <v>1</v>
      </c>
      <c r="F223" s="150" t="s">
        <v>89</v>
      </c>
      <c r="H223" s="149" t="s">
        <v>1</v>
      </c>
      <c r="L223" s="147"/>
      <c r="M223" s="151"/>
      <c r="T223" s="152"/>
      <c r="AT223" s="149" t="s">
        <v>144</v>
      </c>
      <c r="AU223" s="149" t="s">
        <v>84</v>
      </c>
      <c r="AV223" s="12" t="s">
        <v>82</v>
      </c>
      <c r="AW223" s="12" t="s">
        <v>32</v>
      </c>
      <c r="AX223" s="12" t="s">
        <v>74</v>
      </c>
      <c r="AY223" s="149" t="s">
        <v>136</v>
      </c>
    </row>
    <row r="224" spans="2:65" s="12" customFormat="1">
      <c r="B224" s="147"/>
      <c r="D224" s="148" t="s">
        <v>144</v>
      </c>
      <c r="E224" s="149" t="s">
        <v>1</v>
      </c>
      <c r="F224" s="150" t="s">
        <v>1556</v>
      </c>
      <c r="H224" s="149" t="s">
        <v>1</v>
      </c>
      <c r="L224" s="147"/>
      <c r="M224" s="151"/>
      <c r="T224" s="152"/>
      <c r="AT224" s="149" t="s">
        <v>144</v>
      </c>
      <c r="AU224" s="149" t="s">
        <v>84</v>
      </c>
      <c r="AV224" s="12" t="s">
        <v>82</v>
      </c>
      <c r="AW224" s="12" t="s">
        <v>32</v>
      </c>
      <c r="AX224" s="12" t="s">
        <v>74</v>
      </c>
      <c r="AY224" s="149" t="s">
        <v>136</v>
      </c>
    </row>
    <row r="225" spans="2:65" s="13" customFormat="1">
      <c r="B225" s="153"/>
      <c r="D225" s="148" t="s">
        <v>144</v>
      </c>
      <c r="E225" s="154" t="s">
        <v>1</v>
      </c>
      <c r="F225" s="155" t="s">
        <v>1566</v>
      </c>
      <c r="H225" s="156">
        <v>156.93</v>
      </c>
      <c r="L225" s="153"/>
      <c r="M225" s="157"/>
      <c r="T225" s="158"/>
      <c r="AT225" s="154" t="s">
        <v>144</v>
      </c>
      <c r="AU225" s="154" t="s">
        <v>84</v>
      </c>
      <c r="AV225" s="13" t="s">
        <v>84</v>
      </c>
      <c r="AW225" s="13" t="s">
        <v>32</v>
      </c>
      <c r="AX225" s="13" t="s">
        <v>74</v>
      </c>
      <c r="AY225" s="154" t="s">
        <v>136</v>
      </c>
    </row>
    <row r="226" spans="2:65" s="12" customFormat="1">
      <c r="B226" s="147"/>
      <c r="D226" s="148" t="s">
        <v>144</v>
      </c>
      <c r="E226" s="149" t="s">
        <v>1</v>
      </c>
      <c r="F226" s="150" t="s">
        <v>1558</v>
      </c>
      <c r="H226" s="149" t="s">
        <v>1</v>
      </c>
      <c r="L226" s="147"/>
      <c r="M226" s="151"/>
      <c r="T226" s="152"/>
      <c r="AT226" s="149" t="s">
        <v>144</v>
      </c>
      <c r="AU226" s="149" t="s">
        <v>84</v>
      </c>
      <c r="AV226" s="12" t="s">
        <v>82</v>
      </c>
      <c r="AW226" s="12" t="s">
        <v>32</v>
      </c>
      <c r="AX226" s="12" t="s">
        <v>74</v>
      </c>
      <c r="AY226" s="149" t="s">
        <v>136</v>
      </c>
    </row>
    <row r="227" spans="2:65" s="12" customFormat="1">
      <c r="B227" s="147"/>
      <c r="D227" s="148" t="s">
        <v>144</v>
      </c>
      <c r="E227" s="149" t="s">
        <v>1</v>
      </c>
      <c r="F227" s="150" t="s">
        <v>1559</v>
      </c>
      <c r="H227" s="149" t="s">
        <v>1</v>
      </c>
      <c r="L227" s="147"/>
      <c r="M227" s="151"/>
      <c r="T227" s="152"/>
      <c r="AT227" s="149" t="s">
        <v>144</v>
      </c>
      <c r="AU227" s="149" t="s">
        <v>84</v>
      </c>
      <c r="AV227" s="12" t="s">
        <v>82</v>
      </c>
      <c r="AW227" s="12" t="s">
        <v>32</v>
      </c>
      <c r="AX227" s="12" t="s">
        <v>74</v>
      </c>
      <c r="AY227" s="149" t="s">
        <v>136</v>
      </c>
    </row>
    <row r="228" spans="2:65" s="13" customFormat="1">
      <c r="B228" s="153"/>
      <c r="D228" s="148" t="s">
        <v>144</v>
      </c>
      <c r="E228" s="154" t="s">
        <v>1</v>
      </c>
      <c r="F228" s="155" t="s">
        <v>1567</v>
      </c>
      <c r="H228" s="156">
        <v>-11.200000000000001</v>
      </c>
      <c r="L228" s="153"/>
      <c r="M228" s="157"/>
      <c r="T228" s="158"/>
      <c r="AT228" s="154" t="s">
        <v>144</v>
      </c>
      <c r="AU228" s="154" t="s">
        <v>84</v>
      </c>
      <c r="AV228" s="13" t="s">
        <v>84</v>
      </c>
      <c r="AW228" s="13" t="s">
        <v>32</v>
      </c>
      <c r="AX228" s="13" t="s">
        <v>74</v>
      </c>
      <c r="AY228" s="154" t="s">
        <v>136</v>
      </c>
    </row>
    <row r="229" spans="2:65" s="12" customFormat="1">
      <c r="B229" s="147"/>
      <c r="D229" s="148" t="s">
        <v>144</v>
      </c>
      <c r="E229" s="149" t="s">
        <v>1</v>
      </c>
      <c r="F229" s="150" t="s">
        <v>1561</v>
      </c>
      <c r="H229" s="149" t="s">
        <v>1</v>
      </c>
      <c r="L229" s="147"/>
      <c r="M229" s="151"/>
      <c r="T229" s="152"/>
      <c r="AT229" s="149" t="s">
        <v>144</v>
      </c>
      <c r="AU229" s="149" t="s">
        <v>84</v>
      </c>
      <c r="AV229" s="12" t="s">
        <v>82</v>
      </c>
      <c r="AW229" s="12" t="s">
        <v>32</v>
      </c>
      <c r="AX229" s="12" t="s">
        <v>74</v>
      </c>
      <c r="AY229" s="149" t="s">
        <v>136</v>
      </c>
    </row>
    <row r="230" spans="2:65" s="13" customFormat="1">
      <c r="B230" s="153"/>
      <c r="D230" s="148" t="s">
        <v>144</v>
      </c>
      <c r="E230" s="154" t="s">
        <v>1</v>
      </c>
      <c r="F230" s="155" t="s">
        <v>1568</v>
      </c>
      <c r="H230" s="156">
        <v>-134.64000000000001</v>
      </c>
      <c r="L230" s="153"/>
      <c r="M230" s="157"/>
      <c r="T230" s="158"/>
      <c r="AT230" s="154" t="s">
        <v>144</v>
      </c>
      <c r="AU230" s="154" t="s">
        <v>84</v>
      </c>
      <c r="AV230" s="13" t="s">
        <v>84</v>
      </c>
      <c r="AW230" s="13" t="s">
        <v>32</v>
      </c>
      <c r="AX230" s="13" t="s">
        <v>74</v>
      </c>
      <c r="AY230" s="154" t="s">
        <v>136</v>
      </c>
    </row>
    <row r="231" spans="2:65" s="14" customFormat="1">
      <c r="B231" s="159"/>
      <c r="D231" s="148" t="s">
        <v>144</v>
      </c>
      <c r="E231" s="160" t="s">
        <v>1</v>
      </c>
      <c r="F231" s="161" t="s">
        <v>146</v>
      </c>
      <c r="H231" s="162">
        <v>11.090000000000003</v>
      </c>
      <c r="L231" s="159"/>
      <c r="M231" s="163"/>
      <c r="T231" s="164"/>
      <c r="AT231" s="160" t="s">
        <v>144</v>
      </c>
      <c r="AU231" s="160" t="s">
        <v>84</v>
      </c>
      <c r="AV231" s="14" t="s">
        <v>142</v>
      </c>
      <c r="AW231" s="14" t="s">
        <v>32</v>
      </c>
      <c r="AX231" s="14" t="s">
        <v>82</v>
      </c>
      <c r="AY231" s="160" t="s">
        <v>136</v>
      </c>
    </row>
    <row r="232" spans="2:65" s="1" customFormat="1" ht="22.25" customHeight="1">
      <c r="B232" s="134"/>
      <c r="C232" s="135" t="s">
        <v>222</v>
      </c>
      <c r="D232" s="135" t="s">
        <v>138</v>
      </c>
      <c r="E232" s="136" t="s">
        <v>482</v>
      </c>
      <c r="F232" s="137" t="s">
        <v>483</v>
      </c>
      <c r="G232" s="138" t="s">
        <v>277</v>
      </c>
      <c r="H232" s="139">
        <v>55.45</v>
      </c>
      <c r="I232" s="140"/>
      <c r="J232" s="140">
        <f>ROUND(I232*H232,2)</f>
        <v>0</v>
      </c>
      <c r="K232" s="141"/>
      <c r="L232" s="28"/>
      <c r="M232" s="142" t="s">
        <v>1</v>
      </c>
      <c r="N232" s="111" t="s">
        <v>39</v>
      </c>
      <c r="O232" s="143">
        <v>6.0000000000000001E-3</v>
      </c>
      <c r="P232" s="143">
        <f>O232*H232</f>
        <v>0.33270000000000005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142</v>
      </c>
      <c r="AT232" s="145" t="s">
        <v>138</v>
      </c>
      <c r="AU232" s="145" t="s">
        <v>84</v>
      </c>
      <c r="AY232" s="16" t="s">
        <v>136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6" t="s">
        <v>82</v>
      </c>
      <c r="BK232" s="146">
        <f>ROUND(I232*H232,2)</f>
        <v>0</v>
      </c>
      <c r="BL232" s="16" t="s">
        <v>142</v>
      </c>
      <c r="BM232" s="145" t="s">
        <v>1569</v>
      </c>
    </row>
    <row r="233" spans="2:65" s="12" customFormat="1">
      <c r="B233" s="147"/>
      <c r="D233" s="148" t="s">
        <v>144</v>
      </c>
      <c r="E233" s="149" t="s">
        <v>1</v>
      </c>
      <c r="F233" s="150" t="s">
        <v>89</v>
      </c>
      <c r="H233" s="149" t="s">
        <v>1</v>
      </c>
      <c r="L233" s="147"/>
      <c r="M233" s="151"/>
      <c r="T233" s="152"/>
      <c r="AT233" s="149" t="s">
        <v>144</v>
      </c>
      <c r="AU233" s="149" t="s">
        <v>84</v>
      </c>
      <c r="AV233" s="12" t="s">
        <v>82</v>
      </c>
      <c r="AW233" s="12" t="s">
        <v>32</v>
      </c>
      <c r="AX233" s="12" t="s">
        <v>74</v>
      </c>
      <c r="AY233" s="149" t="s">
        <v>136</v>
      </c>
    </row>
    <row r="234" spans="2:65" s="13" customFormat="1">
      <c r="B234" s="153"/>
      <c r="D234" s="148" t="s">
        <v>144</v>
      </c>
      <c r="E234" s="154" t="s">
        <v>1</v>
      </c>
      <c r="F234" s="155" t="s">
        <v>1570</v>
      </c>
      <c r="H234" s="156">
        <v>55.45</v>
      </c>
      <c r="L234" s="153"/>
      <c r="M234" s="157"/>
      <c r="T234" s="158"/>
      <c r="AT234" s="154" t="s">
        <v>144</v>
      </c>
      <c r="AU234" s="154" t="s">
        <v>84</v>
      </c>
      <c r="AV234" s="13" t="s">
        <v>84</v>
      </c>
      <c r="AW234" s="13" t="s">
        <v>32</v>
      </c>
      <c r="AX234" s="13" t="s">
        <v>74</v>
      </c>
      <c r="AY234" s="154" t="s">
        <v>136</v>
      </c>
    </row>
    <row r="235" spans="2:65" s="14" customFormat="1">
      <c r="B235" s="159"/>
      <c r="D235" s="148" t="s">
        <v>144</v>
      </c>
      <c r="E235" s="160" t="s">
        <v>1</v>
      </c>
      <c r="F235" s="161" t="s">
        <v>146</v>
      </c>
      <c r="H235" s="162">
        <v>55.45</v>
      </c>
      <c r="L235" s="159"/>
      <c r="M235" s="163"/>
      <c r="T235" s="164"/>
      <c r="AT235" s="160" t="s">
        <v>144</v>
      </c>
      <c r="AU235" s="160" t="s">
        <v>84</v>
      </c>
      <c r="AV235" s="14" t="s">
        <v>142</v>
      </c>
      <c r="AW235" s="14" t="s">
        <v>32</v>
      </c>
      <c r="AX235" s="14" t="s">
        <v>82</v>
      </c>
      <c r="AY235" s="160" t="s">
        <v>136</v>
      </c>
    </row>
    <row r="236" spans="2:65" s="1" customFormat="1" ht="14.4" customHeight="1">
      <c r="B236" s="134"/>
      <c r="C236" s="135" t="s">
        <v>229</v>
      </c>
      <c r="D236" s="135" t="s">
        <v>138</v>
      </c>
      <c r="E236" s="136" t="s">
        <v>1571</v>
      </c>
      <c r="F236" s="137" t="s">
        <v>1572</v>
      </c>
      <c r="G236" s="138" t="s">
        <v>277</v>
      </c>
      <c r="H236" s="139">
        <v>44.36</v>
      </c>
      <c r="I236" s="140"/>
      <c r="J236" s="140">
        <f>ROUND(I236*H236,2)</f>
        <v>0</v>
      </c>
      <c r="K236" s="141"/>
      <c r="L236" s="28"/>
      <c r="M236" s="142" t="s">
        <v>1</v>
      </c>
      <c r="N236" s="111" t="s">
        <v>39</v>
      </c>
      <c r="O236" s="143">
        <v>0.19700000000000001</v>
      </c>
      <c r="P236" s="143">
        <f>O236*H236</f>
        <v>8.7389200000000002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142</v>
      </c>
      <c r="AT236" s="145" t="s">
        <v>138</v>
      </c>
      <c r="AU236" s="145" t="s">
        <v>84</v>
      </c>
      <c r="AY236" s="16" t="s">
        <v>136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6" t="s">
        <v>82</v>
      </c>
      <c r="BK236" s="146">
        <f>ROUND(I236*H236,2)</f>
        <v>0</v>
      </c>
      <c r="BL236" s="16" t="s">
        <v>142</v>
      </c>
      <c r="BM236" s="145" t="s">
        <v>1573</v>
      </c>
    </row>
    <row r="237" spans="2:65" s="12" customFormat="1">
      <c r="B237" s="147"/>
      <c r="D237" s="148" t="s">
        <v>144</v>
      </c>
      <c r="E237" s="149" t="s">
        <v>1</v>
      </c>
      <c r="F237" s="150" t="s">
        <v>89</v>
      </c>
      <c r="H237" s="149" t="s">
        <v>1</v>
      </c>
      <c r="L237" s="147"/>
      <c r="M237" s="151"/>
      <c r="T237" s="152"/>
      <c r="AT237" s="149" t="s">
        <v>144</v>
      </c>
      <c r="AU237" s="149" t="s">
        <v>84</v>
      </c>
      <c r="AV237" s="12" t="s">
        <v>82</v>
      </c>
      <c r="AW237" s="12" t="s">
        <v>32</v>
      </c>
      <c r="AX237" s="12" t="s">
        <v>74</v>
      </c>
      <c r="AY237" s="149" t="s">
        <v>136</v>
      </c>
    </row>
    <row r="238" spans="2:65" s="12" customFormat="1">
      <c r="B238" s="147"/>
      <c r="D238" s="148" t="s">
        <v>144</v>
      </c>
      <c r="E238" s="149" t="s">
        <v>1</v>
      </c>
      <c r="F238" s="150" t="s">
        <v>1574</v>
      </c>
      <c r="H238" s="149" t="s">
        <v>1</v>
      </c>
      <c r="L238" s="147"/>
      <c r="M238" s="151"/>
      <c r="T238" s="152"/>
      <c r="AT238" s="149" t="s">
        <v>144</v>
      </c>
      <c r="AU238" s="149" t="s">
        <v>84</v>
      </c>
      <c r="AV238" s="12" t="s">
        <v>82</v>
      </c>
      <c r="AW238" s="12" t="s">
        <v>32</v>
      </c>
      <c r="AX238" s="12" t="s">
        <v>74</v>
      </c>
      <c r="AY238" s="149" t="s">
        <v>136</v>
      </c>
    </row>
    <row r="239" spans="2:65" s="13" customFormat="1">
      <c r="B239" s="153"/>
      <c r="D239" s="148" t="s">
        <v>144</v>
      </c>
      <c r="E239" s="154" t="s">
        <v>1</v>
      </c>
      <c r="F239" s="155" t="s">
        <v>1575</v>
      </c>
      <c r="H239" s="156">
        <v>44.360000000000007</v>
      </c>
      <c r="L239" s="153"/>
      <c r="M239" s="157"/>
      <c r="T239" s="158"/>
      <c r="AT239" s="154" t="s">
        <v>144</v>
      </c>
      <c r="AU239" s="154" t="s">
        <v>84</v>
      </c>
      <c r="AV239" s="13" t="s">
        <v>84</v>
      </c>
      <c r="AW239" s="13" t="s">
        <v>32</v>
      </c>
      <c r="AX239" s="13" t="s">
        <v>74</v>
      </c>
      <c r="AY239" s="154" t="s">
        <v>136</v>
      </c>
    </row>
    <row r="240" spans="2:65" s="14" customFormat="1">
      <c r="B240" s="159"/>
      <c r="D240" s="148" t="s">
        <v>144</v>
      </c>
      <c r="E240" s="160" t="s">
        <v>1</v>
      </c>
      <c r="F240" s="161" t="s">
        <v>146</v>
      </c>
      <c r="H240" s="162">
        <v>44.360000000000007</v>
      </c>
      <c r="L240" s="159"/>
      <c r="M240" s="163"/>
      <c r="T240" s="164"/>
      <c r="AT240" s="160" t="s">
        <v>144</v>
      </c>
      <c r="AU240" s="160" t="s">
        <v>84</v>
      </c>
      <c r="AV240" s="14" t="s">
        <v>142</v>
      </c>
      <c r="AW240" s="14" t="s">
        <v>32</v>
      </c>
      <c r="AX240" s="14" t="s">
        <v>82</v>
      </c>
      <c r="AY240" s="160" t="s">
        <v>136</v>
      </c>
    </row>
    <row r="241" spans="2:65" s="1" customFormat="1" ht="14.4" customHeight="1">
      <c r="B241" s="134"/>
      <c r="C241" s="135" t="s">
        <v>235</v>
      </c>
      <c r="D241" s="135" t="s">
        <v>138</v>
      </c>
      <c r="E241" s="136" t="s">
        <v>1218</v>
      </c>
      <c r="F241" s="137" t="s">
        <v>1219</v>
      </c>
      <c r="G241" s="138" t="s">
        <v>277</v>
      </c>
      <c r="H241" s="139">
        <v>11.09</v>
      </c>
      <c r="I241" s="140"/>
      <c r="J241" s="140">
        <f>ROUND(I241*H241,2)</f>
        <v>0</v>
      </c>
      <c r="K241" s="141"/>
      <c r="L241" s="28"/>
      <c r="M241" s="142" t="s">
        <v>1</v>
      </c>
      <c r="N241" s="111" t="s">
        <v>39</v>
      </c>
      <c r="O241" s="143">
        <v>0.25600000000000001</v>
      </c>
      <c r="P241" s="143">
        <f>O241*H241</f>
        <v>2.8390400000000002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142</v>
      </c>
      <c r="AT241" s="145" t="s">
        <v>138</v>
      </c>
      <c r="AU241" s="145" t="s">
        <v>84</v>
      </c>
      <c r="AY241" s="16" t="s">
        <v>136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6" t="s">
        <v>82</v>
      </c>
      <c r="BK241" s="146">
        <f>ROUND(I241*H241,2)</f>
        <v>0</v>
      </c>
      <c r="BL241" s="16" t="s">
        <v>142</v>
      </c>
      <c r="BM241" s="145" t="s">
        <v>1576</v>
      </c>
    </row>
    <row r="242" spans="2:65" s="12" customFormat="1">
      <c r="B242" s="147"/>
      <c r="D242" s="148" t="s">
        <v>144</v>
      </c>
      <c r="E242" s="149" t="s">
        <v>1</v>
      </c>
      <c r="F242" s="150" t="s">
        <v>89</v>
      </c>
      <c r="H242" s="149" t="s">
        <v>1</v>
      </c>
      <c r="L242" s="147"/>
      <c r="M242" s="151"/>
      <c r="T242" s="152"/>
      <c r="AT242" s="149" t="s">
        <v>144</v>
      </c>
      <c r="AU242" s="149" t="s">
        <v>84</v>
      </c>
      <c r="AV242" s="12" t="s">
        <v>82</v>
      </c>
      <c r="AW242" s="12" t="s">
        <v>32</v>
      </c>
      <c r="AX242" s="12" t="s">
        <v>74</v>
      </c>
      <c r="AY242" s="149" t="s">
        <v>136</v>
      </c>
    </row>
    <row r="243" spans="2:65" s="12" customFormat="1">
      <c r="B243" s="147"/>
      <c r="D243" s="148" t="s">
        <v>144</v>
      </c>
      <c r="E243" s="149" t="s">
        <v>1</v>
      </c>
      <c r="F243" s="150" t="s">
        <v>1574</v>
      </c>
      <c r="H243" s="149" t="s">
        <v>1</v>
      </c>
      <c r="L243" s="147"/>
      <c r="M243" s="151"/>
      <c r="T243" s="152"/>
      <c r="AT243" s="149" t="s">
        <v>144</v>
      </c>
      <c r="AU243" s="149" t="s">
        <v>84</v>
      </c>
      <c r="AV243" s="12" t="s">
        <v>82</v>
      </c>
      <c r="AW243" s="12" t="s">
        <v>32</v>
      </c>
      <c r="AX243" s="12" t="s">
        <v>74</v>
      </c>
      <c r="AY243" s="149" t="s">
        <v>136</v>
      </c>
    </row>
    <row r="244" spans="2:65" s="13" customFormat="1">
      <c r="B244" s="153"/>
      <c r="D244" s="148" t="s">
        <v>144</v>
      </c>
      <c r="E244" s="154" t="s">
        <v>1</v>
      </c>
      <c r="F244" s="155" t="s">
        <v>1577</v>
      </c>
      <c r="H244" s="156">
        <v>11.090000000000002</v>
      </c>
      <c r="L244" s="153"/>
      <c r="M244" s="157"/>
      <c r="T244" s="158"/>
      <c r="AT244" s="154" t="s">
        <v>144</v>
      </c>
      <c r="AU244" s="154" t="s">
        <v>84</v>
      </c>
      <c r="AV244" s="13" t="s">
        <v>84</v>
      </c>
      <c r="AW244" s="13" t="s">
        <v>32</v>
      </c>
      <c r="AX244" s="13" t="s">
        <v>74</v>
      </c>
      <c r="AY244" s="154" t="s">
        <v>136</v>
      </c>
    </row>
    <row r="245" spans="2:65" s="14" customFormat="1">
      <c r="B245" s="159"/>
      <c r="D245" s="148" t="s">
        <v>144</v>
      </c>
      <c r="E245" s="160" t="s">
        <v>1</v>
      </c>
      <c r="F245" s="161" t="s">
        <v>146</v>
      </c>
      <c r="H245" s="162">
        <v>11.090000000000002</v>
      </c>
      <c r="L245" s="159"/>
      <c r="M245" s="163"/>
      <c r="T245" s="164"/>
      <c r="AT245" s="160" t="s">
        <v>144</v>
      </c>
      <c r="AU245" s="160" t="s">
        <v>84</v>
      </c>
      <c r="AV245" s="14" t="s">
        <v>142</v>
      </c>
      <c r="AW245" s="14" t="s">
        <v>32</v>
      </c>
      <c r="AX245" s="14" t="s">
        <v>82</v>
      </c>
      <c r="AY245" s="160" t="s">
        <v>136</v>
      </c>
    </row>
    <row r="246" spans="2:65" s="1" customFormat="1" ht="14.4" customHeight="1">
      <c r="B246" s="134"/>
      <c r="C246" s="135" t="s">
        <v>241</v>
      </c>
      <c r="D246" s="135" t="s">
        <v>138</v>
      </c>
      <c r="E246" s="136" t="s">
        <v>511</v>
      </c>
      <c r="F246" s="137" t="s">
        <v>512</v>
      </c>
      <c r="G246" s="138" t="s">
        <v>356</v>
      </c>
      <c r="H246" s="139">
        <v>97.813999999999993</v>
      </c>
      <c r="I246" s="140"/>
      <c r="J246" s="140">
        <f>ROUND(I246*H246,2)</f>
        <v>0</v>
      </c>
      <c r="K246" s="141"/>
      <c r="L246" s="28"/>
      <c r="M246" s="142" t="s">
        <v>1</v>
      </c>
      <c r="N246" s="111" t="s">
        <v>39</v>
      </c>
      <c r="O246" s="143">
        <v>0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142</v>
      </c>
      <c r="AT246" s="145" t="s">
        <v>138</v>
      </c>
      <c r="AU246" s="145" t="s">
        <v>84</v>
      </c>
      <c r="AY246" s="16" t="s">
        <v>136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6" t="s">
        <v>82</v>
      </c>
      <c r="BK246" s="146">
        <f>ROUND(I246*H246,2)</f>
        <v>0</v>
      </c>
      <c r="BL246" s="16" t="s">
        <v>142</v>
      </c>
      <c r="BM246" s="145" t="s">
        <v>1578</v>
      </c>
    </row>
    <row r="247" spans="2:65" s="12" customFormat="1">
      <c r="B247" s="147"/>
      <c r="D247" s="148" t="s">
        <v>144</v>
      </c>
      <c r="E247" s="149" t="s">
        <v>1</v>
      </c>
      <c r="F247" s="150" t="s">
        <v>89</v>
      </c>
      <c r="H247" s="149" t="s">
        <v>1</v>
      </c>
      <c r="L247" s="147"/>
      <c r="M247" s="151"/>
      <c r="T247" s="152"/>
      <c r="AT247" s="149" t="s">
        <v>144</v>
      </c>
      <c r="AU247" s="149" t="s">
        <v>84</v>
      </c>
      <c r="AV247" s="12" t="s">
        <v>82</v>
      </c>
      <c r="AW247" s="12" t="s">
        <v>32</v>
      </c>
      <c r="AX247" s="12" t="s">
        <v>74</v>
      </c>
      <c r="AY247" s="149" t="s">
        <v>136</v>
      </c>
    </row>
    <row r="248" spans="2:65" s="13" customFormat="1">
      <c r="B248" s="153"/>
      <c r="D248" s="148" t="s">
        <v>144</v>
      </c>
      <c r="E248" s="154" t="s">
        <v>1</v>
      </c>
      <c r="F248" s="155" t="s">
        <v>1579</v>
      </c>
      <c r="H248" s="156">
        <v>97.813800000000001</v>
      </c>
      <c r="L248" s="153"/>
      <c r="M248" s="157"/>
      <c r="T248" s="158"/>
      <c r="AT248" s="154" t="s">
        <v>144</v>
      </c>
      <c r="AU248" s="154" t="s">
        <v>84</v>
      </c>
      <c r="AV248" s="13" t="s">
        <v>84</v>
      </c>
      <c r="AW248" s="13" t="s">
        <v>32</v>
      </c>
      <c r="AX248" s="13" t="s">
        <v>74</v>
      </c>
      <c r="AY248" s="154" t="s">
        <v>136</v>
      </c>
    </row>
    <row r="249" spans="2:65" s="14" customFormat="1">
      <c r="B249" s="159"/>
      <c r="D249" s="148" t="s">
        <v>144</v>
      </c>
      <c r="E249" s="160" t="s">
        <v>1</v>
      </c>
      <c r="F249" s="161" t="s">
        <v>146</v>
      </c>
      <c r="H249" s="162">
        <v>97.813800000000001</v>
      </c>
      <c r="L249" s="159"/>
      <c r="M249" s="163"/>
      <c r="T249" s="164"/>
      <c r="AT249" s="160" t="s">
        <v>144</v>
      </c>
      <c r="AU249" s="160" t="s">
        <v>84</v>
      </c>
      <c r="AV249" s="14" t="s">
        <v>142</v>
      </c>
      <c r="AW249" s="14" t="s">
        <v>32</v>
      </c>
      <c r="AX249" s="14" t="s">
        <v>82</v>
      </c>
      <c r="AY249" s="160" t="s">
        <v>136</v>
      </c>
    </row>
    <row r="250" spans="2:65" s="1" customFormat="1" ht="14.4" customHeight="1">
      <c r="B250" s="134"/>
      <c r="C250" s="135" t="s">
        <v>247</v>
      </c>
      <c r="D250" s="135" t="s">
        <v>138</v>
      </c>
      <c r="E250" s="136" t="s">
        <v>516</v>
      </c>
      <c r="F250" s="137" t="s">
        <v>517</v>
      </c>
      <c r="G250" s="138" t="s">
        <v>277</v>
      </c>
      <c r="H250" s="139">
        <v>55.45</v>
      </c>
      <c r="I250" s="140"/>
      <c r="J250" s="140">
        <f>ROUND(I250*H250,2)</f>
        <v>0</v>
      </c>
      <c r="K250" s="141"/>
      <c r="L250" s="28"/>
      <c r="M250" s="142" t="s">
        <v>1</v>
      </c>
      <c r="N250" s="111" t="s">
        <v>39</v>
      </c>
      <c r="O250" s="143">
        <v>8.9999999999999993E-3</v>
      </c>
      <c r="P250" s="143">
        <f>O250*H250</f>
        <v>0.49904999999999999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142</v>
      </c>
      <c r="AT250" s="145" t="s">
        <v>138</v>
      </c>
      <c r="AU250" s="145" t="s">
        <v>84</v>
      </c>
      <c r="AY250" s="16" t="s">
        <v>136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6" t="s">
        <v>82</v>
      </c>
      <c r="BK250" s="146">
        <f>ROUND(I250*H250,2)</f>
        <v>0</v>
      </c>
      <c r="BL250" s="16" t="s">
        <v>142</v>
      </c>
      <c r="BM250" s="145" t="s">
        <v>1580</v>
      </c>
    </row>
    <row r="251" spans="2:65" s="12" customFormat="1">
      <c r="B251" s="147"/>
      <c r="D251" s="148" t="s">
        <v>144</v>
      </c>
      <c r="E251" s="149" t="s">
        <v>1</v>
      </c>
      <c r="F251" s="150" t="s">
        <v>89</v>
      </c>
      <c r="H251" s="149" t="s">
        <v>1</v>
      </c>
      <c r="L251" s="147"/>
      <c r="M251" s="151"/>
      <c r="T251" s="152"/>
      <c r="AT251" s="149" t="s">
        <v>144</v>
      </c>
      <c r="AU251" s="149" t="s">
        <v>84</v>
      </c>
      <c r="AV251" s="12" t="s">
        <v>82</v>
      </c>
      <c r="AW251" s="12" t="s">
        <v>32</v>
      </c>
      <c r="AX251" s="12" t="s">
        <v>74</v>
      </c>
      <c r="AY251" s="149" t="s">
        <v>136</v>
      </c>
    </row>
    <row r="252" spans="2:65" s="13" customFormat="1">
      <c r="B252" s="153"/>
      <c r="D252" s="148" t="s">
        <v>144</v>
      </c>
      <c r="E252" s="154" t="s">
        <v>1</v>
      </c>
      <c r="F252" s="155" t="s">
        <v>1581</v>
      </c>
      <c r="H252" s="156">
        <v>55.45</v>
      </c>
      <c r="L252" s="153"/>
      <c r="M252" s="157"/>
      <c r="T252" s="158"/>
      <c r="AT252" s="154" t="s">
        <v>144</v>
      </c>
      <c r="AU252" s="154" t="s">
        <v>84</v>
      </c>
      <c r="AV252" s="13" t="s">
        <v>84</v>
      </c>
      <c r="AW252" s="13" t="s">
        <v>32</v>
      </c>
      <c r="AX252" s="13" t="s">
        <v>74</v>
      </c>
      <c r="AY252" s="154" t="s">
        <v>136</v>
      </c>
    </row>
    <row r="253" spans="2:65" s="14" customFormat="1">
      <c r="B253" s="159"/>
      <c r="D253" s="148" t="s">
        <v>144</v>
      </c>
      <c r="E253" s="160" t="s">
        <v>1</v>
      </c>
      <c r="F253" s="161" t="s">
        <v>146</v>
      </c>
      <c r="H253" s="162">
        <v>55.45</v>
      </c>
      <c r="L253" s="159"/>
      <c r="M253" s="163"/>
      <c r="T253" s="164"/>
      <c r="AT253" s="160" t="s">
        <v>144</v>
      </c>
      <c r="AU253" s="160" t="s">
        <v>84</v>
      </c>
      <c r="AV253" s="14" t="s">
        <v>142</v>
      </c>
      <c r="AW253" s="14" t="s">
        <v>32</v>
      </c>
      <c r="AX253" s="14" t="s">
        <v>82</v>
      </c>
      <c r="AY253" s="160" t="s">
        <v>136</v>
      </c>
    </row>
    <row r="254" spans="2:65" s="1" customFormat="1" ht="14.4" customHeight="1">
      <c r="B254" s="134"/>
      <c r="C254" s="135" t="s">
        <v>7</v>
      </c>
      <c r="D254" s="135" t="s">
        <v>138</v>
      </c>
      <c r="E254" s="136" t="s">
        <v>521</v>
      </c>
      <c r="F254" s="137" t="s">
        <v>522</v>
      </c>
      <c r="G254" s="138" t="s">
        <v>277</v>
      </c>
      <c r="H254" s="139">
        <v>99.84</v>
      </c>
      <c r="I254" s="140"/>
      <c r="J254" s="140">
        <f>ROUND(I254*H254,2)</f>
        <v>0</v>
      </c>
      <c r="K254" s="141"/>
      <c r="L254" s="28"/>
      <c r="M254" s="142" t="s">
        <v>1</v>
      </c>
      <c r="N254" s="111" t="s">
        <v>39</v>
      </c>
      <c r="O254" s="143">
        <v>0.32800000000000001</v>
      </c>
      <c r="P254" s="143">
        <f>O254*H254</f>
        <v>32.747520000000002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142</v>
      </c>
      <c r="AT254" s="145" t="s">
        <v>138</v>
      </c>
      <c r="AU254" s="145" t="s">
        <v>84</v>
      </c>
      <c r="AY254" s="16" t="s">
        <v>136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6" t="s">
        <v>82</v>
      </c>
      <c r="BK254" s="146">
        <f>ROUND(I254*H254,2)</f>
        <v>0</v>
      </c>
      <c r="BL254" s="16" t="s">
        <v>142</v>
      </c>
      <c r="BM254" s="145" t="s">
        <v>1582</v>
      </c>
    </row>
    <row r="255" spans="2:65" s="12" customFormat="1">
      <c r="B255" s="147"/>
      <c r="D255" s="148" t="s">
        <v>144</v>
      </c>
      <c r="E255" s="149" t="s">
        <v>1</v>
      </c>
      <c r="F255" s="150" t="s">
        <v>89</v>
      </c>
      <c r="H255" s="149" t="s">
        <v>1</v>
      </c>
      <c r="L255" s="147"/>
      <c r="M255" s="151"/>
      <c r="T255" s="152"/>
      <c r="AT255" s="149" t="s">
        <v>144</v>
      </c>
      <c r="AU255" s="149" t="s">
        <v>84</v>
      </c>
      <c r="AV255" s="12" t="s">
        <v>82</v>
      </c>
      <c r="AW255" s="12" t="s">
        <v>32</v>
      </c>
      <c r="AX255" s="12" t="s">
        <v>74</v>
      </c>
      <c r="AY255" s="149" t="s">
        <v>136</v>
      </c>
    </row>
    <row r="256" spans="2:65" s="13" customFormat="1">
      <c r="B256" s="153"/>
      <c r="D256" s="148" t="s">
        <v>144</v>
      </c>
      <c r="E256" s="154" t="s">
        <v>1</v>
      </c>
      <c r="F256" s="155" t="s">
        <v>1583</v>
      </c>
      <c r="H256" s="156">
        <v>61.44</v>
      </c>
      <c r="L256" s="153"/>
      <c r="M256" s="157"/>
      <c r="T256" s="158"/>
      <c r="AT256" s="154" t="s">
        <v>144</v>
      </c>
      <c r="AU256" s="154" t="s">
        <v>84</v>
      </c>
      <c r="AV256" s="13" t="s">
        <v>84</v>
      </c>
      <c r="AW256" s="13" t="s">
        <v>32</v>
      </c>
      <c r="AX256" s="13" t="s">
        <v>74</v>
      </c>
      <c r="AY256" s="154" t="s">
        <v>136</v>
      </c>
    </row>
    <row r="257" spans="2:65" s="13" customFormat="1">
      <c r="B257" s="153"/>
      <c r="D257" s="148" t="s">
        <v>144</v>
      </c>
      <c r="E257" s="154" t="s">
        <v>1</v>
      </c>
      <c r="F257" s="155" t="s">
        <v>1584</v>
      </c>
      <c r="H257" s="156">
        <v>38.4</v>
      </c>
      <c r="L257" s="153"/>
      <c r="M257" s="157"/>
      <c r="T257" s="158"/>
      <c r="AT257" s="154" t="s">
        <v>144</v>
      </c>
      <c r="AU257" s="154" t="s">
        <v>84</v>
      </c>
      <c r="AV257" s="13" t="s">
        <v>84</v>
      </c>
      <c r="AW257" s="13" t="s">
        <v>32</v>
      </c>
      <c r="AX257" s="13" t="s">
        <v>74</v>
      </c>
      <c r="AY257" s="154" t="s">
        <v>136</v>
      </c>
    </row>
    <row r="258" spans="2:65" s="14" customFormat="1">
      <c r="B258" s="159"/>
      <c r="D258" s="148" t="s">
        <v>144</v>
      </c>
      <c r="E258" s="160" t="s">
        <v>1</v>
      </c>
      <c r="F258" s="161" t="s">
        <v>146</v>
      </c>
      <c r="H258" s="162">
        <v>99.84</v>
      </c>
      <c r="L258" s="159"/>
      <c r="M258" s="163"/>
      <c r="T258" s="164"/>
      <c r="AT258" s="160" t="s">
        <v>144</v>
      </c>
      <c r="AU258" s="160" t="s">
        <v>84</v>
      </c>
      <c r="AV258" s="14" t="s">
        <v>142</v>
      </c>
      <c r="AW258" s="14" t="s">
        <v>32</v>
      </c>
      <c r="AX258" s="14" t="s">
        <v>82</v>
      </c>
      <c r="AY258" s="160" t="s">
        <v>136</v>
      </c>
    </row>
    <row r="259" spans="2:65" s="1" customFormat="1" ht="14.4" customHeight="1">
      <c r="B259" s="134"/>
      <c r="C259" s="165" t="s">
        <v>260</v>
      </c>
      <c r="D259" s="165" t="s">
        <v>353</v>
      </c>
      <c r="E259" s="166" t="s">
        <v>1585</v>
      </c>
      <c r="F259" s="167" t="s">
        <v>1586</v>
      </c>
      <c r="G259" s="168" t="s">
        <v>356</v>
      </c>
      <c r="H259" s="169">
        <v>198.13200000000001</v>
      </c>
      <c r="I259" s="170"/>
      <c r="J259" s="170">
        <f>ROUND(I259*H259,2)</f>
        <v>0</v>
      </c>
      <c r="K259" s="171"/>
      <c r="L259" s="172"/>
      <c r="M259" s="173" t="s">
        <v>1</v>
      </c>
      <c r="N259" s="174" t="s">
        <v>39</v>
      </c>
      <c r="O259" s="143">
        <v>0</v>
      </c>
      <c r="P259" s="143">
        <f>O259*H259</f>
        <v>0</v>
      </c>
      <c r="Q259" s="143">
        <v>1</v>
      </c>
      <c r="R259" s="143">
        <f>Q259*H259</f>
        <v>198.13200000000001</v>
      </c>
      <c r="S259" s="143">
        <v>0</v>
      </c>
      <c r="T259" s="144">
        <f>S259*H259</f>
        <v>0</v>
      </c>
      <c r="AR259" s="145" t="s">
        <v>170</v>
      </c>
      <c r="AT259" s="145" t="s">
        <v>353</v>
      </c>
      <c r="AU259" s="145" t="s">
        <v>84</v>
      </c>
      <c r="AY259" s="16" t="s">
        <v>136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6" t="s">
        <v>82</v>
      </c>
      <c r="BK259" s="146">
        <f>ROUND(I259*H259,2)</f>
        <v>0</v>
      </c>
      <c r="BL259" s="16" t="s">
        <v>142</v>
      </c>
      <c r="BM259" s="145" t="s">
        <v>1587</v>
      </c>
    </row>
    <row r="260" spans="2:65" s="12" customFormat="1">
      <c r="B260" s="147"/>
      <c r="D260" s="148" t="s">
        <v>144</v>
      </c>
      <c r="E260" s="149" t="s">
        <v>1</v>
      </c>
      <c r="F260" s="150" t="s">
        <v>89</v>
      </c>
      <c r="H260" s="149" t="s">
        <v>1</v>
      </c>
      <c r="L260" s="147"/>
      <c r="M260" s="151"/>
      <c r="T260" s="152"/>
      <c r="AT260" s="149" t="s">
        <v>144</v>
      </c>
      <c r="AU260" s="149" t="s">
        <v>84</v>
      </c>
      <c r="AV260" s="12" t="s">
        <v>82</v>
      </c>
      <c r="AW260" s="12" t="s">
        <v>32</v>
      </c>
      <c r="AX260" s="12" t="s">
        <v>74</v>
      </c>
      <c r="AY260" s="149" t="s">
        <v>136</v>
      </c>
    </row>
    <row r="261" spans="2:65" s="13" customFormat="1">
      <c r="B261" s="153"/>
      <c r="D261" s="148" t="s">
        <v>144</v>
      </c>
      <c r="E261" s="154" t="s">
        <v>1</v>
      </c>
      <c r="F261" s="155" t="s">
        <v>1588</v>
      </c>
      <c r="H261" s="156">
        <v>64.512</v>
      </c>
      <c r="L261" s="153"/>
      <c r="M261" s="157"/>
      <c r="T261" s="158"/>
      <c r="AT261" s="154" t="s">
        <v>144</v>
      </c>
      <c r="AU261" s="154" t="s">
        <v>84</v>
      </c>
      <c r="AV261" s="13" t="s">
        <v>84</v>
      </c>
      <c r="AW261" s="13" t="s">
        <v>32</v>
      </c>
      <c r="AX261" s="13" t="s">
        <v>74</v>
      </c>
      <c r="AY261" s="154" t="s">
        <v>136</v>
      </c>
    </row>
    <row r="262" spans="2:65" s="13" customFormat="1">
      <c r="B262" s="153"/>
      <c r="D262" s="148" t="s">
        <v>144</v>
      </c>
      <c r="E262" s="154" t="s">
        <v>1</v>
      </c>
      <c r="F262" s="155" t="s">
        <v>1589</v>
      </c>
      <c r="H262" s="156">
        <v>40.32</v>
      </c>
      <c r="L262" s="153"/>
      <c r="M262" s="157"/>
      <c r="T262" s="158"/>
      <c r="AT262" s="154" t="s">
        <v>144</v>
      </c>
      <c r="AU262" s="154" t="s">
        <v>84</v>
      </c>
      <c r="AV262" s="13" t="s">
        <v>84</v>
      </c>
      <c r="AW262" s="13" t="s">
        <v>32</v>
      </c>
      <c r="AX262" s="13" t="s">
        <v>74</v>
      </c>
      <c r="AY262" s="154" t="s">
        <v>136</v>
      </c>
    </row>
    <row r="263" spans="2:65" s="14" customFormat="1">
      <c r="B263" s="159"/>
      <c r="D263" s="148" t="s">
        <v>144</v>
      </c>
      <c r="E263" s="160" t="s">
        <v>1</v>
      </c>
      <c r="F263" s="161" t="s">
        <v>146</v>
      </c>
      <c r="H263" s="162">
        <v>104.83199999999999</v>
      </c>
      <c r="L263" s="159"/>
      <c r="M263" s="163"/>
      <c r="T263" s="164"/>
      <c r="AT263" s="160" t="s">
        <v>144</v>
      </c>
      <c r="AU263" s="160" t="s">
        <v>84</v>
      </c>
      <c r="AV263" s="14" t="s">
        <v>142</v>
      </c>
      <c r="AW263" s="14" t="s">
        <v>32</v>
      </c>
      <c r="AX263" s="14" t="s">
        <v>74</v>
      </c>
      <c r="AY263" s="160" t="s">
        <v>136</v>
      </c>
    </row>
    <row r="264" spans="2:65" s="13" customFormat="1">
      <c r="B264" s="153"/>
      <c r="D264" s="148" t="s">
        <v>144</v>
      </c>
      <c r="E264" s="154" t="s">
        <v>1</v>
      </c>
      <c r="F264" s="155" t="s">
        <v>1590</v>
      </c>
      <c r="H264" s="156">
        <v>198.13247999999999</v>
      </c>
      <c r="L264" s="153"/>
      <c r="M264" s="157"/>
      <c r="T264" s="158"/>
      <c r="AT264" s="154" t="s">
        <v>144</v>
      </c>
      <c r="AU264" s="154" t="s">
        <v>84</v>
      </c>
      <c r="AV264" s="13" t="s">
        <v>84</v>
      </c>
      <c r="AW264" s="13" t="s">
        <v>32</v>
      </c>
      <c r="AX264" s="13" t="s">
        <v>82</v>
      </c>
      <c r="AY264" s="154" t="s">
        <v>136</v>
      </c>
    </row>
    <row r="265" spans="2:65" s="1" customFormat="1" ht="19.75" customHeight="1">
      <c r="B265" s="134"/>
      <c r="C265" s="135" t="s">
        <v>266</v>
      </c>
      <c r="D265" s="135" t="s">
        <v>138</v>
      </c>
      <c r="E265" s="136" t="s">
        <v>559</v>
      </c>
      <c r="F265" s="137" t="s">
        <v>560</v>
      </c>
      <c r="G265" s="138" t="s">
        <v>185</v>
      </c>
      <c r="H265" s="139">
        <v>81</v>
      </c>
      <c r="I265" s="140"/>
      <c r="J265" s="140">
        <f>ROUND(I265*H265,2)</f>
        <v>0</v>
      </c>
      <c r="K265" s="141"/>
      <c r="L265" s="28"/>
      <c r="M265" s="142" t="s">
        <v>1</v>
      </c>
      <c r="N265" s="111" t="s">
        <v>39</v>
      </c>
      <c r="O265" s="143">
        <v>0.126</v>
      </c>
      <c r="P265" s="143">
        <f>O265*H265</f>
        <v>10.206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142</v>
      </c>
      <c r="AT265" s="145" t="s">
        <v>138</v>
      </c>
      <c r="AU265" s="145" t="s">
        <v>84</v>
      </c>
      <c r="AY265" s="16" t="s">
        <v>136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6" t="s">
        <v>82</v>
      </c>
      <c r="BK265" s="146">
        <f>ROUND(I265*H265,2)</f>
        <v>0</v>
      </c>
      <c r="BL265" s="16" t="s">
        <v>142</v>
      </c>
      <c r="BM265" s="145" t="s">
        <v>1591</v>
      </c>
    </row>
    <row r="266" spans="2:65" s="12" customFormat="1">
      <c r="B266" s="147"/>
      <c r="D266" s="148" t="s">
        <v>144</v>
      </c>
      <c r="E266" s="149" t="s">
        <v>1</v>
      </c>
      <c r="F266" s="150" t="s">
        <v>89</v>
      </c>
      <c r="H266" s="149" t="s">
        <v>1</v>
      </c>
      <c r="L266" s="147"/>
      <c r="M266" s="151"/>
      <c r="T266" s="152"/>
      <c r="AT266" s="149" t="s">
        <v>144</v>
      </c>
      <c r="AU266" s="149" t="s">
        <v>84</v>
      </c>
      <c r="AV266" s="12" t="s">
        <v>82</v>
      </c>
      <c r="AW266" s="12" t="s">
        <v>32</v>
      </c>
      <c r="AX266" s="12" t="s">
        <v>74</v>
      </c>
      <c r="AY266" s="149" t="s">
        <v>136</v>
      </c>
    </row>
    <row r="267" spans="2:65" s="13" customFormat="1">
      <c r="B267" s="153"/>
      <c r="D267" s="148" t="s">
        <v>144</v>
      </c>
      <c r="E267" s="154" t="s">
        <v>1</v>
      </c>
      <c r="F267" s="155" t="s">
        <v>1592</v>
      </c>
      <c r="H267" s="156">
        <v>52</v>
      </c>
      <c r="L267" s="153"/>
      <c r="M267" s="157"/>
      <c r="T267" s="158"/>
      <c r="AT267" s="154" t="s">
        <v>144</v>
      </c>
      <c r="AU267" s="154" t="s">
        <v>84</v>
      </c>
      <c r="AV267" s="13" t="s">
        <v>84</v>
      </c>
      <c r="AW267" s="13" t="s">
        <v>32</v>
      </c>
      <c r="AX267" s="13" t="s">
        <v>74</v>
      </c>
      <c r="AY267" s="154" t="s">
        <v>136</v>
      </c>
    </row>
    <row r="268" spans="2:65" s="12" customFormat="1">
      <c r="B268" s="147"/>
      <c r="D268" s="148" t="s">
        <v>144</v>
      </c>
      <c r="E268" s="149" t="s">
        <v>1</v>
      </c>
      <c r="F268" s="150" t="s">
        <v>1513</v>
      </c>
      <c r="H268" s="149" t="s">
        <v>1</v>
      </c>
      <c r="L268" s="147"/>
      <c r="M268" s="151"/>
      <c r="T268" s="152"/>
      <c r="AT268" s="149" t="s">
        <v>144</v>
      </c>
      <c r="AU268" s="149" t="s">
        <v>84</v>
      </c>
      <c r="AV268" s="12" t="s">
        <v>82</v>
      </c>
      <c r="AW268" s="12" t="s">
        <v>32</v>
      </c>
      <c r="AX268" s="12" t="s">
        <v>74</v>
      </c>
      <c r="AY268" s="149" t="s">
        <v>136</v>
      </c>
    </row>
    <row r="269" spans="2:65" s="13" customFormat="1">
      <c r="B269" s="153"/>
      <c r="D269" s="148" t="s">
        <v>144</v>
      </c>
      <c r="E269" s="154" t="s">
        <v>1</v>
      </c>
      <c r="F269" s="155" t="s">
        <v>322</v>
      </c>
      <c r="H269" s="156">
        <v>29</v>
      </c>
      <c r="L269" s="153"/>
      <c r="M269" s="157"/>
      <c r="T269" s="158"/>
      <c r="AT269" s="154" t="s">
        <v>144</v>
      </c>
      <c r="AU269" s="154" t="s">
        <v>84</v>
      </c>
      <c r="AV269" s="13" t="s">
        <v>84</v>
      </c>
      <c r="AW269" s="13" t="s">
        <v>32</v>
      </c>
      <c r="AX269" s="13" t="s">
        <v>74</v>
      </c>
      <c r="AY269" s="154" t="s">
        <v>136</v>
      </c>
    </row>
    <row r="270" spans="2:65" s="14" customFormat="1">
      <c r="B270" s="159"/>
      <c r="D270" s="148" t="s">
        <v>144</v>
      </c>
      <c r="E270" s="160" t="s">
        <v>1</v>
      </c>
      <c r="F270" s="161" t="s">
        <v>146</v>
      </c>
      <c r="H270" s="162">
        <v>81</v>
      </c>
      <c r="L270" s="159"/>
      <c r="M270" s="163"/>
      <c r="T270" s="164"/>
      <c r="AT270" s="160" t="s">
        <v>144</v>
      </c>
      <c r="AU270" s="160" t="s">
        <v>84</v>
      </c>
      <c r="AV270" s="14" t="s">
        <v>142</v>
      </c>
      <c r="AW270" s="14" t="s">
        <v>32</v>
      </c>
      <c r="AX270" s="14" t="s">
        <v>82</v>
      </c>
      <c r="AY270" s="160" t="s">
        <v>136</v>
      </c>
    </row>
    <row r="271" spans="2:65" s="1" customFormat="1" ht="14.4" customHeight="1">
      <c r="B271" s="134"/>
      <c r="C271" s="135" t="s">
        <v>274</v>
      </c>
      <c r="D271" s="135" t="s">
        <v>138</v>
      </c>
      <c r="E271" s="136" t="s">
        <v>563</v>
      </c>
      <c r="F271" s="137" t="s">
        <v>564</v>
      </c>
      <c r="G271" s="138" t="s">
        <v>185</v>
      </c>
      <c r="H271" s="139">
        <v>81</v>
      </c>
      <c r="I271" s="140"/>
      <c r="J271" s="140">
        <f>ROUND(I271*H271,2)</f>
        <v>0</v>
      </c>
      <c r="K271" s="141"/>
      <c r="L271" s="28"/>
      <c r="M271" s="142" t="s">
        <v>1</v>
      </c>
      <c r="N271" s="111" t="s">
        <v>39</v>
      </c>
      <c r="O271" s="143">
        <v>0.114</v>
      </c>
      <c r="P271" s="143">
        <f>O271*H271</f>
        <v>9.234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142</v>
      </c>
      <c r="AT271" s="145" t="s">
        <v>138</v>
      </c>
      <c r="AU271" s="145" t="s">
        <v>84</v>
      </c>
      <c r="AY271" s="16" t="s">
        <v>136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6" t="s">
        <v>82</v>
      </c>
      <c r="BK271" s="146">
        <f>ROUND(I271*H271,2)</f>
        <v>0</v>
      </c>
      <c r="BL271" s="16" t="s">
        <v>142</v>
      </c>
      <c r="BM271" s="145" t="s">
        <v>1593</v>
      </c>
    </row>
    <row r="272" spans="2:65" s="12" customFormat="1">
      <c r="B272" s="147"/>
      <c r="D272" s="148" t="s">
        <v>144</v>
      </c>
      <c r="E272" s="149" t="s">
        <v>1</v>
      </c>
      <c r="F272" s="150" t="s">
        <v>89</v>
      </c>
      <c r="H272" s="149" t="s">
        <v>1</v>
      </c>
      <c r="L272" s="147"/>
      <c r="M272" s="151"/>
      <c r="T272" s="152"/>
      <c r="AT272" s="149" t="s">
        <v>144</v>
      </c>
      <c r="AU272" s="149" t="s">
        <v>84</v>
      </c>
      <c r="AV272" s="12" t="s">
        <v>82</v>
      </c>
      <c r="AW272" s="12" t="s">
        <v>32</v>
      </c>
      <c r="AX272" s="12" t="s">
        <v>74</v>
      </c>
      <c r="AY272" s="149" t="s">
        <v>136</v>
      </c>
    </row>
    <row r="273" spans="2:65" s="13" customFormat="1">
      <c r="B273" s="153"/>
      <c r="D273" s="148" t="s">
        <v>144</v>
      </c>
      <c r="E273" s="154" t="s">
        <v>1</v>
      </c>
      <c r="F273" s="155" t="s">
        <v>1592</v>
      </c>
      <c r="H273" s="156">
        <v>52</v>
      </c>
      <c r="L273" s="153"/>
      <c r="M273" s="157"/>
      <c r="T273" s="158"/>
      <c r="AT273" s="154" t="s">
        <v>144</v>
      </c>
      <c r="AU273" s="154" t="s">
        <v>84</v>
      </c>
      <c r="AV273" s="13" t="s">
        <v>84</v>
      </c>
      <c r="AW273" s="13" t="s">
        <v>32</v>
      </c>
      <c r="AX273" s="13" t="s">
        <v>74</v>
      </c>
      <c r="AY273" s="154" t="s">
        <v>136</v>
      </c>
    </row>
    <row r="274" spans="2:65" s="12" customFormat="1">
      <c r="B274" s="147"/>
      <c r="D274" s="148" t="s">
        <v>144</v>
      </c>
      <c r="E274" s="149" t="s">
        <v>1</v>
      </c>
      <c r="F274" s="150" t="s">
        <v>1513</v>
      </c>
      <c r="H274" s="149" t="s">
        <v>1</v>
      </c>
      <c r="L274" s="147"/>
      <c r="M274" s="151"/>
      <c r="T274" s="152"/>
      <c r="AT274" s="149" t="s">
        <v>144</v>
      </c>
      <c r="AU274" s="149" t="s">
        <v>84</v>
      </c>
      <c r="AV274" s="12" t="s">
        <v>82</v>
      </c>
      <c r="AW274" s="12" t="s">
        <v>32</v>
      </c>
      <c r="AX274" s="12" t="s">
        <v>74</v>
      </c>
      <c r="AY274" s="149" t="s">
        <v>136</v>
      </c>
    </row>
    <row r="275" spans="2:65" s="13" customFormat="1">
      <c r="B275" s="153"/>
      <c r="D275" s="148" t="s">
        <v>144</v>
      </c>
      <c r="E275" s="154" t="s">
        <v>1</v>
      </c>
      <c r="F275" s="155" t="s">
        <v>322</v>
      </c>
      <c r="H275" s="156">
        <v>29</v>
      </c>
      <c r="L275" s="153"/>
      <c r="M275" s="157"/>
      <c r="T275" s="158"/>
      <c r="AT275" s="154" t="s">
        <v>144</v>
      </c>
      <c r="AU275" s="154" t="s">
        <v>84</v>
      </c>
      <c r="AV275" s="13" t="s">
        <v>84</v>
      </c>
      <c r="AW275" s="13" t="s">
        <v>32</v>
      </c>
      <c r="AX275" s="13" t="s">
        <v>74</v>
      </c>
      <c r="AY275" s="154" t="s">
        <v>136</v>
      </c>
    </row>
    <row r="276" spans="2:65" s="14" customFormat="1">
      <c r="B276" s="159"/>
      <c r="D276" s="148" t="s">
        <v>144</v>
      </c>
      <c r="E276" s="160" t="s">
        <v>1</v>
      </c>
      <c r="F276" s="161" t="s">
        <v>146</v>
      </c>
      <c r="H276" s="162">
        <v>81</v>
      </c>
      <c r="L276" s="159"/>
      <c r="M276" s="163"/>
      <c r="T276" s="164"/>
      <c r="AT276" s="160" t="s">
        <v>144</v>
      </c>
      <c r="AU276" s="160" t="s">
        <v>84</v>
      </c>
      <c r="AV276" s="14" t="s">
        <v>142</v>
      </c>
      <c r="AW276" s="14" t="s">
        <v>32</v>
      </c>
      <c r="AX276" s="14" t="s">
        <v>82</v>
      </c>
      <c r="AY276" s="160" t="s">
        <v>136</v>
      </c>
    </row>
    <row r="277" spans="2:65" s="1" customFormat="1" ht="14.4" customHeight="1">
      <c r="B277" s="134"/>
      <c r="C277" s="135" t="s">
        <v>281</v>
      </c>
      <c r="D277" s="135" t="s">
        <v>138</v>
      </c>
      <c r="E277" s="136" t="s">
        <v>567</v>
      </c>
      <c r="F277" s="137" t="s">
        <v>568</v>
      </c>
      <c r="G277" s="138" t="s">
        <v>185</v>
      </c>
      <c r="H277" s="139">
        <v>81</v>
      </c>
      <c r="I277" s="140"/>
      <c r="J277" s="140">
        <f>ROUND(I277*H277,2)</f>
        <v>0</v>
      </c>
      <c r="K277" s="141"/>
      <c r="L277" s="28"/>
      <c r="M277" s="142" t="s">
        <v>1</v>
      </c>
      <c r="N277" s="111" t="s">
        <v>39</v>
      </c>
      <c r="O277" s="143">
        <v>5.8000000000000003E-2</v>
      </c>
      <c r="P277" s="143">
        <f>O277*H277</f>
        <v>4.6980000000000004</v>
      </c>
      <c r="Q277" s="143">
        <v>0</v>
      </c>
      <c r="R277" s="143">
        <f>Q277*H277</f>
        <v>0</v>
      </c>
      <c r="S277" s="143">
        <v>0</v>
      </c>
      <c r="T277" s="144">
        <f>S277*H277</f>
        <v>0</v>
      </c>
      <c r="AR277" s="145" t="s">
        <v>142</v>
      </c>
      <c r="AT277" s="145" t="s">
        <v>138</v>
      </c>
      <c r="AU277" s="145" t="s">
        <v>84</v>
      </c>
      <c r="AY277" s="16" t="s">
        <v>136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6" t="s">
        <v>82</v>
      </c>
      <c r="BK277" s="146">
        <f>ROUND(I277*H277,2)</f>
        <v>0</v>
      </c>
      <c r="BL277" s="16" t="s">
        <v>142</v>
      </c>
      <c r="BM277" s="145" t="s">
        <v>1594</v>
      </c>
    </row>
    <row r="278" spans="2:65" s="12" customFormat="1">
      <c r="B278" s="147"/>
      <c r="D278" s="148" t="s">
        <v>144</v>
      </c>
      <c r="E278" s="149" t="s">
        <v>1</v>
      </c>
      <c r="F278" s="150" t="s">
        <v>89</v>
      </c>
      <c r="H278" s="149" t="s">
        <v>1</v>
      </c>
      <c r="L278" s="147"/>
      <c r="M278" s="151"/>
      <c r="T278" s="152"/>
      <c r="AT278" s="149" t="s">
        <v>144</v>
      </c>
      <c r="AU278" s="149" t="s">
        <v>84</v>
      </c>
      <c r="AV278" s="12" t="s">
        <v>82</v>
      </c>
      <c r="AW278" s="12" t="s">
        <v>32</v>
      </c>
      <c r="AX278" s="12" t="s">
        <v>74</v>
      </c>
      <c r="AY278" s="149" t="s">
        <v>136</v>
      </c>
    </row>
    <row r="279" spans="2:65" s="13" customFormat="1">
      <c r="B279" s="153"/>
      <c r="D279" s="148" t="s">
        <v>144</v>
      </c>
      <c r="E279" s="154" t="s">
        <v>1</v>
      </c>
      <c r="F279" s="155" t="s">
        <v>1592</v>
      </c>
      <c r="H279" s="156">
        <v>52</v>
      </c>
      <c r="L279" s="153"/>
      <c r="M279" s="157"/>
      <c r="T279" s="158"/>
      <c r="AT279" s="154" t="s">
        <v>144</v>
      </c>
      <c r="AU279" s="154" t="s">
        <v>84</v>
      </c>
      <c r="AV279" s="13" t="s">
        <v>84</v>
      </c>
      <c r="AW279" s="13" t="s">
        <v>32</v>
      </c>
      <c r="AX279" s="13" t="s">
        <v>74</v>
      </c>
      <c r="AY279" s="154" t="s">
        <v>136</v>
      </c>
    </row>
    <row r="280" spans="2:65" s="12" customFormat="1">
      <c r="B280" s="147"/>
      <c r="D280" s="148" t="s">
        <v>144</v>
      </c>
      <c r="E280" s="149" t="s">
        <v>1</v>
      </c>
      <c r="F280" s="150" t="s">
        <v>1513</v>
      </c>
      <c r="H280" s="149" t="s">
        <v>1</v>
      </c>
      <c r="L280" s="147"/>
      <c r="M280" s="151"/>
      <c r="T280" s="152"/>
      <c r="AT280" s="149" t="s">
        <v>144</v>
      </c>
      <c r="AU280" s="149" t="s">
        <v>84</v>
      </c>
      <c r="AV280" s="12" t="s">
        <v>82</v>
      </c>
      <c r="AW280" s="12" t="s">
        <v>32</v>
      </c>
      <c r="AX280" s="12" t="s">
        <v>74</v>
      </c>
      <c r="AY280" s="149" t="s">
        <v>136</v>
      </c>
    </row>
    <row r="281" spans="2:65" s="13" customFormat="1">
      <c r="B281" s="153"/>
      <c r="D281" s="148" t="s">
        <v>144</v>
      </c>
      <c r="E281" s="154" t="s">
        <v>1</v>
      </c>
      <c r="F281" s="155" t="s">
        <v>322</v>
      </c>
      <c r="H281" s="156">
        <v>29</v>
      </c>
      <c r="L281" s="153"/>
      <c r="M281" s="157"/>
      <c r="T281" s="158"/>
      <c r="AT281" s="154" t="s">
        <v>144</v>
      </c>
      <c r="AU281" s="154" t="s">
        <v>84</v>
      </c>
      <c r="AV281" s="13" t="s">
        <v>84</v>
      </c>
      <c r="AW281" s="13" t="s">
        <v>32</v>
      </c>
      <c r="AX281" s="13" t="s">
        <v>74</v>
      </c>
      <c r="AY281" s="154" t="s">
        <v>136</v>
      </c>
    </row>
    <row r="282" spans="2:65" s="14" customFormat="1">
      <c r="B282" s="159"/>
      <c r="D282" s="148" t="s">
        <v>144</v>
      </c>
      <c r="E282" s="160" t="s">
        <v>1</v>
      </c>
      <c r="F282" s="161" t="s">
        <v>146</v>
      </c>
      <c r="H282" s="162">
        <v>81</v>
      </c>
      <c r="L282" s="159"/>
      <c r="M282" s="163"/>
      <c r="T282" s="164"/>
      <c r="AT282" s="160" t="s">
        <v>144</v>
      </c>
      <c r="AU282" s="160" t="s">
        <v>84</v>
      </c>
      <c r="AV282" s="14" t="s">
        <v>142</v>
      </c>
      <c r="AW282" s="14" t="s">
        <v>32</v>
      </c>
      <c r="AX282" s="14" t="s">
        <v>82</v>
      </c>
      <c r="AY282" s="160" t="s">
        <v>136</v>
      </c>
    </row>
    <row r="283" spans="2:65" s="1" customFormat="1" ht="14.4" customHeight="1">
      <c r="B283" s="134"/>
      <c r="C283" s="165" t="s">
        <v>287</v>
      </c>
      <c r="D283" s="165" t="s">
        <v>353</v>
      </c>
      <c r="E283" s="166" t="s">
        <v>571</v>
      </c>
      <c r="F283" s="167" t="s">
        <v>572</v>
      </c>
      <c r="G283" s="168" t="s">
        <v>573</v>
      </c>
      <c r="H283" s="169">
        <v>1.62</v>
      </c>
      <c r="I283" s="170"/>
      <c r="J283" s="170">
        <f>ROUND(I283*H283,2)</f>
        <v>0</v>
      </c>
      <c r="K283" s="171"/>
      <c r="L283" s="172"/>
      <c r="M283" s="173" t="s">
        <v>1</v>
      </c>
      <c r="N283" s="174" t="s">
        <v>39</v>
      </c>
      <c r="O283" s="143">
        <v>0</v>
      </c>
      <c r="P283" s="143">
        <f>O283*H283</f>
        <v>0</v>
      </c>
      <c r="Q283" s="143">
        <v>1E-3</v>
      </c>
      <c r="R283" s="143">
        <f>Q283*H283</f>
        <v>1.6200000000000001E-3</v>
      </c>
      <c r="S283" s="143">
        <v>0</v>
      </c>
      <c r="T283" s="144">
        <f>S283*H283</f>
        <v>0</v>
      </c>
      <c r="AR283" s="145" t="s">
        <v>170</v>
      </c>
      <c r="AT283" s="145" t="s">
        <v>353</v>
      </c>
      <c r="AU283" s="145" t="s">
        <v>84</v>
      </c>
      <c r="AY283" s="16" t="s">
        <v>136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6" t="s">
        <v>82</v>
      </c>
      <c r="BK283" s="146">
        <f>ROUND(I283*H283,2)</f>
        <v>0</v>
      </c>
      <c r="BL283" s="16" t="s">
        <v>142</v>
      </c>
      <c r="BM283" s="145" t="s">
        <v>1595</v>
      </c>
    </row>
    <row r="284" spans="2:65" s="12" customFormat="1">
      <c r="B284" s="147"/>
      <c r="D284" s="148" t="s">
        <v>144</v>
      </c>
      <c r="E284" s="149" t="s">
        <v>1</v>
      </c>
      <c r="F284" s="150" t="s">
        <v>89</v>
      </c>
      <c r="H284" s="149" t="s">
        <v>1</v>
      </c>
      <c r="L284" s="147"/>
      <c r="M284" s="151"/>
      <c r="T284" s="152"/>
      <c r="AT284" s="149" t="s">
        <v>144</v>
      </c>
      <c r="AU284" s="149" t="s">
        <v>84</v>
      </c>
      <c r="AV284" s="12" t="s">
        <v>82</v>
      </c>
      <c r="AW284" s="12" t="s">
        <v>32</v>
      </c>
      <c r="AX284" s="12" t="s">
        <v>74</v>
      </c>
      <c r="AY284" s="149" t="s">
        <v>136</v>
      </c>
    </row>
    <row r="285" spans="2:65" s="13" customFormat="1">
      <c r="B285" s="153"/>
      <c r="D285" s="148" t="s">
        <v>144</v>
      </c>
      <c r="E285" s="154" t="s">
        <v>1</v>
      </c>
      <c r="F285" s="155" t="s">
        <v>1592</v>
      </c>
      <c r="H285" s="156">
        <v>52</v>
      </c>
      <c r="L285" s="153"/>
      <c r="M285" s="157"/>
      <c r="T285" s="158"/>
      <c r="AT285" s="154" t="s">
        <v>144</v>
      </c>
      <c r="AU285" s="154" t="s">
        <v>84</v>
      </c>
      <c r="AV285" s="13" t="s">
        <v>84</v>
      </c>
      <c r="AW285" s="13" t="s">
        <v>32</v>
      </c>
      <c r="AX285" s="13" t="s">
        <v>74</v>
      </c>
      <c r="AY285" s="154" t="s">
        <v>136</v>
      </c>
    </row>
    <row r="286" spans="2:65" s="12" customFormat="1">
      <c r="B286" s="147"/>
      <c r="D286" s="148" t="s">
        <v>144</v>
      </c>
      <c r="E286" s="149" t="s">
        <v>1</v>
      </c>
      <c r="F286" s="150" t="s">
        <v>1513</v>
      </c>
      <c r="H286" s="149" t="s">
        <v>1</v>
      </c>
      <c r="L286" s="147"/>
      <c r="M286" s="151"/>
      <c r="T286" s="152"/>
      <c r="AT286" s="149" t="s">
        <v>144</v>
      </c>
      <c r="AU286" s="149" t="s">
        <v>84</v>
      </c>
      <c r="AV286" s="12" t="s">
        <v>82</v>
      </c>
      <c r="AW286" s="12" t="s">
        <v>32</v>
      </c>
      <c r="AX286" s="12" t="s">
        <v>74</v>
      </c>
      <c r="AY286" s="149" t="s">
        <v>136</v>
      </c>
    </row>
    <row r="287" spans="2:65" s="13" customFormat="1">
      <c r="B287" s="153"/>
      <c r="D287" s="148" t="s">
        <v>144</v>
      </c>
      <c r="E287" s="154" t="s">
        <v>1</v>
      </c>
      <c r="F287" s="155" t="s">
        <v>322</v>
      </c>
      <c r="H287" s="156">
        <v>29</v>
      </c>
      <c r="L287" s="153"/>
      <c r="M287" s="157"/>
      <c r="T287" s="158"/>
      <c r="AT287" s="154" t="s">
        <v>144</v>
      </c>
      <c r="AU287" s="154" t="s">
        <v>84</v>
      </c>
      <c r="AV287" s="13" t="s">
        <v>84</v>
      </c>
      <c r="AW287" s="13" t="s">
        <v>32</v>
      </c>
      <c r="AX287" s="13" t="s">
        <v>74</v>
      </c>
      <c r="AY287" s="154" t="s">
        <v>136</v>
      </c>
    </row>
    <row r="288" spans="2:65" s="14" customFormat="1">
      <c r="B288" s="159"/>
      <c r="D288" s="148" t="s">
        <v>144</v>
      </c>
      <c r="E288" s="160" t="s">
        <v>1</v>
      </c>
      <c r="F288" s="161" t="s">
        <v>146</v>
      </c>
      <c r="H288" s="162">
        <v>81</v>
      </c>
      <c r="L288" s="159"/>
      <c r="M288" s="163"/>
      <c r="T288" s="164"/>
      <c r="AT288" s="160" t="s">
        <v>144</v>
      </c>
      <c r="AU288" s="160" t="s">
        <v>84</v>
      </c>
      <c r="AV288" s="14" t="s">
        <v>142</v>
      </c>
      <c r="AW288" s="14" t="s">
        <v>32</v>
      </c>
      <c r="AX288" s="14" t="s">
        <v>74</v>
      </c>
      <c r="AY288" s="160" t="s">
        <v>136</v>
      </c>
    </row>
    <row r="289" spans="2:65" s="13" customFormat="1">
      <c r="B289" s="153"/>
      <c r="D289" s="148" t="s">
        <v>144</v>
      </c>
      <c r="E289" s="154" t="s">
        <v>1</v>
      </c>
      <c r="F289" s="155" t="s">
        <v>1596</v>
      </c>
      <c r="H289" s="156">
        <v>1.62</v>
      </c>
      <c r="L289" s="153"/>
      <c r="M289" s="157"/>
      <c r="T289" s="158"/>
      <c r="AT289" s="154" t="s">
        <v>144</v>
      </c>
      <c r="AU289" s="154" t="s">
        <v>84</v>
      </c>
      <c r="AV289" s="13" t="s">
        <v>84</v>
      </c>
      <c r="AW289" s="13" t="s">
        <v>32</v>
      </c>
      <c r="AX289" s="13" t="s">
        <v>82</v>
      </c>
      <c r="AY289" s="154" t="s">
        <v>136</v>
      </c>
    </row>
    <row r="290" spans="2:65" s="1" customFormat="1" ht="14.4" customHeight="1">
      <c r="B290" s="134"/>
      <c r="C290" s="135" t="s">
        <v>302</v>
      </c>
      <c r="D290" s="135" t="s">
        <v>138</v>
      </c>
      <c r="E290" s="136" t="s">
        <v>577</v>
      </c>
      <c r="F290" s="137" t="s">
        <v>578</v>
      </c>
      <c r="G290" s="138" t="s">
        <v>185</v>
      </c>
      <c r="H290" s="139">
        <v>261.2</v>
      </c>
      <c r="I290" s="140"/>
      <c r="J290" s="140">
        <f>ROUND(I290*H290,2)</f>
        <v>0</v>
      </c>
      <c r="K290" s="141"/>
      <c r="L290" s="28"/>
      <c r="M290" s="142" t="s">
        <v>1</v>
      </c>
      <c r="N290" s="111" t="s">
        <v>39</v>
      </c>
      <c r="O290" s="143">
        <v>2.5000000000000001E-2</v>
      </c>
      <c r="P290" s="143">
        <f>O290*H290</f>
        <v>6.53</v>
      </c>
      <c r="Q290" s="143">
        <v>0</v>
      </c>
      <c r="R290" s="143">
        <f>Q290*H290</f>
        <v>0</v>
      </c>
      <c r="S290" s="143">
        <v>0</v>
      </c>
      <c r="T290" s="144">
        <f>S290*H290</f>
        <v>0</v>
      </c>
      <c r="AR290" s="145" t="s">
        <v>142</v>
      </c>
      <c r="AT290" s="145" t="s">
        <v>138</v>
      </c>
      <c r="AU290" s="145" t="s">
        <v>84</v>
      </c>
      <c r="AY290" s="16" t="s">
        <v>136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6" t="s">
        <v>82</v>
      </c>
      <c r="BK290" s="146">
        <f>ROUND(I290*H290,2)</f>
        <v>0</v>
      </c>
      <c r="BL290" s="16" t="s">
        <v>142</v>
      </c>
      <c r="BM290" s="145" t="s">
        <v>1597</v>
      </c>
    </row>
    <row r="291" spans="2:65" s="12" customFormat="1">
      <c r="B291" s="147"/>
      <c r="D291" s="148" t="s">
        <v>144</v>
      </c>
      <c r="E291" s="149" t="s">
        <v>1</v>
      </c>
      <c r="F291" s="150" t="s">
        <v>1513</v>
      </c>
      <c r="H291" s="149" t="s">
        <v>1</v>
      </c>
      <c r="L291" s="147"/>
      <c r="M291" s="151"/>
      <c r="T291" s="152"/>
      <c r="AT291" s="149" t="s">
        <v>144</v>
      </c>
      <c r="AU291" s="149" t="s">
        <v>84</v>
      </c>
      <c r="AV291" s="12" t="s">
        <v>82</v>
      </c>
      <c r="AW291" s="12" t="s">
        <v>32</v>
      </c>
      <c r="AX291" s="12" t="s">
        <v>74</v>
      </c>
      <c r="AY291" s="149" t="s">
        <v>136</v>
      </c>
    </row>
    <row r="292" spans="2:65" s="13" customFormat="1">
      <c r="B292" s="153"/>
      <c r="D292" s="148" t="s">
        <v>144</v>
      </c>
      <c r="E292" s="154" t="s">
        <v>1</v>
      </c>
      <c r="F292" s="155" t="s">
        <v>1598</v>
      </c>
      <c r="H292" s="156">
        <v>133.20000000000002</v>
      </c>
      <c r="L292" s="153"/>
      <c r="M292" s="157"/>
      <c r="T292" s="158"/>
      <c r="AT292" s="154" t="s">
        <v>144</v>
      </c>
      <c r="AU292" s="154" t="s">
        <v>84</v>
      </c>
      <c r="AV292" s="13" t="s">
        <v>84</v>
      </c>
      <c r="AW292" s="13" t="s">
        <v>32</v>
      </c>
      <c r="AX292" s="13" t="s">
        <v>74</v>
      </c>
      <c r="AY292" s="154" t="s">
        <v>136</v>
      </c>
    </row>
    <row r="293" spans="2:65" s="12" customFormat="1">
      <c r="B293" s="147"/>
      <c r="D293" s="148" t="s">
        <v>144</v>
      </c>
      <c r="E293" s="149" t="s">
        <v>1</v>
      </c>
      <c r="F293" s="150" t="s">
        <v>89</v>
      </c>
      <c r="H293" s="149" t="s">
        <v>1</v>
      </c>
      <c r="L293" s="147"/>
      <c r="M293" s="151"/>
      <c r="T293" s="152"/>
      <c r="AT293" s="149" t="s">
        <v>144</v>
      </c>
      <c r="AU293" s="149" t="s">
        <v>84</v>
      </c>
      <c r="AV293" s="12" t="s">
        <v>82</v>
      </c>
      <c r="AW293" s="12" t="s">
        <v>32</v>
      </c>
      <c r="AX293" s="12" t="s">
        <v>74</v>
      </c>
      <c r="AY293" s="149" t="s">
        <v>136</v>
      </c>
    </row>
    <row r="294" spans="2:65" s="13" customFormat="1">
      <c r="B294" s="153"/>
      <c r="D294" s="148" t="s">
        <v>144</v>
      </c>
      <c r="E294" s="154" t="s">
        <v>1</v>
      </c>
      <c r="F294" s="155" t="s">
        <v>1599</v>
      </c>
      <c r="H294" s="156">
        <v>128</v>
      </c>
      <c r="L294" s="153"/>
      <c r="M294" s="157"/>
      <c r="T294" s="158"/>
      <c r="AT294" s="154" t="s">
        <v>144</v>
      </c>
      <c r="AU294" s="154" t="s">
        <v>84</v>
      </c>
      <c r="AV294" s="13" t="s">
        <v>84</v>
      </c>
      <c r="AW294" s="13" t="s">
        <v>32</v>
      </c>
      <c r="AX294" s="13" t="s">
        <v>74</v>
      </c>
      <c r="AY294" s="154" t="s">
        <v>136</v>
      </c>
    </row>
    <row r="295" spans="2:65" s="14" customFormat="1">
      <c r="B295" s="159"/>
      <c r="D295" s="148" t="s">
        <v>144</v>
      </c>
      <c r="E295" s="160" t="s">
        <v>1</v>
      </c>
      <c r="F295" s="161" t="s">
        <v>146</v>
      </c>
      <c r="H295" s="162">
        <v>261.20000000000005</v>
      </c>
      <c r="L295" s="159"/>
      <c r="M295" s="163"/>
      <c r="T295" s="164"/>
      <c r="AT295" s="160" t="s">
        <v>144</v>
      </c>
      <c r="AU295" s="160" t="s">
        <v>84</v>
      </c>
      <c r="AV295" s="14" t="s">
        <v>142</v>
      </c>
      <c r="AW295" s="14" t="s">
        <v>32</v>
      </c>
      <c r="AX295" s="14" t="s">
        <v>82</v>
      </c>
      <c r="AY295" s="160" t="s">
        <v>136</v>
      </c>
    </row>
    <row r="296" spans="2:65" s="1" customFormat="1" ht="14.4" customHeight="1">
      <c r="B296" s="134"/>
      <c r="C296" s="135" t="s">
        <v>312</v>
      </c>
      <c r="D296" s="135" t="s">
        <v>138</v>
      </c>
      <c r="E296" s="136" t="s">
        <v>585</v>
      </c>
      <c r="F296" s="137" t="s">
        <v>586</v>
      </c>
      <c r="G296" s="138" t="s">
        <v>185</v>
      </c>
      <c r="H296" s="139">
        <v>65.3</v>
      </c>
      <c r="I296" s="140"/>
      <c r="J296" s="140">
        <f>ROUND(I296*H296,2)</f>
        <v>0</v>
      </c>
      <c r="K296" s="141"/>
      <c r="L296" s="28"/>
      <c r="M296" s="142" t="s">
        <v>1</v>
      </c>
      <c r="N296" s="111" t="s">
        <v>39</v>
      </c>
      <c r="O296" s="143">
        <v>2.8000000000000001E-2</v>
      </c>
      <c r="P296" s="143">
        <f>O296*H296</f>
        <v>1.8284</v>
      </c>
      <c r="Q296" s="143">
        <v>0</v>
      </c>
      <c r="R296" s="143">
        <f>Q296*H296</f>
        <v>0</v>
      </c>
      <c r="S296" s="143">
        <v>0</v>
      </c>
      <c r="T296" s="144">
        <f>S296*H296</f>
        <v>0</v>
      </c>
      <c r="AR296" s="145" t="s">
        <v>142</v>
      </c>
      <c r="AT296" s="145" t="s">
        <v>138</v>
      </c>
      <c r="AU296" s="145" t="s">
        <v>84</v>
      </c>
      <c r="AY296" s="16" t="s">
        <v>136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6" t="s">
        <v>82</v>
      </c>
      <c r="BK296" s="146">
        <f>ROUND(I296*H296,2)</f>
        <v>0</v>
      </c>
      <c r="BL296" s="16" t="s">
        <v>142</v>
      </c>
      <c r="BM296" s="145" t="s">
        <v>1600</v>
      </c>
    </row>
    <row r="297" spans="2:65" s="12" customFormat="1">
      <c r="B297" s="147"/>
      <c r="D297" s="148" t="s">
        <v>144</v>
      </c>
      <c r="E297" s="149" t="s">
        <v>1</v>
      </c>
      <c r="F297" s="150" t="s">
        <v>1513</v>
      </c>
      <c r="H297" s="149" t="s">
        <v>1</v>
      </c>
      <c r="L297" s="147"/>
      <c r="M297" s="151"/>
      <c r="T297" s="152"/>
      <c r="AT297" s="149" t="s">
        <v>144</v>
      </c>
      <c r="AU297" s="149" t="s">
        <v>84</v>
      </c>
      <c r="AV297" s="12" t="s">
        <v>82</v>
      </c>
      <c r="AW297" s="12" t="s">
        <v>32</v>
      </c>
      <c r="AX297" s="12" t="s">
        <v>74</v>
      </c>
      <c r="AY297" s="149" t="s">
        <v>136</v>
      </c>
    </row>
    <row r="298" spans="2:65" s="13" customFormat="1">
      <c r="B298" s="153"/>
      <c r="D298" s="148" t="s">
        <v>144</v>
      </c>
      <c r="E298" s="154" t="s">
        <v>1</v>
      </c>
      <c r="F298" s="155" t="s">
        <v>1601</v>
      </c>
      <c r="H298" s="156">
        <v>33.300000000000004</v>
      </c>
      <c r="L298" s="153"/>
      <c r="M298" s="157"/>
      <c r="T298" s="158"/>
      <c r="AT298" s="154" t="s">
        <v>144</v>
      </c>
      <c r="AU298" s="154" t="s">
        <v>84</v>
      </c>
      <c r="AV298" s="13" t="s">
        <v>84</v>
      </c>
      <c r="AW298" s="13" t="s">
        <v>32</v>
      </c>
      <c r="AX298" s="13" t="s">
        <v>74</v>
      </c>
      <c r="AY298" s="154" t="s">
        <v>136</v>
      </c>
    </row>
    <row r="299" spans="2:65" s="12" customFormat="1">
      <c r="B299" s="147"/>
      <c r="D299" s="148" t="s">
        <v>144</v>
      </c>
      <c r="E299" s="149" t="s">
        <v>1</v>
      </c>
      <c r="F299" s="150" t="s">
        <v>89</v>
      </c>
      <c r="H299" s="149" t="s">
        <v>1</v>
      </c>
      <c r="L299" s="147"/>
      <c r="M299" s="151"/>
      <c r="T299" s="152"/>
      <c r="AT299" s="149" t="s">
        <v>144</v>
      </c>
      <c r="AU299" s="149" t="s">
        <v>84</v>
      </c>
      <c r="AV299" s="12" t="s">
        <v>82</v>
      </c>
      <c r="AW299" s="12" t="s">
        <v>32</v>
      </c>
      <c r="AX299" s="12" t="s">
        <v>74</v>
      </c>
      <c r="AY299" s="149" t="s">
        <v>136</v>
      </c>
    </row>
    <row r="300" spans="2:65" s="13" customFormat="1">
      <c r="B300" s="153"/>
      <c r="D300" s="148" t="s">
        <v>144</v>
      </c>
      <c r="E300" s="154" t="s">
        <v>1</v>
      </c>
      <c r="F300" s="155" t="s">
        <v>1602</v>
      </c>
      <c r="H300" s="156">
        <v>32</v>
      </c>
      <c r="L300" s="153"/>
      <c r="M300" s="157"/>
      <c r="T300" s="158"/>
      <c r="AT300" s="154" t="s">
        <v>144</v>
      </c>
      <c r="AU300" s="154" t="s">
        <v>84</v>
      </c>
      <c r="AV300" s="13" t="s">
        <v>84</v>
      </c>
      <c r="AW300" s="13" t="s">
        <v>32</v>
      </c>
      <c r="AX300" s="13" t="s">
        <v>74</v>
      </c>
      <c r="AY300" s="154" t="s">
        <v>136</v>
      </c>
    </row>
    <row r="301" spans="2:65" s="14" customFormat="1">
      <c r="B301" s="159"/>
      <c r="D301" s="148" t="s">
        <v>144</v>
      </c>
      <c r="E301" s="160" t="s">
        <v>1</v>
      </c>
      <c r="F301" s="161" t="s">
        <v>146</v>
      </c>
      <c r="H301" s="162">
        <v>65.300000000000011</v>
      </c>
      <c r="L301" s="159"/>
      <c r="M301" s="163"/>
      <c r="T301" s="164"/>
      <c r="AT301" s="160" t="s">
        <v>144</v>
      </c>
      <c r="AU301" s="160" t="s">
        <v>84</v>
      </c>
      <c r="AV301" s="14" t="s">
        <v>142</v>
      </c>
      <c r="AW301" s="14" t="s">
        <v>32</v>
      </c>
      <c r="AX301" s="14" t="s">
        <v>82</v>
      </c>
      <c r="AY301" s="160" t="s">
        <v>136</v>
      </c>
    </row>
    <row r="302" spans="2:65" s="11" customFormat="1" ht="22.75" customHeight="1">
      <c r="B302" s="123"/>
      <c r="D302" s="124" t="s">
        <v>73</v>
      </c>
      <c r="E302" s="132" t="s">
        <v>84</v>
      </c>
      <c r="F302" s="132" t="s">
        <v>621</v>
      </c>
      <c r="J302" s="133">
        <f>BK302</f>
        <v>0</v>
      </c>
      <c r="L302" s="123"/>
      <c r="M302" s="127"/>
      <c r="P302" s="128">
        <f>SUM(P303:P315)</f>
        <v>10.504000000000001</v>
      </c>
      <c r="R302" s="128">
        <f>SUM(R303:R315)</f>
        <v>16.64</v>
      </c>
      <c r="T302" s="129">
        <f>SUM(T303:T315)</f>
        <v>0</v>
      </c>
      <c r="AR302" s="124" t="s">
        <v>82</v>
      </c>
      <c r="AT302" s="130" t="s">
        <v>73</v>
      </c>
      <c r="AU302" s="130" t="s">
        <v>82</v>
      </c>
      <c r="AY302" s="124" t="s">
        <v>136</v>
      </c>
      <c r="BK302" s="131">
        <f>SUM(BK303:BK315)</f>
        <v>0</v>
      </c>
    </row>
    <row r="303" spans="2:65" s="1" customFormat="1" ht="14.4" customHeight="1">
      <c r="B303" s="134"/>
      <c r="C303" s="135" t="s">
        <v>322</v>
      </c>
      <c r="D303" s="135" t="s">
        <v>138</v>
      </c>
      <c r="E303" s="136" t="s">
        <v>623</v>
      </c>
      <c r="F303" s="137" t="s">
        <v>624</v>
      </c>
      <c r="G303" s="138" t="s">
        <v>208</v>
      </c>
      <c r="H303" s="139">
        <v>52</v>
      </c>
      <c r="I303" s="140"/>
      <c r="J303" s="140">
        <f>ROUND(I303*H303,2)</f>
        <v>0</v>
      </c>
      <c r="K303" s="141"/>
      <c r="L303" s="28"/>
      <c r="M303" s="142" t="s">
        <v>1</v>
      </c>
      <c r="N303" s="111" t="s">
        <v>39</v>
      </c>
      <c r="O303" s="143">
        <v>0.20200000000000001</v>
      </c>
      <c r="P303" s="143">
        <f>O303*H303</f>
        <v>10.504000000000001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142</v>
      </c>
      <c r="AT303" s="145" t="s">
        <v>138</v>
      </c>
      <c r="AU303" s="145" t="s">
        <v>84</v>
      </c>
      <c r="AY303" s="16" t="s">
        <v>136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6" t="s">
        <v>82</v>
      </c>
      <c r="BK303" s="146">
        <f>ROUND(I303*H303,2)</f>
        <v>0</v>
      </c>
      <c r="BL303" s="16" t="s">
        <v>142</v>
      </c>
      <c r="BM303" s="145" t="s">
        <v>1603</v>
      </c>
    </row>
    <row r="304" spans="2:65" s="12" customFormat="1">
      <c r="B304" s="147"/>
      <c r="D304" s="148" t="s">
        <v>144</v>
      </c>
      <c r="E304" s="149" t="s">
        <v>1</v>
      </c>
      <c r="F304" s="150" t="s">
        <v>89</v>
      </c>
      <c r="H304" s="149" t="s">
        <v>1</v>
      </c>
      <c r="L304" s="147"/>
      <c r="M304" s="151"/>
      <c r="T304" s="152"/>
      <c r="AT304" s="149" t="s">
        <v>144</v>
      </c>
      <c r="AU304" s="149" t="s">
        <v>84</v>
      </c>
      <c r="AV304" s="12" t="s">
        <v>82</v>
      </c>
      <c r="AW304" s="12" t="s">
        <v>32</v>
      </c>
      <c r="AX304" s="12" t="s">
        <v>74</v>
      </c>
      <c r="AY304" s="149" t="s">
        <v>136</v>
      </c>
    </row>
    <row r="305" spans="2:65" s="13" customFormat="1">
      <c r="B305" s="153"/>
      <c r="D305" s="148" t="s">
        <v>144</v>
      </c>
      <c r="E305" s="154" t="s">
        <v>1</v>
      </c>
      <c r="F305" s="155" t="s">
        <v>1592</v>
      </c>
      <c r="H305" s="156">
        <v>52</v>
      </c>
      <c r="L305" s="153"/>
      <c r="M305" s="157"/>
      <c r="T305" s="158"/>
      <c r="AT305" s="154" t="s">
        <v>144</v>
      </c>
      <c r="AU305" s="154" t="s">
        <v>84</v>
      </c>
      <c r="AV305" s="13" t="s">
        <v>84</v>
      </c>
      <c r="AW305" s="13" t="s">
        <v>32</v>
      </c>
      <c r="AX305" s="13" t="s">
        <v>74</v>
      </c>
      <c r="AY305" s="154" t="s">
        <v>136</v>
      </c>
    </row>
    <row r="306" spans="2:65" s="14" customFormat="1">
      <c r="B306" s="159"/>
      <c r="D306" s="148" t="s">
        <v>144</v>
      </c>
      <c r="E306" s="160" t="s">
        <v>1</v>
      </c>
      <c r="F306" s="161" t="s">
        <v>146</v>
      </c>
      <c r="H306" s="162">
        <v>52</v>
      </c>
      <c r="L306" s="159"/>
      <c r="M306" s="163"/>
      <c r="T306" s="164"/>
      <c r="AT306" s="160" t="s">
        <v>144</v>
      </c>
      <c r="AU306" s="160" t="s">
        <v>84</v>
      </c>
      <c r="AV306" s="14" t="s">
        <v>142</v>
      </c>
      <c r="AW306" s="14" t="s">
        <v>32</v>
      </c>
      <c r="AX306" s="14" t="s">
        <v>82</v>
      </c>
      <c r="AY306" s="160" t="s">
        <v>136</v>
      </c>
    </row>
    <row r="307" spans="2:65" s="1" customFormat="1" ht="14.4" customHeight="1">
      <c r="B307" s="134"/>
      <c r="C307" s="165" t="s">
        <v>329</v>
      </c>
      <c r="D307" s="165" t="s">
        <v>353</v>
      </c>
      <c r="E307" s="166" t="s">
        <v>629</v>
      </c>
      <c r="F307" s="167" t="s">
        <v>630</v>
      </c>
      <c r="G307" s="168" t="s">
        <v>356</v>
      </c>
      <c r="H307" s="169">
        <v>16.64</v>
      </c>
      <c r="I307" s="170"/>
      <c r="J307" s="170">
        <f>ROUND(I307*H307,2)</f>
        <v>0</v>
      </c>
      <c r="K307" s="171"/>
      <c r="L307" s="172"/>
      <c r="M307" s="173" t="s">
        <v>1</v>
      </c>
      <c r="N307" s="174" t="s">
        <v>39</v>
      </c>
      <c r="O307" s="143">
        <v>0</v>
      </c>
      <c r="P307" s="143">
        <f>O307*H307</f>
        <v>0</v>
      </c>
      <c r="Q307" s="143">
        <v>1</v>
      </c>
      <c r="R307" s="143">
        <f>Q307*H307</f>
        <v>16.64</v>
      </c>
      <c r="S307" s="143">
        <v>0</v>
      </c>
      <c r="T307" s="144">
        <f>S307*H307</f>
        <v>0</v>
      </c>
      <c r="AR307" s="145" t="s">
        <v>170</v>
      </c>
      <c r="AT307" s="145" t="s">
        <v>353</v>
      </c>
      <c r="AU307" s="145" t="s">
        <v>84</v>
      </c>
      <c r="AY307" s="16" t="s">
        <v>136</v>
      </c>
      <c r="BE307" s="146">
        <f>IF(N307="základní",J307,0)</f>
        <v>0</v>
      </c>
      <c r="BF307" s="146">
        <f>IF(N307="snížená",J307,0)</f>
        <v>0</v>
      </c>
      <c r="BG307" s="146">
        <f>IF(N307="zákl. přenesená",J307,0)</f>
        <v>0</v>
      </c>
      <c r="BH307" s="146">
        <f>IF(N307="sníž. přenesená",J307,0)</f>
        <v>0</v>
      </c>
      <c r="BI307" s="146">
        <f>IF(N307="nulová",J307,0)</f>
        <v>0</v>
      </c>
      <c r="BJ307" s="16" t="s">
        <v>82</v>
      </c>
      <c r="BK307" s="146">
        <f>ROUND(I307*H307,2)</f>
        <v>0</v>
      </c>
      <c r="BL307" s="16" t="s">
        <v>142</v>
      </c>
      <c r="BM307" s="145" t="s">
        <v>1604</v>
      </c>
    </row>
    <row r="308" spans="2:65" s="12" customFormat="1">
      <c r="B308" s="147"/>
      <c r="D308" s="148" t="s">
        <v>144</v>
      </c>
      <c r="E308" s="149" t="s">
        <v>1</v>
      </c>
      <c r="F308" s="150" t="s">
        <v>89</v>
      </c>
      <c r="H308" s="149" t="s">
        <v>1</v>
      </c>
      <c r="L308" s="147"/>
      <c r="M308" s="151"/>
      <c r="T308" s="152"/>
      <c r="AT308" s="149" t="s">
        <v>144</v>
      </c>
      <c r="AU308" s="149" t="s">
        <v>84</v>
      </c>
      <c r="AV308" s="12" t="s">
        <v>82</v>
      </c>
      <c r="AW308" s="12" t="s">
        <v>32</v>
      </c>
      <c r="AX308" s="12" t="s">
        <v>74</v>
      </c>
      <c r="AY308" s="149" t="s">
        <v>136</v>
      </c>
    </row>
    <row r="309" spans="2:65" s="13" customFormat="1">
      <c r="B309" s="153"/>
      <c r="D309" s="148" t="s">
        <v>144</v>
      </c>
      <c r="E309" s="154" t="s">
        <v>1</v>
      </c>
      <c r="F309" s="155" t="s">
        <v>1605</v>
      </c>
      <c r="H309" s="156">
        <v>8.32</v>
      </c>
      <c r="L309" s="153"/>
      <c r="M309" s="157"/>
      <c r="T309" s="158"/>
      <c r="AT309" s="154" t="s">
        <v>144</v>
      </c>
      <c r="AU309" s="154" t="s">
        <v>84</v>
      </c>
      <c r="AV309" s="13" t="s">
        <v>84</v>
      </c>
      <c r="AW309" s="13" t="s">
        <v>32</v>
      </c>
      <c r="AX309" s="13" t="s">
        <v>74</v>
      </c>
      <c r="AY309" s="154" t="s">
        <v>136</v>
      </c>
    </row>
    <row r="310" spans="2:65" s="14" customFormat="1">
      <c r="B310" s="159"/>
      <c r="D310" s="148" t="s">
        <v>144</v>
      </c>
      <c r="E310" s="160" t="s">
        <v>1</v>
      </c>
      <c r="F310" s="161" t="s">
        <v>146</v>
      </c>
      <c r="H310" s="162">
        <v>8.32</v>
      </c>
      <c r="L310" s="159"/>
      <c r="M310" s="163"/>
      <c r="T310" s="164"/>
      <c r="AT310" s="160" t="s">
        <v>144</v>
      </c>
      <c r="AU310" s="160" t="s">
        <v>84</v>
      </c>
      <c r="AV310" s="14" t="s">
        <v>142</v>
      </c>
      <c r="AW310" s="14" t="s">
        <v>32</v>
      </c>
      <c r="AX310" s="14" t="s">
        <v>74</v>
      </c>
      <c r="AY310" s="160" t="s">
        <v>136</v>
      </c>
    </row>
    <row r="311" spans="2:65" s="13" customFormat="1">
      <c r="B311" s="153"/>
      <c r="D311" s="148" t="s">
        <v>144</v>
      </c>
      <c r="E311" s="154" t="s">
        <v>1</v>
      </c>
      <c r="F311" s="155" t="s">
        <v>1606</v>
      </c>
      <c r="H311" s="156">
        <v>16.64</v>
      </c>
      <c r="L311" s="153"/>
      <c r="M311" s="157"/>
      <c r="T311" s="158"/>
      <c r="AT311" s="154" t="s">
        <v>144</v>
      </c>
      <c r="AU311" s="154" t="s">
        <v>84</v>
      </c>
      <c r="AV311" s="13" t="s">
        <v>84</v>
      </c>
      <c r="AW311" s="13" t="s">
        <v>32</v>
      </c>
      <c r="AX311" s="13" t="s">
        <v>82</v>
      </c>
      <c r="AY311" s="154" t="s">
        <v>136</v>
      </c>
    </row>
    <row r="312" spans="2:65" s="1" customFormat="1" ht="14.4" customHeight="1">
      <c r="B312" s="134"/>
      <c r="C312" s="135" t="s">
        <v>334</v>
      </c>
      <c r="D312" s="135" t="s">
        <v>138</v>
      </c>
      <c r="E312" s="136" t="s">
        <v>636</v>
      </c>
      <c r="F312" s="137" t="s">
        <v>637</v>
      </c>
      <c r="G312" s="138" t="s">
        <v>208</v>
      </c>
      <c r="H312" s="139">
        <v>52</v>
      </c>
      <c r="I312" s="140"/>
      <c r="J312" s="140">
        <f>ROUND(I312*H312,2)</f>
        <v>0</v>
      </c>
      <c r="K312" s="141"/>
      <c r="L312" s="28"/>
      <c r="M312" s="142" t="s">
        <v>1</v>
      </c>
      <c r="N312" s="111" t="s">
        <v>39</v>
      </c>
      <c r="O312" s="143">
        <v>0</v>
      </c>
      <c r="P312" s="143">
        <f>O312*H312</f>
        <v>0</v>
      </c>
      <c r="Q312" s="143">
        <v>0</v>
      </c>
      <c r="R312" s="143">
        <f>Q312*H312</f>
        <v>0</v>
      </c>
      <c r="S312" s="143">
        <v>0</v>
      </c>
      <c r="T312" s="144">
        <f>S312*H312</f>
        <v>0</v>
      </c>
      <c r="AR312" s="145" t="s">
        <v>142</v>
      </c>
      <c r="AT312" s="145" t="s">
        <v>138</v>
      </c>
      <c r="AU312" s="145" t="s">
        <v>84</v>
      </c>
      <c r="AY312" s="16" t="s">
        <v>136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6" t="s">
        <v>82</v>
      </c>
      <c r="BK312" s="146">
        <f>ROUND(I312*H312,2)</f>
        <v>0</v>
      </c>
      <c r="BL312" s="16" t="s">
        <v>142</v>
      </c>
      <c r="BM312" s="145" t="s">
        <v>1607</v>
      </c>
    </row>
    <row r="313" spans="2:65" s="12" customFormat="1">
      <c r="B313" s="147"/>
      <c r="D313" s="148" t="s">
        <v>144</v>
      </c>
      <c r="E313" s="149" t="s">
        <v>1</v>
      </c>
      <c r="F313" s="150" t="s">
        <v>89</v>
      </c>
      <c r="H313" s="149" t="s">
        <v>1</v>
      </c>
      <c r="L313" s="147"/>
      <c r="M313" s="151"/>
      <c r="T313" s="152"/>
      <c r="AT313" s="149" t="s">
        <v>144</v>
      </c>
      <c r="AU313" s="149" t="s">
        <v>84</v>
      </c>
      <c r="AV313" s="12" t="s">
        <v>82</v>
      </c>
      <c r="AW313" s="12" t="s">
        <v>32</v>
      </c>
      <c r="AX313" s="12" t="s">
        <v>74</v>
      </c>
      <c r="AY313" s="149" t="s">
        <v>136</v>
      </c>
    </row>
    <row r="314" spans="2:65" s="13" customFormat="1">
      <c r="B314" s="153"/>
      <c r="D314" s="148" t="s">
        <v>144</v>
      </c>
      <c r="E314" s="154" t="s">
        <v>1</v>
      </c>
      <c r="F314" s="155" t="s">
        <v>1592</v>
      </c>
      <c r="H314" s="156">
        <v>52</v>
      </c>
      <c r="L314" s="153"/>
      <c r="M314" s="157"/>
      <c r="T314" s="158"/>
      <c r="AT314" s="154" t="s">
        <v>144</v>
      </c>
      <c r="AU314" s="154" t="s">
        <v>84</v>
      </c>
      <c r="AV314" s="13" t="s">
        <v>84</v>
      </c>
      <c r="AW314" s="13" t="s">
        <v>32</v>
      </c>
      <c r="AX314" s="13" t="s">
        <v>74</v>
      </c>
      <c r="AY314" s="154" t="s">
        <v>136</v>
      </c>
    </row>
    <row r="315" spans="2:65" s="14" customFormat="1">
      <c r="B315" s="159"/>
      <c r="D315" s="148" t="s">
        <v>144</v>
      </c>
      <c r="E315" s="160" t="s">
        <v>1</v>
      </c>
      <c r="F315" s="161" t="s">
        <v>146</v>
      </c>
      <c r="H315" s="162">
        <v>52</v>
      </c>
      <c r="L315" s="159"/>
      <c r="M315" s="163"/>
      <c r="T315" s="164"/>
      <c r="AT315" s="160" t="s">
        <v>144</v>
      </c>
      <c r="AU315" s="160" t="s">
        <v>84</v>
      </c>
      <c r="AV315" s="14" t="s">
        <v>142</v>
      </c>
      <c r="AW315" s="14" t="s">
        <v>32</v>
      </c>
      <c r="AX315" s="14" t="s">
        <v>82</v>
      </c>
      <c r="AY315" s="160" t="s">
        <v>136</v>
      </c>
    </row>
    <row r="316" spans="2:65" s="11" customFormat="1" ht="22.75" customHeight="1">
      <c r="B316" s="123"/>
      <c r="D316" s="124" t="s">
        <v>73</v>
      </c>
      <c r="E316" s="132" t="s">
        <v>142</v>
      </c>
      <c r="F316" s="132" t="s">
        <v>664</v>
      </c>
      <c r="J316" s="133">
        <f>BK316</f>
        <v>0</v>
      </c>
      <c r="L316" s="123"/>
      <c r="M316" s="127"/>
      <c r="P316" s="128">
        <f>SUM(P317:P345)</f>
        <v>93.251986999999986</v>
      </c>
      <c r="R316" s="128">
        <f>SUM(R317:R345)</f>
        <v>60.539814800000002</v>
      </c>
      <c r="T316" s="129">
        <f>SUM(T317:T345)</f>
        <v>0</v>
      </c>
      <c r="AR316" s="124" t="s">
        <v>82</v>
      </c>
      <c r="AT316" s="130" t="s">
        <v>73</v>
      </c>
      <c r="AU316" s="130" t="s">
        <v>82</v>
      </c>
      <c r="AY316" s="124" t="s">
        <v>136</v>
      </c>
      <c r="BK316" s="131">
        <f>SUM(BK317:BK345)</f>
        <v>0</v>
      </c>
    </row>
    <row r="317" spans="2:65" s="1" customFormat="1" ht="14.4" customHeight="1">
      <c r="B317" s="134"/>
      <c r="C317" s="135" t="s">
        <v>343</v>
      </c>
      <c r="D317" s="135" t="s">
        <v>138</v>
      </c>
      <c r="E317" s="136" t="s">
        <v>1608</v>
      </c>
      <c r="F317" s="137" t="s">
        <v>1609</v>
      </c>
      <c r="G317" s="138" t="s">
        <v>277</v>
      </c>
      <c r="H317" s="139">
        <v>33.21</v>
      </c>
      <c r="I317" s="140"/>
      <c r="J317" s="140">
        <f>ROUND(I317*H317,2)</f>
        <v>0</v>
      </c>
      <c r="K317" s="141"/>
      <c r="L317" s="28"/>
      <c r="M317" s="142" t="s">
        <v>1</v>
      </c>
      <c r="N317" s="111" t="s">
        <v>39</v>
      </c>
      <c r="O317" s="143">
        <v>1.1399999999999999</v>
      </c>
      <c r="P317" s="143">
        <f>O317*H317</f>
        <v>37.859400000000001</v>
      </c>
      <c r="Q317" s="143">
        <v>1.7875000000000001</v>
      </c>
      <c r="R317" s="143">
        <f>Q317*H317</f>
        <v>59.362875000000003</v>
      </c>
      <c r="S317" s="143">
        <v>0</v>
      </c>
      <c r="T317" s="144">
        <f>S317*H317</f>
        <v>0</v>
      </c>
      <c r="AR317" s="145" t="s">
        <v>142</v>
      </c>
      <c r="AT317" s="145" t="s">
        <v>138</v>
      </c>
      <c r="AU317" s="145" t="s">
        <v>84</v>
      </c>
      <c r="AY317" s="16" t="s">
        <v>136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6" t="s">
        <v>82</v>
      </c>
      <c r="BK317" s="146">
        <f>ROUND(I317*H317,2)</f>
        <v>0</v>
      </c>
      <c r="BL317" s="16" t="s">
        <v>142</v>
      </c>
      <c r="BM317" s="145" t="s">
        <v>1610</v>
      </c>
    </row>
    <row r="318" spans="2:65" s="12" customFormat="1">
      <c r="B318" s="147"/>
      <c r="D318" s="148" t="s">
        <v>144</v>
      </c>
      <c r="E318" s="149" t="s">
        <v>1</v>
      </c>
      <c r="F318" s="150" t="s">
        <v>89</v>
      </c>
      <c r="H318" s="149" t="s">
        <v>1</v>
      </c>
      <c r="L318" s="147"/>
      <c r="M318" s="151"/>
      <c r="T318" s="152"/>
      <c r="AT318" s="149" t="s">
        <v>144</v>
      </c>
      <c r="AU318" s="149" t="s">
        <v>84</v>
      </c>
      <c r="AV318" s="12" t="s">
        <v>82</v>
      </c>
      <c r="AW318" s="12" t="s">
        <v>32</v>
      </c>
      <c r="AX318" s="12" t="s">
        <v>74</v>
      </c>
      <c r="AY318" s="149" t="s">
        <v>136</v>
      </c>
    </row>
    <row r="319" spans="2:65" s="12" customFormat="1">
      <c r="B319" s="147"/>
      <c r="D319" s="148" t="s">
        <v>144</v>
      </c>
      <c r="E319" s="149" t="s">
        <v>1</v>
      </c>
      <c r="F319" s="150" t="s">
        <v>1611</v>
      </c>
      <c r="H319" s="149" t="s">
        <v>1</v>
      </c>
      <c r="L319" s="147"/>
      <c r="M319" s="151"/>
      <c r="T319" s="152"/>
      <c r="AT319" s="149" t="s">
        <v>144</v>
      </c>
      <c r="AU319" s="149" t="s">
        <v>84</v>
      </c>
      <c r="AV319" s="12" t="s">
        <v>82</v>
      </c>
      <c r="AW319" s="12" t="s">
        <v>32</v>
      </c>
      <c r="AX319" s="12" t="s">
        <v>74</v>
      </c>
      <c r="AY319" s="149" t="s">
        <v>136</v>
      </c>
    </row>
    <row r="320" spans="2:65" s="13" customFormat="1">
      <c r="B320" s="153"/>
      <c r="D320" s="148" t="s">
        <v>144</v>
      </c>
      <c r="E320" s="154" t="s">
        <v>1</v>
      </c>
      <c r="F320" s="155" t="s">
        <v>1612</v>
      </c>
      <c r="H320" s="156">
        <v>33.209999999999994</v>
      </c>
      <c r="L320" s="153"/>
      <c r="M320" s="157"/>
      <c r="T320" s="158"/>
      <c r="AT320" s="154" t="s">
        <v>144</v>
      </c>
      <c r="AU320" s="154" t="s">
        <v>84</v>
      </c>
      <c r="AV320" s="13" t="s">
        <v>84</v>
      </c>
      <c r="AW320" s="13" t="s">
        <v>32</v>
      </c>
      <c r="AX320" s="13" t="s">
        <v>74</v>
      </c>
      <c r="AY320" s="154" t="s">
        <v>136</v>
      </c>
    </row>
    <row r="321" spans="2:65" s="14" customFormat="1">
      <c r="B321" s="159"/>
      <c r="D321" s="148" t="s">
        <v>144</v>
      </c>
      <c r="E321" s="160" t="s">
        <v>1</v>
      </c>
      <c r="F321" s="161" t="s">
        <v>146</v>
      </c>
      <c r="H321" s="162">
        <v>33.209999999999994</v>
      </c>
      <c r="L321" s="159"/>
      <c r="M321" s="163"/>
      <c r="T321" s="164"/>
      <c r="AT321" s="160" t="s">
        <v>144</v>
      </c>
      <c r="AU321" s="160" t="s">
        <v>84</v>
      </c>
      <c r="AV321" s="14" t="s">
        <v>142</v>
      </c>
      <c r="AW321" s="14" t="s">
        <v>32</v>
      </c>
      <c r="AX321" s="14" t="s">
        <v>82</v>
      </c>
      <c r="AY321" s="160" t="s">
        <v>136</v>
      </c>
    </row>
    <row r="322" spans="2:65" s="1" customFormat="1" ht="14.4" customHeight="1">
      <c r="B322" s="134"/>
      <c r="C322" s="135" t="s">
        <v>347</v>
      </c>
      <c r="D322" s="135" t="s">
        <v>138</v>
      </c>
      <c r="E322" s="136" t="s">
        <v>1613</v>
      </c>
      <c r="F322" s="137" t="s">
        <v>1614</v>
      </c>
      <c r="G322" s="138" t="s">
        <v>277</v>
      </c>
      <c r="H322" s="139">
        <v>23.46</v>
      </c>
      <c r="I322" s="140"/>
      <c r="J322" s="140">
        <f>ROUND(I322*H322,2)</f>
        <v>0</v>
      </c>
      <c r="K322" s="141"/>
      <c r="L322" s="28"/>
      <c r="M322" s="142" t="s">
        <v>1</v>
      </c>
      <c r="N322" s="111" t="s">
        <v>39</v>
      </c>
      <c r="O322" s="143">
        <v>1.4650000000000001</v>
      </c>
      <c r="P322" s="143">
        <f>O322*H322</f>
        <v>34.368900000000004</v>
      </c>
      <c r="Q322" s="143">
        <v>0</v>
      </c>
      <c r="R322" s="143">
        <f>Q322*H322</f>
        <v>0</v>
      </c>
      <c r="S322" s="143">
        <v>0</v>
      </c>
      <c r="T322" s="144">
        <f>S322*H322</f>
        <v>0</v>
      </c>
      <c r="AR322" s="145" t="s">
        <v>142</v>
      </c>
      <c r="AT322" s="145" t="s">
        <v>138</v>
      </c>
      <c r="AU322" s="145" t="s">
        <v>84</v>
      </c>
      <c r="AY322" s="16" t="s">
        <v>136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6" t="s">
        <v>82</v>
      </c>
      <c r="BK322" s="146">
        <f>ROUND(I322*H322,2)</f>
        <v>0</v>
      </c>
      <c r="BL322" s="16" t="s">
        <v>142</v>
      </c>
      <c r="BM322" s="145" t="s">
        <v>1615</v>
      </c>
    </row>
    <row r="323" spans="2:65" s="12" customFormat="1">
      <c r="B323" s="147"/>
      <c r="D323" s="148" t="s">
        <v>144</v>
      </c>
      <c r="E323" s="149" t="s">
        <v>1</v>
      </c>
      <c r="F323" s="150" t="s">
        <v>89</v>
      </c>
      <c r="H323" s="149" t="s">
        <v>1</v>
      </c>
      <c r="L323" s="147"/>
      <c r="M323" s="151"/>
      <c r="T323" s="152"/>
      <c r="AT323" s="149" t="s">
        <v>144</v>
      </c>
      <c r="AU323" s="149" t="s">
        <v>84</v>
      </c>
      <c r="AV323" s="12" t="s">
        <v>82</v>
      </c>
      <c r="AW323" s="12" t="s">
        <v>32</v>
      </c>
      <c r="AX323" s="12" t="s">
        <v>74</v>
      </c>
      <c r="AY323" s="149" t="s">
        <v>136</v>
      </c>
    </row>
    <row r="324" spans="2:65" s="12" customFormat="1">
      <c r="B324" s="147"/>
      <c r="D324" s="148" t="s">
        <v>144</v>
      </c>
      <c r="E324" s="149" t="s">
        <v>1</v>
      </c>
      <c r="F324" s="150" t="s">
        <v>1616</v>
      </c>
      <c r="H324" s="149" t="s">
        <v>1</v>
      </c>
      <c r="L324" s="147"/>
      <c r="M324" s="151"/>
      <c r="T324" s="152"/>
      <c r="AT324" s="149" t="s">
        <v>144</v>
      </c>
      <c r="AU324" s="149" t="s">
        <v>84</v>
      </c>
      <c r="AV324" s="12" t="s">
        <v>82</v>
      </c>
      <c r="AW324" s="12" t="s">
        <v>32</v>
      </c>
      <c r="AX324" s="12" t="s">
        <v>74</v>
      </c>
      <c r="AY324" s="149" t="s">
        <v>136</v>
      </c>
    </row>
    <row r="325" spans="2:65" s="13" customFormat="1">
      <c r="B325" s="153"/>
      <c r="D325" s="148" t="s">
        <v>144</v>
      </c>
      <c r="E325" s="154" t="s">
        <v>1</v>
      </c>
      <c r="F325" s="155" t="s">
        <v>1617</v>
      </c>
      <c r="H325" s="156">
        <v>23.46</v>
      </c>
      <c r="L325" s="153"/>
      <c r="M325" s="157"/>
      <c r="T325" s="158"/>
      <c r="AT325" s="154" t="s">
        <v>144</v>
      </c>
      <c r="AU325" s="154" t="s">
        <v>84</v>
      </c>
      <c r="AV325" s="13" t="s">
        <v>84</v>
      </c>
      <c r="AW325" s="13" t="s">
        <v>32</v>
      </c>
      <c r="AX325" s="13" t="s">
        <v>74</v>
      </c>
      <c r="AY325" s="154" t="s">
        <v>136</v>
      </c>
    </row>
    <row r="326" spans="2:65" s="14" customFormat="1">
      <c r="B326" s="159"/>
      <c r="D326" s="148" t="s">
        <v>144</v>
      </c>
      <c r="E326" s="160" t="s">
        <v>1</v>
      </c>
      <c r="F326" s="161" t="s">
        <v>146</v>
      </c>
      <c r="H326" s="162">
        <v>23.46</v>
      </c>
      <c r="L326" s="159"/>
      <c r="M326" s="163"/>
      <c r="T326" s="164"/>
      <c r="AT326" s="160" t="s">
        <v>144</v>
      </c>
      <c r="AU326" s="160" t="s">
        <v>84</v>
      </c>
      <c r="AV326" s="14" t="s">
        <v>142</v>
      </c>
      <c r="AW326" s="14" t="s">
        <v>32</v>
      </c>
      <c r="AX326" s="14" t="s">
        <v>82</v>
      </c>
      <c r="AY326" s="160" t="s">
        <v>136</v>
      </c>
    </row>
    <row r="327" spans="2:65" s="1" customFormat="1" ht="19.75" customHeight="1">
      <c r="B327" s="134"/>
      <c r="C327" s="135" t="s">
        <v>352</v>
      </c>
      <c r="D327" s="135" t="s">
        <v>138</v>
      </c>
      <c r="E327" s="136" t="s">
        <v>696</v>
      </c>
      <c r="F327" s="137" t="s">
        <v>697</v>
      </c>
      <c r="G327" s="138" t="s">
        <v>185</v>
      </c>
      <c r="H327" s="139">
        <v>10.3</v>
      </c>
      <c r="I327" s="140"/>
      <c r="J327" s="140">
        <f>ROUND(I327*H327,2)</f>
        <v>0</v>
      </c>
      <c r="K327" s="141"/>
      <c r="L327" s="28"/>
      <c r="M327" s="142" t="s">
        <v>1</v>
      </c>
      <c r="N327" s="111" t="s">
        <v>39</v>
      </c>
      <c r="O327" s="143">
        <v>0.89800000000000002</v>
      </c>
      <c r="P327" s="143">
        <f>O327*H327</f>
        <v>9.2494000000000014</v>
      </c>
      <c r="Q327" s="143">
        <v>7.8799999999999999E-3</v>
      </c>
      <c r="R327" s="143">
        <f>Q327*H327</f>
        <v>8.1164E-2</v>
      </c>
      <c r="S327" s="143">
        <v>0</v>
      </c>
      <c r="T327" s="144">
        <f>S327*H327</f>
        <v>0</v>
      </c>
      <c r="AR327" s="145" t="s">
        <v>142</v>
      </c>
      <c r="AT327" s="145" t="s">
        <v>138</v>
      </c>
      <c r="AU327" s="145" t="s">
        <v>84</v>
      </c>
      <c r="AY327" s="16" t="s">
        <v>136</v>
      </c>
      <c r="BE327" s="146">
        <f>IF(N327="základní",J327,0)</f>
        <v>0</v>
      </c>
      <c r="BF327" s="146">
        <f>IF(N327="snížená",J327,0)</f>
        <v>0</v>
      </c>
      <c r="BG327" s="146">
        <f>IF(N327="zákl. přenesená",J327,0)</f>
        <v>0</v>
      </c>
      <c r="BH327" s="146">
        <f>IF(N327="sníž. přenesená",J327,0)</f>
        <v>0</v>
      </c>
      <c r="BI327" s="146">
        <f>IF(N327="nulová",J327,0)</f>
        <v>0</v>
      </c>
      <c r="BJ327" s="16" t="s">
        <v>82</v>
      </c>
      <c r="BK327" s="146">
        <f>ROUND(I327*H327,2)</f>
        <v>0</v>
      </c>
      <c r="BL327" s="16" t="s">
        <v>142</v>
      </c>
      <c r="BM327" s="145" t="s">
        <v>1618</v>
      </c>
    </row>
    <row r="328" spans="2:65" s="12" customFormat="1">
      <c r="B328" s="147"/>
      <c r="D328" s="148" t="s">
        <v>144</v>
      </c>
      <c r="E328" s="149" t="s">
        <v>1</v>
      </c>
      <c r="F328" s="150" t="s">
        <v>89</v>
      </c>
      <c r="H328" s="149" t="s">
        <v>1</v>
      </c>
      <c r="L328" s="147"/>
      <c r="M328" s="151"/>
      <c r="T328" s="152"/>
      <c r="AT328" s="149" t="s">
        <v>144</v>
      </c>
      <c r="AU328" s="149" t="s">
        <v>84</v>
      </c>
      <c r="AV328" s="12" t="s">
        <v>82</v>
      </c>
      <c r="AW328" s="12" t="s">
        <v>32</v>
      </c>
      <c r="AX328" s="12" t="s">
        <v>74</v>
      </c>
      <c r="AY328" s="149" t="s">
        <v>136</v>
      </c>
    </row>
    <row r="329" spans="2:65" s="12" customFormat="1">
      <c r="B329" s="147"/>
      <c r="D329" s="148" t="s">
        <v>144</v>
      </c>
      <c r="E329" s="149" t="s">
        <v>1</v>
      </c>
      <c r="F329" s="150" t="s">
        <v>1616</v>
      </c>
      <c r="H329" s="149" t="s">
        <v>1</v>
      </c>
      <c r="L329" s="147"/>
      <c r="M329" s="151"/>
      <c r="T329" s="152"/>
      <c r="AT329" s="149" t="s">
        <v>144</v>
      </c>
      <c r="AU329" s="149" t="s">
        <v>84</v>
      </c>
      <c r="AV329" s="12" t="s">
        <v>82</v>
      </c>
      <c r="AW329" s="12" t="s">
        <v>32</v>
      </c>
      <c r="AX329" s="12" t="s">
        <v>74</v>
      </c>
      <c r="AY329" s="149" t="s">
        <v>136</v>
      </c>
    </row>
    <row r="330" spans="2:65" s="13" customFormat="1">
      <c r="B330" s="153"/>
      <c r="D330" s="148" t="s">
        <v>144</v>
      </c>
      <c r="E330" s="154" t="s">
        <v>1</v>
      </c>
      <c r="F330" s="155" t="s">
        <v>1619</v>
      </c>
      <c r="H330" s="156">
        <v>10.3</v>
      </c>
      <c r="L330" s="153"/>
      <c r="M330" s="157"/>
      <c r="T330" s="158"/>
      <c r="AT330" s="154" t="s">
        <v>144</v>
      </c>
      <c r="AU330" s="154" t="s">
        <v>84</v>
      </c>
      <c r="AV330" s="13" t="s">
        <v>84</v>
      </c>
      <c r="AW330" s="13" t="s">
        <v>32</v>
      </c>
      <c r="AX330" s="13" t="s">
        <v>74</v>
      </c>
      <c r="AY330" s="154" t="s">
        <v>136</v>
      </c>
    </row>
    <row r="331" spans="2:65" s="14" customFormat="1">
      <c r="B331" s="159"/>
      <c r="D331" s="148" t="s">
        <v>144</v>
      </c>
      <c r="E331" s="160" t="s">
        <v>1</v>
      </c>
      <c r="F331" s="161" t="s">
        <v>146</v>
      </c>
      <c r="H331" s="162">
        <v>10.3</v>
      </c>
      <c r="L331" s="159"/>
      <c r="M331" s="163"/>
      <c r="T331" s="164"/>
      <c r="AT331" s="160" t="s">
        <v>144</v>
      </c>
      <c r="AU331" s="160" t="s">
        <v>84</v>
      </c>
      <c r="AV331" s="14" t="s">
        <v>142</v>
      </c>
      <c r="AW331" s="14" t="s">
        <v>32</v>
      </c>
      <c r="AX331" s="14" t="s">
        <v>82</v>
      </c>
      <c r="AY331" s="160" t="s">
        <v>136</v>
      </c>
    </row>
    <row r="332" spans="2:65" s="1" customFormat="1" ht="19.75" customHeight="1">
      <c r="B332" s="134"/>
      <c r="C332" s="135" t="s">
        <v>359</v>
      </c>
      <c r="D332" s="135" t="s">
        <v>138</v>
      </c>
      <c r="E332" s="136" t="s">
        <v>704</v>
      </c>
      <c r="F332" s="137" t="s">
        <v>705</v>
      </c>
      <c r="G332" s="138" t="s">
        <v>185</v>
      </c>
      <c r="H332" s="139">
        <v>10.3</v>
      </c>
      <c r="I332" s="140"/>
      <c r="J332" s="140">
        <f>ROUND(I332*H332,2)</f>
        <v>0</v>
      </c>
      <c r="K332" s="141"/>
      <c r="L332" s="28"/>
      <c r="M332" s="142" t="s">
        <v>1</v>
      </c>
      <c r="N332" s="111" t="s">
        <v>39</v>
      </c>
      <c r="O332" s="143">
        <v>0.32200000000000001</v>
      </c>
      <c r="P332" s="143">
        <f>O332*H332</f>
        <v>3.3166000000000002</v>
      </c>
      <c r="Q332" s="143">
        <v>0</v>
      </c>
      <c r="R332" s="143">
        <f>Q332*H332</f>
        <v>0</v>
      </c>
      <c r="S332" s="143">
        <v>0</v>
      </c>
      <c r="T332" s="144">
        <f>S332*H332</f>
        <v>0</v>
      </c>
      <c r="AR332" s="145" t="s">
        <v>142</v>
      </c>
      <c r="AT332" s="145" t="s">
        <v>138</v>
      </c>
      <c r="AU332" s="145" t="s">
        <v>84</v>
      </c>
      <c r="AY332" s="16" t="s">
        <v>136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6" t="s">
        <v>82</v>
      </c>
      <c r="BK332" s="146">
        <f>ROUND(I332*H332,2)</f>
        <v>0</v>
      </c>
      <c r="BL332" s="16" t="s">
        <v>142</v>
      </c>
      <c r="BM332" s="145" t="s">
        <v>1620</v>
      </c>
    </row>
    <row r="333" spans="2:65" s="12" customFormat="1">
      <c r="B333" s="147"/>
      <c r="D333" s="148" t="s">
        <v>144</v>
      </c>
      <c r="E333" s="149" t="s">
        <v>1</v>
      </c>
      <c r="F333" s="150" t="s">
        <v>89</v>
      </c>
      <c r="H333" s="149" t="s">
        <v>1</v>
      </c>
      <c r="L333" s="147"/>
      <c r="M333" s="151"/>
      <c r="T333" s="152"/>
      <c r="AT333" s="149" t="s">
        <v>144</v>
      </c>
      <c r="AU333" s="149" t="s">
        <v>84</v>
      </c>
      <c r="AV333" s="12" t="s">
        <v>82</v>
      </c>
      <c r="AW333" s="12" t="s">
        <v>32</v>
      </c>
      <c r="AX333" s="12" t="s">
        <v>74</v>
      </c>
      <c r="AY333" s="149" t="s">
        <v>136</v>
      </c>
    </row>
    <row r="334" spans="2:65" s="12" customFormat="1">
      <c r="B334" s="147"/>
      <c r="D334" s="148" t="s">
        <v>144</v>
      </c>
      <c r="E334" s="149" t="s">
        <v>1</v>
      </c>
      <c r="F334" s="150" t="s">
        <v>1616</v>
      </c>
      <c r="H334" s="149" t="s">
        <v>1</v>
      </c>
      <c r="L334" s="147"/>
      <c r="M334" s="151"/>
      <c r="T334" s="152"/>
      <c r="AT334" s="149" t="s">
        <v>144</v>
      </c>
      <c r="AU334" s="149" t="s">
        <v>84</v>
      </c>
      <c r="AV334" s="12" t="s">
        <v>82</v>
      </c>
      <c r="AW334" s="12" t="s">
        <v>32</v>
      </c>
      <c r="AX334" s="12" t="s">
        <v>74</v>
      </c>
      <c r="AY334" s="149" t="s">
        <v>136</v>
      </c>
    </row>
    <row r="335" spans="2:65" s="13" customFormat="1">
      <c r="B335" s="153"/>
      <c r="D335" s="148" t="s">
        <v>144</v>
      </c>
      <c r="E335" s="154" t="s">
        <v>1</v>
      </c>
      <c r="F335" s="155" t="s">
        <v>1619</v>
      </c>
      <c r="H335" s="156">
        <v>10.3</v>
      </c>
      <c r="L335" s="153"/>
      <c r="M335" s="157"/>
      <c r="T335" s="158"/>
      <c r="AT335" s="154" t="s">
        <v>144</v>
      </c>
      <c r="AU335" s="154" t="s">
        <v>84</v>
      </c>
      <c r="AV335" s="13" t="s">
        <v>84</v>
      </c>
      <c r="AW335" s="13" t="s">
        <v>32</v>
      </c>
      <c r="AX335" s="13" t="s">
        <v>74</v>
      </c>
      <c r="AY335" s="154" t="s">
        <v>136</v>
      </c>
    </row>
    <row r="336" spans="2:65" s="14" customFormat="1">
      <c r="B336" s="159"/>
      <c r="D336" s="148" t="s">
        <v>144</v>
      </c>
      <c r="E336" s="160" t="s">
        <v>1</v>
      </c>
      <c r="F336" s="161" t="s">
        <v>146</v>
      </c>
      <c r="H336" s="162">
        <v>10.3</v>
      </c>
      <c r="L336" s="159"/>
      <c r="M336" s="163"/>
      <c r="T336" s="164"/>
      <c r="AT336" s="160" t="s">
        <v>144</v>
      </c>
      <c r="AU336" s="160" t="s">
        <v>84</v>
      </c>
      <c r="AV336" s="14" t="s">
        <v>142</v>
      </c>
      <c r="AW336" s="14" t="s">
        <v>32</v>
      </c>
      <c r="AX336" s="14" t="s">
        <v>82</v>
      </c>
      <c r="AY336" s="160" t="s">
        <v>136</v>
      </c>
    </row>
    <row r="337" spans="2:65" s="1" customFormat="1" ht="14.4" customHeight="1">
      <c r="B337" s="134"/>
      <c r="C337" s="135" t="s">
        <v>363</v>
      </c>
      <c r="D337" s="135" t="s">
        <v>138</v>
      </c>
      <c r="E337" s="136" t="s">
        <v>720</v>
      </c>
      <c r="F337" s="137" t="s">
        <v>721</v>
      </c>
      <c r="G337" s="138" t="s">
        <v>356</v>
      </c>
      <c r="H337" s="139">
        <v>1.0429999999999999</v>
      </c>
      <c r="I337" s="140"/>
      <c r="J337" s="140">
        <f>ROUND(I337*H337,2)</f>
        <v>0</v>
      </c>
      <c r="K337" s="141"/>
      <c r="L337" s="28"/>
      <c r="M337" s="142" t="s">
        <v>1</v>
      </c>
      <c r="N337" s="111" t="s">
        <v>39</v>
      </c>
      <c r="O337" s="143">
        <v>8.109</v>
      </c>
      <c r="P337" s="143">
        <f>O337*H337</f>
        <v>8.457687</v>
      </c>
      <c r="Q337" s="143">
        <v>1.0506</v>
      </c>
      <c r="R337" s="143">
        <f>Q337*H337</f>
        <v>1.0957758</v>
      </c>
      <c r="S337" s="143">
        <v>0</v>
      </c>
      <c r="T337" s="144">
        <f>S337*H337</f>
        <v>0</v>
      </c>
      <c r="AR337" s="145" t="s">
        <v>142</v>
      </c>
      <c r="AT337" s="145" t="s">
        <v>138</v>
      </c>
      <c r="AU337" s="145" t="s">
        <v>84</v>
      </c>
      <c r="AY337" s="16" t="s">
        <v>136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6" t="s">
        <v>82</v>
      </c>
      <c r="BK337" s="146">
        <f>ROUND(I337*H337,2)</f>
        <v>0</v>
      </c>
      <c r="BL337" s="16" t="s">
        <v>142</v>
      </c>
      <c r="BM337" s="145" t="s">
        <v>1621</v>
      </c>
    </row>
    <row r="338" spans="2:65" s="12" customFormat="1">
      <c r="B338" s="147"/>
      <c r="D338" s="148" t="s">
        <v>144</v>
      </c>
      <c r="E338" s="149" t="s">
        <v>1</v>
      </c>
      <c r="F338" s="150" t="s">
        <v>89</v>
      </c>
      <c r="H338" s="149" t="s">
        <v>1</v>
      </c>
      <c r="L338" s="147"/>
      <c r="M338" s="151"/>
      <c r="T338" s="152"/>
      <c r="AT338" s="149" t="s">
        <v>144</v>
      </c>
      <c r="AU338" s="149" t="s">
        <v>84</v>
      </c>
      <c r="AV338" s="12" t="s">
        <v>82</v>
      </c>
      <c r="AW338" s="12" t="s">
        <v>32</v>
      </c>
      <c r="AX338" s="12" t="s">
        <v>74</v>
      </c>
      <c r="AY338" s="149" t="s">
        <v>136</v>
      </c>
    </row>
    <row r="339" spans="2:65" s="12" customFormat="1">
      <c r="B339" s="147"/>
      <c r="D339" s="148" t="s">
        <v>144</v>
      </c>
      <c r="E339" s="149" t="s">
        <v>1</v>
      </c>
      <c r="F339" s="150" t="s">
        <v>1616</v>
      </c>
      <c r="H339" s="149" t="s">
        <v>1</v>
      </c>
      <c r="L339" s="147"/>
      <c r="M339" s="151"/>
      <c r="T339" s="152"/>
      <c r="AT339" s="149" t="s">
        <v>144</v>
      </c>
      <c r="AU339" s="149" t="s">
        <v>84</v>
      </c>
      <c r="AV339" s="12" t="s">
        <v>82</v>
      </c>
      <c r="AW339" s="12" t="s">
        <v>32</v>
      </c>
      <c r="AX339" s="12" t="s">
        <v>74</v>
      </c>
      <c r="AY339" s="149" t="s">
        <v>136</v>
      </c>
    </row>
    <row r="340" spans="2:65" s="13" customFormat="1">
      <c r="B340" s="153"/>
      <c r="D340" s="148" t="s">
        <v>144</v>
      </c>
      <c r="E340" s="154" t="s">
        <v>1</v>
      </c>
      <c r="F340" s="155" t="s">
        <v>1622</v>
      </c>
      <c r="H340" s="156">
        <v>1.0426562399999999</v>
      </c>
      <c r="L340" s="153"/>
      <c r="M340" s="157"/>
      <c r="T340" s="158"/>
      <c r="AT340" s="154" t="s">
        <v>144</v>
      </c>
      <c r="AU340" s="154" t="s">
        <v>84</v>
      </c>
      <c r="AV340" s="13" t="s">
        <v>84</v>
      </c>
      <c r="AW340" s="13" t="s">
        <v>32</v>
      </c>
      <c r="AX340" s="13" t="s">
        <v>74</v>
      </c>
      <c r="AY340" s="154" t="s">
        <v>136</v>
      </c>
    </row>
    <row r="341" spans="2:65" s="14" customFormat="1">
      <c r="B341" s="159"/>
      <c r="D341" s="148" t="s">
        <v>144</v>
      </c>
      <c r="E341" s="160" t="s">
        <v>1</v>
      </c>
      <c r="F341" s="161" t="s">
        <v>146</v>
      </c>
      <c r="H341" s="162">
        <v>1.0426562399999999</v>
      </c>
      <c r="L341" s="159"/>
      <c r="M341" s="163"/>
      <c r="T341" s="164"/>
      <c r="AT341" s="160" t="s">
        <v>144</v>
      </c>
      <c r="AU341" s="160" t="s">
        <v>84</v>
      </c>
      <c r="AV341" s="14" t="s">
        <v>142</v>
      </c>
      <c r="AW341" s="14" t="s">
        <v>32</v>
      </c>
      <c r="AX341" s="14" t="s">
        <v>82</v>
      </c>
      <c r="AY341" s="160" t="s">
        <v>136</v>
      </c>
    </row>
    <row r="342" spans="2:65" s="1" customFormat="1" ht="14.4" customHeight="1">
      <c r="B342" s="134"/>
      <c r="C342" s="135" t="s">
        <v>367</v>
      </c>
      <c r="D342" s="135" t="s">
        <v>138</v>
      </c>
      <c r="E342" s="136" t="s">
        <v>731</v>
      </c>
      <c r="F342" s="137" t="s">
        <v>732</v>
      </c>
      <c r="G342" s="138" t="s">
        <v>208</v>
      </c>
      <c r="H342" s="139">
        <v>52</v>
      </c>
      <c r="I342" s="140"/>
      <c r="J342" s="140">
        <f>ROUND(I342*H342,2)</f>
        <v>0</v>
      </c>
      <c r="K342" s="141"/>
      <c r="L342" s="28"/>
      <c r="M342" s="142" t="s">
        <v>1</v>
      </c>
      <c r="N342" s="111" t="s">
        <v>39</v>
      </c>
      <c r="O342" s="143">
        <v>0</v>
      </c>
      <c r="P342" s="143">
        <f>O342*H342</f>
        <v>0</v>
      </c>
      <c r="Q342" s="143">
        <v>0</v>
      </c>
      <c r="R342" s="143">
        <f>Q342*H342</f>
        <v>0</v>
      </c>
      <c r="S342" s="143">
        <v>0</v>
      </c>
      <c r="T342" s="144">
        <f>S342*H342</f>
        <v>0</v>
      </c>
      <c r="AR342" s="145" t="s">
        <v>142</v>
      </c>
      <c r="AT342" s="145" t="s">
        <v>138</v>
      </c>
      <c r="AU342" s="145" t="s">
        <v>84</v>
      </c>
      <c r="AY342" s="16" t="s">
        <v>136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6" t="s">
        <v>82</v>
      </c>
      <c r="BK342" s="146">
        <f>ROUND(I342*H342,2)</f>
        <v>0</v>
      </c>
      <c r="BL342" s="16" t="s">
        <v>142</v>
      </c>
      <c r="BM342" s="145" t="s">
        <v>1623</v>
      </c>
    </row>
    <row r="343" spans="2:65" s="12" customFormat="1">
      <c r="B343" s="147"/>
      <c r="D343" s="148" t="s">
        <v>144</v>
      </c>
      <c r="E343" s="149" t="s">
        <v>1</v>
      </c>
      <c r="F343" s="150" t="s">
        <v>89</v>
      </c>
      <c r="H343" s="149" t="s">
        <v>1</v>
      </c>
      <c r="L343" s="147"/>
      <c r="M343" s="151"/>
      <c r="T343" s="152"/>
      <c r="AT343" s="149" t="s">
        <v>144</v>
      </c>
      <c r="AU343" s="149" t="s">
        <v>84</v>
      </c>
      <c r="AV343" s="12" t="s">
        <v>82</v>
      </c>
      <c r="AW343" s="12" t="s">
        <v>32</v>
      </c>
      <c r="AX343" s="12" t="s">
        <v>74</v>
      </c>
      <c r="AY343" s="149" t="s">
        <v>136</v>
      </c>
    </row>
    <row r="344" spans="2:65" s="13" customFormat="1">
      <c r="B344" s="153"/>
      <c r="D344" s="148" t="s">
        <v>144</v>
      </c>
      <c r="E344" s="154" t="s">
        <v>1</v>
      </c>
      <c r="F344" s="155" t="s">
        <v>1592</v>
      </c>
      <c r="H344" s="156">
        <v>52</v>
      </c>
      <c r="L344" s="153"/>
      <c r="M344" s="157"/>
      <c r="T344" s="158"/>
      <c r="AT344" s="154" t="s">
        <v>144</v>
      </c>
      <c r="AU344" s="154" t="s">
        <v>84</v>
      </c>
      <c r="AV344" s="13" t="s">
        <v>84</v>
      </c>
      <c r="AW344" s="13" t="s">
        <v>32</v>
      </c>
      <c r="AX344" s="13" t="s">
        <v>74</v>
      </c>
      <c r="AY344" s="154" t="s">
        <v>136</v>
      </c>
    </row>
    <row r="345" spans="2:65" s="14" customFormat="1">
      <c r="B345" s="159"/>
      <c r="D345" s="148" t="s">
        <v>144</v>
      </c>
      <c r="E345" s="160" t="s">
        <v>1</v>
      </c>
      <c r="F345" s="161" t="s">
        <v>146</v>
      </c>
      <c r="H345" s="162">
        <v>52</v>
      </c>
      <c r="L345" s="159"/>
      <c r="M345" s="163"/>
      <c r="T345" s="164"/>
      <c r="AT345" s="160" t="s">
        <v>144</v>
      </c>
      <c r="AU345" s="160" t="s">
        <v>84</v>
      </c>
      <c r="AV345" s="14" t="s">
        <v>142</v>
      </c>
      <c r="AW345" s="14" t="s">
        <v>32</v>
      </c>
      <c r="AX345" s="14" t="s">
        <v>82</v>
      </c>
      <c r="AY345" s="160" t="s">
        <v>136</v>
      </c>
    </row>
    <row r="346" spans="2:65" s="11" customFormat="1" ht="22.75" customHeight="1">
      <c r="B346" s="123"/>
      <c r="D346" s="124" t="s">
        <v>73</v>
      </c>
      <c r="E346" s="132" t="s">
        <v>158</v>
      </c>
      <c r="F346" s="132" t="s">
        <v>738</v>
      </c>
      <c r="J346" s="133">
        <f>BK346</f>
        <v>0</v>
      </c>
      <c r="L346" s="123"/>
      <c r="M346" s="127"/>
      <c r="P346" s="128">
        <f>SUM(P347:P366)</f>
        <v>20.479499999999998</v>
      </c>
      <c r="R346" s="128">
        <f>SUM(R347:R366)</f>
        <v>0</v>
      </c>
      <c r="T346" s="129">
        <f>SUM(T347:T366)</f>
        <v>0</v>
      </c>
      <c r="AR346" s="124" t="s">
        <v>82</v>
      </c>
      <c r="AT346" s="130" t="s">
        <v>73</v>
      </c>
      <c r="AU346" s="130" t="s">
        <v>82</v>
      </c>
      <c r="AY346" s="124" t="s">
        <v>136</v>
      </c>
      <c r="BK346" s="131">
        <f>SUM(BK347:BK366)</f>
        <v>0</v>
      </c>
    </row>
    <row r="347" spans="2:65" s="1" customFormat="1" ht="14.4" customHeight="1">
      <c r="B347" s="134"/>
      <c r="C347" s="135" t="s">
        <v>372</v>
      </c>
      <c r="D347" s="135" t="s">
        <v>138</v>
      </c>
      <c r="E347" s="136" t="s">
        <v>1624</v>
      </c>
      <c r="F347" s="137" t="s">
        <v>1625</v>
      </c>
      <c r="G347" s="138" t="s">
        <v>185</v>
      </c>
      <c r="H347" s="139">
        <v>166.5</v>
      </c>
      <c r="I347" s="140"/>
      <c r="J347" s="140">
        <f>ROUND(I347*H347,2)</f>
        <v>0</v>
      </c>
      <c r="K347" s="141"/>
      <c r="L347" s="28"/>
      <c r="M347" s="142" t="s">
        <v>1</v>
      </c>
      <c r="N347" s="111" t="s">
        <v>39</v>
      </c>
      <c r="O347" s="143">
        <v>2.9000000000000001E-2</v>
      </c>
      <c r="P347" s="143">
        <f>O347*H347</f>
        <v>4.8285</v>
      </c>
      <c r="Q347" s="143">
        <v>0</v>
      </c>
      <c r="R347" s="143">
        <f>Q347*H347</f>
        <v>0</v>
      </c>
      <c r="S347" s="143">
        <v>0</v>
      </c>
      <c r="T347" s="144">
        <f>S347*H347</f>
        <v>0</v>
      </c>
      <c r="AR347" s="145" t="s">
        <v>142</v>
      </c>
      <c r="AT347" s="145" t="s">
        <v>138</v>
      </c>
      <c r="AU347" s="145" t="s">
        <v>84</v>
      </c>
      <c r="AY347" s="16" t="s">
        <v>136</v>
      </c>
      <c r="BE347" s="146">
        <f>IF(N347="základní",J347,0)</f>
        <v>0</v>
      </c>
      <c r="BF347" s="146">
        <f>IF(N347="snížená",J347,0)</f>
        <v>0</v>
      </c>
      <c r="BG347" s="146">
        <f>IF(N347="zákl. přenesená",J347,0)</f>
        <v>0</v>
      </c>
      <c r="BH347" s="146">
        <f>IF(N347="sníž. přenesená",J347,0)</f>
        <v>0</v>
      </c>
      <c r="BI347" s="146">
        <f>IF(N347="nulová",J347,0)</f>
        <v>0</v>
      </c>
      <c r="BJ347" s="16" t="s">
        <v>82</v>
      </c>
      <c r="BK347" s="146">
        <f>ROUND(I347*H347,2)</f>
        <v>0</v>
      </c>
      <c r="BL347" s="16" t="s">
        <v>142</v>
      </c>
      <c r="BM347" s="145" t="s">
        <v>1626</v>
      </c>
    </row>
    <row r="348" spans="2:65" s="12" customFormat="1">
      <c r="B348" s="147"/>
      <c r="D348" s="148" t="s">
        <v>144</v>
      </c>
      <c r="E348" s="149" t="s">
        <v>1</v>
      </c>
      <c r="F348" s="150" t="s">
        <v>1513</v>
      </c>
      <c r="H348" s="149" t="s">
        <v>1</v>
      </c>
      <c r="L348" s="147"/>
      <c r="M348" s="151"/>
      <c r="T348" s="152"/>
      <c r="AT348" s="149" t="s">
        <v>144</v>
      </c>
      <c r="AU348" s="149" t="s">
        <v>84</v>
      </c>
      <c r="AV348" s="12" t="s">
        <v>82</v>
      </c>
      <c r="AW348" s="12" t="s">
        <v>32</v>
      </c>
      <c r="AX348" s="12" t="s">
        <v>74</v>
      </c>
      <c r="AY348" s="149" t="s">
        <v>136</v>
      </c>
    </row>
    <row r="349" spans="2:65" s="12" customFormat="1">
      <c r="B349" s="147"/>
      <c r="D349" s="148" t="s">
        <v>144</v>
      </c>
      <c r="E349" s="149" t="s">
        <v>1</v>
      </c>
      <c r="F349" s="150" t="s">
        <v>1627</v>
      </c>
      <c r="H349" s="149" t="s">
        <v>1</v>
      </c>
      <c r="L349" s="147"/>
      <c r="M349" s="151"/>
      <c r="T349" s="152"/>
      <c r="AT349" s="149" t="s">
        <v>144</v>
      </c>
      <c r="AU349" s="149" t="s">
        <v>84</v>
      </c>
      <c r="AV349" s="12" t="s">
        <v>82</v>
      </c>
      <c r="AW349" s="12" t="s">
        <v>32</v>
      </c>
      <c r="AX349" s="12" t="s">
        <v>74</v>
      </c>
      <c r="AY349" s="149" t="s">
        <v>136</v>
      </c>
    </row>
    <row r="350" spans="2:65" s="13" customFormat="1">
      <c r="B350" s="153"/>
      <c r="D350" s="148" t="s">
        <v>144</v>
      </c>
      <c r="E350" s="154" t="s">
        <v>1</v>
      </c>
      <c r="F350" s="155" t="s">
        <v>1514</v>
      </c>
      <c r="H350" s="156">
        <v>166.5</v>
      </c>
      <c r="L350" s="153"/>
      <c r="M350" s="157"/>
      <c r="T350" s="158"/>
      <c r="AT350" s="154" t="s">
        <v>144</v>
      </c>
      <c r="AU350" s="154" t="s">
        <v>84</v>
      </c>
      <c r="AV350" s="13" t="s">
        <v>84</v>
      </c>
      <c r="AW350" s="13" t="s">
        <v>32</v>
      </c>
      <c r="AX350" s="13" t="s">
        <v>74</v>
      </c>
      <c r="AY350" s="154" t="s">
        <v>136</v>
      </c>
    </row>
    <row r="351" spans="2:65" s="14" customFormat="1">
      <c r="B351" s="159"/>
      <c r="D351" s="148" t="s">
        <v>144</v>
      </c>
      <c r="E351" s="160" t="s">
        <v>1</v>
      </c>
      <c r="F351" s="161" t="s">
        <v>146</v>
      </c>
      <c r="H351" s="162">
        <v>166.5</v>
      </c>
      <c r="L351" s="159"/>
      <c r="M351" s="163"/>
      <c r="T351" s="164"/>
      <c r="AT351" s="160" t="s">
        <v>144</v>
      </c>
      <c r="AU351" s="160" t="s">
        <v>84</v>
      </c>
      <c r="AV351" s="14" t="s">
        <v>142</v>
      </c>
      <c r="AW351" s="14" t="s">
        <v>32</v>
      </c>
      <c r="AX351" s="14" t="s">
        <v>82</v>
      </c>
      <c r="AY351" s="160" t="s">
        <v>136</v>
      </c>
    </row>
    <row r="352" spans="2:65" s="1" customFormat="1" ht="14.4" customHeight="1">
      <c r="B352" s="134"/>
      <c r="C352" s="135" t="s">
        <v>376</v>
      </c>
      <c r="D352" s="135" t="s">
        <v>138</v>
      </c>
      <c r="E352" s="136" t="s">
        <v>1628</v>
      </c>
      <c r="F352" s="137" t="s">
        <v>1629</v>
      </c>
      <c r="G352" s="138" t="s">
        <v>185</v>
      </c>
      <c r="H352" s="139">
        <v>166.5</v>
      </c>
      <c r="I352" s="140"/>
      <c r="J352" s="140">
        <f>ROUND(I352*H352,2)</f>
        <v>0</v>
      </c>
      <c r="K352" s="141"/>
      <c r="L352" s="28"/>
      <c r="M352" s="142" t="s">
        <v>1</v>
      </c>
      <c r="N352" s="111" t="s">
        <v>39</v>
      </c>
      <c r="O352" s="143">
        <v>2.1000000000000001E-2</v>
      </c>
      <c r="P352" s="143">
        <f>O352*H352</f>
        <v>3.4965000000000002</v>
      </c>
      <c r="Q352" s="143">
        <v>0</v>
      </c>
      <c r="R352" s="143">
        <f>Q352*H352</f>
        <v>0</v>
      </c>
      <c r="S352" s="143">
        <v>0</v>
      </c>
      <c r="T352" s="144">
        <f>S352*H352</f>
        <v>0</v>
      </c>
      <c r="AR352" s="145" t="s">
        <v>142</v>
      </c>
      <c r="AT352" s="145" t="s">
        <v>138</v>
      </c>
      <c r="AU352" s="145" t="s">
        <v>84</v>
      </c>
      <c r="AY352" s="16" t="s">
        <v>136</v>
      </c>
      <c r="BE352" s="146">
        <f>IF(N352="základní",J352,0)</f>
        <v>0</v>
      </c>
      <c r="BF352" s="146">
        <f>IF(N352="snížená",J352,0)</f>
        <v>0</v>
      </c>
      <c r="BG352" s="146">
        <f>IF(N352="zákl. přenesená",J352,0)</f>
        <v>0</v>
      </c>
      <c r="BH352" s="146">
        <f>IF(N352="sníž. přenesená",J352,0)</f>
        <v>0</v>
      </c>
      <c r="BI352" s="146">
        <f>IF(N352="nulová",J352,0)</f>
        <v>0</v>
      </c>
      <c r="BJ352" s="16" t="s">
        <v>82</v>
      </c>
      <c r="BK352" s="146">
        <f>ROUND(I352*H352,2)</f>
        <v>0</v>
      </c>
      <c r="BL352" s="16" t="s">
        <v>142</v>
      </c>
      <c r="BM352" s="145" t="s">
        <v>1630</v>
      </c>
    </row>
    <row r="353" spans="2:65" s="12" customFormat="1">
      <c r="B353" s="147"/>
      <c r="D353" s="148" t="s">
        <v>144</v>
      </c>
      <c r="E353" s="149" t="s">
        <v>1</v>
      </c>
      <c r="F353" s="150" t="s">
        <v>1513</v>
      </c>
      <c r="H353" s="149" t="s">
        <v>1</v>
      </c>
      <c r="L353" s="147"/>
      <c r="M353" s="151"/>
      <c r="T353" s="152"/>
      <c r="AT353" s="149" t="s">
        <v>144</v>
      </c>
      <c r="AU353" s="149" t="s">
        <v>84</v>
      </c>
      <c r="AV353" s="12" t="s">
        <v>82</v>
      </c>
      <c r="AW353" s="12" t="s">
        <v>32</v>
      </c>
      <c r="AX353" s="12" t="s">
        <v>74</v>
      </c>
      <c r="AY353" s="149" t="s">
        <v>136</v>
      </c>
    </row>
    <row r="354" spans="2:65" s="12" customFormat="1">
      <c r="B354" s="147"/>
      <c r="D354" s="148" t="s">
        <v>144</v>
      </c>
      <c r="E354" s="149" t="s">
        <v>1</v>
      </c>
      <c r="F354" s="150" t="s">
        <v>1631</v>
      </c>
      <c r="H354" s="149" t="s">
        <v>1</v>
      </c>
      <c r="L354" s="147"/>
      <c r="M354" s="151"/>
      <c r="T354" s="152"/>
      <c r="AT354" s="149" t="s">
        <v>144</v>
      </c>
      <c r="AU354" s="149" t="s">
        <v>84</v>
      </c>
      <c r="AV354" s="12" t="s">
        <v>82</v>
      </c>
      <c r="AW354" s="12" t="s">
        <v>32</v>
      </c>
      <c r="AX354" s="12" t="s">
        <v>74</v>
      </c>
      <c r="AY354" s="149" t="s">
        <v>136</v>
      </c>
    </row>
    <row r="355" spans="2:65" s="13" customFormat="1">
      <c r="B355" s="153"/>
      <c r="D355" s="148" t="s">
        <v>144</v>
      </c>
      <c r="E355" s="154" t="s">
        <v>1</v>
      </c>
      <c r="F355" s="155" t="s">
        <v>1514</v>
      </c>
      <c r="H355" s="156">
        <v>166.5</v>
      </c>
      <c r="L355" s="153"/>
      <c r="M355" s="157"/>
      <c r="T355" s="158"/>
      <c r="AT355" s="154" t="s">
        <v>144</v>
      </c>
      <c r="AU355" s="154" t="s">
        <v>84</v>
      </c>
      <c r="AV355" s="13" t="s">
        <v>84</v>
      </c>
      <c r="AW355" s="13" t="s">
        <v>32</v>
      </c>
      <c r="AX355" s="13" t="s">
        <v>74</v>
      </c>
      <c r="AY355" s="154" t="s">
        <v>136</v>
      </c>
    </row>
    <row r="356" spans="2:65" s="14" customFormat="1">
      <c r="B356" s="159"/>
      <c r="D356" s="148" t="s">
        <v>144</v>
      </c>
      <c r="E356" s="160" t="s">
        <v>1</v>
      </c>
      <c r="F356" s="161" t="s">
        <v>146</v>
      </c>
      <c r="H356" s="162">
        <v>166.5</v>
      </c>
      <c r="L356" s="159"/>
      <c r="M356" s="163"/>
      <c r="T356" s="164"/>
      <c r="AT356" s="160" t="s">
        <v>144</v>
      </c>
      <c r="AU356" s="160" t="s">
        <v>84</v>
      </c>
      <c r="AV356" s="14" t="s">
        <v>142</v>
      </c>
      <c r="AW356" s="14" t="s">
        <v>32</v>
      </c>
      <c r="AX356" s="14" t="s">
        <v>82</v>
      </c>
      <c r="AY356" s="160" t="s">
        <v>136</v>
      </c>
    </row>
    <row r="357" spans="2:65" s="1" customFormat="1" ht="14.4" customHeight="1">
      <c r="B357" s="134"/>
      <c r="C357" s="135" t="s">
        <v>380</v>
      </c>
      <c r="D357" s="135" t="s">
        <v>138</v>
      </c>
      <c r="E357" s="136" t="s">
        <v>759</v>
      </c>
      <c r="F357" s="137" t="s">
        <v>760</v>
      </c>
      <c r="G357" s="138" t="s">
        <v>185</v>
      </c>
      <c r="H357" s="139">
        <v>166.5</v>
      </c>
      <c r="I357" s="140"/>
      <c r="J357" s="140">
        <f>ROUND(I357*H357,2)</f>
        <v>0</v>
      </c>
      <c r="K357" s="141"/>
      <c r="L357" s="28"/>
      <c r="M357" s="142" t="s">
        <v>1</v>
      </c>
      <c r="N357" s="111" t="s">
        <v>39</v>
      </c>
      <c r="O357" s="143">
        <v>2E-3</v>
      </c>
      <c r="P357" s="143">
        <f>O357*H357</f>
        <v>0.33300000000000002</v>
      </c>
      <c r="Q357" s="143">
        <v>0</v>
      </c>
      <c r="R357" s="143">
        <f>Q357*H357</f>
        <v>0</v>
      </c>
      <c r="S357" s="143">
        <v>0</v>
      </c>
      <c r="T357" s="144">
        <f>S357*H357</f>
        <v>0</v>
      </c>
      <c r="AR357" s="145" t="s">
        <v>142</v>
      </c>
      <c r="AT357" s="145" t="s">
        <v>138</v>
      </c>
      <c r="AU357" s="145" t="s">
        <v>84</v>
      </c>
      <c r="AY357" s="16" t="s">
        <v>136</v>
      </c>
      <c r="BE357" s="146">
        <f>IF(N357="základní",J357,0)</f>
        <v>0</v>
      </c>
      <c r="BF357" s="146">
        <f>IF(N357="snížená",J357,0)</f>
        <v>0</v>
      </c>
      <c r="BG357" s="146">
        <f>IF(N357="zákl. přenesená",J357,0)</f>
        <v>0</v>
      </c>
      <c r="BH357" s="146">
        <f>IF(N357="sníž. přenesená",J357,0)</f>
        <v>0</v>
      </c>
      <c r="BI357" s="146">
        <f>IF(N357="nulová",J357,0)</f>
        <v>0</v>
      </c>
      <c r="BJ357" s="16" t="s">
        <v>82</v>
      </c>
      <c r="BK357" s="146">
        <f>ROUND(I357*H357,2)</f>
        <v>0</v>
      </c>
      <c r="BL357" s="16" t="s">
        <v>142</v>
      </c>
      <c r="BM357" s="145" t="s">
        <v>1632</v>
      </c>
    </row>
    <row r="358" spans="2:65" s="12" customFormat="1">
      <c r="B358" s="147"/>
      <c r="D358" s="148" t="s">
        <v>144</v>
      </c>
      <c r="E358" s="149" t="s">
        <v>1</v>
      </c>
      <c r="F358" s="150" t="s">
        <v>1513</v>
      </c>
      <c r="H358" s="149" t="s">
        <v>1</v>
      </c>
      <c r="L358" s="147"/>
      <c r="M358" s="151"/>
      <c r="T358" s="152"/>
      <c r="AT358" s="149" t="s">
        <v>144</v>
      </c>
      <c r="AU358" s="149" t="s">
        <v>84</v>
      </c>
      <c r="AV358" s="12" t="s">
        <v>82</v>
      </c>
      <c r="AW358" s="12" t="s">
        <v>32</v>
      </c>
      <c r="AX358" s="12" t="s">
        <v>74</v>
      </c>
      <c r="AY358" s="149" t="s">
        <v>136</v>
      </c>
    </row>
    <row r="359" spans="2:65" s="12" customFormat="1">
      <c r="B359" s="147"/>
      <c r="D359" s="148" t="s">
        <v>144</v>
      </c>
      <c r="E359" s="149" t="s">
        <v>1</v>
      </c>
      <c r="F359" s="150" t="s">
        <v>1633</v>
      </c>
      <c r="H359" s="149" t="s">
        <v>1</v>
      </c>
      <c r="L359" s="147"/>
      <c r="M359" s="151"/>
      <c r="T359" s="152"/>
      <c r="AT359" s="149" t="s">
        <v>144</v>
      </c>
      <c r="AU359" s="149" t="s">
        <v>84</v>
      </c>
      <c r="AV359" s="12" t="s">
        <v>82</v>
      </c>
      <c r="AW359" s="12" t="s">
        <v>32</v>
      </c>
      <c r="AX359" s="12" t="s">
        <v>74</v>
      </c>
      <c r="AY359" s="149" t="s">
        <v>136</v>
      </c>
    </row>
    <row r="360" spans="2:65" s="13" customFormat="1">
      <c r="B360" s="153"/>
      <c r="D360" s="148" t="s">
        <v>144</v>
      </c>
      <c r="E360" s="154" t="s">
        <v>1</v>
      </c>
      <c r="F360" s="155" t="s">
        <v>1514</v>
      </c>
      <c r="H360" s="156">
        <v>166.5</v>
      </c>
      <c r="L360" s="153"/>
      <c r="M360" s="157"/>
      <c r="T360" s="158"/>
      <c r="AT360" s="154" t="s">
        <v>144</v>
      </c>
      <c r="AU360" s="154" t="s">
        <v>84</v>
      </c>
      <c r="AV360" s="13" t="s">
        <v>84</v>
      </c>
      <c r="AW360" s="13" t="s">
        <v>32</v>
      </c>
      <c r="AX360" s="13" t="s">
        <v>74</v>
      </c>
      <c r="AY360" s="154" t="s">
        <v>136</v>
      </c>
    </row>
    <row r="361" spans="2:65" s="14" customFormat="1">
      <c r="B361" s="159"/>
      <c r="D361" s="148" t="s">
        <v>144</v>
      </c>
      <c r="E361" s="160" t="s">
        <v>1</v>
      </c>
      <c r="F361" s="161" t="s">
        <v>146</v>
      </c>
      <c r="H361" s="162">
        <v>166.5</v>
      </c>
      <c r="L361" s="159"/>
      <c r="M361" s="163"/>
      <c r="T361" s="164"/>
      <c r="AT361" s="160" t="s">
        <v>144</v>
      </c>
      <c r="AU361" s="160" t="s">
        <v>84</v>
      </c>
      <c r="AV361" s="14" t="s">
        <v>142</v>
      </c>
      <c r="AW361" s="14" t="s">
        <v>32</v>
      </c>
      <c r="AX361" s="14" t="s">
        <v>82</v>
      </c>
      <c r="AY361" s="160" t="s">
        <v>136</v>
      </c>
    </row>
    <row r="362" spans="2:65" s="1" customFormat="1" ht="19.75" customHeight="1">
      <c r="B362" s="134"/>
      <c r="C362" s="135" t="s">
        <v>384</v>
      </c>
      <c r="D362" s="135" t="s">
        <v>138</v>
      </c>
      <c r="E362" s="136" t="s">
        <v>1634</v>
      </c>
      <c r="F362" s="137" t="s">
        <v>1635</v>
      </c>
      <c r="G362" s="138" t="s">
        <v>185</v>
      </c>
      <c r="H362" s="139">
        <v>166.5</v>
      </c>
      <c r="I362" s="140"/>
      <c r="J362" s="140">
        <f>ROUND(I362*H362,2)</f>
        <v>0</v>
      </c>
      <c r="K362" s="141"/>
      <c r="L362" s="28"/>
      <c r="M362" s="142" t="s">
        <v>1</v>
      </c>
      <c r="N362" s="111" t="s">
        <v>39</v>
      </c>
      <c r="O362" s="143">
        <v>7.0999999999999994E-2</v>
      </c>
      <c r="P362" s="143">
        <f>O362*H362</f>
        <v>11.821499999999999</v>
      </c>
      <c r="Q362" s="143">
        <v>0</v>
      </c>
      <c r="R362" s="143">
        <f>Q362*H362</f>
        <v>0</v>
      </c>
      <c r="S362" s="143">
        <v>0</v>
      </c>
      <c r="T362" s="144">
        <f>S362*H362</f>
        <v>0</v>
      </c>
      <c r="AR362" s="145" t="s">
        <v>142</v>
      </c>
      <c r="AT362" s="145" t="s">
        <v>138</v>
      </c>
      <c r="AU362" s="145" t="s">
        <v>84</v>
      </c>
      <c r="AY362" s="16" t="s">
        <v>136</v>
      </c>
      <c r="BE362" s="146">
        <f>IF(N362="základní",J362,0)</f>
        <v>0</v>
      </c>
      <c r="BF362" s="146">
        <f>IF(N362="snížená",J362,0)</f>
        <v>0</v>
      </c>
      <c r="BG362" s="146">
        <f>IF(N362="zákl. přenesená",J362,0)</f>
        <v>0</v>
      </c>
      <c r="BH362" s="146">
        <f>IF(N362="sníž. přenesená",J362,0)</f>
        <v>0</v>
      </c>
      <c r="BI362" s="146">
        <f>IF(N362="nulová",J362,0)</f>
        <v>0</v>
      </c>
      <c r="BJ362" s="16" t="s">
        <v>82</v>
      </c>
      <c r="BK362" s="146">
        <f>ROUND(I362*H362,2)</f>
        <v>0</v>
      </c>
      <c r="BL362" s="16" t="s">
        <v>142</v>
      </c>
      <c r="BM362" s="145" t="s">
        <v>1636</v>
      </c>
    </row>
    <row r="363" spans="2:65" s="12" customFormat="1">
      <c r="B363" s="147"/>
      <c r="D363" s="148" t="s">
        <v>144</v>
      </c>
      <c r="E363" s="149" t="s">
        <v>1</v>
      </c>
      <c r="F363" s="150" t="s">
        <v>1513</v>
      </c>
      <c r="H363" s="149" t="s">
        <v>1</v>
      </c>
      <c r="L363" s="147"/>
      <c r="M363" s="151"/>
      <c r="T363" s="152"/>
      <c r="AT363" s="149" t="s">
        <v>144</v>
      </c>
      <c r="AU363" s="149" t="s">
        <v>84</v>
      </c>
      <c r="AV363" s="12" t="s">
        <v>82</v>
      </c>
      <c r="AW363" s="12" t="s">
        <v>32</v>
      </c>
      <c r="AX363" s="12" t="s">
        <v>74</v>
      </c>
      <c r="AY363" s="149" t="s">
        <v>136</v>
      </c>
    </row>
    <row r="364" spans="2:65" s="12" customFormat="1">
      <c r="B364" s="147"/>
      <c r="D364" s="148" t="s">
        <v>144</v>
      </c>
      <c r="E364" s="149" t="s">
        <v>1</v>
      </c>
      <c r="F364" s="150" t="s">
        <v>1637</v>
      </c>
      <c r="H364" s="149" t="s">
        <v>1</v>
      </c>
      <c r="L364" s="147"/>
      <c r="M364" s="151"/>
      <c r="T364" s="152"/>
      <c r="AT364" s="149" t="s">
        <v>144</v>
      </c>
      <c r="AU364" s="149" t="s">
        <v>84</v>
      </c>
      <c r="AV364" s="12" t="s">
        <v>82</v>
      </c>
      <c r="AW364" s="12" t="s">
        <v>32</v>
      </c>
      <c r="AX364" s="12" t="s">
        <v>74</v>
      </c>
      <c r="AY364" s="149" t="s">
        <v>136</v>
      </c>
    </row>
    <row r="365" spans="2:65" s="13" customFormat="1">
      <c r="B365" s="153"/>
      <c r="D365" s="148" t="s">
        <v>144</v>
      </c>
      <c r="E365" s="154" t="s">
        <v>1</v>
      </c>
      <c r="F365" s="155" t="s">
        <v>1514</v>
      </c>
      <c r="H365" s="156">
        <v>166.5</v>
      </c>
      <c r="L365" s="153"/>
      <c r="M365" s="157"/>
      <c r="T365" s="158"/>
      <c r="AT365" s="154" t="s">
        <v>144</v>
      </c>
      <c r="AU365" s="154" t="s">
        <v>84</v>
      </c>
      <c r="AV365" s="13" t="s">
        <v>84</v>
      </c>
      <c r="AW365" s="13" t="s">
        <v>32</v>
      </c>
      <c r="AX365" s="13" t="s">
        <v>74</v>
      </c>
      <c r="AY365" s="154" t="s">
        <v>136</v>
      </c>
    </row>
    <row r="366" spans="2:65" s="14" customFormat="1">
      <c r="B366" s="159"/>
      <c r="D366" s="148" t="s">
        <v>144</v>
      </c>
      <c r="E366" s="160" t="s">
        <v>1</v>
      </c>
      <c r="F366" s="161" t="s">
        <v>146</v>
      </c>
      <c r="H366" s="162">
        <v>166.5</v>
      </c>
      <c r="L366" s="159"/>
      <c r="M366" s="163"/>
      <c r="T366" s="164"/>
      <c r="AT366" s="160" t="s">
        <v>144</v>
      </c>
      <c r="AU366" s="160" t="s">
        <v>84</v>
      </c>
      <c r="AV366" s="14" t="s">
        <v>142</v>
      </c>
      <c r="AW366" s="14" t="s">
        <v>32</v>
      </c>
      <c r="AX366" s="14" t="s">
        <v>82</v>
      </c>
      <c r="AY366" s="160" t="s">
        <v>136</v>
      </c>
    </row>
    <row r="367" spans="2:65" s="11" customFormat="1" ht="22.75" customHeight="1">
      <c r="B367" s="123"/>
      <c r="D367" s="124" t="s">
        <v>73</v>
      </c>
      <c r="E367" s="132" t="s">
        <v>162</v>
      </c>
      <c r="F367" s="132" t="s">
        <v>1638</v>
      </c>
      <c r="J367" s="133">
        <f>BK367</f>
        <v>0</v>
      </c>
      <c r="L367" s="123"/>
      <c r="M367" s="127"/>
      <c r="P367" s="128">
        <f>SUM(P368:P382)</f>
        <v>714.16152</v>
      </c>
      <c r="R367" s="128">
        <f>SUM(R368:R382)</f>
        <v>82.719550799999993</v>
      </c>
      <c r="T367" s="129">
        <f>SUM(T368:T382)</f>
        <v>0</v>
      </c>
      <c r="AR367" s="124" t="s">
        <v>82</v>
      </c>
      <c r="AT367" s="130" t="s">
        <v>73</v>
      </c>
      <c r="AU367" s="130" t="s">
        <v>82</v>
      </c>
      <c r="AY367" s="124" t="s">
        <v>136</v>
      </c>
      <c r="BK367" s="131">
        <f>SUM(BK368:BK382)</f>
        <v>0</v>
      </c>
    </row>
    <row r="368" spans="2:65" s="1" customFormat="1" ht="14.4" customHeight="1">
      <c r="B368" s="134"/>
      <c r="C368" s="135" t="s">
        <v>388</v>
      </c>
      <c r="D368" s="135" t="s">
        <v>138</v>
      </c>
      <c r="E368" s="136" t="s">
        <v>1639</v>
      </c>
      <c r="F368" s="137" t="s">
        <v>1640</v>
      </c>
      <c r="G368" s="138" t="s">
        <v>277</v>
      </c>
      <c r="H368" s="139">
        <v>31.32</v>
      </c>
      <c r="I368" s="140"/>
      <c r="J368" s="140">
        <f>ROUND(I368*H368,2)</f>
        <v>0</v>
      </c>
      <c r="K368" s="141"/>
      <c r="L368" s="28"/>
      <c r="M368" s="142" t="s">
        <v>1</v>
      </c>
      <c r="N368" s="111" t="s">
        <v>39</v>
      </c>
      <c r="O368" s="143">
        <v>22.675999999999998</v>
      </c>
      <c r="P368" s="143">
        <f>O368*H368</f>
        <v>710.21231999999998</v>
      </c>
      <c r="Q368" s="143">
        <v>2.6404899999999998</v>
      </c>
      <c r="R368" s="143">
        <f>Q368*H368</f>
        <v>82.700146799999999</v>
      </c>
      <c r="S368" s="143">
        <v>0</v>
      </c>
      <c r="T368" s="144">
        <f>S368*H368</f>
        <v>0</v>
      </c>
      <c r="AR368" s="145" t="s">
        <v>142</v>
      </c>
      <c r="AT368" s="145" t="s">
        <v>138</v>
      </c>
      <c r="AU368" s="145" t="s">
        <v>84</v>
      </c>
      <c r="AY368" s="16" t="s">
        <v>136</v>
      </c>
      <c r="BE368" s="146">
        <f>IF(N368="základní",J368,0)</f>
        <v>0</v>
      </c>
      <c r="BF368" s="146">
        <f>IF(N368="snížená",J368,0)</f>
        <v>0</v>
      </c>
      <c r="BG368" s="146">
        <f>IF(N368="zákl. přenesená",J368,0)</f>
        <v>0</v>
      </c>
      <c r="BH368" s="146">
        <f>IF(N368="sníž. přenesená",J368,0)</f>
        <v>0</v>
      </c>
      <c r="BI368" s="146">
        <f>IF(N368="nulová",J368,0)</f>
        <v>0</v>
      </c>
      <c r="BJ368" s="16" t="s">
        <v>82</v>
      </c>
      <c r="BK368" s="146">
        <f>ROUND(I368*H368,2)</f>
        <v>0</v>
      </c>
      <c r="BL368" s="16" t="s">
        <v>142</v>
      </c>
      <c r="BM368" s="145" t="s">
        <v>1641</v>
      </c>
    </row>
    <row r="369" spans="2:65" s="12" customFormat="1">
      <c r="B369" s="147"/>
      <c r="D369" s="148" t="s">
        <v>144</v>
      </c>
      <c r="E369" s="149" t="s">
        <v>1</v>
      </c>
      <c r="F369" s="150" t="s">
        <v>89</v>
      </c>
      <c r="H369" s="149" t="s">
        <v>1</v>
      </c>
      <c r="L369" s="147"/>
      <c r="M369" s="151"/>
      <c r="T369" s="152"/>
      <c r="AT369" s="149" t="s">
        <v>144</v>
      </c>
      <c r="AU369" s="149" t="s">
        <v>84</v>
      </c>
      <c r="AV369" s="12" t="s">
        <v>82</v>
      </c>
      <c r="AW369" s="12" t="s">
        <v>32</v>
      </c>
      <c r="AX369" s="12" t="s">
        <v>74</v>
      </c>
      <c r="AY369" s="149" t="s">
        <v>136</v>
      </c>
    </row>
    <row r="370" spans="2:65" s="12" customFormat="1">
      <c r="B370" s="147"/>
      <c r="D370" s="148" t="s">
        <v>144</v>
      </c>
      <c r="E370" s="149" t="s">
        <v>1</v>
      </c>
      <c r="F370" s="150" t="s">
        <v>1642</v>
      </c>
      <c r="H370" s="149" t="s">
        <v>1</v>
      </c>
      <c r="L370" s="147"/>
      <c r="M370" s="151"/>
      <c r="T370" s="152"/>
      <c r="AT370" s="149" t="s">
        <v>144</v>
      </c>
      <c r="AU370" s="149" t="s">
        <v>84</v>
      </c>
      <c r="AV370" s="12" t="s">
        <v>82</v>
      </c>
      <c r="AW370" s="12" t="s">
        <v>32</v>
      </c>
      <c r="AX370" s="12" t="s">
        <v>74</v>
      </c>
      <c r="AY370" s="149" t="s">
        <v>136</v>
      </c>
    </row>
    <row r="371" spans="2:65" s="13" customFormat="1">
      <c r="B371" s="153"/>
      <c r="D371" s="148" t="s">
        <v>144</v>
      </c>
      <c r="E371" s="154" t="s">
        <v>1</v>
      </c>
      <c r="F371" s="155" t="s">
        <v>1643</v>
      </c>
      <c r="H371" s="156">
        <v>31.32</v>
      </c>
      <c r="L371" s="153"/>
      <c r="M371" s="157"/>
      <c r="T371" s="158"/>
      <c r="AT371" s="154" t="s">
        <v>144</v>
      </c>
      <c r="AU371" s="154" t="s">
        <v>84</v>
      </c>
      <c r="AV371" s="13" t="s">
        <v>84</v>
      </c>
      <c r="AW371" s="13" t="s">
        <v>32</v>
      </c>
      <c r="AX371" s="13" t="s">
        <v>74</v>
      </c>
      <c r="AY371" s="154" t="s">
        <v>136</v>
      </c>
    </row>
    <row r="372" spans="2:65" s="14" customFormat="1">
      <c r="B372" s="159"/>
      <c r="D372" s="148" t="s">
        <v>144</v>
      </c>
      <c r="E372" s="160" t="s">
        <v>1</v>
      </c>
      <c r="F372" s="161" t="s">
        <v>146</v>
      </c>
      <c r="H372" s="162">
        <v>31.32</v>
      </c>
      <c r="L372" s="159"/>
      <c r="M372" s="163"/>
      <c r="T372" s="164"/>
      <c r="AT372" s="160" t="s">
        <v>144</v>
      </c>
      <c r="AU372" s="160" t="s">
        <v>84</v>
      </c>
      <c r="AV372" s="14" t="s">
        <v>142</v>
      </c>
      <c r="AW372" s="14" t="s">
        <v>32</v>
      </c>
      <c r="AX372" s="14" t="s">
        <v>82</v>
      </c>
      <c r="AY372" s="160" t="s">
        <v>136</v>
      </c>
    </row>
    <row r="373" spans="2:65" s="1" customFormat="1" ht="14.4" customHeight="1">
      <c r="B373" s="134"/>
      <c r="C373" s="135" t="s">
        <v>392</v>
      </c>
      <c r="D373" s="135" t="s">
        <v>138</v>
      </c>
      <c r="E373" s="136" t="s">
        <v>1644</v>
      </c>
      <c r="F373" s="137" t="s">
        <v>1645</v>
      </c>
      <c r="G373" s="138" t="s">
        <v>185</v>
      </c>
      <c r="H373" s="139">
        <v>3.6</v>
      </c>
      <c r="I373" s="140"/>
      <c r="J373" s="140">
        <f>ROUND(I373*H373,2)</f>
        <v>0</v>
      </c>
      <c r="K373" s="141"/>
      <c r="L373" s="28"/>
      <c r="M373" s="142" t="s">
        <v>1</v>
      </c>
      <c r="N373" s="111" t="s">
        <v>39</v>
      </c>
      <c r="O373" s="143">
        <v>0.81499999999999995</v>
      </c>
      <c r="P373" s="143">
        <f>O373*H373</f>
        <v>2.9339999999999997</v>
      </c>
      <c r="Q373" s="143">
        <v>5.3899999999999998E-3</v>
      </c>
      <c r="R373" s="143">
        <f>Q373*H373</f>
        <v>1.9404000000000001E-2</v>
      </c>
      <c r="S373" s="143">
        <v>0</v>
      </c>
      <c r="T373" s="144">
        <f>S373*H373</f>
        <v>0</v>
      </c>
      <c r="AR373" s="145" t="s">
        <v>142</v>
      </c>
      <c r="AT373" s="145" t="s">
        <v>138</v>
      </c>
      <c r="AU373" s="145" t="s">
        <v>84</v>
      </c>
      <c r="AY373" s="16" t="s">
        <v>136</v>
      </c>
      <c r="BE373" s="146">
        <f>IF(N373="základní",J373,0)</f>
        <v>0</v>
      </c>
      <c r="BF373" s="146">
        <f>IF(N373="snížená",J373,0)</f>
        <v>0</v>
      </c>
      <c r="BG373" s="146">
        <f>IF(N373="zákl. přenesená",J373,0)</f>
        <v>0</v>
      </c>
      <c r="BH373" s="146">
        <f>IF(N373="sníž. přenesená",J373,0)</f>
        <v>0</v>
      </c>
      <c r="BI373" s="146">
        <f>IF(N373="nulová",J373,0)</f>
        <v>0</v>
      </c>
      <c r="BJ373" s="16" t="s">
        <v>82</v>
      </c>
      <c r="BK373" s="146">
        <f>ROUND(I373*H373,2)</f>
        <v>0</v>
      </c>
      <c r="BL373" s="16" t="s">
        <v>142</v>
      </c>
      <c r="BM373" s="145" t="s">
        <v>1646</v>
      </c>
    </row>
    <row r="374" spans="2:65" s="12" customFormat="1">
      <c r="B374" s="147"/>
      <c r="D374" s="148" t="s">
        <v>144</v>
      </c>
      <c r="E374" s="149" t="s">
        <v>1</v>
      </c>
      <c r="F374" s="150" t="s">
        <v>89</v>
      </c>
      <c r="H374" s="149" t="s">
        <v>1</v>
      </c>
      <c r="L374" s="147"/>
      <c r="M374" s="151"/>
      <c r="T374" s="152"/>
      <c r="AT374" s="149" t="s">
        <v>144</v>
      </c>
      <c r="AU374" s="149" t="s">
        <v>84</v>
      </c>
      <c r="AV374" s="12" t="s">
        <v>82</v>
      </c>
      <c r="AW374" s="12" t="s">
        <v>32</v>
      </c>
      <c r="AX374" s="12" t="s">
        <v>74</v>
      </c>
      <c r="AY374" s="149" t="s">
        <v>136</v>
      </c>
    </row>
    <row r="375" spans="2:65" s="12" customFormat="1">
      <c r="B375" s="147"/>
      <c r="D375" s="148" t="s">
        <v>144</v>
      </c>
      <c r="E375" s="149" t="s">
        <v>1</v>
      </c>
      <c r="F375" s="150" t="s">
        <v>1642</v>
      </c>
      <c r="H375" s="149" t="s">
        <v>1</v>
      </c>
      <c r="L375" s="147"/>
      <c r="M375" s="151"/>
      <c r="T375" s="152"/>
      <c r="AT375" s="149" t="s">
        <v>144</v>
      </c>
      <c r="AU375" s="149" t="s">
        <v>84</v>
      </c>
      <c r="AV375" s="12" t="s">
        <v>82</v>
      </c>
      <c r="AW375" s="12" t="s">
        <v>32</v>
      </c>
      <c r="AX375" s="12" t="s">
        <v>74</v>
      </c>
      <c r="AY375" s="149" t="s">
        <v>136</v>
      </c>
    </row>
    <row r="376" spans="2:65" s="13" customFormat="1">
      <c r="B376" s="153"/>
      <c r="D376" s="148" t="s">
        <v>144</v>
      </c>
      <c r="E376" s="154" t="s">
        <v>1</v>
      </c>
      <c r="F376" s="155" t="s">
        <v>1647</v>
      </c>
      <c r="H376" s="156">
        <v>3.5999999999999996</v>
      </c>
      <c r="L376" s="153"/>
      <c r="M376" s="157"/>
      <c r="T376" s="158"/>
      <c r="AT376" s="154" t="s">
        <v>144</v>
      </c>
      <c r="AU376" s="154" t="s">
        <v>84</v>
      </c>
      <c r="AV376" s="13" t="s">
        <v>84</v>
      </c>
      <c r="AW376" s="13" t="s">
        <v>32</v>
      </c>
      <c r="AX376" s="13" t="s">
        <v>74</v>
      </c>
      <c r="AY376" s="154" t="s">
        <v>136</v>
      </c>
    </row>
    <row r="377" spans="2:65" s="14" customFormat="1">
      <c r="B377" s="159"/>
      <c r="D377" s="148" t="s">
        <v>144</v>
      </c>
      <c r="E377" s="160" t="s">
        <v>1</v>
      </c>
      <c r="F377" s="161" t="s">
        <v>146</v>
      </c>
      <c r="H377" s="162">
        <v>3.5999999999999996</v>
      </c>
      <c r="L377" s="159"/>
      <c r="M377" s="163"/>
      <c r="T377" s="164"/>
      <c r="AT377" s="160" t="s">
        <v>144</v>
      </c>
      <c r="AU377" s="160" t="s">
        <v>84</v>
      </c>
      <c r="AV377" s="14" t="s">
        <v>142</v>
      </c>
      <c r="AW377" s="14" t="s">
        <v>32</v>
      </c>
      <c r="AX377" s="14" t="s">
        <v>82</v>
      </c>
      <c r="AY377" s="160" t="s">
        <v>136</v>
      </c>
    </row>
    <row r="378" spans="2:65" s="1" customFormat="1" ht="14.4" customHeight="1">
      <c r="B378" s="134"/>
      <c r="C378" s="135" t="s">
        <v>396</v>
      </c>
      <c r="D378" s="135" t="s">
        <v>138</v>
      </c>
      <c r="E378" s="136" t="s">
        <v>1648</v>
      </c>
      <c r="F378" s="137" t="s">
        <v>1649</v>
      </c>
      <c r="G378" s="138" t="s">
        <v>185</v>
      </c>
      <c r="H378" s="139">
        <v>3.6</v>
      </c>
      <c r="I378" s="140"/>
      <c r="J378" s="140">
        <f>ROUND(I378*H378,2)</f>
        <v>0</v>
      </c>
      <c r="K378" s="141"/>
      <c r="L378" s="28"/>
      <c r="M378" s="142" t="s">
        <v>1</v>
      </c>
      <c r="N378" s="111" t="s">
        <v>39</v>
      </c>
      <c r="O378" s="143">
        <v>0.28199999999999997</v>
      </c>
      <c r="P378" s="143">
        <f>O378*H378</f>
        <v>1.0151999999999999</v>
      </c>
      <c r="Q378" s="143">
        <v>0</v>
      </c>
      <c r="R378" s="143">
        <f>Q378*H378</f>
        <v>0</v>
      </c>
      <c r="S378" s="143">
        <v>0</v>
      </c>
      <c r="T378" s="144">
        <f>S378*H378</f>
        <v>0</v>
      </c>
      <c r="AR378" s="145" t="s">
        <v>142</v>
      </c>
      <c r="AT378" s="145" t="s">
        <v>138</v>
      </c>
      <c r="AU378" s="145" t="s">
        <v>84</v>
      </c>
      <c r="AY378" s="16" t="s">
        <v>136</v>
      </c>
      <c r="BE378" s="146">
        <f>IF(N378="základní",J378,0)</f>
        <v>0</v>
      </c>
      <c r="BF378" s="146">
        <f>IF(N378="snížená",J378,0)</f>
        <v>0</v>
      </c>
      <c r="BG378" s="146">
        <f>IF(N378="zákl. přenesená",J378,0)</f>
        <v>0</v>
      </c>
      <c r="BH378" s="146">
        <f>IF(N378="sníž. přenesená",J378,0)</f>
        <v>0</v>
      </c>
      <c r="BI378" s="146">
        <f>IF(N378="nulová",J378,0)</f>
        <v>0</v>
      </c>
      <c r="BJ378" s="16" t="s">
        <v>82</v>
      </c>
      <c r="BK378" s="146">
        <f>ROUND(I378*H378,2)</f>
        <v>0</v>
      </c>
      <c r="BL378" s="16" t="s">
        <v>142</v>
      </c>
      <c r="BM378" s="145" t="s">
        <v>1650</v>
      </c>
    </row>
    <row r="379" spans="2:65" s="12" customFormat="1">
      <c r="B379" s="147"/>
      <c r="D379" s="148" t="s">
        <v>144</v>
      </c>
      <c r="E379" s="149" t="s">
        <v>1</v>
      </c>
      <c r="F379" s="150" t="s">
        <v>89</v>
      </c>
      <c r="H379" s="149" t="s">
        <v>1</v>
      </c>
      <c r="L379" s="147"/>
      <c r="M379" s="151"/>
      <c r="T379" s="152"/>
      <c r="AT379" s="149" t="s">
        <v>144</v>
      </c>
      <c r="AU379" s="149" t="s">
        <v>84</v>
      </c>
      <c r="AV379" s="12" t="s">
        <v>82</v>
      </c>
      <c r="AW379" s="12" t="s">
        <v>32</v>
      </c>
      <c r="AX379" s="12" t="s">
        <v>74</v>
      </c>
      <c r="AY379" s="149" t="s">
        <v>136</v>
      </c>
    </row>
    <row r="380" spans="2:65" s="12" customFormat="1">
      <c r="B380" s="147"/>
      <c r="D380" s="148" t="s">
        <v>144</v>
      </c>
      <c r="E380" s="149" t="s">
        <v>1</v>
      </c>
      <c r="F380" s="150" t="s">
        <v>1642</v>
      </c>
      <c r="H380" s="149" t="s">
        <v>1</v>
      </c>
      <c r="L380" s="147"/>
      <c r="M380" s="151"/>
      <c r="T380" s="152"/>
      <c r="AT380" s="149" t="s">
        <v>144</v>
      </c>
      <c r="AU380" s="149" t="s">
        <v>84</v>
      </c>
      <c r="AV380" s="12" t="s">
        <v>82</v>
      </c>
      <c r="AW380" s="12" t="s">
        <v>32</v>
      </c>
      <c r="AX380" s="12" t="s">
        <v>74</v>
      </c>
      <c r="AY380" s="149" t="s">
        <v>136</v>
      </c>
    </row>
    <row r="381" spans="2:65" s="13" customFormat="1">
      <c r="B381" s="153"/>
      <c r="D381" s="148" t="s">
        <v>144</v>
      </c>
      <c r="E381" s="154" t="s">
        <v>1</v>
      </c>
      <c r="F381" s="155" t="s">
        <v>1647</v>
      </c>
      <c r="H381" s="156">
        <v>3.5999999999999996</v>
      </c>
      <c r="L381" s="153"/>
      <c r="M381" s="157"/>
      <c r="T381" s="158"/>
      <c r="AT381" s="154" t="s">
        <v>144</v>
      </c>
      <c r="AU381" s="154" t="s">
        <v>84</v>
      </c>
      <c r="AV381" s="13" t="s">
        <v>84</v>
      </c>
      <c r="AW381" s="13" t="s">
        <v>32</v>
      </c>
      <c r="AX381" s="13" t="s">
        <v>74</v>
      </c>
      <c r="AY381" s="154" t="s">
        <v>136</v>
      </c>
    </row>
    <row r="382" spans="2:65" s="14" customFormat="1">
      <c r="B382" s="159"/>
      <c r="D382" s="148" t="s">
        <v>144</v>
      </c>
      <c r="E382" s="160" t="s">
        <v>1</v>
      </c>
      <c r="F382" s="161" t="s">
        <v>146</v>
      </c>
      <c r="H382" s="162">
        <v>3.5999999999999996</v>
      </c>
      <c r="L382" s="159"/>
      <c r="M382" s="163"/>
      <c r="T382" s="164"/>
      <c r="AT382" s="160" t="s">
        <v>144</v>
      </c>
      <c r="AU382" s="160" t="s">
        <v>84</v>
      </c>
      <c r="AV382" s="14" t="s">
        <v>142</v>
      </c>
      <c r="AW382" s="14" t="s">
        <v>32</v>
      </c>
      <c r="AX382" s="14" t="s">
        <v>82</v>
      </c>
      <c r="AY382" s="160" t="s">
        <v>136</v>
      </c>
    </row>
    <row r="383" spans="2:65" s="11" customFormat="1" ht="22.75" customHeight="1">
      <c r="B383" s="123"/>
      <c r="D383" s="124" t="s">
        <v>73</v>
      </c>
      <c r="E383" s="132" t="s">
        <v>170</v>
      </c>
      <c r="F383" s="132" t="s">
        <v>779</v>
      </c>
      <c r="J383" s="133">
        <f>BK383</f>
        <v>0</v>
      </c>
      <c r="L383" s="123"/>
      <c r="M383" s="127"/>
      <c r="P383" s="128">
        <f>SUM(P384:P539)</f>
        <v>228.10815000000002</v>
      </c>
      <c r="R383" s="128">
        <f>SUM(R384:R539)</f>
        <v>1.7379915999999997</v>
      </c>
      <c r="T383" s="129">
        <f>SUM(T384:T539)</f>
        <v>0</v>
      </c>
      <c r="AR383" s="124" t="s">
        <v>82</v>
      </c>
      <c r="AT383" s="130" t="s">
        <v>73</v>
      </c>
      <c r="AU383" s="130" t="s">
        <v>82</v>
      </c>
      <c r="AY383" s="124" t="s">
        <v>136</v>
      </c>
      <c r="BK383" s="131">
        <f>SUM(BK384:BK539)</f>
        <v>0</v>
      </c>
    </row>
    <row r="384" spans="2:65" s="1" customFormat="1" ht="14.4" customHeight="1">
      <c r="B384" s="134"/>
      <c r="C384" s="135" t="s">
        <v>400</v>
      </c>
      <c r="D384" s="135" t="s">
        <v>138</v>
      </c>
      <c r="E384" s="136" t="s">
        <v>1651</v>
      </c>
      <c r="F384" s="137" t="s">
        <v>1652</v>
      </c>
      <c r="G384" s="138" t="s">
        <v>141</v>
      </c>
      <c r="H384" s="139">
        <v>5</v>
      </c>
      <c r="I384" s="140"/>
      <c r="J384" s="140">
        <f>ROUND(I384*H384,2)</f>
        <v>0</v>
      </c>
      <c r="K384" s="141"/>
      <c r="L384" s="28"/>
      <c r="M384" s="142" t="s">
        <v>1</v>
      </c>
      <c r="N384" s="111" t="s">
        <v>39</v>
      </c>
      <c r="O384" s="143">
        <v>1.42</v>
      </c>
      <c r="P384" s="143">
        <f>O384*H384</f>
        <v>7.1</v>
      </c>
      <c r="Q384" s="143">
        <v>1.67E-3</v>
      </c>
      <c r="R384" s="143">
        <f>Q384*H384</f>
        <v>8.3499999999999998E-3</v>
      </c>
      <c r="S384" s="143">
        <v>0</v>
      </c>
      <c r="T384" s="144">
        <f>S384*H384</f>
        <v>0</v>
      </c>
      <c r="AR384" s="145" t="s">
        <v>142</v>
      </c>
      <c r="AT384" s="145" t="s">
        <v>138</v>
      </c>
      <c r="AU384" s="145" t="s">
        <v>84</v>
      </c>
      <c r="AY384" s="16" t="s">
        <v>136</v>
      </c>
      <c r="BE384" s="146">
        <f>IF(N384="základní",J384,0)</f>
        <v>0</v>
      </c>
      <c r="BF384" s="146">
        <f>IF(N384="snížená",J384,0)</f>
        <v>0</v>
      </c>
      <c r="BG384" s="146">
        <f>IF(N384="zákl. přenesená",J384,0)</f>
        <v>0</v>
      </c>
      <c r="BH384" s="146">
        <f>IF(N384="sníž. přenesená",J384,0)</f>
        <v>0</v>
      </c>
      <c r="BI384" s="146">
        <f>IF(N384="nulová",J384,0)</f>
        <v>0</v>
      </c>
      <c r="BJ384" s="16" t="s">
        <v>82</v>
      </c>
      <c r="BK384" s="146">
        <f>ROUND(I384*H384,2)</f>
        <v>0</v>
      </c>
      <c r="BL384" s="16" t="s">
        <v>142</v>
      </c>
      <c r="BM384" s="145" t="s">
        <v>1653</v>
      </c>
    </row>
    <row r="385" spans="2:65" s="12" customFormat="1">
      <c r="B385" s="147"/>
      <c r="D385" s="148" t="s">
        <v>144</v>
      </c>
      <c r="E385" s="149" t="s">
        <v>1</v>
      </c>
      <c r="F385" s="150" t="s">
        <v>89</v>
      </c>
      <c r="H385" s="149" t="s">
        <v>1</v>
      </c>
      <c r="L385" s="147"/>
      <c r="M385" s="151"/>
      <c r="T385" s="152"/>
      <c r="AT385" s="149" t="s">
        <v>144</v>
      </c>
      <c r="AU385" s="149" t="s">
        <v>84</v>
      </c>
      <c r="AV385" s="12" t="s">
        <v>82</v>
      </c>
      <c r="AW385" s="12" t="s">
        <v>32</v>
      </c>
      <c r="AX385" s="12" t="s">
        <v>74</v>
      </c>
      <c r="AY385" s="149" t="s">
        <v>136</v>
      </c>
    </row>
    <row r="386" spans="2:65" s="12" customFormat="1">
      <c r="B386" s="147"/>
      <c r="D386" s="148" t="s">
        <v>144</v>
      </c>
      <c r="E386" s="149" t="s">
        <v>1</v>
      </c>
      <c r="F386" s="150" t="s">
        <v>1654</v>
      </c>
      <c r="H386" s="149" t="s">
        <v>1</v>
      </c>
      <c r="L386" s="147"/>
      <c r="M386" s="151"/>
      <c r="T386" s="152"/>
      <c r="AT386" s="149" t="s">
        <v>144</v>
      </c>
      <c r="AU386" s="149" t="s">
        <v>84</v>
      </c>
      <c r="AV386" s="12" t="s">
        <v>82</v>
      </c>
      <c r="AW386" s="12" t="s">
        <v>32</v>
      </c>
      <c r="AX386" s="12" t="s">
        <v>74</v>
      </c>
      <c r="AY386" s="149" t="s">
        <v>136</v>
      </c>
    </row>
    <row r="387" spans="2:65" s="13" customFormat="1">
      <c r="B387" s="153"/>
      <c r="D387" s="148" t="s">
        <v>144</v>
      </c>
      <c r="E387" s="154" t="s">
        <v>1</v>
      </c>
      <c r="F387" s="155" t="s">
        <v>1655</v>
      </c>
      <c r="H387" s="156">
        <v>5</v>
      </c>
      <c r="L387" s="153"/>
      <c r="M387" s="157"/>
      <c r="T387" s="158"/>
      <c r="AT387" s="154" t="s">
        <v>144</v>
      </c>
      <c r="AU387" s="154" t="s">
        <v>84</v>
      </c>
      <c r="AV387" s="13" t="s">
        <v>84</v>
      </c>
      <c r="AW387" s="13" t="s">
        <v>32</v>
      </c>
      <c r="AX387" s="13" t="s">
        <v>74</v>
      </c>
      <c r="AY387" s="154" t="s">
        <v>136</v>
      </c>
    </row>
    <row r="388" spans="2:65" s="14" customFormat="1">
      <c r="B388" s="159"/>
      <c r="D388" s="148" t="s">
        <v>144</v>
      </c>
      <c r="E388" s="160" t="s">
        <v>1</v>
      </c>
      <c r="F388" s="161" t="s">
        <v>146</v>
      </c>
      <c r="H388" s="162">
        <v>5</v>
      </c>
      <c r="L388" s="159"/>
      <c r="M388" s="163"/>
      <c r="T388" s="164"/>
      <c r="AT388" s="160" t="s">
        <v>144</v>
      </c>
      <c r="AU388" s="160" t="s">
        <v>84</v>
      </c>
      <c r="AV388" s="14" t="s">
        <v>142</v>
      </c>
      <c r="AW388" s="14" t="s">
        <v>32</v>
      </c>
      <c r="AX388" s="14" t="s">
        <v>82</v>
      </c>
      <c r="AY388" s="160" t="s">
        <v>136</v>
      </c>
    </row>
    <row r="389" spans="2:65" s="1" customFormat="1" ht="14.4" customHeight="1">
      <c r="B389" s="134"/>
      <c r="C389" s="165" t="s">
        <v>405</v>
      </c>
      <c r="D389" s="165" t="s">
        <v>353</v>
      </c>
      <c r="E389" s="166" t="s">
        <v>1656</v>
      </c>
      <c r="F389" s="167" t="s">
        <v>1657</v>
      </c>
      <c r="G389" s="168" t="s">
        <v>141</v>
      </c>
      <c r="H389" s="169">
        <v>5.05</v>
      </c>
      <c r="I389" s="170"/>
      <c r="J389" s="170">
        <f>ROUND(I389*H389,2)</f>
        <v>0</v>
      </c>
      <c r="K389" s="171"/>
      <c r="L389" s="172"/>
      <c r="M389" s="173" t="s">
        <v>1</v>
      </c>
      <c r="N389" s="174" t="s">
        <v>39</v>
      </c>
      <c r="O389" s="143">
        <v>0</v>
      </c>
      <c r="P389" s="143">
        <f>O389*H389</f>
        <v>0</v>
      </c>
      <c r="Q389" s="143">
        <v>1.78E-2</v>
      </c>
      <c r="R389" s="143">
        <f>Q389*H389</f>
        <v>8.9889999999999998E-2</v>
      </c>
      <c r="S389" s="143">
        <v>0</v>
      </c>
      <c r="T389" s="144">
        <f>S389*H389</f>
        <v>0</v>
      </c>
      <c r="AR389" s="145" t="s">
        <v>170</v>
      </c>
      <c r="AT389" s="145" t="s">
        <v>353</v>
      </c>
      <c r="AU389" s="145" t="s">
        <v>84</v>
      </c>
      <c r="AY389" s="16" t="s">
        <v>136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6" t="s">
        <v>82</v>
      </c>
      <c r="BK389" s="146">
        <f>ROUND(I389*H389,2)</f>
        <v>0</v>
      </c>
      <c r="BL389" s="16" t="s">
        <v>142</v>
      </c>
      <c r="BM389" s="145" t="s">
        <v>1658</v>
      </c>
    </row>
    <row r="390" spans="2:65" s="12" customFormat="1">
      <c r="B390" s="147"/>
      <c r="D390" s="148" t="s">
        <v>144</v>
      </c>
      <c r="E390" s="149" t="s">
        <v>1</v>
      </c>
      <c r="F390" s="150" t="s">
        <v>89</v>
      </c>
      <c r="H390" s="149" t="s">
        <v>1</v>
      </c>
      <c r="L390" s="147"/>
      <c r="M390" s="151"/>
      <c r="T390" s="152"/>
      <c r="AT390" s="149" t="s">
        <v>144</v>
      </c>
      <c r="AU390" s="149" t="s">
        <v>84</v>
      </c>
      <c r="AV390" s="12" t="s">
        <v>82</v>
      </c>
      <c r="AW390" s="12" t="s">
        <v>32</v>
      </c>
      <c r="AX390" s="12" t="s">
        <v>74</v>
      </c>
      <c r="AY390" s="149" t="s">
        <v>136</v>
      </c>
    </row>
    <row r="391" spans="2:65" s="12" customFormat="1">
      <c r="B391" s="147"/>
      <c r="D391" s="148" t="s">
        <v>144</v>
      </c>
      <c r="E391" s="149" t="s">
        <v>1</v>
      </c>
      <c r="F391" s="150" t="s">
        <v>1654</v>
      </c>
      <c r="H391" s="149" t="s">
        <v>1</v>
      </c>
      <c r="L391" s="147"/>
      <c r="M391" s="151"/>
      <c r="T391" s="152"/>
      <c r="AT391" s="149" t="s">
        <v>144</v>
      </c>
      <c r="AU391" s="149" t="s">
        <v>84</v>
      </c>
      <c r="AV391" s="12" t="s">
        <v>82</v>
      </c>
      <c r="AW391" s="12" t="s">
        <v>32</v>
      </c>
      <c r="AX391" s="12" t="s">
        <v>74</v>
      </c>
      <c r="AY391" s="149" t="s">
        <v>136</v>
      </c>
    </row>
    <row r="392" spans="2:65" s="13" customFormat="1">
      <c r="B392" s="153"/>
      <c r="D392" s="148" t="s">
        <v>144</v>
      </c>
      <c r="E392" s="154" t="s">
        <v>1</v>
      </c>
      <c r="F392" s="155" t="s">
        <v>1659</v>
      </c>
      <c r="H392" s="156">
        <v>5</v>
      </c>
      <c r="L392" s="153"/>
      <c r="M392" s="157"/>
      <c r="T392" s="158"/>
      <c r="AT392" s="154" t="s">
        <v>144</v>
      </c>
      <c r="AU392" s="154" t="s">
        <v>84</v>
      </c>
      <c r="AV392" s="13" t="s">
        <v>84</v>
      </c>
      <c r="AW392" s="13" t="s">
        <v>32</v>
      </c>
      <c r="AX392" s="13" t="s">
        <v>74</v>
      </c>
      <c r="AY392" s="154" t="s">
        <v>136</v>
      </c>
    </row>
    <row r="393" spans="2:65" s="14" customFormat="1">
      <c r="B393" s="159"/>
      <c r="D393" s="148" t="s">
        <v>144</v>
      </c>
      <c r="E393" s="160" t="s">
        <v>1</v>
      </c>
      <c r="F393" s="161" t="s">
        <v>146</v>
      </c>
      <c r="H393" s="162">
        <v>5</v>
      </c>
      <c r="L393" s="159"/>
      <c r="M393" s="163"/>
      <c r="T393" s="164"/>
      <c r="AT393" s="160" t="s">
        <v>144</v>
      </c>
      <c r="AU393" s="160" t="s">
        <v>84</v>
      </c>
      <c r="AV393" s="14" t="s">
        <v>142</v>
      </c>
      <c r="AW393" s="14" t="s">
        <v>32</v>
      </c>
      <c r="AX393" s="14" t="s">
        <v>74</v>
      </c>
      <c r="AY393" s="160" t="s">
        <v>136</v>
      </c>
    </row>
    <row r="394" spans="2:65" s="13" customFormat="1">
      <c r="B394" s="153"/>
      <c r="D394" s="148" t="s">
        <v>144</v>
      </c>
      <c r="E394" s="154" t="s">
        <v>1</v>
      </c>
      <c r="F394" s="155" t="s">
        <v>1660</v>
      </c>
      <c r="H394" s="156">
        <v>5.05</v>
      </c>
      <c r="L394" s="153"/>
      <c r="M394" s="157"/>
      <c r="T394" s="158"/>
      <c r="AT394" s="154" t="s">
        <v>144</v>
      </c>
      <c r="AU394" s="154" t="s">
        <v>84</v>
      </c>
      <c r="AV394" s="13" t="s">
        <v>84</v>
      </c>
      <c r="AW394" s="13" t="s">
        <v>32</v>
      </c>
      <c r="AX394" s="13" t="s">
        <v>82</v>
      </c>
      <c r="AY394" s="154" t="s">
        <v>136</v>
      </c>
    </row>
    <row r="395" spans="2:65" s="1" customFormat="1" ht="14.4" customHeight="1">
      <c r="B395" s="134"/>
      <c r="C395" s="135" t="s">
        <v>410</v>
      </c>
      <c r="D395" s="135" t="s">
        <v>138</v>
      </c>
      <c r="E395" s="136" t="s">
        <v>1661</v>
      </c>
      <c r="F395" s="137" t="s">
        <v>1662</v>
      </c>
      <c r="G395" s="138" t="s">
        <v>141</v>
      </c>
      <c r="H395" s="139">
        <v>3</v>
      </c>
      <c r="I395" s="140"/>
      <c r="J395" s="140">
        <f>ROUND(I395*H395,2)</f>
        <v>0</v>
      </c>
      <c r="K395" s="141"/>
      <c r="L395" s="28"/>
      <c r="M395" s="142" t="s">
        <v>1</v>
      </c>
      <c r="N395" s="111" t="s">
        <v>39</v>
      </c>
      <c r="O395" s="143">
        <v>0.68500000000000005</v>
      </c>
      <c r="P395" s="143">
        <f>O395*H395</f>
        <v>2.0550000000000002</v>
      </c>
      <c r="Q395" s="143">
        <v>1.09E-3</v>
      </c>
      <c r="R395" s="143">
        <f>Q395*H395</f>
        <v>3.2700000000000003E-3</v>
      </c>
      <c r="S395" s="143">
        <v>0</v>
      </c>
      <c r="T395" s="144">
        <f>S395*H395</f>
        <v>0</v>
      </c>
      <c r="AR395" s="145" t="s">
        <v>142</v>
      </c>
      <c r="AT395" s="145" t="s">
        <v>138</v>
      </c>
      <c r="AU395" s="145" t="s">
        <v>84</v>
      </c>
      <c r="AY395" s="16" t="s">
        <v>136</v>
      </c>
      <c r="BE395" s="146">
        <f>IF(N395="základní",J395,0)</f>
        <v>0</v>
      </c>
      <c r="BF395" s="146">
        <f>IF(N395="snížená",J395,0)</f>
        <v>0</v>
      </c>
      <c r="BG395" s="146">
        <f>IF(N395="zákl. přenesená",J395,0)</f>
        <v>0</v>
      </c>
      <c r="BH395" s="146">
        <f>IF(N395="sníž. přenesená",J395,0)</f>
        <v>0</v>
      </c>
      <c r="BI395" s="146">
        <f>IF(N395="nulová",J395,0)</f>
        <v>0</v>
      </c>
      <c r="BJ395" s="16" t="s">
        <v>82</v>
      </c>
      <c r="BK395" s="146">
        <f>ROUND(I395*H395,2)</f>
        <v>0</v>
      </c>
      <c r="BL395" s="16" t="s">
        <v>142</v>
      </c>
      <c r="BM395" s="145" t="s">
        <v>1663</v>
      </c>
    </row>
    <row r="396" spans="2:65" s="12" customFormat="1">
      <c r="B396" s="147"/>
      <c r="D396" s="148" t="s">
        <v>144</v>
      </c>
      <c r="E396" s="149" t="s">
        <v>1</v>
      </c>
      <c r="F396" s="150" t="s">
        <v>89</v>
      </c>
      <c r="H396" s="149" t="s">
        <v>1</v>
      </c>
      <c r="L396" s="147"/>
      <c r="M396" s="151"/>
      <c r="T396" s="152"/>
      <c r="AT396" s="149" t="s">
        <v>144</v>
      </c>
      <c r="AU396" s="149" t="s">
        <v>84</v>
      </c>
      <c r="AV396" s="12" t="s">
        <v>82</v>
      </c>
      <c r="AW396" s="12" t="s">
        <v>32</v>
      </c>
      <c r="AX396" s="12" t="s">
        <v>74</v>
      </c>
      <c r="AY396" s="149" t="s">
        <v>136</v>
      </c>
    </row>
    <row r="397" spans="2:65" s="12" customFormat="1">
      <c r="B397" s="147"/>
      <c r="D397" s="148" t="s">
        <v>144</v>
      </c>
      <c r="E397" s="149" t="s">
        <v>1</v>
      </c>
      <c r="F397" s="150" t="s">
        <v>1654</v>
      </c>
      <c r="H397" s="149" t="s">
        <v>1</v>
      </c>
      <c r="L397" s="147"/>
      <c r="M397" s="151"/>
      <c r="T397" s="152"/>
      <c r="AT397" s="149" t="s">
        <v>144</v>
      </c>
      <c r="AU397" s="149" t="s">
        <v>84</v>
      </c>
      <c r="AV397" s="12" t="s">
        <v>82</v>
      </c>
      <c r="AW397" s="12" t="s">
        <v>32</v>
      </c>
      <c r="AX397" s="12" t="s">
        <v>74</v>
      </c>
      <c r="AY397" s="149" t="s">
        <v>136</v>
      </c>
    </row>
    <row r="398" spans="2:65" s="13" customFormat="1">
      <c r="B398" s="153"/>
      <c r="D398" s="148" t="s">
        <v>144</v>
      </c>
      <c r="E398" s="154" t="s">
        <v>1</v>
      </c>
      <c r="F398" s="155" t="s">
        <v>1664</v>
      </c>
      <c r="H398" s="156">
        <v>3</v>
      </c>
      <c r="L398" s="153"/>
      <c r="M398" s="157"/>
      <c r="T398" s="158"/>
      <c r="AT398" s="154" t="s">
        <v>144</v>
      </c>
      <c r="AU398" s="154" t="s">
        <v>84</v>
      </c>
      <c r="AV398" s="13" t="s">
        <v>84</v>
      </c>
      <c r="AW398" s="13" t="s">
        <v>32</v>
      </c>
      <c r="AX398" s="13" t="s">
        <v>74</v>
      </c>
      <c r="AY398" s="154" t="s">
        <v>136</v>
      </c>
    </row>
    <row r="399" spans="2:65" s="14" customFormat="1">
      <c r="B399" s="159"/>
      <c r="D399" s="148" t="s">
        <v>144</v>
      </c>
      <c r="E399" s="160" t="s">
        <v>1</v>
      </c>
      <c r="F399" s="161" t="s">
        <v>146</v>
      </c>
      <c r="H399" s="162">
        <v>3</v>
      </c>
      <c r="L399" s="159"/>
      <c r="M399" s="163"/>
      <c r="T399" s="164"/>
      <c r="AT399" s="160" t="s">
        <v>144</v>
      </c>
      <c r="AU399" s="160" t="s">
        <v>84</v>
      </c>
      <c r="AV399" s="14" t="s">
        <v>142</v>
      </c>
      <c r="AW399" s="14" t="s">
        <v>32</v>
      </c>
      <c r="AX399" s="14" t="s">
        <v>82</v>
      </c>
      <c r="AY399" s="160" t="s">
        <v>136</v>
      </c>
    </row>
    <row r="400" spans="2:65" s="1" customFormat="1" ht="14.4" customHeight="1">
      <c r="B400" s="134"/>
      <c r="C400" s="165" t="s">
        <v>415</v>
      </c>
      <c r="D400" s="165" t="s">
        <v>353</v>
      </c>
      <c r="E400" s="166" t="s">
        <v>1665</v>
      </c>
      <c r="F400" s="167" t="s">
        <v>1666</v>
      </c>
      <c r="G400" s="168" t="s">
        <v>141</v>
      </c>
      <c r="H400" s="169">
        <v>1</v>
      </c>
      <c r="I400" s="170"/>
      <c r="J400" s="170">
        <f>ROUND(I400*H400,2)</f>
        <v>0</v>
      </c>
      <c r="K400" s="171"/>
      <c r="L400" s="172"/>
      <c r="M400" s="173" t="s">
        <v>1</v>
      </c>
      <c r="N400" s="174" t="s">
        <v>39</v>
      </c>
      <c r="O400" s="143">
        <v>0</v>
      </c>
      <c r="P400" s="143">
        <f>O400*H400</f>
        <v>0</v>
      </c>
      <c r="Q400" s="143">
        <v>6.4999999999999997E-3</v>
      </c>
      <c r="R400" s="143">
        <f>Q400*H400</f>
        <v>6.4999999999999997E-3</v>
      </c>
      <c r="S400" s="143">
        <v>0</v>
      </c>
      <c r="T400" s="144">
        <f>S400*H400</f>
        <v>0</v>
      </c>
      <c r="AR400" s="145" t="s">
        <v>170</v>
      </c>
      <c r="AT400" s="145" t="s">
        <v>353</v>
      </c>
      <c r="AU400" s="145" t="s">
        <v>84</v>
      </c>
      <c r="AY400" s="16" t="s">
        <v>136</v>
      </c>
      <c r="BE400" s="146">
        <f>IF(N400="základní",J400,0)</f>
        <v>0</v>
      </c>
      <c r="BF400" s="146">
        <f>IF(N400="snížená",J400,0)</f>
        <v>0</v>
      </c>
      <c r="BG400" s="146">
        <f>IF(N400="zákl. přenesená",J400,0)</f>
        <v>0</v>
      </c>
      <c r="BH400" s="146">
        <f>IF(N400="sníž. přenesená",J400,0)</f>
        <v>0</v>
      </c>
      <c r="BI400" s="146">
        <f>IF(N400="nulová",J400,0)</f>
        <v>0</v>
      </c>
      <c r="BJ400" s="16" t="s">
        <v>82</v>
      </c>
      <c r="BK400" s="146">
        <f>ROUND(I400*H400,2)</f>
        <v>0</v>
      </c>
      <c r="BL400" s="16" t="s">
        <v>142</v>
      </c>
      <c r="BM400" s="145" t="s">
        <v>1667</v>
      </c>
    </row>
    <row r="401" spans="2:65" s="12" customFormat="1">
      <c r="B401" s="147"/>
      <c r="D401" s="148" t="s">
        <v>144</v>
      </c>
      <c r="E401" s="149" t="s">
        <v>1</v>
      </c>
      <c r="F401" s="150" t="s">
        <v>89</v>
      </c>
      <c r="H401" s="149" t="s">
        <v>1</v>
      </c>
      <c r="L401" s="147"/>
      <c r="M401" s="151"/>
      <c r="T401" s="152"/>
      <c r="AT401" s="149" t="s">
        <v>144</v>
      </c>
      <c r="AU401" s="149" t="s">
        <v>84</v>
      </c>
      <c r="AV401" s="12" t="s">
        <v>82</v>
      </c>
      <c r="AW401" s="12" t="s">
        <v>32</v>
      </c>
      <c r="AX401" s="12" t="s">
        <v>74</v>
      </c>
      <c r="AY401" s="149" t="s">
        <v>136</v>
      </c>
    </row>
    <row r="402" spans="2:65" s="12" customFormat="1">
      <c r="B402" s="147"/>
      <c r="D402" s="148" t="s">
        <v>144</v>
      </c>
      <c r="E402" s="149" t="s">
        <v>1</v>
      </c>
      <c r="F402" s="150" t="s">
        <v>1654</v>
      </c>
      <c r="H402" s="149" t="s">
        <v>1</v>
      </c>
      <c r="L402" s="147"/>
      <c r="M402" s="151"/>
      <c r="T402" s="152"/>
      <c r="AT402" s="149" t="s">
        <v>144</v>
      </c>
      <c r="AU402" s="149" t="s">
        <v>84</v>
      </c>
      <c r="AV402" s="12" t="s">
        <v>82</v>
      </c>
      <c r="AW402" s="12" t="s">
        <v>32</v>
      </c>
      <c r="AX402" s="12" t="s">
        <v>74</v>
      </c>
      <c r="AY402" s="149" t="s">
        <v>136</v>
      </c>
    </row>
    <row r="403" spans="2:65" s="13" customFormat="1">
      <c r="B403" s="153"/>
      <c r="D403" s="148" t="s">
        <v>144</v>
      </c>
      <c r="E403" s="154" t="s">
        <v>1</v>
      </c>
      <c r="F403" s="155" t="s">
        <v>82</v>
      </c>
      <c r="H403" s="156">
        <v>1</v>
      </c>
      <c r="L403" s="153"/>
      <c r="M403" s="157"/>
      <c r="T403" s="158"/>
      <c r="AT403" s="154" t="s">
        <v>144</v>
      </c>
      <c r="AU403" s="154" t="s">
        <v>84</v>
      </c>
      <c r="AV403" s="13" t="s">
        <v>84</v>
      </c>
      <c r="AW403" s="13" t="s">
        <v>32</v>
      </c>
      <c r="AX403" s="13" t="s">
        <v>74</v>
      </c>
      <c r="AY403" s="154" t="s">
        <v>136</v>
      </c>
    </row>
    <row r="404" spans="2:65" s="14" customFormat="1">
      <c r="B404" s="159"/>
      <c r="D404" s="148" t="s">
        <v>144</v>
      </c>
      <c r="E404" s="160" t="s">
        <v>1</v>
      </c>
      <c r="F404" s="161" t="s">
        <v>146</v>
      </c>
      <c r="H404" s="162">
        <v>1</v>
      </c>
      <c r="L404" s="159"/>
      <c r="M404" s="163"/>
      <c r="T404" s="164"/>
      <c r="AT404" s="160" t="s">
        <v>144</v>
      </c>
      <c r="AU404" s="160" t="s">
        <v>84</v>
      </c>
      <c r="AV404" s="14" t="s">
        <v>142</v>
      </c>
      <c r="AW404" s="14" t="s">
        <v>32</v>
      </c>
      <c r="AX404" s="14" t="s">
        <v>82</v>
      </c>
      <c r="AY404" s="160" t="s">
        <v>136</v>
      </c>
    </row>
    <row r="405" spans="2:65" s="1" customFormat="1" ht="14.4" customHeight="1">
      <c r="B405" s="134"/>
      <c r="C405" s="165" t="s">
        <v>419</v>
      </c>
      <c r="D405" s="165" t="s">
        <v>353</v>
      </c>
      <c r="E405" s="166" t="s">
        <v>1668</v>
      </c>
      <c r="F405" s="167" t="s">
        <v>1669</v>
      </c>
      <c r="G405" s="168" t="s">
        <v>141</v>
      </c>
      <c r="H405" s="169">
        <v>2</v>
      </c>
      <c r="I405" s="170"/>
      <c r="J405" s="170">
        <f>ROUND(I405*H405,2)</f>
        <v>0</v>
      </c>
      <c r="K405" s="171"/>
      <c r="L405" s="172"/>
      <c r="M405" s="173" t="s">
        <v>1</v>
      </c>
      <c r="N405" s="174" t="s">
        <v>39</v>
      </c>
      <c r="O405" s="143">
        <v>0</v>
      </c>
      <c r="P405" s="143">
        <f>O405*H405</f>
        <v>0</v>
      </c>
      <c r="Q405" s="143">
        <v>7.6E-3</v>
      </c>
      <c r="R405" s="143">
        <f>Q405*H405</f>
        <v>1.52E-2</v>
      </c>
      <c r="S405" s="143">
        <v>0</v>
      </c>
      <c r="T405" s="144">
        <f>S405*H405</f>
        <v>0</v>
      </c>
      <c r="AR405" s="145" t="s">
        <v>170</v>
      </c>
      <c r="AT405" s="145" t="s">
        <v>353</v>
      </c>
      <c r="AU405" s="145" t="s">
        <v>84</v>
      </c>
      <c r="AY405" s="16" t="s">
        <v>136</v>
      </c>
      <c r="BE405" s="146">
        <f>IF(N405="základní",J405,0)</f>
        <v>0</v>
      </c>
      <c r="BF405" s="146">
        <f>IF(N405="snížená",J405,0)</f>
        <v>0</v>
      </c>
      <c r="BG405" s="146">
        <f>IF(N405="zákl. přenesená",J405,0)</f>
        <v>0</v>
      </c>
      <c r="BH405" s="146">
        <f>IF(N405="sníž. přenesená",J405,0)</f>
        <v>0</v>
      </c>
      <c r="BI405" s="146">
        <f>IF(N405="nulová",J405,0)</f>
        <v>0</v>
      </c>
      <c r="BJ405" s="16" t="s">
        <v>82</v>
      </c>
      <c r="BK405" s="146">
        <f>ROUND(I405*H405,2)</f>
        <v>0</v>
      </c>
      <c r="BL405" s="16" t="s">
        <v>142</v>
      </c>
      <c r="BM405" s="145" t="s">
        <v>1670</v>
      </c>
    </row>
    <row r="406" spans="2:65" s="12" customFormat="1">
      <c r="B406" s="147"/>
      <c r="D406" s="148" t="s">
        <v>144</v>
      </c>
      <c r="E406" s="149" t="s">
        <v>1</v>
      </c>
      <c r="F406" s="150" t="s">
        <v>89</v>
      </c>
      <c r="H406" s="149" t="s">
        <v>1</v>
      </c>
      <c r="L406" s="147"/>
      <c r="M406" s="151"/>
      <c r="T406" s="152"/>
      <c r="AT406" s="149" t="s">
        <v>144</v>
      </c>
      <c r="AU406" s="149" t="s">
        <v>84</v>
      </c>
      <c r="AV406" s="12" t="s">
        <v>82</v>
      </c>
      <c r="AW406" s="12" t="s">
        <v>32</v>
      </c>
      <c r="AX406" s="12" t="s">
        <v>74</v>
      </c>
      <c r="AY406" s="149" t="s">
        <v>136</v>
      </c>
    </row>
    <row r="407" spans="2:65" s="12" customFormat="1">
      <c r="B407" s="147"/>
      <c r="D407" s="148" t="s">
        <v>144</v>
      </c>
      <c r="E407" s="149" t="s">
        <v>1</v>
      </c>
      <c r="F407" s="150" t="s">
        <v>1654</v>
      </c>
      <c r="H407" s="149" t="s">
        <v>1</v>
      </c>
      <c r="L407" s="147"/>
      <c r="M407" s="151"/>
      <c r="T407" s="152"/>
      <c r="AT407" s="149" t="s">
        <v>144</v>
      </c>
      <c r="AU407" s="149" t="s">
        <v>84</v>
      </c>
      <c r="AV407" s="12" t="s">
        <v>82</v>
      </c>
      <c r="AW407" s="12" t="s">
        <v>32</v>
      </c>
      <c r="AX407" s="12" t="s">
        <v>74</v>
      </c>
      <c r="AY407" s="149" t="s">
        <v>136</v>
      </c>
    </row>
    <row r="408" spans="2:65" s="13" customFormat="1">
      <c r="B408" s="153"/>
      <c r="D408" s="148" t="s">
        <v>144</v>
      </c>
      <c r="E408" s="154" t="s">
        <v>1</v>
      </c>
      <c r="F408" s="155" t="s">
        <v>84</v>
      </c>
      <c r="H408" s="156">
        <v>2</v>
      </c>
      <c r="L408" s="153"/>
      <c r="M408" s="157"/>
      <c r="T408" s="158"/>
      <c r="AT408" s="154" t="s">
        <v>144</v>
      </c>
      <c r="AU408" s="154" t="s">
        <v>84</v>
      </c>
      <c r="AV408" s="13" t="s">
        <v>84</v>
      </c>
      <c r="AW408" s="13" t="s">
        <v>32</v>
      </c>
      <c r="AX408" s="13" t="s">
        <v>74</v>
      </c>
      <c r="AY408" s="154" t="s">
        <v>136</v>
      </c>
    </row>
    <row r="409" spans="2:65" s="14" customFormat="1">
      <c r="B409" s="159"/>
      <c r="D409" s="148" t="s">
        <v>144</v>
      </c>
      <c r="E409" s="160" t="s">
        <v>1</v>
      </c>
      <c r="F409" s="161" t="s">
        <v>146</v>
      </c>
      <c r="H409" s="162">
        <v>2</v>
      </c>
      <c r="L409" s="159"/>
      <c r="M409" s="163"/>
      <c r="T409" s="164"/>
      <c r="AT409" s="160" t="s">
        <v>144</v>
      </c>
      <c r="AU409" s="160" t="s">
        <v>84</v>
      </c>
      <c r="AV409" s="14" t="s">
        <v>142</v>
      </c>
      <c r="AW409" s="14" t="s">
        <v>32</v>
      </c>
      <c r="AX409" s="14" t="s">
        <v>82</v>
      </c>
      <c r="AY409" s="160" t="s">
        <v>136</v>
      </c>
    </row>
    <row r="410" spans="2:65" s="1" customFormat="1" ht="14.4" customHeight="1">
      <c r="B410" s="134"/>
      <c r="C410" s="135" t="s">
        <v>423</v>
      </c>
      <c r="D410" s="135" t="s">
        <v>138</v>
      </c>
      <c r="E410" s="136" t="s">
        <v>1671</v>
      </c>
      <c r="F410" s="137" t="s">
        <v>1672</v>
      </c>
      <c r="G410" s="138" t="s">
        <v>141</v>
      </c>
      <c r="H410" s="139">
        <v>13</v>
      </c>
      <c r="I410" s="140"/>
      <c r="J410" s="140">
        <f>ROUND(I410*H410,2)</f>
        <v>0</v>
      </c>
      <c r="K410" s="141"/>
      <c r="L410" s="28"/>
      <c r="M410" s="142" t="s">
        <v>1</v>
      </c>
      <c r="N410" s="111" t="s">
        <v>39</v>
      </c>
      <c r="O410" s="143">
        <v>0.75900000000000001</v>
      </c>
      <c r="P410" s="143">
        <f>O410*H410</f>
        <v>9.8670000000000009</v>
      </c>
      <c r="Q410" s="143">
        <v>1.67E-3</v>
      </c>
      <c r="R410" s="143">
        <f>Q410*H410</f>
        <v>2.171E-2</v>
      </c>
      <c r="S410" s="143">
        <v>0</v>
      </c>
      <c r="T410" s="144">
        <f>S410*H410</f>
        <v>0</v>
      </c>
      <c r="AR410" s="145" t="s">
        <v>142</v>
      </c>
      <c r="AT410" s="145" t="s">
        <v>138</v>
      </c>
      <c r="AU410" s="145" t="s">
        <v>84</v>
      </c>
      <c r="AY410" s="16" t="s">
        <v>136</v>
      </c>
      <c r="BE410" s="146">
        <f>IF(N410="základní",J410,0)</f>
        <v>0</v>
      </c>
      <c r="BF410" s="146">
        <f>IF(N410="snížená",J410,0)</f>
        <v>0</v>
      </c>
      <c r="BG410" s="146">
        <f>IF(N410="zákl. přenesená",J410,0)</f>
        <v>0</v>
      </c>
      <c r="BH410" s="146">
        <f>IF(N410="sníž. přenesená",J410,0)</f>
        <v>0</v>
      </c>
      <c r="BI410" s="146">
        <f>IF(N410="nulová",J410,0)</f>
        <v>0</v>
      </c>
      <c r="BJ410" s="16" t="s">
        <v>82</v>
      </c>
      <c r="BK410" s="146">
        <f>ROUND(I410*H410,2)</f>
        <v>0</v>
      </c>
      <c r="BL410" s="16" t="s">
        <v>142</v>
      </c>
      <c r="BM410" s="145" t="s">
        <v>1673</v>
      </c>
    </row>
    <row r="411" spans="2:65" s="12" customFormat="1">
      <c r="B411" s="147"/>
      <c r="D411" s="148" t="s">
        <v>144</v>
      </c>
      <c r="E411" s="149" t="s">
        <v>1</v>
      </c>
      <c r="F411" s="150" t="s">
        <v>89</v>
      </c>
      <c r="H411" s="149" t="s">
        <v>1</v>
      </c>
      <c r="L411" s="147"/>
      <c r="M411" s="151"/>
      <c r="T411" s="152"/>
      <c r="AT411" s="149" t="s">
        <v>144</v>
      </c>
      <c r="AU411" s="149" t="s">
        <v>84</v>
      </c>
      <c r="AV411" s="12" t="s">
        <v>82</v>
      </c>
      <c r="AW411" s="12" t="s">
        <v>32</v>
      </c>
      <c r="AX411" s="12" t="s">
        <v>74</v>
      </c>
      <c r="AY411" s="149" t="s">
        <v>136</v>
      </c>
    </row>
    <row r="412" spans="2:65" s="12" customFormat="1">
      <c r="B412" s="147"/>
      <c r="D412" s="148" t="s">
        <v>144</v>
      </c>
      <c r="E412" s="149" t="s">
        <v>1</v>
      </c>
      <c r="F412" s="150" t="s">
        <v>1654</v>
      </c>
      <c r="H412" s="149" t="s">
        <v>1</v>
      </c>
      <c r="L412" s="147"/>
      <c r="M412" s="151"/>
      <c r="T412" s="152"/>
      <c r="AT412" s="149" t="s">
        <v>144</v>
      </c>
      <c r="AU412" s="149" t="s">
        <v>84</v>
      </c>
      <c r="AV412" s="12" t="s">
        <v>82</v>
      </c>
      <c r="AW412" s="12" t="s">
        <v>32</v>
      </c>
      <c r="AX412" s="12" t="s">
        <v>74</v>
      </c>
      <c r="AY412" s="149" t="s">
        <v>136</v>
      </c>
    </row>
    <row r="413" spans="2:65" s="13" customFormat="1">
      <c r="B413" s="153"/>
      <c r="D413" s="148" t="s">
        <v>144</v>
      </c>
      <c r="E413" s="154" t="s">
        <v>1</v>
      </c>
      <c r="F413" s="155" t="s">
        <v>1674</v>
      </c>
      <c r="H413" s="156">
        <v>13</v>
      </c>
      <c r="L413" s="153"/>
      <c r="M413" s="157"/>
      <c r="T413" s="158"/>
      <c r="AT413" s="154" t="s">
        <v>144</v>
      </c>
      <c r="AU413" s="154" t="s">
        <v>84</v>
      </c>
      <c r="AV413" s="13" t="s">
        <v>84</v>
      </c>
      <c r="AW413" s="13" t="s">
        <v>32</v>
      </c>
      <c r="AX413" s="13" t="s">
        <v>74</v>
      </c>
      <c r="AY413" s="154" t="s">
        <v>136</v>
      </c>
    </row>
    <row r="414" spans="2:65" s="14" customFormat="1">
      <c r="B414" s="159"/>
      <c r="D414" s="148" t="s">
        <v>144</v>
      </c>
      <c r="E414" s="160" t="s">
        <v>1</v>
      </c>
      <c r="F414" s="161" t="s">
        <v>146</v>
      </c>
      <c r="H414" s="162">
        <v>13</v>
      </c>
      <c r="L414" s="159"/>
      <c r="M414" s="163"/>
      <c r="T414" s="164"/>
      <c r="AT414" s="160" t="s">
        <v>144</v>
      </c>
      <c r="AU414" s="160" t="s">
        <v>84</v>
      </c>
      <c r="AV414" s="14" t="s">
        <v>142</v>
      </c>
      <c r="AW414" s="14" t="s">
        <v>32</v>
      </c>
      <c r="AX414" s="14" t="s">
        <v>82</v>
      </c>
      <c r="AY414" s="160" t="s">
        <v>136</v>
      </c>
    </row>
    <row r="415" spans="2:65" s="1" customFormat="1" ht="14.4" customHeight="1">
      <c r="B415" s="134"/>
      <c r="C415" s="165" t="s">
        <v>427</v>
      </c>
      <c r="D415" s="165" t="s">
        <v>353</v>
      </c>
      <c r="E415" s="166" t="s">
        <v>1675</v>
      </c>
      <c r="F415" s="167" t="s">
        <v>1676</v>
      </c>
      <c r="G415" s="168" t="s">
        <v>141</v>
      </c>
      <c r="H415" s="169">
        <v>1</v>
      </c>
      <c r="I415" s="170"/>
      <c r="J415" s="170">
        <f>ROUND(I415*H415,2)</f>
        <v>0</v>
      </c>
      <c r="K415" s="171"/>
      <c r="L415" s="172"/>
      <c r="M415" s="173" t="s">
        <v>1</v>
      </c>
      <c r="N415" s="174" t="s">
        <v>39</v>
      </c>
      <c r="O415" s="143">
        <v>0</v>
      </c>
      <c r="P415" s="143">
        <f>O415*H415</f>
        <v>0</v>
      </c>
      <c r="Q415" s="143">
        <v>3.3999999999999998E-3</v>
      </c>
      <c r="R415" s="143">
        <f>Q415*H415</f>
        <v>3.3999999999999998E-3</v>
      </c>
      <c r="S415" s="143">
        <v>0</v>
      </c>
      <c r="T415" s="144">
        <f>S415*H415</f>
        <v>0</v>
      </c>
      <c r="AR415" s="145" t="s">
        <v>170</v>
      </c>
      <c r="AT415" s="145" t="s">
        <v>353</v>
      </c>
      <c r="AU415" s="145" t="s">
        <v>84</v>
      </c>
      <c r="AY415" s="16" t="s">
        <v>136</v>
      </c>
      <c r="BE415" s="146">
        <f>IF(N415="základní",J415,0)</f>
        <v>0</v>
      </c>
      <c r="BF415" s="146">
        <f>IF(N415="snížená",J415,0)</f>
        <v>0</v>
      </c>
      <c r="BG415" s="146">
        <f>IF(N415="zákl. přenesená",J415,0)</f>
        <v>0</v>
      </c>
      <c r="BH415" s="146">
        <f>IF(N415="sníž. přenesená",J415,0)</f>
        <v>0</v>
      </c>
      <c r="BI415" s="146">
        <f>IF(N415="nulová",J415,0)</f>
        <v>0</v>
      </c>
      <c r="BJ415" s="16" t="s">
        <v>82</v>
      </c>
      <c r="BK415" s="146">
        <f>ROUND(I415*H415,2)</f>
        <v>0</v>
      </c>
      <c r="BL415" s="16" t="s">
        <v>142</v>
      </c>
      <c r="BM415" s="145" t="s">
        <v>1677</v>
      </c>
    </row>
    <row r="416" spans="2:65" s="12" customFormat="1">
      <c r="B416" s="147"/>
      <c r="D416" s="148" t="s">
        <v>144</v>
      </c>
      <c r="E416" s="149" t="s">
        <v>1</v>
      </c>
      <c r="F416" s="150" t="s">
        <v>89</v>
      </c>
      <c r="H416" s="149" t="s">
        <v>1</v>
      </c>
      <c r="L416" s="147"/>
      <c r="M416" s="151"/>
      <c r="T416" s="152"/>
      <c r="AT416" s="149" t="s">
        <v>144</v>
      </c>
      <c r="AU416" s="149" t="s">
        <v>84</v>
      </c>
      <c r="AV416" s="12" t="s">
        <v>82</v>
      </c>
      <c r="AW416" s="12" t="s">
        <v>32</v>
      </c>
      <c r="AX416" s="12" t="s">
        <v>74</v>
      </c>
      <c r="AY416" s="149" t="s">
        <v>136</v>
      </c>
    </row>
    <row r="417" spans="2:65" s="12" customFormat="1">
      <c r="B417" s="147"/>
      <c r="D417" s="148" t="s">
        <v>144</v>
      </c>
      <c r="E417" s="149" t="s">
        <v>1</v>
      </c>
      <c r="F417" s="150" t="s">
        <v>1654</v>
      </c>
      <c r="H417" s="149" t="s">
        <v>1</v>
      </c>
      <c r="L417" s="147"/>
      <c r="M417" s="151"/>
      <c r="T417" s="152"/>
      <c r="AT417" s="149" t="s">
        <v>144</v>
      </c>
      <c r="AU417" s="149" t="s">
        <v>84</v>
      </c>
      <c r="AV417" s="12" t="s">
        <v>82</v>
      </c>
      <c r="AW417" s="12" t="s">
        <v>32</v>
      </c>
      <c r="AX417" s="12" t="s">
        <v>74</v>
      </c>
      <c r="AY417" s="149" t="s">
        <v>136</v>
      </c>
    </row>
    <row r="418" spans="2:65" s="13" customFormat="1">
      <c r="B418" s="153"/>
      <c r="D418" s="148" t="s">
        <v>144</v>
      </c>
      <c r="E418" s="154" t="s">
        <v>1</v>
      </c>
      <c r="F418" s="155" t="s">
        <v>82</v>
      </c>
      <c r="H418" s="156">
        <v>1</v>
      </c>
      <c r="L418" s="153"/>
      <c r="M418" s="157"/>
      <c r="T418" s="158"/>
      <c r="AT418" s="154" t="s">
        <v>144</v>
      </c>
      <c r="AU418" s="154" t="s">
        <v>84</v>
      </c>
      <c r="AV418" s="13" t="s">
        <v>84</v>
      </c>
      <c r="AW418" s="13" t="s">
        <v>32</v>
      </c>
      <c r="AX418" s="13" t="s">
        <v>74</v>
      </c>
      <c r="AY418" s="154" t="s">
        <v>136</v>
      </c>
    </row>
    <row r="419" spans="2:65" s="14" customFormat="1">
      <c r="B419" s="159"/>
      <c r="D419" s="148" t="s">
        <v>144</v>
      </c>
      <c r="E419" s="160" t="s">
        <v>1</v>
      </c>
      <c r="F419" s="161" t="s">
        <v>146</v>
      </c>
      <c r="H419" s="162">
        <v>1</v>
      </c>
      <c r="L419" s="159"/>
      <c r="M419" s="163"/>
      <c r="T419" s="164"/>
      <c r="AT419" s="160" t="s">
        <v>144</v>
      </c>
      <c r="AU419" s="160" t="s">
        <v>84</v>
      </c>
      <c r="AV419" s="14" t="s">
        <v>142</v>
      </c>
      <c r="AW419" s="14" t="s">
        <v>32</v>
      </c>
      <c r="AX419" s="14" t="s">
        <v>82</v>
      </c>
      <c r="AY419" s="160" t="s">
        <v>136</v>
      </c>
    </row>
    <row r="420" spans="2:65" s="1" customFormat="1" ht="14.4" customHeight="1">
      <c r="B420" s="134"/>
      <c r="C420" s="165" t="s">
        <v>431</v>
      </c>
      <c r="D420" s="165" t="s">
        <v>353</v>
      </c>
      <c r="E420" s="166" t="s">
        <v>1678</v>
      </c>
      <c r="F420" s="167" t="s">
        <v>1679</v>
      </c>
      <c r="G420" s="168" t="s">
        <v>141</v>
      </c>
      <c r="H420" s="169">
        <v>2</v>
      </c>
      <c r="I420" s="170"/>
      <c r="J420" s="170">
        <f>ROUND(I420*H420,2)</f>
        <v>0</v>
      </c>
      <c r="K420" s="171"/>
      <c r="L420" s="172"/>
      <c r="M420" s="173" t="s">
        <v>1</v>
      </c>
      <c r="N420" s="174" t="s">
        <v>39</v>
      </c>
      <c r="O420" s="143">
        <v>0</v>
      </c>
      <c r="P420" s="143">
        <f>O420*H420</f>
        <v>0</v>
      </c>
      <c r="Q420" s="143">
        <v>1.41E-2</v>
      </c>
      <c r="R420" s="143">
        <f>Q420*H420</f>
        <v>2.8199999999999999E-2</v>
      </c>
      <c r="S420" s="143">
        <v>0</v>
      </c>
      <c r="T420" s="144">
        <f>S420*H420</f>
        <v>0</v>
      </c>
      <c r="AR420" s="145" t="s">
        <v>170</v>
      </c>
      <c r="AT420" s="145" t="s">
        <v>353</v>
      </c>
      <c r="AU420" s="145" t="s">
        <v>84</v>
      </c>
      <c r="AY420" s="16" t="s">
        <v>136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6" t="s">
        <v>82</v>
      </c>
      <c r="BK420" s="146">
        <f>ROUND(I420*H420,2)</f>
        <v>0</v>
      </c>
      <c r="BL420" s="16" t="s">
        <v>142</v>
      </c>
      <c r="BM420" s="145" t="s">
        <v>1680</v>
      </c>
    </row>
    <row r="421" spans="2:65" s="12" customFormat="1">
      <c r="B421" s="147"/>
      <c r="D421" s="148" t="s">
        <v>144</v>
      </c>
      <c r="E421" s="149" t="s">
        <v>1</v>
      </c>
      <c r="F421" s="150" t="s">
        <v>89</v>
      </c>
      <c r="H421" s="149" t="s">
        <v>1</v>
      </c>
      <c r="L421" s="147"/>
      <c r="M421" s="151"/>
      <c r="T421" s="152"/>
      <c r="AT421" s="149" t="s">
        <v>144</v>
      </c>
      <c r="AU421" s="149" t="s">
        <v>84</v>
      </c>
      <c r="AV421" s="12" t="s">
        <v>82</v>
      </c>
      <c r="AW421" s="12" t="s">
        <v>32</v>
      </c>
      <c r="AX421" s="12" t="s">
        <v>74</v>
      </c>
      <c r="AY421" s="149" t="s">
        <v>136</v>
      </c>
    </row>
    <row r="422" spans="2:65" s="12" customFormat="1">
      <c r="B422" s="147"/>
      <c r="D422" s="148" t="s">
        <v>144</v>
      </c>
      <c r="E422" s="149" t="s">
        <v>1</v>
      </c>
      <c r="F422" s="150" t="s">
        <v>1654</v>
      </c>
      <c r="H422" s="149" t="s">
        <v>1</v>
      </c>
      <c r="L422" s="147"/>
      <c r="M422" s="151"/>
      <c r="T422" s="152"/>
      <c r="AT422" s="149" t="s">
        <v>144</v>
      </c>
      <c r="AU422" s="149" t="s">
        <v>84</v>
      </c>
      <c r="AV422" s="12" t="s">
        <v>82</v>
      </c>
      <c r="AW422" s="12" t="s">
        <v>32</v>
      </c>
      <c r="AX422" s="12" t="s">
        <v>74</v>
      </c>
      <c r="AY422" s="149" t="s">
        <v>136</v>
      </c>
    </row>
    <row r="423" spans="2:65" s="13" customFormat="1">
      <c r="B423" s="153"/>
      <c r="D423" s="148" t="s">
        <v>144</v>
      </c>
      <c r="E423" s="154" t="s">
        <v>1</v>
      </c>
      <c r="F423" s="155" t="s">
        <v>84</v>
      </c>
      <c r="H423" s="156">
        <v>2</v>
      </c>
      <c r="L423" s="153"/>
      <c r="M423" s="157"/>
      <c r="T423" s="158"/>
      <c r="AT423" s="154" t="s">
        <v>144</v>
      </c>
      <c r="AU423" s="154" t="s">
        <v>84</v>
      </c>
      <c r="AV423" s="13" t="s">
        <v>84</v>
      </c>
      <c r="AW423" s="13" t="s">
        <v>32</v>
      </c>
      <c r="AX423" s="13" t="s">
        <v>74</v>
      </c>
      <c r="AY423" s="154" t="s">
        <v>136</v>
      </c>
    </row>
    <row r="424" spans="2:65" s="14" customFormat="1">
      <c r="B424" s="159"/>
      <c r="D424" s="148" t="s">
        <v>144</v>
      </c>
      <c r="E424" s="160" t="s">
        <v>1</v>
      </c>
      <c r="F424" s="161" t="s">
        <v>146</v>
      </c>
      <c r="H424" s="162">
        <v>2</v>
      </c>
      <c r="L424" s="159"/>
      <c r="M424" s="163"/>
      <c r="T424" s="164"/>
      <c r="AT424" s="160" t="s">
        <v>144</v>
      </c>
      <c r="AU424" s="160" t="s">
        <v>84</v>
      </c>
      <c r="AV424" s="14" t="s">
        <v>142</v>
      </c>
      <c r="AW424" s="14" t="s">
        <v>32</v>
      </c>
      <c r="AX424" s="14" t="s">
        <v>82</v>
      </c>
      <c r="AY424" s="160" t="s">
        <v>136</v>
      </c>
    </row>
    <row r="425" spans="2:65" s="1" customFormat="1" ht="14.4" customHeight="1">
      <c r="B425" s="134"/>
      <c r="C425" s="165" t="s">
        <v>435</v>
      </c>
      <c r="D425" s="165" t="s">
        <v>353</v>
      </c>
      <c r="E425" s="166" t="s">
        <v>1681</v>
      </c>
      <c r="F425" s="167" t="s">
        <v>1682</v>
      </c>
      <c r="G425" s="168" t="s">
        <v>141</v>
      </c>
      <c r="H425" s="169">
        <v>1</v>
      </c>
      <c r="I425" s="170"/>
      <c r="J425" s="170">
        <f>ROUND(I425*H425,2)</f>
        <v>0</v>
      </c>
      <c r="K425" s="171"/>
      <c r="L425" s="172"/>
      <c r="M425" s="173" t="s">
        <v>1</v>
      </c>
      <c r="N425" s="174" t="s">
        <v>39</v>
      </c>
      <c r="O425" s="143">
        <v>0</v>
      </c>
      <c r="P425" s="143">
        <f>O425*H425</f>
        <v>0</v>
      </c>
      <c r="Q425" s="143">
        <v>8.0000000000000002E-3</v>
      </c>
      <c r="R425" s="143">
        <f>Q425*H425</f>
        <v>8.0000000000000002E-3</v>
      </c>
      <c r="S425" s="143">
        <v>0</v>
      </c>
      <c r="T425" s="144">
        <f>S425*H425</f>
        <v>0</v>
      </c>
      <c r="AR425" s="145" t="s">
        <v>170</v>
      </c>
      <c r="AT425" s="145" t="s">
        <v>353</v>
      </c>
      <c r="AU425" s="145" t="s">
        <v>84</v>
      </c>
      <c r="AY425" s="16" t="s">
        <v>136</v>
      </c>
      <c r="BE425" s="146">
        <f>IF(N425="základní",J425,0)</f>
        <v>0</v>
      </c>
      <c r="BF425" s="146">
        <f>IF(N425="snížená",J425,0)</f>
        <v>0</v>
      </c>
      <c r="BG425" s="146">
        <f>IF(N425="zákl. přenesená",J425,0)</f>
        <v>0</v>
      </c>
      <c r="BH425" s="146">
        <f>IF(N425="sníž. přenesená",J425,0)</f>
        <v>0</v>
      </c>
      <c r="BI425" s="146">
        <f>IF(N425="nulová",J425,0)</f>
        <v>0</v>
      </c>
      <c r="BJ425" s="16" t="s">
        <v>82</v>
      </c>
      <c r="BK425" s="146">
        <f>ROUND(I425*H425,2)</f>
        <v>0</v>
      </c>
      <c r="BL425" s="16" t="s">
        <v>142</v>
      </c>
      <c r="BM425" s="145" t="s">
        <v>1683</v>
      </c>
    </row>
    <row r="426" spans="2:65" s="12" customFormat="1">
      <c r="B426" s="147"/>
      <c r="D426" s="148" t="s">
        <v>144</v>
      </c>
      <c r="E426" s="149" t="s">
        <v>1</v>
      </c>
      <c r="F426" s="150" t="s">
        <v>89</v>
      </c>
      <c r="H426" s="149" t="s">
        <v>1</v>
      </c>
      <c r="L426" s="147"/>
      <c r="M426" s="151"/>
      <c r="T426" s="152"/>
      <c r="AT426" s="149" t="s">
        <v>144</v>
      </c>
      <c r="AU426" s="149" t="s">
        <v>84</v>
      </c>
      <c r="AV426" s="12" t="s">
        <v>82</v>
      </c>
      <c r="AW426" s="12" t="s">
        <v>32</v>
      </c>
      <c r="AX426" s="12" t="s">
        <v>74</v>
      </c>
      <c r="AY426" s="149" t="s">
        <v>136</v>
      </c>
    </row>
    <row r="427" spans="2:65" s="12" customFormat="1">
      <c r="B427" s="147"/>
      <c r="D427" s="148" t="s">
        <v>144</v>
      </c>
      <c r="E427" s="149" t="s">
        <v>1</v>
      </c>
      <c r="F427" s="150" t="s">
        <v>1654</v>
      </c>
      <c r="H427" s="149" t="s">
        <v>1</v>
      </c>
      <c r="L427" s="147"/>
      <c r="M427" s="151"/>
      <c r="T427" s="152"/>
      <c r="AT427" s="149" t="s">
        <v>144</v>
      </c>
      <c r="AU427" s="149" t="s">
        <v>84</v>
      </c>
      <c r="AV427" s="12" t="s">
        <v>82</v>
      </c>
      <c r="AW427" s="12" t="s">
        <v>32</v>
      </c>
      <c r="AX427" s="12" t="s">
        <v>74</v>
      </c>
      <c r="AY427" s="149" t="s">
        <v>136</v>
      </c>
    </row>
    <row r="428" spans="2:65" s="13" customFormat="1">
      <c r="B428" s="153"/>
      <c r="D428" s="148" t="s">
        <v>144</v>
      </c>
      <c r="E428" s="154" t="s">
        <v>1</v>
      </c>
      <c r="F428" s="155" t="s">
        <v>82</v>
      </c>
      <c r="H428" s="156">
        <v>1</v>
      </c>
      <c r="L428" s="153"/>
      <c r="M428" s="157"/>
      <c r="T428" s="158"/>
      <c r="AT428" s="154" t="s">
        <v>144</v>
      </c>
      <c r="AU428" s="154" t="s">
        <v>84</v>
      </c>
      <c r="AV428" s="13" t="s">
        <v>84</v>
      </c>
      <c r="AW428" s="13" t="s">
        <v>32</v>
      </c>
      <c r="AX428" s="13" t="s">
        <v>74</v>
      </c>
      <c r="AY428" s="154" t="s">
        <v>136</v>
      </c>
    </row>
    <row r="429" spans="2:65" s="14" customFormat="1">
      <c r="B429" s="159"/>
      <c r="D429" s="148" t="s">
        <v>144</v>
      </c>
      <c r="E429" s="160" t="s">
        <v>1</v>
      </c>
      <c r="F429" s="161" t="s">
        <v>146</v>
      </c>
      <c r="H429" s="162">
        <v>1</v>
      </c>
      <c r="L429" s="159"/>
      <c r="M429" s="163"/>
      <c r="T429" s="164"/>
      <c r="AT429" s="160" t="s">
        <v>144</v>
      </c>
      <c r="AU429" s="160" t="s">
        <v>84</v>
      </c>
      <c r="AV429" s="14" t="s">
        <v>142</v>
      </c>
      <c r="AW429" s="14" t="s">
        <v>32</v>
      </c>
      <c r="AX429" s="14" t="s">
        <v>82</v>
      </c>
      <c r="AY429" s="160" t="s">
        <v>136</v>
      </c>
    </row>
    <row r="430" spans="2:65" s="1" customFormat="1" ht="14.4" customHeight="1">
      <c r="B430" s="134"/>
      <c r="C430" s="165" t="s">
        <v>439</v>
      </c>
      <c r="D430" s="165" t="s">
        <v>353</v>
      </c>
      <c r="E430" s="166" t="s">
        <v>1684</v>
      </c>
      <c r="F430" s="167" t="s">
        <v>1685</v>
      </c>
      <c r="G430" s="168" t="s">
        <v>141</v>
      </c>
      <c r="H430" s="169">
        <v>4</v>
      </c>
      <c r="I430" s="170"/>
      <c r="J430" s="170">
        <f>ROUND(I430*H430,2)</f>
        <v>0</v>
      </c>
      <c r="K430" s="171"/>
      <c r="L430" s="172"/>
      <c r="M430" s="173" t="s">
        <v>1</v>
      </c>
      <c r="N430" s="174" t="s">
        <v>39</v>
      </c>
      <c r="O430" s="143">
        <v>0</v>
      </c>
      <c r="P430" s="143">
        <f>O430*H430</f>
        <v>0</v>
      </c>
      <c r="Q430" s="143">
        <v>9.4999999999999998E-3</v>
      </c>
      <c r="R430" s="143">
        <f>Q430*H430</f>
        <v>3.7999999999999999E-2</v>
      </c>
      <c r="S430" s="143">
        <v>0</v>
      </c>
      <c r="T430" s="144">
        <f>S430*H430</f>
        <v>0</v>
      </c>
      <c r="AR430" s="145" t="s">
        <v>170</v>
      </c>
      <c r="AT430" s="145" t="s">
        <v>353</v>
      </c>
      <c r="AU430" s="145" t="s">
        <v>84</v>
      </c>
      <c r="AY430" s="16" t="s">
        <v>136</v>
      </c>
      <c r="BE430" s="146">
        <f>IF(N430="základní",J430,0)</f>
        <v>0</v>
      </c>
      <c r="BF430" s="146">
        <f>IF(N430="snížená",J430,0)</f>
        <v>0</v>
      </c>
      <c r="BG430" s="146">
        <f>IF(N430="zákl. přenesená",J430,0)</f>
        <v>0</v>
      </c>
      <c r="BH430" s="146">
        <f>IF(N430="sníž. přenesená",J430,0)</f>
        <v>0</v>
      </c>
      <c r="BI430" s="146">
        <f>IF(N430="nulová",J430,0)</f>
        <v>0</v>
      </c>
      <c r="BJ430" s="16" t="s">
        <v>82</v>
      </c>
      <c r="BK430" s="146">
        <f>ROUND(I430*H430,2)</f>
        <v>0</v>
      </c>
      <c r="BL430" s="16" t="s">
        <v>142</v>
      </c>
      <c r="BM430" s="145" t="s">
        <v>1686</v>
      </c>
    </row>
    <row r="431" spans="2:65" s="12" customFormat="1">
      <c r="B431" s="147"/>
      <c r="D431" s="148" t="s">
        <v>144</v>
      </c>
      <c r="E431" s="149" t="s">
        <v>1</v>
      </c>
      <c r="F431" s="150" t="s">
        <v>89</v>
      </c>
      <c r="H431" s="149" t="s">
        <v>1</v>
      </c>
      <c r="L431" s="147"/>
      <c r="M431" s="151"/>
      <c r="T431" s="152"/>
      <c r="AT431" s="149" t="s">
        <v>144</v>
      </c>
      <c r="AU431" s="149" t="s">
        <v>84</v>
      </c>
      <c r="AV431" s="12" t="s">
        <v>82</v>
      </c>
      <c r="AW431" s="12" t="s">
        <v>32</v>
      </c>
      <c r="AX431" s="12" t="s">
        <v>74</v>
      </c>
      <c r="AY431" s="149" t="s">
        <v>136</v>
      </c>
    </row>
    <row r="432" spans="2:65" s="12" customFormat="1">
      <c r="B432" s="147"/>
      <c r="D432" s="148" t="s">
        <v>144</v>
      </c>
      <c r="E432" s="149" t="s">
        <v>1</v>
      </c>
      <c r="F432" s="150" t="s">
        <v>1654</v>
      </c>
      <c r="H432" s="149" t="s">
        <v>1</v>
      </c>
      <c r="L432" s="147"/>
      <c r="M432" s="151"/>
      <c r="T432" s="152"/>
      <c r="AT432" s="149" t="s">
        <v>144</v>
      </c>
      <c r="AU432" s="149" t="s">
        <v>84</v>
      </c>
      <c r="AV432" s="12" t="s">
        <v>82</v>
      </c>
      <c r="AW432" s="12" t="s">
        <v>32</v>
      </c>
      <c r="AX432" s="12" t="s">
        <v>74</v>
      </c>
      <c r="AY432" s="149" t="s">
        <v>136</v>
      </c>
    </row>
    <row r="433" spans="2:65" s="13" customFormat="1">
      <c r="B433" s="153"/>
      <c r="D433" s="148" t="s">
        <v>144</v>
      </c>
      <c r="E433" s="154" t="s">
        <v>1</v>
      </c>
      <c r="F433" s="155" t="s">
        <v>878</v>
      </c>
      <c r="H433" s="156">
        <v>4</v>
      </c>
      <c r="L433" s="153"/>
      <c r="M433" s="157"/>
      <c r="T433" s="158"/>
      <c r="AT433" s="154" t="s">
        <v>144</v>
      </c>
      <c r="AU433" s="154" t="s">
        <v>84</v>
      </c>
      <c r="AV433" s="13" t="s">
        <v>84</v>
      </c>
      <c r="AW433" s="13" t="s">
        <v>32</v>
      </c>
      <c r="AX433" s="13" t="s">
        <v>74</v>
      </c>
      <c r="AY433" s="154" t="s">
        <v>136</v>
      </c>
    </row>
    <row r="434" spans="2:65" s="14" customFormat="1">
      <c r="B434" s="159"/>
      <c r="D434" s="148" t="s">
        <v>144</v>
      </c>
      <c r="E434" s="160" t="s">
        <v>1</v>
      </c>
      <c r="F434" s="161" t="s">
        <v>146</v>
      </c>
      <c r="H434" s="162">
        <v>4</v>
      </c>
      <c r="L434" s="159"/>
      <c r="M434" s="163"/>
      <c r="T434" s="164"/>
      <c r="AT434" s="160" t="s">
        <v>144</v>
      </c>
      <c r="AU434" s="160" t="s">
        <v>84</v>
      </c>
      <c r="AV434" s="14" t="s">
        <v>142</v>
      </c>
      <c r="AW434" s="14" t="s">
        <v>32</v>
      </c>
      <c r="AX434" s="14" t="s">
        <v>82</v>
      </c>
      <c r="AY434" s="160" t="s">
        <v>136</v>
      </c>
    </row>
    <row r="435" spans="2:65" s="1" customFormat="1" ht="14.4" customHeight="1">
      <c r="B435" s="134"/>
      <c r="C435" s="165" t="s">
        <v>445</v>
      </c>
      <c r="D435" s="165" t="s">
        <v>353</v>
      </c>
      <c r="E435" s="166" t="s">
        <v>1687</v>
      </c>
      <c r="F435" s="167" t="s">
        <v>1688</v>
      </c>
      <c r="G435" s="168" t="s">
        <v>141</v>
      </c>
      <c r="H435" s="169">
        <v>2</v>
      </c>
      <c r="I435" s="170"/>
      <c r="J435" s="170">
        <f>ROUND(I435*H435,2)</f>
        <v>0</v>
      </c>
      <c r="K435" s="171"/>
      <c r="L435" s="172"/>
      <c r="M435" s="173" t="s">
        <v>1</v>
      </c>
      <c r="N435" s="174" t="s">
        <v>39</v>
      </c>
      <c r="O435" s="143">
        <v>0</v>
      </c>
      <c r="P435" s="143">
        <f>O435*H435</f>
        <v>0</v>
      </c>
      <c r="Q435" s="143">
        <v>1.2E-2</v>
      </c>
      <c r="R435" s="143">
        <f>Q435*H435</f>
        <v>2.4E-2</v>
      </c>
      <c r="S435" s="143">
        <v>0</v>
      </c>
      <c r="T435" s="144">
        <f>S435*H435</f>
        <v>0</v>
      </c>
      <c r="AR435" s="145" t="s">
        <v>170</v>
      </c>
      <c r="AT435" s="145" t="s">
        <v>353</v>
      </c>
      <c r="AU435" s="145" t="s">
        <v>84</v>
      </c>
      <c r="AY435" s="16" t="s">
        <v>136</v>
      </c>
      <c r="BE435" s="146">
        <f>IF(N435="základní",J435,0)</f>
        <v>0</v>
      </c>
      <c r="BF435" s="146">
        <f>IF(N435="snížená",J435,0)</f>
        <v>0</v>
      </c>
      <c r="BG435" s="146">
        <f>IF(N435="zákl. přenesená",J435,0)</f>
        <v>0</v>
      </c>
      <c r="BH435" s="146">
        <f>IF(N435="sníž. přenesená",J435,0)</f>
        <v>0</v>
      </c>
      <c r="BI435" s="146">
        <f>IF(N435="nulová",J435,0)</f>
        <v>0</v>
      </c>
      <c r="BJ435" s="16" t="s">
        <v>82</v>
      </c>
      <c r="BK435" s="146">
        <f>ROUND(I435*H435,2)</f>
        <v>0</v>
      </c>
      <c r="BL435" s="16" t="s">
        <v>142</v>
      </c>
      <c r="BM435" s="145" t="s">
        <v>1689</v>
      </c>
    </row>
    <row r="436" spans="2:65" s="12" customFormat="1">
      <c r="B436" s="147"/>
      <c r="D436" s="148" t="s">
        <v>144</v>
      </c>
      <c r="E436" s="149" t="s">
        <v>1</v>
      </c>
      <c r="F436" s="150" t="s">
        <v>89</v>
      </c>
      <c r="H436" s="149" t="s">
        <v>1</v>
      </c>
      <c r="L436" s="147"/>
      <c r="M436" s="151"/>
      <c r="T436" s="152"/>
      <c r="AT436" s="149" t="s">
        <v>144</v>
      </c>
      <c r="AU436" s="149" t="s">
        <v>84</v>
      </c>
      <c r="AV436" s="12" t="s">
        <v>82</v>
      </c>
      <c r="AW436" s="12" t="s">
        <v>32</v>
      </c>
      <c r="AX436" s="12" t="s">
        <v>74</v>
      </c>
      <c r="AY436" s="149" t="s">
        <v>136</v>
      </c>
    </row>
    <row r="437" spans="2:65" s="12" customFormat="1">
      <c r="B437" s="147"/>
      <c r="D437" s="148" t="s">
        <v>144</v>
      </c>
      <c r="E437" s="149" t="s">
        <v>1</v>
      </c>
      <c r="F437" s="150" t="s">
        <v>1654</v>
      </c>
      <c r="H437" s="149" t="s">
        <v>1</v>
      </c>
      <c r="L437" s="147"/>
      <c r="M437" s="151"/>
      <c r="T437" s="152"/>
      <c r="AT437" s="149" t="s">
        <v>144</v>
      </c>
      <c r="AU437" s="149" t="s">
        <v>84</v>
      </c>
      <c r="AV437" s="12" t="s">
        <v>82</v>
      </c>
      <c r="AW437" s="12" t="s">
        <v>32</v>
      </c>
      <c r="AX437" s="12" t="s">
        <v>74</v>
      </c>
      <c r="AY437" s="149" t="s">
        <v>136</v>
      </c>
    </row>
    <row r="438" spans="2:65" s="13" customFormat="1">
      <c r="B438" s="153"/>
      <c r="D438" s="148" t="s">
        <v>144</v>
      </c>
      <c r="E438" s="154" t="s">
        <v>1</v>
      </c>
      <c r="F438" s="155" t="s">
        <v>84</v>
      </c>
      <c r="H438" s="156">
        <v>2</v>
      </c>
      <c r="L438" s="153"/>
      <c r="M438" s="157"/>
      <c r="T438" s="158"/>
      <c r="AT438" s="154" t="s">
        <v>144</v>
      </c>
      <c r="AU438" s="154" t="s">
        <v>84</v>
      </c>
      <c r="AV438" s="13" t="s">
        <v>84</v>
      </c>
      <c r="AW438" s="13" t="s">
        <v>32</v>
      </c>
      <c r="AX438" s="13" t="s">
        <v>74</v>
      </c>
      <c r="AY438" s="154" t="s">
        <v>136</v>
      </c>
    </row>
    <row r="439" spans="2:65" s="14" customFormat="1">
      <c r="B439" s="159"/>
      <c r="D439" s="148" t="s">
        <v>144</v>
      </c>
      <c r="E439" s="160" t="s">
        <v>1</v>
      </c>
      <c r="F439" s="161" t="s">
        <v>146</v>
      </c>
      <c r="H439" s="162">
        <v>2</v>
      </c>
      <c r="L439" s="159"/>
      <c r="M439" s="163"/>
      <c r="T439" s="164"/>
      <c r="AT439" s="160" t="s">
        <v>144</v>
      </c>
      <c r="AU439" s="160" t="s">
        <v>84</v>
      </c>
      <c r="AV439" s="14" t="s">
        <v>142</v>
      </c>
      <c r="AW439" s="14" t="s">
        <v>32</v>
      </c>
      <c r="AX439" s="14" t="s">
        <v>82</v>
      </c>
      <c r="AY439" s="160" t="s">
        <v>136</v>
      </c>
    </row>
    <row r="440" spans="2:65" s="1" customFormat="1" ht="14.4" customHeight="1">
      <c r="B440" s="134"/>
      <c r="C440" s="165" t="s">
        <v>450</v>
      </c>
      <c r="D440" s="165" t="s">
        <v>353</v>
      </c>
      <c r="E440" s="166" t="s">
        <v>1690</v>
      </c>
      <c r="F440" s="167" t="s">
        <v>1691</v>
      </c>
      <c r="G440" s="168" t="s">
        <v>141</v>
      </c>
      <c r="H440" s="169">
        <v>1</v>
      </c>
      <c r="I440" s="170"/>
      <c r="J440" s="170">
        <f>ROUND(I440*H440,2)</f>
        <v>0</v>
      </c>
      <c r="K440" s="171"/>
      <c r="L440" s="172"/>
      <c r="M440" s="173" t="s">
        <v>1</v>
      </c>
      <c r="N440" s="174" t="s">
        <v>39</v>
      </c>
      <c r="O440" s="143">
        <v>0</v>
      </c>
      <c r="P440" s="143">
        <f>O440*H440</f>
        <v>0</v>
      </c>
      <c r="Q440" s="143">
        <v>1.6500000000000001E-2</v>
      </c>
      <c r="R440" s="143">
        <f>Q440*H440</f>
        <v>1.6500000000000001E-2</v>
      </c>
      <c r="S440" s="143">
        <v>0</v>
      </c>
      <c r="T440" s="144">
        <f>S440*H440</f>
        <v>0</v>
      </c>
      <c r="AR440" s="145" t="s">
        <v>170</v>
      </c>
      <c r="AT440" s="145" t="s">
        <v>353</v>
      </c>
      <c r="AU440" s="145" t="s">
        <v>84</v>
      </c>
      <c r="AY440" s="16" t="s">
        <v>136</v>
      </c>
      <c r="BE440" s="146">
        <f>IF(N440="základní",J440,0)</f>
        <v>0</v>
      </c>
      <c r="BF440" s="146">
        <f>IF(N440="snížená",J440,0)</f>
        <v>0</v>
      </c>
      <c r="BG440" s="146">
        <f>IF(N440="zákl. přenesená",J440,0)</f>
        <v>0</v>
      </c>
      <c r="BH440" s="146">
        <f>IF(N440="sníž. přenesená",J440,0)</f>
        <v>0</v>
      </c>
      <c r="BI440" s="146">
        <f>IF(N440="nulová",J440,0)</f>
        <v>0</v>
      </c>
      <c r="BJ440" s="16" t="s">
        <v>82</v>
      </c>
      <c r="BK440" s="146">
        <f>ROUND(I440*H440,2)</f>
        <v>0</v>
      </c>
      <c r="BL440" s="16" t="s">
        <v>142</v>
      </c>
      <c r="BM440" s="145" t="s">
        <v>1692</v>
      </c>
    </row>
    <row r="441" spans="2:65" s="12" customFormat="1">
      <c r="B441" s="147"/>
      <c r="D441" s="148" t="s">
        <v>144</v>
      </c>
      <c r="E441" s="149" t="s">
        <v>1</v>
      </c>
      <c r="F441" s="150" t="s">
        <v>89</v>
      </c>
      <c r="H441" s="149" t="s">
        <v>1</v>
      </c>
      <c r="L441" s="147"/>
      <c r="M441" s="151"/>
      <c r="T441" s="152"/>
      <c r="AT441" s="149" t="s">
        <v>144</v>
      </c>
      <c r="AU441" s="149" t="s">
        <v>84</v>
      </c>
      <c r="AV441" s="12" t="s">
        <v>82</v>
      </c>
      <c r="AW441" s="12" t="s">
        <v>32</v>
      </c>
      <c r="AX441" s="12" t="s">
        <v>74</v>
      </c>
      <c r="AY441" s="149" t="s">
        <v>136</v>
      </c>
    </row>
    <row r="442" spans="2:65" s="12" customFormat="1">
      <c r="B442" s="147"/>
      <c r="D442" s="148" t="s">
        <v>144</v>
      </c>
      <c r="E442" s="149" t="s">
        <v>1</v>
      </c>
      <c r="F442" s="150" t="s">
        <v>1654</v>
      </c>
      <c r="H442" s="149" t="s">
        <v>1</v>
      </c>
      <c r="L442" s="147"/>
      <c r="M442" s="151"/>
      <c r="T442" s="152"/>
      <c r="AT442" s="149" t="s">
        <v>144</v>
      </c>
      <c r="AU442" s="149" t="s">
        <v>84</v>
      </c>
      <c r="AV442" s="12" t="s">
        <v>82</v>
      </c>
      <c r="AW442" s="12" t="s">
        <v>32</v>
      </c>
      <c r="AX442" s="12" t="s">
        <v>74</v>
      </c>
      <c r="AY442" s="149" t="s">
        <v>136</v>
      </c>
    </row>
    <row r="443" spans="2:65" s="13" customFormat="1">
      <c r="B443" s="153"/>
      <c r="D443" s="148" t="s">
        <v>144</v>
      </c>
      <c r="E443" s="154" t="s">
        <v>1</v>
      </c>
      <c r="F443" s="155" t="s">
        <v>82</v>
      </c>
      <c r="H443" s="156">
        <v>1</v>
      </c>
      <c r="L443" s="153"/>
      <c r="M443" s="157"/>
      <c r="T443" s="158"/>
      <c r="AT443" s="154" t="s">
        <v>144</v>
      </c>
      <c r="AU443" s="154" t="s">
        <v>84</v>
      </c>
      <c r="AV443" s="13" t="s">
        <v>84</v>
      </c>
      <c r="AW443" s="13" t="s">
        <v>32</v>
      </c>
      <c r="AX443" s="13" t="s">
        <v>74</v>
      </c>
      <c r="AY443" s="154" t="s">
        <v>136</v>
      </c>
    </row>
    <row r="444" spans="2:65" s="14" customFormat="1">
      <c r="B444" s="159"/>
      <c r="D444" s="148" t="s">
        <v>144</v>
      </c>
      <c r="E444" s="160" t="s">
        <v>1</v>
      </c>
      <c r="F444" s="161" t="s">
        <v>146</v>
      </c>
      <c r="H444" s="162">
        <v>1</v>
      </c>
      <c r="L444" s="159"/>
      <c r="M444" s="163"/>
      <c r="T444" s="164"/>
      <c r="AT444" s="160" t="s">
        <v>144</v>
      </c>
      <c r="AU444" s="160" t="s">
        <v>84</v>
      </c>
      <c r="AV444" s="14" t="s">
        <v>142</v>
      </c>
      <c r="AW444" s="14" t="s">
        <v>32</v>
      </c>
      <c r="AX444" s="14" t="s">
        <v>82</v>
      </c>
      <c r="AY444" s="160" t="s">
        <v>136</v>
      </c>
    </row>
    <row r="445" spans="2:65" s="1" customFormat="1" ht="14.4" customHeight="1">
      <c r="B445" s="134"/>
      <c r="C445" s="165" t="s">
        <v>466</v>
      </c>
      <c r="D445" s="165" t="s">
        <v>353</v>
      </c>
      <c r="E445" s="166" t="s">
        <v>1693</v>
      </c>
      <c r="F445" s="167" t="s">
        <v>1694</v>
      </c>
      <c r="G445" s="168" t="s">
        <v>141</v>
      </c>
      <c r="H445" s="169">
        <v>2</v>
      </c>
      <c r="I445" s="170"/>
      <c r="J445" s="170">
        <f>ROUND(I445*H445,2)</f>
        <v>0</v>
      </c>
      <c r="K445" s="171"/>
      <c r="L445" s="172"/>
      <c r="M445" s="173" t="s">
        <v>1</v>
      </c>
      <c r="N445" s="174" t="s">
        <v>39</v>
      </c>
      <c r="O445" s="143">
        <v>0</v>
      </c>
      <c r="P445" s="143">
        <f>O445*H445</f>
        <v>0</v>
      </c>
      <c r="Q445" s="143">
        <v>1.41E-2</v>
      </c>
      <c r="R445" s="143">
        <f>Q445*H445</f>
        <v>2.8199999999999999E-2</v>
      </c>
      <c r="S445" s="143">
        <v>0</v>
      </c>
      <c r="T445" s="144">
        <f>S445*H445</f>
        <v>0</v>
      </c>
      <c r="AR445" s="145" t="s">
        <v>170</v>
      </c>
      <c r="AT445" s="145" t="s">
        <v>353</v>
      </c>
      <c r="AU445" s="145" t="s">
        <v>84</v>
      </c>
      <c r="AY445" s="16" t="s">
        <v>136</v>
      </c>
      <c r="BE445" s="146">
        <f>IF(N445="základní",J445,0)</f>
        <v>0</v>
      </c>
      <c r="BF445" s="146">
        <f>IF(N445="snížená",J445,0)</f>
        <v>0</v>
      </c>
      <c r="BG445" s="146">
        <f>IF(N445="zákl. přenesená",J445,0)</f>
        <v>0</v>
      </c>
      <c r="BH445" s="146">
        <f>IF(N445="sníž. přenesená",J445,0)</f>
        <v>0</v>
      </c>
      <c r="BI445" s="146">
        <f>IF(N445="nulová",J445,0)</f>
        <v>0</v>
      </c>
      <c r="BJ445" s="16" t="s">
        <v>82</v>
      </c>
      <c r="BK445" s="146">
        <f>ROUND(I445*H445,2)</f>
        <v>0</v>
      </c>
      <c r="BL445" s="16" t="s">
        <v>142</v>
      </c>
      <c r="BM445" s="145" t="s">
        <v>1695</v>
      </c>
    </row>
    <row r="446" spans="2:65" s="12" customFormat="1">
      <c r="B446" s="147"/>
      <c r="D446" s="148" t="s">
        <v>144</v>
      </c>
      <c r="E446" s="149" t="s">
        <v>1</v>
      </c>
      <c r="F446" s="150" t="s">
        <v>89</v>
      </c>
      <c r="H446" s="149" t="s">
        <v>1</v>
      </c>
      <c r="L446" s="147"/>
      <c r="M446" s="151"/>
      <c r="T446" s="152"/>
      <c r="AT446" s="149" t="s">
        <v>144</v>
      </c>
      <c r="AU446" s="149" t="s">
        <v>84</v>
      </c>
      <c r="AV446" s="12" t="s">
        <v>82</v>
      </c>
      <c r="AW446" s="12" t="s">
        <v>32</v>
      </c>
      <c r="AX446" s="12" t="s">
        <v>74</v>
      </c>
      <c r="AY446" s="149" t="s">
        <v>136</v>
      </c>
    </row>
    <row r="447" spans="2:65" s="12" customFormat="1">
      <c r="B447" s="147"/>
      <c r="D447" s="148" t="s">
        <v>144</v>
      </c>
      <c r="E447" s="149" t="s">
        <v>1</v>
      </c>
      <c r="F447" s="150" t="s">
        <v>1654</v>
      </c>
      <c r="H447" s="149" t="s">
        <v>1</v>
      </c>
      <c r="L447" s="147"/>
      <c r="M447" s="151"/>
      <c r="T447" s="152"/>
      <c r="AT447" s="149" t="s">
        <v>144</v>
      </c>
      <c r="AU447" s="149" t="s">
        <v>84</v>
      </c>
      <c r="AV447" s="12" t="s">
        <v>82</v>
      </c>
      <c r="AW447" s="12" t="s">
        <v>32</v>
      </c>
      <c r="AX447" s="12" t="s">
        <v>74</v>
      </c>
      <c r="AY447" s="149" t="s">
        <v>136</v>
      </c>
    </row>
    <row r="448" spans="2:65" s="13" customFormat="1">
      <c r="B448" s="153"/>
      <c r="D448" s="148" t="s">
        <v>144</v>
      </c>
      <c r="E448" s="154" t="s">
        <v>1</v>
      </c>
      <c r="F448" s="155" t="s">
        <v>84</v>
      </c>
      <c r="H448" s="156">
        <v>2</v>
      </c>
      <c r="L448" s="153"/>
      <c r="M448" s="157"/>
      <c r="T448" s="158"/>
      <c r="AT448" s="154" t="s">
        <v>144</v>
      </c>
      <c r="AU448" s="154" t="s">
        <v>84</v>
      </c>
      <c r="AV448" s="13" t="s">
        <v>84</v>
      </c>
      <c r="AW448" s="13" t="s">
        <v>32</v>
      </c>
      <c r="AX448" s="13" t="s">
        <v>74</v>
      </c>
      <c r="AY448" s="154" t="s">
        <v>136</v>
      </c>
    </row>
    <row r="449" spans="2:65" s="14" customFormat="1">
      <c r="B449" s="159"/>
      <c r="D449" s="148" t="s">
        <v>144</v>
      </c>
      <c r="E449" s="160" t="s">
        <v>1</v>
      </c>
      <c r="F449" s="161" t="s">
        <v>146</v>
      </c>
      <c r="H449" s="162">
        <v>2</v>
      </c>
      <c r="L449" s="159"/>
      <c r="M449" s="163"/>
      <c r="T449" s="164"/>
      <c r="AT449" s="160" t="s">
        <v>144</v>
      </c>
      <c r="AU449" s="160" t="s">
        <v>84</v>
      </c>
      <c r="AV449" s="14" t="s">
        <v>142</v>
      </c>
      <c r="AW449" s="14" t="s">
        <v>32</v>
      </c>
      <c r="AX449" s="14" t="s">
        <v>82</v>
      </c>
      <c r="AY449" s="160" t="s">
        <v>136</v>
      </c>
    </row>
    <row r="450" spans="2:65" s="1" customFormat="1" ht="14.4" customHeight="1">
      <c r="B450" s="134"/>
      <c r="C450" s="135" t="s">
        <v>471</v>
      </c>
      <c r="D450" s="135" t="s">
        <v>138</v>
      </c>
      <c r="E450" s="136" t="s">
        <v>1305</v>
      </c>
      <c r="F450" s="137" t="s">
        <v>1306</v>
      </c>
      <c r="G450" s="138" t="s">
        <v>141</v>
      </c>
      <c r="H450" s="139">
        <v>2</v>
      </c>
      <c r="I450" s="140"/>
      <c r="J450" s="140">
        <f>ROUND(I450*H450,2)</f>
        <v>0</v>
      </c>
      <c r="K450" s="141"/>
      <c r="L450" s="28"/>
      <c r="M450" s="142" t="s">
        <v>1</v>
      </c>
      <c r="N450" s="111" t="s">
        <v>39</v>
      </c>
      <c r="O450" s="143">
        <v>1.0940000000000001</v>
      </c>
      <c r="P450" s="143">
        <f>O450*H450</f>
        <v>2.1880000000000002</v>
      </c>
      <c r="Q450" s="143">
        <v>1.7099999999999999E-3</v>
      </c>
      <c r="R450" s="143">
        <f>Q450*H450</f>
        <v>3.4199999999999999E-3</v>
      </c>
      <c r="S450" s="143">
        <v>0</v>
      </c>
      <c r="T450" s="144">
        <f>S450*H450</f>
        <v>0</v>
      </c>
      <c r="AR450" s="145" t="s">
        <v>142</v>
      </c>
      <c r="AT450" s="145" t="s">
        <v>138</v>
      </c>
      <c r="AU450" s="145" t="s">
        <v>84</v>
      </c>
      <c r="AY450" s="16" t="s">
        <v>136</v>
      </c>
      <c r="BE450" s="146">
        <f>IF(N450="základní",J450,0)</f>
        <v>0</v>
      </c>
      <c r="BF450" s="146">
        <f>IF(N450="snížená",J450,0)</f>
        <v>0</v>
      </c>
      <c r="BG450" s="146">
        <f>IF(N450="zákl. přenesená",J450,0)</f>
        <v>0</v>
      </c>
      <c r="BH450" s="146">
        <f>IF(N450="sníž. přenesená",J450,0)</f>
        <v>0</v>
      </c>
      <c r="BI450" s="146">
        <f>IF(N450="nulová",J450,0)</f>
        <v>0</v>
      </c>
      <c r="BJ450" s="16" t="s">
        <v>82</v>
      </c>
      <c r="BK450" s="146">
        <f>ROUND(I450*H450,2)</f>
        <v>0</v>
      </c>
      <c r="BL450" s="16" t="s">
        <v>142</v>
      </c>
      <c r="BM450" s="145" t="s">
        <v>1696</v>
      </c>
    </row>
    <row r="451" spans="2:65" s="12" customFormat="1">
      <c r="B451" s="147"/>
      <c r="D451" s="148" t="s">
        <v>144</v>
      </c>
      <c r="E451" s="149" t="s">
        <v>1</v>
      </c>
      <c r="F451" s="150" t="s">
        <v>89</v>
      </c>
      <c r="H451" s="149" t="s">
        <v>1</v>
      </c>
      <c r="L451" s="147"/>
      <c r="M451" s="151"/>
      <c r="T451" s="152"/>
      <c r="AT451" s="149" t="s">
        <v>144</v>
      </c>
      <c r="AU451" s="149" t="s">
        <v>84</v>
      </c>
      <c r="AV451" s="12" t="s">
        <v>82</v>
      </c>
      <c r="AW451" s="12" t="s">
        <v>32</v>
      </c>
      <c r="AX451" s="12" t="s">
        <v>74</v>
      </c>
      <c r="AY451" s="149" t="s">
        <v>136</v>
      </c>
    </row>
    <row r="452" spans="2:65" s="12" customFormat="1">
      <c r="B452" s="147"/>
      <c r="D452" s="148" t="s">
        <v>144</v>
      </c>
      <c r="E452" s="149" t="s">
        <v>1</v>
      </c>
      <c r="F452" s="150" t="s">
        <v>1654</v>
      </c>
      <c r="H452" s="149" t="s">
        <v>1</v>
      </c>
      <c r="L452" s="147"/>
      <c r="M452" s="151"/>
      <c r="T452" s="152"/>
      <c r="AT452" s="149" t="s">
        <v>144</v>
      </c>
      <c r="AU452" s="149" t="s">
        <v>84</v>
      </c>
      <c r="AV452" s="12" t="s">
        <v>82</v>
      </c>
      <c r="AW452" s="12" t="s">
        <v>32</v>
      </c>
      <c r="AX452" s="12" t="s">
        <v>74</v>
      </c>
      <c r="AY452" s="149" t="s">
        <v>136</v>
      </c>
    </row>
    <row r="453" spans="2:65" s="13" customFormat="1">
      <c r="B453" s="153"/>
      <c r="D453" s="148" t="s">
        <v>144</v>
      </c>
      <c r="E453" s="154" t="s">
        <v>1</v>
      </c>
      <c r="F453" s="155" t="s">
        <v>84</v>
      </c>
      <c r="H453" s="156">
        <v>2</v>
      </c>
      <c r="L453" s="153"/>
      <c r="M453" s="157"/>
      <c r="T453" s="158"/>
      <c r="AT453" s="154" t="s">
        <v>144</v>
      </c>
      <c r="AU453" s="154" t="s">
        <v>84</v>
      </c>
      <c r="AV453" s="13" t="s">
        <v>84</v>
      </c>
      <c r="AW453" s="13" t="s">
        <v>32</v>
      </c>
      <c r="AX453" s="13" t="s">
        <v>74</v>
      </c>
      <c r="AY453" s="154" t="s">
        <v>136</v>
      </c>
    </row>
    <row r="454" spans="2:65" s="14" customFormat="1">
      <c r="B454" s="159"/>
      <c r="D454" s="148" t="s">
        <v>144</v>
      </c>
      <c r="E454" s="160" t="s">
        <v>1</v>
      </c>
      <c r="F454" s="161" t="s">
        <v>146</v>
      </c>
      <c r="H454" s="162">
        <v>2</v>
      </c>
      <c r="L454" s="159"/>
      <c r="M454" s="163"/>
      <c r="T454" s="164"/>
      <c r="AT454" s="160" t="s">
        <v>144</v>
      </c>
      <c r="AU454" s="160" t="s">
        <v>84</v>
      </c>
      <c r="AV454" s="14" t="s">
        <v>142</v>
      </c>
      <c r="AW454" s="14" t="s">
        <v>32</v>
      </c>
      <c r="AX454" s="14" t="s">
        <v>82</v>
      </c>
      <c r="AY454" s="160" t="s">
        <v>136</v>
      </c>
    </row>
    <row r="455" spans="2:65" s="1" customFormat="1" ht="14.4" customHeight="1">
      <c r="B455" s="134"/>
      <c r="C455" s="165" t="s">
        <v>481</v>
      </c>
      <c r="D455" s="165" t="s">
        <v>353</v>
      </c>
      <c r="E455" s="166" t="s">
        <v>1308</v>
      </c>
      <c r="F455" s="167" t="s">
        <v>1309</v>
      </c>
      <c r="G455" s="168" t="s">
        <v>141</v>
      </c>
      <c r="H455" s="169">
        <v>2</v>
      </c>
      <c r="I455" s="170"/>
      <c r="J455" s="170">
        <f>ROUND(I455*H455,2)</f>
        <v>0</v>
      </c>
      <c r="K455" s="171"/>
      <c r="L455" s="172"/>
      <c r="M455" s="173" t="s">
        <v>1</v>
      </c>
      <c r="N455" s="174" t="s">
        <v>39</v>
      </c>
      <c r="O455" s="143">
        <v>0</v>
      </c>
      <c r="P455" s="143">
        <f>O455*H455</f>
        <v>0</v>
      </c>
      <c r="Q455" s="143">
        <v>1.55E-2</v>
      </c>
      <c r="R455" s="143">
        <f>Q455*H455</f>
        <v>3.1E-2</v>
      </c>
      <c r="S455" s="143">
        <v>0</v>
      </c>
      <c r="T455" s="144">
        <f>S455*H455</f>
        <v>0</v>
      </c>
      <c r="AR455" s="145" t="s">
        <v>170</v>
      </c>
      <c r="AT455" s="145" t="s">
        <v>353</v>
      </c>
      <c r="AU455" s="145" t="s">
        <v>84</v>
      </c>
      <c r="AY455" s="16" t="s">
        <v>136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6" t="s">
        <v>82</v>
      </c>
      <c r="BK455" s="146">
        <f>ROUND(I455*H455,2)</f>
        <v>0</v>
      </c>
      <c r="BL455" s="16" t="s">
        <v>142</v>
      </c>
      <c r="BM455" s="145" t="s">
        <v>1697</v>
      </c>
    </row>
    <row r="456" spans="2:65" s="12" customFormat="1">
      <c r="B456" s="147"/>
      <c r="D456" s="148" t="s">
        <v>144</v>
      </c>
      <c r="E456" s="149" t="s">
        <v>1</v>
      </c>
      <c r="F456" s="150" t="s">
        <v>89</v>
      </c>
      <c r="H456" s="149" t="s">
        <v>1</v>
      </c>
      <c r="L456" s="147"/>
      <c r="M456" s="151"/>
      <c r="T456" s="152"/>
      <c r="AT456" s="149" t="s">
        <v>144</v>
      </c>
      <c r="AU456" s="149" t="s">
        <v>84</v>
      </c>
      <c r="AV456" s="12" t="s">
        <v>82</v>
      </c>
      <c r="AW456" s="12" t="s">
        <v>32</v>
      </c>
      <c r="AX456" s="12" t="s">
        <v>74</v>
      </c>
      <c r="AY456" s="149" t="s">
        <v>136</v>
      </c>
    </row>
    <row r="457" spans="2:65" s="12" customFormat="1">
      <c r="B457" s="147"/>
      <c r="D457" s="148" t="s">
        <v>144</v>
      </c>
      <c r="E457" s="149" t="s">
        <v>1</v>
      </c>
      <c r="F457" s="150" t="s">
        <v>1654</v>
      </c>
      <c r="H457" s="149" t="s">
        <v>1</v>
      </c>
      <c r="L457" s="147"/>
      <c r="M457" s="151"/>
      <c r="T457" s="152"/>
      <c r="AT457" s="149" t="s">
        <v>144</v>
      </c>
      <c r="AU457" s="149" t="s">
        <v>84</v>
      </c>
      <c r="AV457" s="12" t="s">
        <v>82</v>
      </c>
      <c r="AW457" s="12" t="s">
        <v>32</v>
      </c>
      <c r="AX457" s="12" t="s">
        <v>74</v>
      </c>
      <c r="AY457" s="149" t="s">
        <v>136</v>
      </c>
    </row>
    <row r="458" spans="2:65" s="13" customFormat="1">
      <c r="B458" s="153"/>
      <c r="D458" s="148" t="s">
        <v>144</v>
      </c>
      <c r="E458" s="154" t="s">
        <v>1</v>
      </c>
      <c r="F458" s="155" t="s">
        <v>84</v>
      </c>
      <c r="H458" s="156">
        <v>2</v>
      </c>
      <c r="L458" s="153"/>
      <c r="M458" s="157"/>
      <c r="T458" s="158"/>
      <c r="AT458" s="154" t="s">
        <v>144</v>
      </c>
      <c r="AU458" s="154" t="s">
        <v>84</v>
      </c>
      <c r="AV458" s="13" t="s">
        <v>84</v>
      </c>
      <c r="AW458" s="13" t="s">
        <v>32</v>
      </c>
      <c r="AX458" s="13" t="s">
        <v>74</v>
      </c>
      <c r="AY458" s="154" t="s">
        <v>136</v>
      </c>
    </row>
    <row r="459" spans="2:65" s="14" customFormat="1">
      <c r="B459" s="159"/>
      <c r="D459" s="148" t="s">
        <v>144</v>
      </c>
      <c r="E459" s="160" t="s">
        <v>1</v>
      </c>
      <c r="F459" s="161" t="s">
        <v>146</v>
      </c>
      <c r="H459" s="162">
        <v>2</v>
      </c>
      <c r="L459" s="159"/>
      <c r="M459" s="163"/>
      <c r="T459" s="164"/>
      <c r="AT459" s="160" t="s">
        <v>144</v>
      </c>
      <c r="AU459" s="160" t="s">
        <v>84</v>
      </c>
      <c r="AV459" s="14" t="s">
        <v>142</v>
      </c>
      <c r="AW459" s="14" t="s">
        <v>32</v>
      </c>
      <c r="AX459" s="14" t="s">
        <v>82</v>
      </c>
      <c r="AY459" s="160" t="s">
        <v>136</v>
      </c>
    </row>
    <row r="460" spans="2:65" s="1" customFormat="1" ht="14.4" customHeight="1">
      <c r="B460" s="134"/>
      <c r="C460" s="135" t="s">
        <v>486</v>
      </c>
      <c r="D460" s="135" t="s">
        <v>138</v>
      </c>
      <c r="E460" s="136" t="s">
        <v>793</v>
      </c>
      <c r="F460" s="137" t="s">
        <v>794</v>
      </c>
      <c r="G460" s="138" t="s">
        <v>208</v>
      </c>
      <c r="H460" s="139">
        <v>52</v>
      </c>
      <c r="I460" s="140"/>
      <c r="J460" s="140">
        <f>ROUND(I460*H460,2)</f>
        <v>0</v>
      </c>
      <c r="K460" s="141"/>
      <c r="L460" s="28"/>
      <c r="M460" s="142" t="s">
        <v>1</v>
      </c>
      <c r="N460" s="111" t="s">
        <v>39</v>
      </c>
      <c r="O460" s="143">
        <v>3.3000000000000002E-2</v>
      </c>
      <c r="P460" s="143">
        <f>O460*H460</f>
        <v>1.7160000000000002</v>
      </c>
      <c r="Q460" s="143">
        <v>0</v>
      </c>
      <c r="R460" s="143">
        <f>Q460*H460</f>
        <v>0</v>
      </c>
      <c r="S460" s="143">
        <v>0</v>
      </c>
      <c r="T460" s="144">
        <f>S460*H460</f>
        <v>0</v>
      </c>
      <c r="AR460" s="145" t="s">
        <v>142</v>
      </c>
      <c r="AT460" s="145" t="s">
        <v>138</v>
      </c>
      <c r="AU460" s="145" t="s">
        <v>84</v>
      </c>
      <c r="AY460" s="16" t="s">
        <v>136</v>
      </c>
      <c r="BE460" s="146">
        <f>IF(N460="základní",J460,0)</f>
        <v>0</v>
      </c>
      <c r="BF460" s="146">
        <f>IF(N460="snížená",J460,0)</f>
        <v>0</v>
      </c>
      <c r="BG460" s="146">
        <f>IF(N460="zákl. přenesená",J460,0)</f>
        <v>0</v>
      </c>
      <c r="BH460" s="146">
        <f>IF(N460="sníž. přenesená",J460,0)</f>
        <v>0</v>
      </c>
      <c r="BI460" s="146">
        <f>IF(N460="nulová",J460,0)</f>
        <v>0</v>
      </c>
      <c r="BJ460" s="16" t="s">
        <v>82</v>
      </c>
      <c r="BK460" s="146">
        <f>ROUND(I460*H460,2)</f>
        <v>0</v>
      </c>
      <c r="BL460" s="16" t="s">
        <v>142</v>
      </c>
      <c r="BM460" s="145" t="s">
        <v>1698</v>
      </c>
    </row>
    <row r="461" spans="2:65" s="12" customFormat="1">
      <c r="B461" s="147"/>
      <c r="D461" s="148" t="s">
        <v>144</v>
      </c>
      <c r="E461" s="149" t="s">
        <v>1</v>
      </c>
      <c r="F461" s="150" t="s">
        <v>89</v>
      </c>
      <c r="H461" s="149" t="s">
        <v>1</v>
      </c>
      <c r="L461" s="147"/>
      <c r="M461" s="151"/>
      <c r="T461" s="152"/>
      <c r="AT461" s="149" t="s">
        <v>144</v>
      </c>
      <c r="AU461" s="149" t="s">
        <v>84</v>
      </c>
      <c r="AV461" s="12" t="s">
        <v>82</v>
      </c>
      <c r="AW461" s="12" t="s">
        <v>32</v>
      </c>
      <c r="AX461" s="12" t="s">
        <v>74</v>
      </c>
      <c r="AY461" s="149" t="s">
        <v>136</v>
      </c>
    </row>
    <row r="462" spans="2:65" s="13" customFormat="1">
      <c r="B462" s="153"/>
      <c r="D462" s="148" t="s">
        <v>144</v>
      </c>
      <c r="E462" s="154" t="s">
        <v>1</v>
      </c>
      <c r="F462" s="155" t="s">
        <v>1592</v>
      </c>
      <c r="H462" s="156">
        <v>52</v>
      </c>
      <c r="L462" s="153"/>
      <c r="M462" s="157"/>
      <c r="T462" s="158"/>
      <c r="AT462" s="154" t="s">
        <v>144</v>
      </c>
      <c r="AU462" s="154" t="s">
        <v>84</v>
      </c>
      <c r="AV462" s="13" t="s">
        <v>84</v>
      </c>
      <c r="AW462" s="13" t="s">
        <v>32</v>
      </c>
      <c r="AX462" s="13" t="s">
        <v>74</v>
      </c>
      <c r="AY462" s="154" t="s">
        <v>136</v>
      </c>
    </row>
    <row r="463" spans="2:65" s="14" customFormat="1">
      <c r="B463" s="159"/>
      <c r="D463" s="148" t="s">
        <v>144</v>
      </c>
      <c r="E463" s="160" t="s">
        <v>1</v>
      </c>
      <c r="F463" s="161" t="s">
        <v>146</v>
      </c>
      <c r="H463" s="162">
        <v>52</v>
      </c>
      <c r="L463" s="159"/>
      <c r="M463" s="163"/>
      <c r="T463" s="164"/>
      <c r="AT463" s="160" t="s">
        <v>144</v>
      </c>
      <c r="AU463" s="160" t="s">
        <v>84</v>
      </c>
      <c r="AV463" s="14" t="s">
        <v>142</v>
      </c>
      <c r="AW463" s="14" t="s">
        <v>32</v>
      </c>
      <c r="AX463" s="14" t="s">
        <v>82</v>
      </c>
      <c r="AY463" s="160" t="s">
        <v>136</v>
      </c>
    </row>
    <row r="464" spans="2:65" s="1" customFormat="1" ht="19.75" customHeight="1">
      <c r="B464" s="134"/>
      <c r="C464" s="165" t="s">
        <v>499</v>
      </c>
      <c r="D464" s="165" t="s">
        <v>353</v>
      </c>
      <c r="E464" s="166" t="s">
        <v>797</v>
      </c>
      <c r="F464" s="167" t="s">
        <v>798</v>
      </c>
      <c r="G464" s="168" t="s">
        <v>208</v>
      </c>
      <c r="H464" s="169">
        <v>52.52</v>
      </c>
      <c r="I464" s="170"/>
      <c r="J464" s="170">
        <f>ROUND(I464*H464,2)</f>
        <v>0</v>
      </c>
      <c r="K464" s="171"/>
      <c r="L464" s="172"/>
      <c r="M464" s="173" t="s">
        <v>1</v>
      </c>
      <c r="N464" s="174" t="s">
        <v>39</v>
      </c>
      <c r="O464" s="143">
        <v>0</v>
      </c>
      <c r="P464" s="143">
        <f>O464*H464</f>
        <v>0</v>
      </c>
      <c r="Q464" s="143">
        <v>4.8000000000000001E-4</v>
      </c>
      <c r="R464" s="143">
        <f>Q464*H464</f>
        <v>2.5209600000000002E-2</v>
      </c>
      <c r="S464" s="143">
        <v>0</v>
      </c>
      <c r="T464" s="144">
        <f>S464*H464</f>
        <v>0</v>
      </c>
      <c r="AR464" s="145" t="s">
        <v>170</v>
      </c>
      <c r="AT464" s="145" t="s">
        <v>353</v>
      </c>
      <c r="AU464" s="145" t="s">
        <v>84</v>
      </c>
      <c r="AY464" s="16" t="s">
        <v>136</v>
      </c>
      <c r="BE464" s="146">
        <f>IF(N464="základní",J464,0)</f>
        <v>0</v>
      </c>
      <c r="BF464" s="146">
        <f>IF(N464="snížená",J464,0)</f>
        <v>0</v>
      </c>
      <c r="BG464" s="146">
        <f>IF(N464="zákl. přenesená",J464,0)</f>
        <v>0</v>
      </c>
      <c r="BH464" s="146">
        <f>IF(N464="sníž. přenesená",J464,0)</f>
        <v>0</v>
      </c>
      <c r="BI464" s="146">
        <f>IF(N464="nulová",J464,0)</f>
        <v>0</v>
      </c>
      <c r="BJ464" s="16" t="s">
        <v>82</v>
      </c>
      <c r="BK464" s="146">
        <f>ROUND(I464*H464,2)</f>
        <v>0</v>
      </c>
      <c r="BL464" s="16" t="s">
        <v>142</v>
      </c>
      <c r="BM464" s="145" t="s">
        <v>1699</v>
      </c>
    </row>
    <row r="465" spans="2:65" s="12" customFormat="1">
      <c r="B465" s="147"/>
      <c r="D465" s="148" t="s">
        <v>144</v>
      </c>
      <c r="E465" s="149" t="s">
        <v>1</v>
      </c>
      <c r="F465" s="150" t="s">
        <v>89</v>
      </c>
      <c r="H465" s="149" t="s">
        <v>1</v>
      </c>
      <c r="L465" s="147"/>
      <c r="M465" s="151"/>
      <c r="T465" s="152"/>
      <c r="AT465" s="149" t="s">
        <v>144</v>
      </c>
      <c r="AU465" s="149" t="s">
        <v>84</v>
      </c>
      <c r="AV465" s="12" t="s">
        <v>82</v>
      </c>
      <c r="AW465" s="12" t="s">
        <v>32</v>
      </c>
      <c r="AX465" s="12" t="s">
        <v>74</v>
      </c>
      <c r="AY465" s="149" t="s">
        <v>136</v>
      </c>
    </row>
    <row r="466" spans="2:65" s="13" customFormat="1">
      <c r="B466" s="153"/>
      <c r="D466" s="148" t="s">
        <v>144</v>
      </c>
      <c r="E466" s="154" t="s">
        <v>1</v>
      </c>
      <c r="F466" s="155" t="s">
        <v>1592</v>
      </c>
      <c r="H466" s="156">
        <v>52</v>
      </c>
      <c r="L466" s="153"/>
      <c r="M466" s="157"/>
      <c r="T466" s="158"/>
      <c r="AT466" s="154" t="s">
        <v>144</v>
      </c>
      <c r="AU466" s="154" t="s">
        <v>84</v>
      </c>
      <c r="AV466" s="13" t="s">
        <v>84</v>
      </c>
      <c r="AW466" s="13" t="s">
        <v>32</v>
      </c>
      <c r="AX466" s="13" t="s">
        <v>74</v>
      </c>
      <c r="AY466" s="154" t="s">
        <v>136</v>
      </c>
    </row>
    <row r="467" spans="2:65" s="14" customFormat="1">
      <c r="B467" s="159"/>
      <c r="D467" s="148" t="s">
        <v>144</v>
      </c>
      <c r="E467" s="160" t="s">
        <v>1</v>
      </c>
      <c r="F467" s="161" t="s">
        <v>146</v>
      </c>
      <c r="H467" s="162">
        <v>52</v>
      </c>
      <c r="L467" s="159"/>
      <c r="M467" s="163"/>
      <c r="T467" s="164"/>
      <c r="AT467" s="160" t="s">
        <v>144</v>
      </c>
      <c r="AU467" s="160" t="s">
        <v>84</v>
      </c>
      <c r="AV467" s="14" t="s">
        <v>142</v>
      </c>
      <c r="AW467" s="14" t="s">
        <v>32</v>
      </c>
      <c r="AX467" s="14" t="s">
        <v>74</v>
      </c>
      <c r="AY467" s="160" t="s">
        <v>136</v>
      </c>
    </row>
    <row r="468" spans="2:65" s="13" customFormat="1">
      <c r="B468" s="153"/>
      <c r="D468" s="148" t="s">
        <v>144</v>
      </c>
      <c r="E468" s="154" t="s">
        <v>1</v>
      </c>
      <c r="F468" s="155" t="s">
        <v>1700</v>
      </c>
      <c r="H468" s="156">
        <v>52.52</v>
      </c>
      <c r="L468" s="153"/>
      <c r="M468" s="157"/>
      <c r="T468" s="158"/>
      <c r="AT468" s="154" t="s">
        <v>144</v>
      </c>
      <c r="AU468" s="154" t="s">
        <v>84</v>
      </c>
      <c r="AV468" s="13" t="s">
        <v>84</v>
      </c>
      <c r="AW468" s="13" t="s">
        <v>32</v>
      </c>
      <c r="AX468" s="13" t="s">
        <v>82</v>
      </c>
      <c r="AY468" s="154" t="s">
        <v>136</v>
      </c>
    </row>
    <row r="469" spans="2:65" s="1" customFormat="1" ht="14.4" customHeight="1">
      <c r="B469" s="134"/>
      <c r="C469" s="135" t="s">
        <v>510</v>
      </c>
      <c r="D469" s="135" t="s">
        <v>138</v>
      </c>
      <c r="E469" s="136" t="s">
        <v>1701</v>
      </c>
      <c r="F469" s="137" t="s">
        <v>1702</v>
      </c>
      <c r="G469" s="138" t="s">
        <v>141</v>
      </c>
      <c r="H469" s="139">
        <v>1</v>
      </c>
      <c r="I469" s="140"/>
      <c r="J469" s="140">
        <f>ROUND(I469*H469,2)</f>
        <v>0</v>
      </c>
      <c r="K469" s="141"/>
      <c r="L469" s="28"/>
      <c r="M469" s="142" t="s">
        <v>1</v>
      </c>
      <c r="N469" s="111" t="s">
        <v>39</v>
      </c>
      <c r="O469" s="143">
        <v>0.52600000000000002</v>
      </c>
      <c r="P469" s="143">
        <f>O469*H469</f>
        <v>0.52600000000000002</v>
      </c>
      <c r="Q469" s="143">
        <v>0</v>
      </c>
      <c r="R469" s="143">
        <f>Q469*H469</f>
        <v>0</v>
      </c>
      <c r="S469" s="143">
        <v>0</v>
      </c>
      <c r="T469" s="144">
        <f>S469*H469</f>
        <v>0</v>
      </c>
      <c r="AR469" s="145" t="s">
        <v>142</v>
      </c>
      <c r="AT469" s="145" t="s">
        <v>138</v>
      </c>
      <c r="AU469" s="145" t="s">
        <v>84</v>
      </c>
      <c r="AY469" s="16" t="s">
        <v>136</v>
      </c>
      <c r="BE469" s="146">
        <f>IF(N469="základní",J469,0)</f>
        <v>0</v>
      </c>
      <c r="BF469" s="146">
        <f>IF(N469="snížená",J469,0)</f>
        <v>0</v>
      </c>
      <c r="BG469" s="146">
        <f>IF(N469="zákl. přenesená",J469,0)</f>
        <v>0</v>
      </c>
      <c r="BH469" s="146">
        <f>IF(N469="sníž. přenesená",J469,0)</f>
        <v>0</v>
      </c>
      <c r="BI469" s="146">
        <f>IF(N469="nulová",J469,0)</f>
        <v>0</v>
      </c>
      <c r="BJ469" s="16" t="s">
        <v>82</v>
      </c>
      <c r="BK469" s="146">
        <f>ROUND(I469*H469,2)</f>
        <v>0</v>
      </c>
      <c r="BL469" s="16" t="s">
        <v>142</v>
      </c>
      <c r="BM469" s="145" t="s">
        <v>1703</v>
      </c>
    </row>
    <row r="470" spans="2:65" s="12" customFormat="1">
      <c r="B470" s="147"/>
      <c r="D470" s="148" t="s">
        <v>144</v>
      </c>
      <c r="E470" s="149" t="s">
        <v>1</v>
      </c>
      <c r="F470" s="150" t="s">
        <v>89</v>
      </c>
      <c r="H470" s="149" t="s">
        <v>1</v>
      </c>
      <c r="L470" s="147"/>
      <c r="M470" s="151"/>
      <c r="T470" s="152"/>
      <c r="AT470" s="149" t="s">
        <v>144</v>
      </c>
      <c r="AU470" s="149" t="s">
        <v>84</v>
      </c>
      <c r="AV470" s="12" t="s">
        <v>82</v>
      </c>
      <c r="AW470" s="12" t="s">
        <v>32</v>
      </c>
      <c r="AX470" s="12" t="s">
        <v>74</v>
      </c>
      <c r="AY470" s="149" t="s">
        <v>136</v>
      </c>
    </row>
    <row r="471" spans="2:65" s="12" customFormat="1">
      <c r="B471" s="147"/>
      <c r="D471" s="148" t="s">
        <v>144</v>
      </c>
      <c r="E471" s="149" t="s">
        <v>1</v>
      </c>
      <c r="F471" s="150" t="s">
        <v>1654</v>
      </c>
      <c r="H471" s="149" t="s">
        <v>1</v>
      </c>
      <c r="L471" s="147"/>
      <c r="M471" s="151"/>
      <c r="T471" s="152"/>
      <c r="AT471" s="149" t="s">
        <v>144</v>
      </c>
      <c r="AU471" s="149" t="s">
        <v>84</v>
      </c>
      <c r="AV471" s="12" t="s">
        <v>82</v>
      </c>
      <c r="AW471" s="12" t="s">
        <v>32</v>
      </c>
      <c r="AX471" s="12" t="s">
        <v>74</v>
      </c>
      <c r="AY471" s="149" t="s">
        <v>136</v>
      </c>
    </row>
    <row r="472" spans="2:65" s="13" customFormat="1">
      <c r="B472" s="153"/>
      <c r="D472" s="148" t="s">
        <v>144</v>
      </c>
      <c r="E472" s="154" t="s">
        <v>1</v>
      </c>
      <c r="F472" s="155" t="s">
        <v>82</v>
      </c>
      <c r="H472" s="156">
        <v>1</v>
      </c>
      <c r="L472" s="153"/>
      <c r="M472" s="157"/>
      <c r="T472" s="158"/>
      <c r="AT472" s="154" t="s">
        <v>144</v>
      </c>
      <c r="AU472" s="154" t="s">
        <v>84</v>
      </c>
      <c r="AV472" s="13" t="s">
        <v>84</v>
      </c>
      <c r="AW472" s="13" t="s">
        <v>32</v>
      </c>
      <c r="AX472" s="13" t="s">
        <v>74</v>
      </c>
      <c r="AY472" s="154" t="s">
        <v>136</v>
      </c>
    </row>
    <row r="473" spans="2:65" s="14" customFormat="1">
      <c r="B473" s="159"/>
      <c r="D473" s="148" t="s">
        <v>144</v>
      </c>
      <c r="E473" s="160" t="s">
        <v>1</v>
      </c>
      <c r="F473" s="161" t="s">
        <v>146</v>
      </c>
      <c r="H473" s="162">
        <v>1</v>
      </c>
      <c r="L473" s="159"/>
      <c r="M473" s="163"/>
      <c r="T473" s="164"/>
      <c r="AT473" s="160" t="s">
        <v>144</v>
      </c>
      <c r="AU473" s="160" t="s">
        <v>84</v>
      </c>
      <c r="AV473" s="14" t="s">
        <v>142</v>
      </c>
      <c r="AW473" s="14" t="s">
        <v>32</v>
      </c>
      <c r="AX473" s="14" t="s">
        <v>82</v>
      </c>
      <c r="AY473" s="160" t="s">
        <v>136</v>
      </c>
    </row>
    <row r="474" spans="2:65" s="1" customFormat="1" ht="14.4" customHeight="1">
      <c r="B474" s="134"/>
      <c r="C474" s="165" t="s">
        <v>515</v>
      </c>
      <c r="D474" s="165" t="s">
        <v>353</v>
      </c>
      <c r="E474" s="166" t="s">
        <v>1704</v>
      </c>
      <c r="F474" s="167" t="s">
        <v>1705</v>
      </c>
      <c r="G474" s="168" t="s">
        <v>141</v>
      </c>
      <c r="H474" s="169">
        <v>1</v>
      </c>
      <c r="I474" s="170"/>
      <c r="J474" s="170">
        <f>ROUND(I474*H474,2)</f>
        <v>0</v>
      </c>
      <c r="K474" s="171"/>
      <c r="L474" s="172"/>
      <c r="M474" s="173" t="s">
        <v>1</v>
      </c>
      <c r="N474" s="174" t="s">
        <v>39</v>
      </c>
      <c r="O474" s="143">
        <v>0</v>
      </c>
      <c r="P474" s="143">
        <f>O474*H474</f>
        <v>0</v>
      </c>
      <c r="Q474" s="143">
        <v>1.6E-2</v>
      </c>
      <c r="R474" s="143">
        <f>Q474*H474</f>
        <v>1.6E-2</v>
      </c>
      <c r="S474" s="143">
        <v>0</v>
      </c>
      <c r="T474" s="144">
        <f>S474*H474</f>
        <v>0</v>
      </c>
      <c r="AR474" s="145" t="s">
        <v>170</v>
      </c>
      <c r="AT474" s="145" t="s">
        <v>353</v>
      </c>
      <c r="AU474" s="145" t="s">
        <v>84</v>
      </c>
      <c r="AY474" s="16" t="s">
        <v>136</v>
      </c>
      <c r="BE474" s="146">
        <f>IF(N474="základní",J474,0)</f>
        <v>0</v>
      </c>
      <c r="BF474" s="146">
        <f>IF(N474="snížená",J474,0)</f>
        <v>0</v>
      </c>
      <c r="BG474" s="146">
        <f>IF(N474="zákl. přenesená",J474,0)</f>
        <v>0</v>
      </c>
      <c r="BH474" s="146">
        <f>IF(N474="sníž. přenesená",J474,0)</f>
        <v>0</v>
      </c>
      <c r="BI474" s="146">
        <f>IF(N474="nulová",J474,0)</f>
        <v>0</v>
      </c>
      <c r="BJ474" s="16" t="s">
        <v>82</v>
      </c>
      <c r="BK474" s="146">
        <f>ROUND(I474*H474,2)</f>
        <v>0</v>
      </c>
      <c r="BL474" s="16" t="s">
        <v>142</v>
      </c>
      <c r="BM474" s="145" t="s">
        <v>1706</v>
      </c>
    </row>
    <row r="475" spans="2:65" s="12" customFormat="1">
      <c r="B475" s="147"/>
      <c r="D475" s="148" t="s">
        <v>144</v>
      </c>
      <c r="E475" s="149" t="s">
        <v>1</v>
      </c>
      <c r="F475" s="150" t="s">
        <v>89</v>
      </c>
      <c r="H475" s="149" t="s">
        <v>1</v>
      </c>
      <c r="L475" s="147"/>
      <c r="M475" s="151"/>
      <c r="T475" s="152"/>
      <c r="AT475" s="149" t="s">
        <v>144</v>
      </c>
      <c r="AU475" s="149" t="s">
        <v>84</v>
      </c>
      <c r="AV475" s="12" t="s">
        <v>82</v>
      </c>
      <c r="AW475" s="12" t="s">
        <v>32</v>
      </c>
      <c r="AX475" s="12" t="s">
        <v>74</v>
      </c>
      <c r="AY475" s="149" t="s">
        <v>136</v>
      </c>
    </row>
    <row r="476" spans="2:65" s="12" customFormat="1">
      <c r="B476" s="147"/>
      <c r="D476" s="148" t="s">
        <v>144</v>
      </c>
      <c r="E476" s="149" t="s">
        <v>1</v>
      </c>
      <c r="F476" s="150" t="s">
        <v>1654</v>
      </c>
      <c r="H476" s="149" t="s">
        <v>1</v>
      </c>
      <c r="L476" s="147"/>
      <c r="M476" s="151"/>
      <c r="T476" s="152"/>
      <c r="AT476" s="149" t="s">
        <v>144</v>
      </c>
      <c r="AU476" s="149" t="s">
        <v>84</v>
      </c>
      <c r="AV476" s="12" t="s">
        <v>82</v>
      </c>
      <c r="AW476" s="12" t="s">
        <v>32</v>
      </c>
      <c r="AX476" s="12" t="s">
        <v>74</v>
      </c>
      <c r="AY476" s="149" t="s">
        <v>136</v>
      </c>
    </row>
    <row r="477" spans="2:65" s="13" customFormat="1">
      <c r="B477" s="153"/>
      <c r="D477" s="148" t="s">
        <v>144</v>
      </c>
      <c r="E477" s="154" t="s">
        <v>1</v>
      </c>
      <c r="F477" s="155" t="s">
        <v>82</v>
      </c>
      <c r="H477" s="156">
        <v>1</v>
      </c>
      <c r="L477" s="153"/>
      <c r="M477" s="157"/>
      <c r="T477" s="158"/>
      <c r="AT477" s="154" t="s">
        <v>144</v>
      </c>
      <c r="AU477" s="154" t="s">
        <v>84</v>
      </c>
      <c r="AV477" s="13" t="s">
        <v>84</v>
      </c>
      <c r="AW477" s="13" t="s">
        <v>32</v>
      </c>
      <c r="AX477" s="13" t="s">
        <v>74</v>
      </c>
      <c r="AY477" s="154" t="s">
        <v>136</v>
      </c>
    </row>
    <row r="478" spans="2:65" s="14" customFormat="1">
      <c r="B478" s="159"/>
      <c r="D478" s="148" t="s">
        <v>144</v>
      </c>
      <c r="E478" s="160" t="s">
        <v>1</v>
      </c>
      <c r="F478" s="161" t="s">
        <v>146</v>
      </c>
      <c r="H478" s="162">
        <v>1</v>
      </c>
      <c r="L478" s="159"/>
      <c r="M478" s="163"/>
      <c r="T478" s="164"/>
      <c r="AT478" s="160" t="s">
        <v>144</v>
      </c>
      <c r="AU478" s="160" t="s">
        <v>84</v>
      </c>
      <c r="AV478" s="14" t="s">
        <v>142</v>
      </c>
      <c r="AW478" s="14" t="s">
        <v>32</v>
      </c>
      <c r="AX478" s="14" t="s">
        <v>82</v>
      </c>
      <c r="AY478" s="160" t="s">
        <v>136</v>
      </c>
    </row>
    <row r="479" spans="2:65" s="1" customFormat="1" ht="14.4" customHeight="1">
      <c r="B479" s="134"/>
      <c r="C479" s="135" t="s">
        <v>520</v>
      </c>
      <c r="D479" s="135" t="s">
        <v>138</v>
      </c>
      <c r="E479" s="136" t="s">
        <v>1707</v>
      </c>
      <c r="F479" s="137" t="s">
        <v>1708</v>
      </c>
      <c r="G479" s="138" t="s">
        <v>141</v>
      </c>
      <c r="H479" s="139">
        <v>1</v>
      </c>
      <c r="I479" s="140"/>
      <c r="J479" s="140">
        <f>ROUND(I479*H479,2)</f>
        <v>0</v>
      </c>
      <c r="K479" s="141"/>
      <c r="L479" s="28"/>
      <c r="M479" s="142" t="s">
        <v>1</v>
      </c>
      <c r="N479" s="111" t="s">
        <v>39</v>
      </c>
      <c r="O479" s="143">
        <v>1.5620000000000001</v>
      </c>
      <c r="P479" s="143">
        <f>O479*H479</f>
        <v>1.5620000000000001</v>
      </c>
      <c r="Q479" s="143">
        <v>1.0189999999999999E-2</v>
      </c>
      <c r="R479" s="143">
        <f>Q479*H479</f>
        <v>1.0189999999999999E-2</v>
      </c>
      <c r="S479" s="143">
        <v>0</v>
      </c>
      <c r="T479" s="144">
        <f>S479*H479</f>
        <v>0</v>
      </c>
      <c r="AR479" s="145" t="s">
        <v>142</v>
      </c>
      <c r="AT479" s="145" t="s">
        <v>138</v>
      </c>
      <c r="AU479" s="145" t="s">
        <v>84</v>
      </c>
      <c r="AY479" s="16" t="s">
        <v>136</v>
      </c>
      <c r="BE479" s="146">
        <f>IF(N479="základní",J479,0)</f>
        <v>0</v>
      </c>
      <c r="BF479" s="146">
        <f>IF(N479="snížená",J479,0)</f>
        <v>0</v>
      </c>
      <c r="BG479" s="146">
        <f>IF(N479="zákl. přenesená",J479,0)</f>
        <v>0</v>
      </c>
      <c r="BH479" s="146">
        <f>IF(N479="sníž. přenesená",J479,0)</f>
        <v>0</v>
      </c>
      <c r="BI479" s="146">
        <f>IF(N479="nulová",J479,0)</f>
        <v>0</v>
      </c>
      <c r="BJ479" s="16" t="s">
        <v>82</v>
      </c>
      <c r="BK479" s="146">
        <f>ROUND(I479*H479,2)</f>
        <v>0</v>
      </c>
      <c r="BL479" s="16" t="s">
        <v>142</v>
      </c>
      <c r="BM479" s="145" t="s">
        <v>1709</v>
      </c>
    </row>
    <row r="480" spans="2:65" s="12" customFormat="1">
      <c r="B480" s="147"/>
      <c r="D480" s="148" t="s">
        <v>144</v>
      </c>
      <c r="E480" s="149" t="s">
        <v>1</v>
      </c>
      <c r="F480" s="150" t="s">
        <v>89</v>
      </c>
      <c r="H480" s="149" t="s">
        <v>1</v>
      </c>
      <c r="L480" s="147"/>
      <c r="M480" s="151"/>
      <c r="T480" s="152"/>
      <c r="AT480" s="149" t="s">
        <v>144</v>
      </c>
      <c r="AU480" s="149" t="s">
        <v>84</v>
      </c>
      <c r="AV480" s="12" t="s">
        <v>82</v>
      </c>
      <c r="AW480" s="12" t="s">
        <v>32</v>
      </c>
      <c r="AX480" s="12" t="s">
        <v>74</v>
      </c>
      <c r="AY480" s="149" t="s">
        <v>136</v>
      </c>
    </row>
    <row r="481" spans="2:65" s="13" customFormat="1">
      <c r="B481" s="153"/>
      <c r="D481" s="148" t="s">
        <v>144</v>
      </c>
      <c r="E481" s="154" t="s">
        <v>1</v>
      </c>
      <c r="F481" s="155" t="s">
        <v>82</v>
      </c>
      <c r="H481" s="156">
        <v>1</v>
      </c>
      <c r="L481" s="153"/>
      <c r="M481" s="157"/>
      <c r="T481" s="158"/>
      <c r="AT481" s="154" t="s">
        <v>144</v>
      </c>
      <c r="AU481" s="154" t="s">
        <v>84</v>
      </c>
      <c r="AV481" s="13" t="s">
        <v>84</v>
      </c>
      <c r="AW481" s="13" t="s">
        <v>32</v>
      </c>
      <c r="AX481" s="13" t="s">
        <v>74</v>
      </c>
      <c r="AY481" s="154" t="s">
        <v>136</v>
      </c>
    </row>
    <row r="482" spans="2:65" s="14" customFormat="1">
      <c r="B482" s="159"/>
      <c r="D482" s="148" t="s">
        <v>144</v>
      </c>
      <c r="E482" s="160" t="s">
        <v>1</v>
      </c>
      <c r="F482" s="161" t="s">
        <v>146</v>
      </c>
      <c r="H482" s="162">
        <v>1</v>
      </c>
      <c r="L482" s="159"/>
      <c r="M482" s="163"/>
      <c r="T482" s="164"/>
      <c r="AT482" s="160" t="s">
        <v>144</v>
      </c>
      <c r="AU482" s="160" t="s">
        <v>84</v>
      </c>
      <c r="AV482" s="14" t="s">
        <v>142</v>
      </c>
      <c r="AW482" s="14" t="s">
        <v>32</v>
      </c>
      <c r="AX482" s="14" t="s">
        <v>82</v>
      </c>
      <c r="AY482" s="160" t="s">
        <v>136</v>
      </c>
    </row>
    <row r="483" spans="2:65" s="1" customFormat="1" ht="19.75" customHeight="1">
      <c r="B483" s="134"/>
      <c r="C483" s="165" t="s">
        <v>531</v>
      </c>
      <c r="D483" s="165" t="s">
        <v>353</v>
      </c>
      <c r="E483" s="166" t="s">
        <v>1710</v>
      </c>
      <c r="F483" s="167" t="s">
        <v>1711</v>
      </c>
      <c r="G483" s="168" t="s">
        <v>986</v>
      </c>
      <c r="H483" s="169">
        <v>1</v>
      </c>
      <c r="I483" s="170"/>
      <c r="J483" s="170">
        <f>ROUND(I483*H483,2)</f>
        <v>0</v>
      </c>
      <c r="K483" s="171"/>
      <c r="L483" s="172"/>
      <c r="M483" s="173" t="s">
        <v>1</v>
      </c>
      <c r="N483" s="174" t="s">
        <v>39</v>
      </c>
      <c r="O483" s="143">
        <v>0</v>
      </c>
      <c r="P483" s="143">
        <f>O483*H483</f>
        <v>0</v>
      </c>
      <c r="Q483" s="143">
        <v>0</v>
      </c>
      <c r="R483" s="143">
        <f>Q483*H483</f>
        <v>0</v>
      </c>
      <c r="S483" s="143">
        <v>0</v>
      </c>
      <c r="T483" s="144">
        <f>S483*H483</f>
        <v>0</v>
      </c>
      <c r="AR483" s="145" t="s">
        <v>170</v>
      </c>
      <c r="AT483" s="145" t="s">
        <v>353</v>
      </c>
      <c r="AU483" s="145" t="s">
        <v>84</v>
      </c>
      <c r="AY483" s="16" t="s">
        <v>136</v>
      </c>
      <c r="BE483" s="146">
        <f>IF(N483="základní",J483,0)</f>
        <v>0</v>
      </c>
      <c r="BF483" s="146">
        <f>IF(N483="snížená",J483,0)</f>
        <v>0</v>
      </c>
      <c r="BG483" s="146">
        <f>IF(N483="zákl. přenesená",J483,0)</f>
        <v>0</v>
      </c>
      <c r="BH483" s="146">
        <f>IF(N483="sníž. přenesená",J483,0)</f>
        <v>0</v>
      </c>
      <c r="BI483" s="146">
        <f>IF(N483="nulová",J483,0)</f>
        <v>0</v>
      </c>
      <c r="BJ483" s="16" t="s">
        <v>82</v>
      </c>
      <c r="BK483" s="146">
        <f>ROUND(I483*H483,2)</f>
        <v>0</v>
      </c>
      <c r="BL483" s="16" t="s">
        <v>142</v>
      </c>
      <c r="BM483" s="145" t="s">
        <v>1712</v>
      </c>
    </row>
    <row r="484" spans="2:65" s="12" customFormat="1">
      <c r="B484" s="147"/>
      <c r="D484" s="148" t="s">
        <v>144</v>
      </c>
      <c r="E484" s="149" t="s">
        <v>1</v>
      </c>
      <c r="F484" s="150" t="s">
        <v>89</v>
      </c>
      <c r="H484" s="149" t="s">
        <v>1</v>
      </c>
      <c r="L484" s="147"/>
      <c r="M484" s="151"/>
      <c r="T484" s="152"/>
      <c r="AT484" s="149" t="s">
        <v>144</v>
      </c>
      <c r="AU484" s="149" t="s">
        <v>84</v>
      </c>
      <c r="AV484" s="12" t="s">
        <v>82</v>
      </c>
      <c r="AW484" s="12" t="s">
        <v>32</v>
      </c>
      <c r="AX484" s="12" t="s">
        <v>74</v>
      </c>
      <c r="AY484" s="149" t="s">
        <v>136</v>
      </c>
    </row>
    <row r="485" spans="2:65" s="13" customFormat="1">
      <c r="B485" s="153"/>
      <c r="D485" s="148" t="s">
        <v>144</v>
      </c>
      <c r="E485" s="154" t="s">
        <v>1</v>
      </c>
      <c r="F485" s="155" t="s">
        <v>82</v>
      </c>
      <c r="H485" s="156">
        <v>1</v>
      </c>
      <c r="L485" s="153"/>
      <c r="M485" s="157"/>
      <c r="T485" s="158"/>
      <c r="AT485" s="154" t="s">
        <v>144</v>
      </c>
      <c r="AU485" s="154" t="s">
        <v>84</v>
      </c>
      <c r="AV485" s="13" t="s">
        <v>84</v>
      </c>
      <c r="AW485" s="13" t="s">
        <v>32</v>
      </c>
      <c r="AX485" s="13" t="s">
        <v>74</v>
      </c>
      <c r="AY485" s="154" t="s">
        <v>136</v>
      </c>
    </row>
    <row r="486" spans="2:65" s="14" customFormat="1">
      <c r="B486" s="159"/>
      <c r="D486" s="148" t="s">
        <v>144</v>
      </c>
      <c r="E486" s="160" t="s">
        <v>1</v>
      </c>
      <c r="F486" s="161" t="s">
        <v>146</v>
      </c>
      <c r="H486" s="162">
        <v>1</v>
      </c>
      <c r="L486" s="159"/>
      <c r="M486" s="163"/>
      <c r="T486" s="164"/>
      <c r="AT486" s="160" t="s">
        <v>144</v>
      </c>
      <c r="AU486" s="160" t="s">
        <v>84</v>
      </c>
      <c r="AV486" s="14" t="s">
        <v>142</v>
      </c>
      <c r="AW486" s="14" t="s">
        <v>32</v>
      </c>
      <c r="AX486" s="14" t="s">
        <v>82</v>
      </c>
      <c r="AY486" s="160" t="s">
        <v>136</v>
      </c>
    </row>
    <row r="487" spans="2:65" s="1" customFormat="1" ht="14.4" customHeight="1">
      <c r="B487" s="134"/>
      <c r="C487" s="165" t="s">
        <v>535</v>
      </c>
      <c r="D487" s="165" t="s">
        <v>353</v>
      </c>
      <c r="E487" s="166" t="s">
        <v>1713</v>
      </c>
      <c r="F487" s="167" t="s">
        <v>1714</v>
      </c>
      <c r="G487" s="168" t="s">
        <v>986</v>
      </c>
      <c r="H487" s="169">
        <v>1</v>
      </c>
      <c r="I487" s="170"/>
      <c r="J487" s="170">
        <f>ROUND(I487*H487,2)</f>
        <v>0</v>
      </c>
      <c r="K487" s="171"/>
      <c r="L487" s="172"/>
      <c r="M487" s="173" t="s">
        <v>1</v>
      </c>
      <c r="N487" s="174" t="s">
        <v>39</v>
      </c>
      <c r="O487" s="143">
        <v>0</v>
      </c>
      <c r="P487" s="143">
        <f>O487*H487</f>
        <v>0</v>
      </c>
      <c r="Q487" s="143">
        <v>0</v>
      </c>
      <c r="R487" s="143">
        <f>Q487*H487</f>
        <v>0</v>
      </c>
      <c r="S487" s="143">
        <v>0</v>
      </c>
      <c r="T487" s="144">
        <f>S487*H487</f>
        <v>0</v>
      </c>
      <c r="AR487" s="145" t="s">
        <v>170</v>
      </c>
      <c r="AT487" s="145" t="s">
        <v>353</v>
      </c>
      <c r="AU487" s="145" t="s">
        <v>84</v>
      </c>
      <c r="AY487" s="16" t="s">
        <v>136</v>
      </c>
      <c r="BE487" s="146">
        <f>IF(N487="základní",J487,0)</f>
        <v>0</v>
      </c>
      <c r="BF487" s="146">
        <f>IF(N487="snížená",J487,0)</f>
        <v>0</v>
      </c>
      <c r="BG487" s="146">
        <f>IF(N487="zákl. přenesená",J487,0)</f>
        <v>0</v>
      </c>
      <c r="BH487" s="146">
        <f>IF(N487="sníž. přenesená",J487,0)</f>
        <v>0</v>
      </c>
      <c r="BI487" s="146">
        <f>IF(N487="nulová",J487,0)</f>
        <v>0</v>
      </c>
      <c r="BJ487" s="16" t="s">
        <v>82</v>
      </c>
      <c r="BK487" s="146">
        <f>ROUND(I487*H487,2)</f>
        <v>0</v>
      </c>
      <c r="BL487" s="16" t="s">
        <v>142</v>
      </c>
      <c r="BM487" s="145" t="s">
        <v>1715</v>
      </c>
    </row>
    <row r="488" spans="2:65" s="12" customFormat="1">
      <c r="B488" s="147"/>
      <c r="D488" s="148" t="s">
        <v>144</v>
      </c>
      <c r="E488" s="149" t="s">
        <v>1</v>
      </c>
      <c r="F488" s="150" t="s">
        <v>89</v>
      </c>
      <c r="H488" s="149" t="s">
        <v>1</v>
      </c>
      <c r="L488" s="147"/>
      <c r="M488" s="151"/>
      <c r="T488" s="152"/>
      <c r="AT488" s="149" t="s">
        <v>144</v>
      </c>
      <c r="AU488" s="149" t="s">
        <v>84</v>
      </c>
      <c r="AV488" s="12" t="s">
        <v>82</v>
      </c>
      <c r="AW488" s="12" t="s">
        <v>32</v>
      </c>
      <c r="AX488" s="12" t="s">
        <v>74</v>
      </c>
      <c r="AY488" s="149" t="s">
        <v>136</v>
      </c>
    </row>
    <row r="489" spans="2:65" s="13" customFormat="1">
      <c r="B489" s="153"/>
      <c r="D489" s="148" t="s">
        <v>144</v>
      </c>
      <c r="E489" s="154" t="s">
        <v>1</v>
      </c>
      <c r="F489" s="155" t="s">
        <v>82</v>
      </c>
      <c r="H489" s="156">
        <v>1</v>
      </c>
      <c r="L489" s="153"/>
      <c r="M489" s="157"/>
      <c r="T489" s="158"/>
      <c r="AT489" s="154" t="s">
        <v>144</v>
      </c>
      <c r="AU489" s="154" t="s">
        <v>84</v>
      </c>
      <c r="AV489" s="13" t="s">
        <v>84</v>
      </c>
      <c r="AW489" s="13" t="s">
        <v>32</v>
      </c>
      <c r="AX489" s="13" t="s">
        <v>74</v>
      </c>
      <c r="AY489" s="154" t="s">
        <v>136</v>
      </c>
    </row>
    <row r="490" spans="2:65" s="14" customFormat="1">
      <c r="B490" s="159"/>
      <c r="D490" s="148" t="s">
        <v>144</v>
      </c>
      <c r="E490" s="160" t="s">
        <v>1</v>
      </c>
      <c r="F490" s="161" t="s">
        <v>146</v>
      </c>
      <c r="H490" s="162">
        <v>1</v>
      </c>
      <c r="L490" s="159"/>
      <c r="M490" s="163"/>
      <c r="T490" s="164"/>
      <c r="AT490" s="160" t="s">
        <v>144</v>
      </c>
      <c r="AU490" s="160" t="s">
        <v>84</v>
      </c>
      <c r="AV490" s="14" t="s">
        <v>142</v>
      </c>
      <c r="AW490" s="14" t="s">
        <v>32</v>
      </c>
      <c r="AX490" s="14" t="s">
        <v>82</v>
      </c>
      <c r="AY490" s="160" t="s">
        <v>136</v>
      </c>
    </row>
    <row r="491" spans="2:65" s="1" customFormat="1" ht="19.75" customHeight="1">
      <c r="B491" s="134"/>
      <c r="C491" s="135" t="s">
        <v>539</v>
      </c>
      <c r="D491" s="135" t="s">
        <v>138</v>
      </c>
      <c r="E491" s="136" t="s">
        <v>972</v>
      </c>
      <c r="F491" s="137" t="s">
        <v>973</v>
      </c>
      <c r="G491" s="138" t="s">
        <v>141</v>
      </c>
      <c r="H491" s="139">
        <v>4</v>
      </c>
      <c r="I491" s="140"/>
      <c r="J491" s="140">
        <f>ROUND(I491*H491,2)</f>
        <v>0</v>
      </c>
      <c r="K491" s="141"/>
      <c r="L491" s="28"/>
      <c r="M491" s="142" t="s">
        <v>1</v>
      </c>
      <c r="N491" s="111" t="s">
        <v>39</v>
      </c>
      <c r="O491" s="143">
        <v>1.694</v>
      </c>
      <c r="P491" s="143">
        <f>O491*H491</f>
        <v>6.7759999999999998</v>
      </c>
      <c r="Q491" s="143">
        <v>0.09</v>
      </c>
      <c r="R491" s="143">
        <f>Q491*H491</f>
        <v>0.36</v>
      </c>
      <c r="S491" s="143">
        <v>0</v>
      </c>
      <c r="T491" s="144">
        <f>S491*H491</f>
        <v>0</v>
      </c>
      <c r="AR491" s="145" t="s">
        <v>142</v>
      </c>
      <c r="AT491" s="145" t="s">
        <v>138</v>
      </c>
      <c r="AU491" s="145" t="s">
        <v>84</v>
      </c>
      <c r="AY491" s="16" t="s">
        <v>136</v>
      </c>
      <c r="BE491" s="146">
        <f>IF(N491="základní",J491,0)</f>
        <v>0</v>
      </c>
      <c r="BF491" s="146">
        <f>IF(N491="snížená",J491,0)</f>
        <v>0</v>
      </c>
      <c r="BG491" s="146">
        <f>IF(N491="zákl. přenesená",J491,0)</f>
        <v>0</v>
      </c>
      <c r="BH491" s="146">
        <f>IF(N491="sníž. přenesená",J491,0)</f>
        <v>0</v>
      </c>
      <c r="BI491" s="146">
        <f>IF(N491="nulová",J491,0)</f>
        <v>0</v>
      </c>
      <c r="BJ491" s="16" t="s">
        <v>82</v>
      </c>
      <c r="BK491" s="146">
        <f>ROUND(I491*H491,2)</f>
        <v>0</v>
      </c>
      <c r="BL491" s="16" t="s">
        <v>142</v>
      </c>
      <c r="BM491" s="145" t="s">
        <v>1716</v>
      </c>
    </row>
    <row r="492" spans="2:65" s="12" customFormat="1">
      <c r="B492" s="147"/>
      <c r="D492" s="148" t="s">
        <v>144</v>
      </c>
      <c r="E492" s="149" t="s">
        <v>1</v>
      </c>
      <c r="F492" s="150" t="s">
        <v>89</v>
      </c>
      <c r="H492" s="149" t="s">
        <v>1</v>
      </c>
      <c r="L492" s="147"/>
      <c r="M492" s="151"/>
      <c r="T492" s="152"/>
      <c r="AT492" s="149" t="s">
        <v>144</v>
      </c>
      <c r="AU492" s="149" t="s">
        <v>84</v>
      </c>
      <c r="AV492" s="12" t="s">
        <v>82</v>
      </c>
      <c r="AW492" s="12" t="s">
        <v>32</v>
      </c>
      <c r="AX492" s="12" t="s">
        <v>74</v>
      </c>
      <c r="AY492" s="149" t="s">
        <v>136</v>
      </c>
    </row>
    <row r="493" spans="2:65" s="13" customFormat="1">
      <c r="B493" s="153"/>
      <c r="D493" s="148" t="s">
        <v>144</v>
      </c>
      <c r="E493" s="154" t="s">
        <v>1</v>
      </c>
      <c r="F493" s="155" t="s">
        <v>142</v>
      </c>
      <c r="H493" s="156">
        <v>4</v>
      </c>
      <c r="L493" s="153"/>
      <c r="M493" s="157"/>
      <c r="T493" s="158"/>
      <c r="AT493" s="154" t="s">
        <v>144</v>
      </c>
      <c r="AU493" s="154" t="s">
        <v>84</v>
      </c>
      <c r="AV493" s="13" t="s">
        <v>84</v>
      </c>
      <c r="AW493" s="13" t="s">
        <v>32</v>
      </c>
      <c r="AX493" s="13" t="s">
        <v>74</v>
      </c>
      <c r="AY493" s="154" t="s">
        <v>136</v>
      </c>
    </row>
    <row r="494" spans="2:65" s="14" customFormat="1">
      <c r="B494" s="159"/>
      <c r="D494" s="148" t="s">
        <v>144</v>
      </c>
      <c r="E494" s="160" t="s">
        <v>1</v>
      </c>
      <c r="F494" s="161" t="s">
        <v>146</v>
      </c>
      <c r="H494" s="162">
        <v>4</v>
      </c>
      <c r="L494" s="159"/>
      <c r="M494" s="163"/>
      <c r="T494" s="164"/>
      <c r="AT494" s="160" t="s">
        <v>144</v>
      </c>
      <c r="AU494" s="160" t="s">
        <v>84</v>
      </c>
      <c r="AV494" s="14" t="s">
        <v>142</v>
      </c>
      <c r="AW494" s="14" t="s">
        <v>32</v>
      </c>
      <c r="AX494" s="14" t="s">
        <v>82</v>
      </c>
      <c r="AY494" s="160" t="s">
        <v>136</v>
      </c>
    </row>
    <row r="495" spans="2:65" s="1" customFormat="1" ht="14.4" customHeight="1">
      <c r="B495" s="134"/>
      <c r="C495" s="165" t="s">
        <v>543</v>
      </c>
      <c r="D495" s="165" t="s">
        <v>353</v>
      </c>
      <c r="E495" s="166" t="s">
        <v>1717</v>
      </c>
      <c r="F495" s="167" t="s">
        <v>1718</v>
      </c>
      <c r="G495" s="168" t="s">
        <v>141</v>
      </c>
      <c r="H495" s="169">
        <v>1</v>
      </c>
      <c r="I495" s="170"/>
      <c r="J495" s="170">
        <f>ROUND(I495*H495,2)</f>
        <v>0</v>
      </c>
      <c r="K495" s="171"/>
      <c r="L495" s="172"/>
      <c r="M495" s="173" t="s">
        <v>1</v>
      </c>
      <c r="N495" s="174" t="s">
        <v>39</v>
      </c>
      <c r="O495" s="143">
        <v>0</v>
      </c>
      <c r="P495" s="143">
        <f>O495*H495</f>
        <v>0</v>
      </c>
      <c r="Q495" s="143">
        <v>0.19600000000000001</v>
      </c>
      <c r="R495" s="143">
        <f>Q495*H495</f>
        <v>0.19600000000000001</v>
      </c>
      <c r="S495" s="143">
        <v>0</v>
      </c>
      <c r="T495" s="144">
        <f>S495*H495</f>
        <v>0</v>
      </c>
      <c r="AR495" s="145" t="s">
        <v>170</v>
      </c>
      <c r="AT495" s="145" t="s">
        <v>353</v>
      </c>
      <c r="AU495" s="145" t="s">
        <v>84</v>
      </c>
      <c r="AY495" s="16" t="s">
        <v>136</v>
      </c>
      <c r="BE495" s="146">
        <f>IF(N495="základní",J495,0)</f>
        <v>0</v>
      </c>
      <c r="BF495" s="146">
        <f>IF(N495="snížená",J495,0)</f>
        <v>0</v>
      </c>
      <c r="BG495" s="146">
        <f>IF(N495="zákl. přenesená",J495,0)</f>
        <v>0</v>
      </c>
      <c r="BH495" s="146">
        <f>IF(N495="sníž. přenesená",J495,0)</f>
        <v>0</v>
      </c>
      <c r="BI495" s="146">
        <f>IF(N495="nulová",J495,0)</f>
        <v>0</v>
      </c>
      <c r="BJ495" s="16" t="s">
        <v>82</v>
      </c>
      <c r="BK495" s="146">
        <f>ROUND(I495*H495,2)</f>
        <v>0</v>
      </c>
      <c r="BL495" s="16" t="s">
        <v>142</v>
      </c>
      <c r="BM495" s="145" t="s">
        <v>1719</v>
      </c>
    </row>
    <row r="496" spans="2:65" s="12" customFormat="1">
      <c r="B496" s="147"/>
      <c r="D496" s="148" t="s">
        <v>144</v>
      </c>
      <c r="E496" s="149" t="s">
        <v>1</v>
      </c>
      <c r="F496" s="150" t="s">
        <v>89</v>
      </c>
      <c r="H496" s="149" t="s">
        <v>1</v>
      </c>
      <c r="L496" s="147"/>
      <c r="M496" s="151"/>
      <c r="T496" s="152"/>
      <c r="AT496" s="149" t="s">
        <v>144</v>
      </c>
      <c r="AU496" s="149" t="s">
        <v>84</v>
      </c>
      <c r="AV496" s="12" t="s">
        <v>82</v>
      </c>
      <c r="AW496" s="12" t="s">
        <v>32</v>
      </c>
      <c r="AX496" s="12" t="s">
        <v>74</v>
      </c>
      <c r="AY496" s="149" t="s">
        <v>136</v>
      </c>
    </row>
    <row r="497" spans="2:65" s="13" customFormat="1">
      <c r="B497" s="153"/>
      <c r="D497" s="148" t="s">
        <v>144</v>
      </c>
      <c r="E497" s="154" t="s">
        <v>1</v>
      </c>
      <c r="F497" s="155" t="s">
        <v>82</v>
      </c>
      <c r="H497" s="156">
        <v>1</v>
      </c>
      <c r="L497" s="153"/>
      <c r="M497" s="157"/>
      <c r="T497" s="158"/>
      <c r="AT497" s="154" t="s">
        <v>144</v>
      </c>
      <c r="AU497" s="154" t="s">
        <v>84</v>
      </c>
      <c r="AV497" s="13" t="s">
        <v>84</v>
      </c>
      <c r="AW497" s="13" t="s">
        <v>32</v>
      </c>
      <c r="AX497" s="13" t="s">
        <v>74</v>
      </c>
      <c r="AY497" s="154" t="s">
        <v>136</v>
      </c>
    </row>
    <row r="498" spans="2:65" s="14" customFormat="1">
      <c r="B498" s="159"/>
      <c r="D498" s="148" t="s">
        <v>144</v>
      </c>
      <c r="E498" s="160" t="s">
        <v>1</v>
      </c>
      <c r="F498" s="161" t="s">
        <v>146</v>
      </c>
      <c r="H498" s="162">
        <v>1</v>
      </c>
      <c r="L498" s="159"/>
      <c r="M498" s="163"/>
      <c r="T498" s="164"/>
      <c r="AT498" s="160" t="s">
        <v>144</v>
      </c>
      <c r="AU498" s="160" t="s">
        <v>84</v>
      </c>
      <c r="AV498" s="14" t="s">
        <v>142</v>
      </c>
      <c r="AW498" s="14" t="s">
        <v>32</v>
      </c>
      <c r="AX498" s="14" t="s">
        <v>82</v>
      </c>
      <c r="AY498" s="160" t="s">
        <v>136</v>
      </c>
    </row>
    <row r="499" spans="2:65" s="1" customFormat="1" ht="14.4" customHeight="1">
      <c r="B499" s="134"/>
      <c r="C499" s="165" t="s">
        <v>551</v>
      </c>
      <c r="D499" s="165" t="s">
        <v>353</v>
      </c>
      <c r="E499" s="166" t="s">
        <v>1720</v>
      </c>
      <c r="F499" s="167" t="s">
        <v>1721</v>
      </c>
      <c r="G499" s="168" t="s">
        <v>141</v>
      </c>
      <c r="H499" s="169">
        <v>2</v>
      </c>
      <c r="I499" s="170"/>
      <c r="J499" s="170">
        <f>ROUND(I499*H499,2)</f>
        <v>0</v>
      </c>
      <c r="K499" s="171"/>
      <c r="L499" s="172"/>
      <c r="M499" s="173" t="s">
        <v>1</v>
      </c>
      <c r="N499" s="174" t="s">
        <v>39</v>
      </c>
      <c r="O499" s="143">
        <v>0</v>
      </c>
      <c r="P499" s="143">
        <f>O499*H499</f>
        <v>0</v>
      </c>
      <c r="Q499" s="143">
        <v>0.19600000000000001</v>
      </c>
      <c r="R499" s="143">
        <f>Q499*H499</f>
        <v>0.39200000000000002</v>
      </c>
      <c r="S499" s="143">
        <v>0</v>
      </c>
      <c r="T499" s="144">
        <f>S499*H499</f>
        <v>0</v>
      </c>
      <c r="AR499" s="145" t="s">
        <v>170</v>
      </c>
      <c r="AT499" s="145" t="s">
        <v>353</v>
      </c>
      <c r="AU499" s="145" t="s">
        <v>84</v>
      </c>
      <c r="AY499" s="16" t="s">
        <v>136</v>
      </c>
      <c r="BE499" s="146">
        <f>IF(N499="základní",J499,0)</f>
        <v>0</v>
      </c>
      <c r="BF499" s="146">
        <f>IF(N499="snížená",J499,0)</f>
        <v>0</v>
      </c>
      <c r="BG499" s="146">
        <f>IF(N499="zákl. přenesená",J499,0)</f>
        <v>0</v>
      </c>
      <c r="BH499" s="146">
        <f>IF(N499="sníž. přenesená",J499,0)</f>
        <v>0</v>
      </c>
      <c r="BI499" s="146">
        <f>IF(N499="nulová",J499,0)</f>
        <v>0</v>
      </c>
      <c r="BJ499" s="16" t="s">
        <v>82</v>
      </c>
      <c r="BK499" s="146">
        <f>ROUND(I499*H499,2)</f>
        <v>0</v>
      </c>
      <c r="BL499" s="16" t="s">
        <v>142</v>
      </c>
      <c r="BM499" s="145" t="s">
        <v>1722</v>
      </c>
    </row>
    <row r="500" spans="2:65" s="12" customFormat="1">
      <c r="B500" s="147"/>
      <c r="D500" s="148" t="s">
        <v>144</v>
      </c>
      <c r="E500" s="149" t="s">
        <v>1</v>
      </c>
      <c r="F500" s="150" t="s">
        <v>89</v>
      </c>
      <c r="H500" s="149" t="s">
        <v>1</v>
      </c>
      <c r="L500" s="147"/>
      <c r="M500" s="151"/>
      <c r="T500" s="152"/>
      <c r="AT500" s="149" t="s">
        <v>144</v>
      </c>
      <c r="AU500" s="149" t="s">
        <v>84</v>
      </c>
      <c r="AV500" s="12" t="s">
        <v>82</v>
      </c>
      <c r="AW500" s="12" t="s">
        <v>32</v>
      </c>
      <c r="AX500" s="12" t="s">
        <v>74</v>
      </c>
      <c r="AY500" s="149" t="s">
        <v>136</v>
      </c>
    </row>
    <row r="501" spans="2:65" s="13" customFormat="1">
      <c r="B501" s="153"/>
      <c r="D501" s="148" t="s">
        <v>144</v>
      </c>
      <c r="E501" s="154" t="s">
        <v>1</v>
      </c>
      <c r="F501" s="155" t="s">
        <v>157</v>
      </c>
      <c r="H501" s="156">
        <v>2</v>
      </c>
      <c r="L501" s="153"/>
      <c r="M501" s="157"/>
      <c r="T501" s="158"/>
      <c r="AT501" s="154" t="s">
        <v>144</v>
      </c>
      <c r="AU501" s="154" t="s">
        <v>84</v>
      </c>
      <c r="AV501" s="13" t="s">
        <v>84</v>
      </c>
      <c r="AW501" s="13" t="s">
        <v>32</v>
      </c>
      <c r="AX501" s="13" t="s">
        <v>74</v>
      </c>
      <c r="AY501" s="154" t="s">
        <v>136</v>
      </c>
    </row>
    <row r="502" spans="2:65" s="14" customFormat="1">
      <c r="B502" s="159"/>
      <c r="D502" s="148" t="s">
        <v>144</v>
      </c>
      <c r="E502" s="160" t="s">
        <v>1</v>
      </c>
      <c r="F502" s="161" t="s">
        <v>146</v>
      </c>
      <c r="H502" s="162">
        <v>2</v>
      </c>
      <c r="L502" s="159"/>
      <c r="M502" s="163"/>
      <c r="T502" s="164"/>
      <c r="AT502" s="160" t="s">
        <v>144</v>
      </c>
      <c r="AU502" s="160" t="s">
        <v>84</v>
      </c>
      <c r="AV502" s="14" t="s">
        <v>142</v>
      </c>
      <c r="AW502" s="14" t="s">
        <v>32</v>
      </c>
      <c r="AX502" s="14" t="s">
        <v>82</v>
      </c>
      <c r="AY502" s="160" t="s">
        <v>136</v>
      </c>
    </row>
    <row r="503" spans="2:65" s="1" customFormat="1" ht="14.4" customHeight="1">
      <c r="B503" s="134"/>
      <c r="C503" s="165" t="s">
        <v>558</v>
      </c>
      <c r="D503" s="165" t="s">
        <v>353</v>
      </c>
      <c r="E503" s="166" t="s">
        <v>1723</v>
      </c>
      <c r="F503" s="167" t="s">
        <v>1724</v>
      </c>
      <c r="G503" s="168" t="s">
        <v>141</v>
      </c>
      <c r="H503" s="169">
        <v>1</v>
      </c>
      <c r="I503" s="170"/>
      <c r="J503" s="170">
        <f>ROUND(I503*H503,2)</f>
        <v>0</v>
      </c>
      <c r="K503" s="171"/>
      <c r="L503" s="172"/>
      <c r="M503" s="173" t="s">
        <v>1</v>
      </c>
      <c r="N503" s="174" t="s">
        <v>39</v>
      </c>
      <c r="O503" s="143">
        <v>0</v>
      </c>
      <c r="P503" s="143">
        <f>O503*H503</f>
        <v>0</v>
      </c>
      <c r="Q503" s="143">
        <v>0</v>
      </c>
      <c r="R503" s="143">
        <f>Q503*H503</f>
        <v>0</v>
      </c>
      <c r="S503" s="143">
        <v>0</v>
      </c>
      <c r="T503" s="144">
        <f>S503*H503</f>
        <v>0</v>
      </c>
      <c r="AR503" s="145" t="s">
        <v>170</v>
      </c>
      <c r="AT503" s="145" t="s">
        <v>353</v>
      </c>
      <c r="AU503" s="145" t="s">
        <v>84</v>
      </c>
      <c r="AY503" s="16" t="s">
        <v>136</v>
      </c>
      <c r="BE503" s="146">
        <f>IF(N503="základní",J503,0)</f>
        <v>0</v>
      </c>
      <c r="BF503" s="146">
        <f>IF(N503="snížená",J503,0)</f>
        <v>0</v>
      </c>
      <c r="BG503" s="146">
        <f>IF(N503="zákl. přenesená",J503,0)</f>
        <v>0</v>
      </c>
      <c r="BH503" s="146">
        <f>IF(N503="sníž. přenesená",J503,0)</f>
        <v>0</v>
      </c>
      <c r="BI503" s="146">
        <f>IF(N503="nulová",J503,0)</f>
        <v>0</v>
      </c>
      <c r="BJ503" s="16" t="s">
        <v>82</v>
      </c>
      <c r="BK503" s="146">
        <f>ROUND(I503*H503,2)</f>
        <v>0</v>
      </c>
      <c r="BL503" s="16" t="s">
        <v>142</v>
      </c>
      <c r="BM503" s="145" t="s">
        <v>1725</v>
      </c>
    </row>
    <row r="504" spans="2:65" s="12" customFormat="1">
      <c r="B504" s="147"/>
      <c r="D504" s="148" t="s">
        <v>144</v>
      </c>
      <c r="E504" s="149" t="s">
        <v>1</v>
      </c>
      <c r="F504" s="150" t="s">
        <v>89</v>
      </c>
      <c r="H504" s="149" t="s">
        <v>1</v>
      </c>
      <c r="L504" s="147"/>
      <c r="M504" s="151"/>
      <c r="T504" s="152"/>
      <c r="AT504" s="149" t="s">
        <v>144</v>
      </c>
      <c r="AU504" s="149" t="s">
        <v>84</v>
      </c>
      <c r="AV504" s="12" t="s">
        <v>82</v>
      </c>
      <c r="AW504" s="12" t="s">
        <v>32</v>
      </c>
      <c r="AX504" s="12" t="s">
        <v>74</v>
      </c>
      <c r="AY504" s="149" t="s">
        <v>136</v>
      </c>
    </row>
    <row r="505" spans="2:65" s="13" customFormat="1">
      <c r="B505" s="153"/>
      <c r="D505" s="148" t="s">
        <v>144</v>
      </c>
      <c r="E505" s="154" t="s">
        <v>1</v>
      </c>
      <c r="F505" s="155" t="s">
        <v>82</v>
      </c>
      <c r="H505" s="156">
        <v>1</v>
      </c>
      <c r="L505" s="153"/>
      <c r="M505" s="157"/>
      <c r="T505" s="158"/>
      <c r="AT505" s="154" t="s">
        <v>144</v>
      </c>
      <c r="AU505" s="154" t="s">
        <v>84</v>
      </c>
      <c r="AV505" s="13" t="s">
        <v>84</v>
      </c>
      <c r="AW505" s="13" t="s">
        <v>32</v>
      </c>
      <c r="AX505" s="13" t="s">
        <v>74</v>
      </c>
      <c r="AY505" s="154" t="s">
        <v>136</v>
      </c>
    </row>
    <row r="506" spans="2:65" s="14" customFormat="1">
      <c r="B506" s="159"/>
      <c r="D506" s="148" t="s">
        <v>144</v>
      </c>
      <c r="E506" s="160" t="s">
        <v>1</v>
      </c>
      <c r="F506" s="161" t="s">
        <v>146</v>
      </c>
      <c r="H506" s="162">
        <v>1</v>
      </c>
      <c r="L506" s="159"/>
      <c r="M506" s="163"/>
      <c r="T506" s="164"/>
      <c r="AT506" s="160" t="s">
        <v>144</v>
      </c>
      <c r="AU506" s="160" t="s">
        <v>84</v>
      </c>
      <c r="AV506" s="14" t="s">
        <v>142</v>
      </c>
      <c r="AW506" s="14" t="s">
        <v>32</v>
      </c>
      <c r="AX506" s="14" t="s">
        <v>82</v>
      </c>
      <c r="AY506" s="160" t="s">
        <v>136</v>
      </c>
    </row>
    <row r="507" spans="2:65" s="1" customFormat="1" ht="14.4" customHeight="1">
      <c r="B507" s="134"/>
      <c r="C507" s="135" t="s">
        <v>562</v>
      </c>
      <c r="D507" s="135" t="s">
        <v>138</v>
      </c>
      <c r="E507" s="136" t="s">
        <v>1726</v>
      </c>
      <c r="F507" s="137" t="s">
        <v>1727</v>
      </c>
      <c r="G507" s="138" t="s">
        <v>141</v>
      </c>
      <c r="H507" s="139">
        <v>11</v>
      </c>
      <c r="I507" s="140"/>
      <c r="J507" s="140">
        <f>ROUND(I507*H507,2)</f>
        <v>0</v>
      </c>
      <c r="K507" s="141"/>
      <c r="L507" s="28"/>
      <c r="M507" s="142" t="s">
        <v>1</v>
      </c>
      <c r="N507" s="111" t="s">
        <v>39</v>
      </c>
      <c r="O507" s="143">
        <v>0.14000000000000001</v>
      </c>
      <c r="P507" s="143">
        <f>O507*H507</f>
        <v>1.54</v>
      </c>
      <c r="Q507" s="143">
        <v>1.3600000000000001E-3</v>
      </c>
      <c r="R507" s="143">
        <f>Q507*H507</f>
        <v>1.4960000000000001E-2</v>
      </c>
      <c r="S507" s="143">
        <v>0</v>
      </c>
      <c r="T507" s="144">
        <f>S507*H507</f>
        <v>0</v>
      </c>
      <c r="AR507" s="145" t="s">
        <v>142</v>
      </c>
      <c r="AT507" s="145" t="s">
        <v>138</v>
      </c>
      <c r="AU507" s="145" t="s">
        <v>84</v>
      </c>
      <c r="AY507" s="16" t="s">
        <v>136</v>
      </c>
      <c r="BE507" s="146">
        <f>IF(N507="základní",J507,0)</f>
        <v>0</v>
      </c>
      <c r="BF507" s="146">
        <f>IF(N507="snížená",J507,0)</f>
        <v>0</v>
      </c>
      <c r="BG507" s="146">
        <f>IF(N507="zákl. přenesená",J507,0)</f>
        <v>0</v>
      </c>
      <c r="BH507" s="146">
        <f>IF(N507="sníž. přenesená",J507,0)</f>
        <v>0</v>
      </c>
      <c r="BI507" s="146">
        <f>IF(N507="nulová",J507,0)</f>
        <v>0</v>
      </c>
      <c r="BJ507" s="16" t="s">
        <v>82</v>
      </c>
      <c r="BK507" s="146">
        <f>ROUND(I507*H507,2)</f>
        <v>0</v>
      </c>
      <c r="BL507" s="16" t="s">
        <v>142</v>
      </c>
      <c r="BM507" s="145" t="s">
        <v>1728</v>
      </c>
    </row>
    <row r="508" spans="2:65" s="12" customFormat="1">
      <c r="B508" s="147"/>
      <c r="D508" s="148" t="s">
        <v>144</v>
      </c>
      <c r="E508" s="149" t="s">
        <v>1</v>
      </c>
      <c r="F508" s="150" t="s">
        <v>89</v>
      </c>
      <c r="H508" s="149" t="s">
        <v>1</v>
      </c>
      <c r="L508" s="147"/>
      <c r="M508" s="151"/>
      <c r="T508" s="152"/>
      <c r="AT508" s="149" t="s">
        <v>144</v>
      </c>
      <c r="AU508" s="149" t="s">
        <v>84</v>
      </c>
      <c r="AV508" s="12" t="s">
        <v>82</v>
      </c>
      <c r="AW508" s="12" t="s">
        <v>32</v>
      </c>
      <c r="AX508" s="12" t="s">
        <v>74</v>
      </c>
      <c r="AY508" s="149" t="s">
        <v>136</v>
      </c>
    </row>
    <row r="509" spans="2:65" s="13" customFormat="1">
      <c r="B509" s="153"/>
      <c r="D509" s="148" t="s">
        <v>144</v>
      </c>
      <c r="E509" s="154" t="s">
        <v>1</v>
      </c>
      <c r="F509" s="155" t="s">
        <v>182</v>
      </c>
      <c r="H509" s="156">
        <v>11</v>
      </c>
      <c r="L509" s="153"/>
      <c r="M509" s="157"/>
      <c r="T509" s="158"/>
      <c r="AT509" s="154" t="s">
        <v>144</v>
      </c>
      <c r="AU509" s="154" t="s">
        <v>84</v>
      </c>
      <c r="AV509" s="13" t="s">
        <v>84</v>
      </c>
      <c r="AW509" s="13" t="s">
        <v>32</v>
      </c>
      <c r="AX509" s="13" t="s">
        <v>74</v>
      </c>
      <c r="AY509" s="154" t="s">
        <v>136</v>
      </c>
    </row>
    <row r="510" spans="2:65" s="14" customFormat="1">
      <c r="B510" s="159"/>
      <c r="D510" s="148" t="s">
        <v>144</v>
      </c>
      <c r="E510" s="160" t="s">
        <v>1</v>
      </c>
      <c r="F510" s="161" t="s">
        <v>146</v>
      </c>
      <c r="H510" s="162">
        <v>11</v>
      </c>
      <c r="L510" s="159"/>
      <c r="M510" s="163"/>
      <c r="T510" s="164"/>
      <c r="AT510" s="160" t="s">
        <v>144</v>
      </c>
      <c r="AU510" s="160" t="s">
        <v>84</v>
      </c>
      <c r="AV510" s="14" t="s">
        <v>142</v>
      </c>
      <c r="AW510" s="14" t="s">
        <v>32</v>
      </c>
      <c r="AX510" s="14" t="s">
        <v>82</v>
      </c>
      <c r="AY510" s="160" t="s">
        <v>136</v>
      </c>
    </row>
    <row r="511" spans="2:65" s="1" customFormat="1" ht="14.4" customHeight="1">
      <c r="B511" s="134"/>
      <c r="C511" s="135" t="s">
        <v>566</v>
      </c>
      <c r="D511" s="135" t="s">
        <v>138</v>
      </c>
      <c r="E511" s="136" t="s">
        <v>1729</v>
      </c>
      <c r="F511" s="137" t="s">
        <v>1730</v>
      </c>
      <c r="G511" s="138" t="s">
        <v>277</v>
      </c>
      <c r="H511" s="139">
        <v>64.89</v>
      </c>
      <c r="I511" s="140"/>
      <c r="J511" s="140">
        <f>ROUND(I511*H511,2)</f>
        <v>0</v>
      </c>
      <c r="K511" s="141"/>
      <c r="L511" s="28"/>
      <c r="M511" s="142" t="s">
        <v>1</v>
      </c>
      <c r="N511" s="111" t="s">
        <v>39</v>
      </c>
      <c r="O511" s="143">
        <v>1.319</v>
      </c>
      <c r="P511" s="143">
        <f>O511*H511</f>
        <v>85.589910000000003</v>
      </c>
      <c r="Q511" s="143">
        <v>0</v>
      </c>
      <c r="R511" s="143">
        <f>Q511*H511</f>
        <v>0</v>
      </c>
      <c r="S511" s="143">
        <v>0</v>
      </c>
      <c r="T511" s="144">
        <f>S511*H511</f>
        <v>0</v>
      </c>
      <c r="AR511" s="145" t="s">
        <v>142</v>
      </c>
      <c r="AT511" s="145" t="s">
        <v>138</v>
      </c>
      <c r="AU511" s="145" t="s">
        <v>84</v>
      </c>
      <c r="AY511" s="16" t="s">
        <v>136</v>
      </c>
      <c r="BE511" s="146">
        <f>IF(N511="základní",J511,0)</f>
        <v>0</v>
      </c>
      <c r="BF511" s="146">
        <f>IF(N511="snížená",J511,0)</f>
        <v>0</v>
      </c>
      <c r="BG511" s="146">
        <f>IF(N511="zákl. přenesená",J511,0)</f>
        <v>0</v>
      </c>
      <c r="BH511" s="146">
        <f>IF(N511="sníž. přenesená",J511,0)</f>
        <v>0</v>
      </c>
      <c r="BI511" s="146">
        <f>IF(N511="nulová",J511,0)</f>
        <v>0</v>
      </c>
      <c r="BJ511" s="16" t="s">
        <v>82</v>
      </c>
      <c r="BK511" s="146">
        <f>ROUND(I511*H511,2)</f>
        <v>0</v>
      </c>
      <c r="BL511" s="16" t="s">
        <v>142</v>
      </c>
      <c r="BM511" s="145" t="s">
        <v>1731</v>
      </c>
    </row>
    <row r="512" spans="2:65" s="12" customFormat="1">
      <c r="B512" s="147"/>
      <c r="D512" s="148" t="s">
        <v>144</v>
      </c>
      <c r="E512" s="149" t="s">
        <v>1</v>
      </c>
      <c r="F512" s="150" t="s">
        <v>89</v>
      </c>
      <c r="H512" s="149" t="s">
        <v>1</v>
      </c>
      <c r="L512" s="147"/>
      <c r="M512" s="151"/>
      <c r="T512" s="152"/>
      <c r="AT512" s="149" t="s">
        <v>144</v>
      </c>
      <c r="AU512" s="149" t="s">
        <v>84</v>
      </c>
      <c r="AV512" s="12" t="s">
        <v>82</v>
      </c>
      <c r="AW512" s="12" t="s">
        <v>32</v>
      </c>
      <c r="AX512" s="12" t="s">
        <v>74</v>
      </c>
      <c r="AY512" s="149" t="s">
        <v>136</v>
      </c>
    </row>
    <row r="513" spans="2:65" s="12" customFormat="1">
      <c r="B513" s="147"/>
      <c r="D513" s="148" t="s">
        <v>144</v>
      </c>
      <c r="E513" s="149" t="s">
        <v>1</v>
      </c>
      <c r="F513" s="150" t="s">
        <v>1732</v>
      </c>
      <c r="H513" s="149" t="s">
        <v>1</v>
      </c>
      <c r="L513" s="147"/>
      <c r="M513" s="151"/>
      <c r="T513" s="152"/>
      <c r="AT513" s="149" t="s">
        <v>144</v>
      </c>
      <c r="AU513" s="149" t="s">
        <v>84</v>
      </c>
      <c r="AV513" s="12" t="s">
        <v>82</v>
      </c>
      <c r="AW513" s="12" t="s">
        <v>32</v>
      </c>
      <c r="AX513" s="12" t="s">
        <v>74</v>
      </c>
      <c r="AY513" s="149" t="s">
        <v>136</v>
      </c>
    </row>
    <row r="514" spans="2:65" s="13" customFormat="1">
      <c r="B514" s="153"/>
      <c r="D514" s="148" t="s">
        <v>144</v>
      </c>
      <c r="E514" s="154" t="s">
        <v>1</v>
      </c>
      <c r="F514" s="155" t="s">
        <v>1733</v>
      </c>
      <c r="H514" s="156">
        <v>64.890000000000015</v>
      </c>
      <c r="L514" s="153"/>
      <c r="M514" s="157"/>
      <c r="T514" s="158"/>
      <c r="AT514" s="154" t="s">
        <v>144</v>
      </c>
      <c r="AU514" s="154" t="s">
        <v>84</v>
      </c>
      <c r="AV514" s="13" t="s">
        <v>84</v>
      </c>
      <c r="AW514" s="13" t="s">
        <v>32</v>
      </c>
      <c r="AX514" s="13" t="s">
        <v>74</v>
      </c>
      <c r="AY514" s="154" t="s">
        <v>136</v>
      </c>
    </row>
    <row r="515" spans="2:65" s="14" customFormat="1">
      <c r="B515" s="159"/>
      <c r="D515" s="148" t="s">
        <v>144</v>
      </c>
      <c r="E515" s="160" t="s">
        <v>1</v>
      </c>
      <c r="F515" s="161" t="s">
        <v>146</v>
      </c>
      <c r="H515" s="162">
        <v>64.890000000000015</v>
      </c>
      <c r="L515" s="159"/>
      <c r="M515" s="163"/>
      <c r="T515" s="164"/>
      <c r="AT515" s="160" t="s">
        <v>144</v>
      </c>
      <c r="AU515" s="160" t="s">
        <v>84</v>
      </c>
      <c r="AV515" s="14" t="s">
        <v>142</v>
      </c>
      <c r="AW515" s="14" t="s">
        <v>32</v>
      </c>
      <c r="AX515" s="14" t="s">
        <v>82</v>
      </c>
      <c r="AY515" s="160" t="s">
        <v>136</v>
      </c>
    </row>
    <row r="516" spans="2:65" s="1" customFormat="1" ht="14.4" customHeight="1">
      <c r="B516" s="134"/>
      <c r="C516" s="135" t="s">
        <v>570</v>
      </c>
      <c r="D516" s="135" t="s">
        <v>138</v>
      </c>
      <c r="E516" s="136" t="s">
        <v>1734</v>
      </c>
      <c r="F516" s="137" t="s">
        <v>1735</v>
      </c>
      <c r="G516" s="138" t="s">
        <v>185</v>
      </c>
      <c r="H516" s="139">
        <v>86.52</v>
      </c>
      <c r="I516" s="140"/>
      <c r="J516" s="140">
        <f>ROUND(I516*H516,2)</f>
        <v>0</v>
      </c>
      <c r="K516" s="141"/>
      <c r="L516" s="28"/>
      <c r="M516" s="142" t="s">
        <v>1</v>
      </c>
      <c r="N516" s="111" t="s">
        <v>39</v>
      </c>
      <c r="O516" s="143">
        <v>1.01</v>
      </c>
      <c r="P516" s="143">
        <f>O516*H516</f>
        <v>87.385199999999998</v>
      </c>
      <c r="Q516" s="143">
        <v>4.5999999999999999E-3</v>
      </c>
      <c r="R516" s="143">
        <f>Q516*H516</f>
        <v>0.39799199999999996</v>
      </c>
      <c r="S516" s="143">
        <v>0</v>
      </c>
      <c r="T516" s="144">
        <f>S516*H516</f>
        <v>0</v>
      </c>
      <c r="AR516" s="145" t="s">
        <v>142</v>
      </c>
      <c r="AT516" s="145" t="s">
        <v>138</v>
      </c>
      <c r="AU516" s="145" t="s">
        <v>84</v>
      </c>
      <c r="AY516" s="16" t="s">
        <v>136</v>
      </c>
      <c r="BE516" s="146">
        <f>IF(N516="základní",J516,0)</f>
        <v>0</v>
      </c>
      <c r="BF516" s="146">
        <f>IF(N516="snížená",J516,0)</f>
        <v>0</v>
      </c>
      <c r="BG516" s="146">
        <f>IF(N516="zákl. přenesená",J516,0)</f>
        <v>0</v>
      </c>
      <c r="BH516" s="146">
        <f>IF(N516="sníž. přenesená",J516,0)</f>
        <v>0</v>
      </c>
      <c r="BI516" s="146">
        <f>IF(N516="nulová",J516,0)</f>
        <v>0</v>
      </c>
      <c r="BJ516" s="16" t="s">
        <v>82</v>
      </c>
      <c r="BK516" s="146">
        <f>ROUND(I516*H516,2)</f>
        <v>0</v>
      </c>
      <c r="BL516" s="16" t="s">
        <v>142</v>
      </c>
      <c r="BM516" s="145" t="s">
        <v>1736</v>
      </c>
    </row>
    <row r="517" spans="2:65" s="12" customFormat="1">
      <c r="B517" s="147"/>
      <c r="D517" s="148" t="s">
        <v>144</v>
      </c>
      <c r="E517" s="149" t="s">
        <v>1</v>
      </c>
      <c r="F517" s="150" t="s">
        <v>89</v>
      </c>
      <c r="H517" s="149" t="s">
        <v>1</v>
      </c>
      <c r="L517" s="147"/>
      <c r="M517" s="151"/>
      <c r="T517" s="152"/>
      <c r="AT517" s="149" t="s">
        <v>144</v>
      </c>
      <c r="AU517" s="149" t="s">
        <v>84</v>
      </c>
      <c r="AV517" s="12" t="s">
        <v>82</v>
      </c>
      <c r="AW517" s="12" t="s">
        <v>32</v>
      </c>
      <c r="AX517" s="12" t="s">
        <v>74</v>
      </c>
      <c r="AY517" s="149" t="s">
        <v>136</v>
      </c>
    </row>
    <row r="518" spans="2:65" s="12" customFormat="1">
      <c r="B518" s="147"/>
      <c r="D518" s="148" t="s">
        <v>144</v>
      </c>
      <c r="E518" s="149" t="s">
        <v>1</v>
      </c>
      <c r="F518" s="150" t="s">
        <v>1732</v>
      </c>
      <c r="H518" s="149" t="s">
        <v>1</v>
      </c>
      <c r="L518" s="147"/>
      <c r="M518" s="151"/>
      <c r="T518" s="152"/>
      <c r="AT518" s="149" t="s">
        <v>144</v>
      </c>
      <c r="AU518" s="149" t="s">
        <v>84</v>
      </c>
      <c r="AV518" s="12" t="s">
        <v>82</v>
      </c>
      <c r="AW518" s="12" t="s">
        <v>32</v>
      </c>
      <c r="AX518" s="12" t="s">
        <v>74</v>
      </c>
      <c r="AY518" s="149" t="s">
        <v>136</v>
      </c>
    </row>
    <row r="519" spans="2:65" s="13" customFormat="1">
      <c r="B519" s="153"/>
      <c r="D519" s="148" t="s">
        <v>144</v>
      </c>
      <c r="E519" s="154" t="s">
        <v>1</v>
      </c>
      <c r="F519" s="155" t="s">
        <v>1737</v>
      </c>
      <c r="H519" s="156">
        <v>86.52000000000001</v>
      </c>
      <c r="L519" s="153"/>
      <c r="M519" s="157"/>
      <c r="T519" s="158"/>
      <c r="AT519" s="154" t="s">
        <v>144</v>
      </c>
      <c r="AU519" s="154" t="s">
        <v>84</v>
      </c>
      <c r="AV519" s="13" t="s">
        <v>84</v>
      </c>
      <c r="AW519" s="13" t="s">
        <v>32</v>
      </c>
      <c r="AX519" s="13" t="s">
        <v>74</v>
      </c>
      <c r="AY519" s="154" t="s">
        <v>136</v>
      </c>
    </row>
    <row r="520" spans="2:65" s="14" customFormat="1">
      <c r="B520" s="159"/>
      <c r="D520" s="148" t="s">
        <v>144</v>
      </c>
      <c r="E520" s="160" t="s">
        <v>1</v>
      </c>
      <c r="F520" s="161" t="s">
        <v>146</v>
      </c>
      <c r="H520" s="162">
        <v>86.52000000000001</v>
      </c>
      <c r="L520" s="159"/>
      <c r="M520" s="163"/>
      <c r="T520" s="164"/>
      <c r="AT520" s="160" t="s">
        <v>144</v>
      </c>
      <c r="AU520" s="160" t="s">
        <v>84</v>
      </c>
      <c r="AV520" s="14" t="s">
        <v>142</v>
      </c>
      <c r="AW520" s="14" t="s">
        <v>32</v>
      </c>
      <c r="AX520" s="14" t="s">
        <v>82</v>
      </c>
      <c r="AY520" s="160" t="s">
        <v>136</v>
      </c>
    </row>
    <row r="521" spans="2:65" s="1" customFormat="1" ht="14.4" customHeight="1">
      <c r="B521" s="134"/>
      <c r="C521" s="135" t="s">
        <v>576</v>
      </c>
      <c r="D521" s="135" t="s">
        <v>138</v>
      </c>
      <c r="E521" s="136" t="s">
        <v>1738</v>
      </c>
      <c r="F521" s="137" t="s">
        <v>1739</v>
      </c>
      <c r="G521" s="138" t="s">
        <v>185</v>
      </c>
      <c r="H521" s="139">
        <v>86.52</v>
      </c>
      <c r="I521" s="140"/>
      <c r="J521" s="140">
        <f>ROUND(I521*H521,2)</f>
        <v>0</v>
      </c>
      <c r="K521" s="141"/>
      <c r="L521" s="28"/>
      <c r="M521" s="142" t="s">
        <v>1</v>
      </c>
      <c r="N521" s="111" t="s">
        <v>39</v>
      </c>
      <c r="O521" s="143">
        <v>0.252</v>
      </c>
      <c r="P521" s="143">
        <f>O521*H521</f>
        <v>21.803039999999999</v>
      </c>
      <c r="Q521" s="143">
        <v>0</v>
      </c>
      <c r="R521" s="143">
        <f>Q521*H521</f>
        <v>0</v>
      </c>
      <c r="S521" s="143">
        <v>0</v>
      </c>
      <c r="T521" s="144">
        <f>S521*H521</f>
        <v>0</v>
      </c>
      <c r="AR521" s="145" t="s">
        <v>142</v>
      </c>
      <c r="AT521" s="145" t="s">
        <v>138</v>
      </c>
      <c r="AU521" s="145" t="s">
        <v>84</v>
      </c>
      <c r="AY521" s="16" t="s">
        <v>136</v>
      </c>
      <c r="BE521" s="146">
        <f>IF(N521="základní",J521,0)</f>
        <v>0</v>
      </c>
      <c r="BF521" s="146">
        <f>IF(N521="snížená",J521,0)</f>
        <v>0</v>
      </c>
      <c r="BG521" s="146">
        <f>IF(N521="zákl. přenesená",J521,0)</f>
        <v>0</v>
      </c>
      <c r="BH521" s="146">
        <f>IF(N521="sníž. přenesená",J521,0)</f>
        <v>0</v>
      </c>
      <c r="BI521" s="146">
        <f>IF(N521="nulová",J521,0)</f>
        <v>0</v>
      </c>
      <c r="BJ521" s="16" t="s">
        <v>82</v>
      </c>
      <c r="BK521" s="146">
        <f>ROUND(I521*H521,2)</f>
        <v>0</v>
      </c>
      <c r="BL521" s="16" t="s">
        <v>142</v>
      </c>
      <c r="BM521" s="145" t="s">
        <v>1740</v>
      </c>
    </row>
    <row r="522" spans="2:65" s="12" customFormat="1">
      <c r="B522" s="147"/>
      <c r="D522" s="148" t="s">
        <v>144</v>
      </c>
      <c r="E522" s="149" t="s">
        <v>1</v>
      </c>
      <c r="F522" s="150" t="s">
        <v>89</v>
      </c>
      <c r="H522" s="149" t="s">
        <v>1</v>
      </c>
      <c r="L522" s="147"/>
      <c r="M522" s="151"/>
      <c r="T522" s="152"/>
      <c r="AT522" s="149" t="s">
        <v>144</v>
      </c>
      <c r="AU522" s="149" t="s">
        <v>84</v>
      </c>
      <c r="AV522" s="12" t="s">
        <v>82</v>
      </c>
      <c r="AW522" s="12" t="s">
        <v>32</v>
      </c>
      <c r="AX522" s="12" t="s">
        <v>74</v>
      </c>
      <c r="AY522" s="149" t="s">
        <v>136</v>
      </c>
    </row>
    <row r="523" spans="2:65" s="12" customFormat="1">
      <c r="B523" s="147"/>
      <c r="D523" s="148" t="s">
        <v>144</v>
      </c>
      <c r="E523" s="149" t="s">
        <v>1</v>
      </c>
      <c r="F523" s="150" t="s">
        <v>1732</v>
      </c>
      <c r="H523" s="149" t="s">
        <v>1</v>
      </c>
      <c r="L523" s="147"/>
      <c r="M523" s="151"/>
      <c r="T523" s="152"/>
      <c r="AT523" s="149" t="s">
        <v>144</v>
      </c>
      <c r="AU523" s="149" t="s">
        <v>84</v>
      </c>
      <c r="AV523" s="12" t="s">
        <v>82</v>
      </c>
      <c r="AW523" s="12" t="s">
        <v>32</v>
      </c>
      <c r="AX523" s="12" t="s">
        <v>74</v>
      </c>
      <c r="AY523" s="149" t="s">
        <v>136</v>
      </c>
    </row>
    <row r="524" spans="2:65" s="13" customFormat="1">
      <c r="B524" s="153"/>
      <c r="D524" s="148" t="s">
        <v>144</v>
      </c>
      <c r="E524" s="154" t="s">
        <v>1</v>
      </c>
      <c r="F524" s="155" t="s">
        <v>1737</v>
      </c>
      <c r="H524" s="156">
        <v>86.52000000000001</v>
      </c>
      <c r="L524" s="153"/>
      <c r="M524" s="157"/>
      <c r="T524" s="158"/>
      <c r="AT524" s="154" t="s">
        <v>144</v>
      </c>
      <c r="AU524" s="154" t="s">
        <v>84</v>
      </c>
      <c r="AV524" s="13" t="s">
        <v>84</v>
      </c>
      <c r="AW524" s="13" t="s">
        <v>32</v>
      </c>
      <c r="AX524" s="13" t="s">
        <v>74</v>
      </c>
      <c r="AY524" s="154" t="s">
        <v>136</v>
      </c>
    </row>
    <row r="525" spans="2:65" s="14" customFormat="1">
      <c r="B525" s="159"/>
      <c r="D525" s="148" t="s">
        <v>144</v>
      </c>
      <c r="E525" s="160" t="s">
        <v>1</v>
      </c>
      <c r="F525" s="161" t="s">
        <v>146</v>
      </c>
      <c r="H525" s="162">
        <v>86.52000000000001</v>
      </c>
      <c r="L525" s="159"/>
      <c r="M525" s="163"/>
      <c r="T525" s="164"/>
      <c r="AT525" s="160" t="s">
        <v>144</v>
      </c>
      <c r="AU525" s="160" t="s">
        <v>84</v>
      </c>
      <c r="AV525" s="14" t="s">
        <v>142</v>
      </c>
      <c r="AW525" s="14" t="s">
        <v>32</v>
      </c>
      <c r="AX525" s="14" t="s">
        <v>82</v>
      </c>
      <c r="AY525" s="160" t="s">
        <v>136</v>
      </c>
    </row>
    <row r="526" spans="2:65" s="1" customFormat="1" ht="14.4" customHeight="1">
      <c r="B526" s="134"/>
      <c r="C526" s="135" t="s">
        <v>584</v>
      </c>
      <c r="D526" s="135" t="s">
        <v>138</v>
      </c>
      <c r="E526" s="136" t="s">
        <v>1741</v>
      </c>
      <c r="F526" s="137" t="s">
        <v>1742</v>
      </c>
      <c r="G526" s="138" t="s">
        <v>986</v>
      </c>
      <c r="H526" s="139">
        <v>2</v>
      </c>
      <c r="I526" s="140"/>
      <c r="J526" s="140">
        <f>ROUND(I526*H526,2)</f>
        <v>0</v>
      </c>
      <c r="K526" s="141"/>
      <c r="L526" s="28"/>
      <c r="M526" s="142" t="s">
        <v>1</v>
      </c>
      <c r="N526" s="111" t="s">
        <v>39</v>
      </c>
      <c r="O526" s="143">
        <v>0</v>
      </c>
      <c r="P526" s="143">
        <f>O526*H526</f>
        <v>0</v>
      </c>
      <c r="Q526" s="143">
        <v>0</v>
      </c>
      <c r="R526" s="143">
        <f>Q526*H526</f>
        <v>0</v>
      </c>
      <c r="S526" s="143">
        <v>0</v>
      </c>
      <c r="T526" s="144">
        <f>S526*H526</f>
        <v>0</v>
      </c>
      <c r="AR526" s="145" t="s">
        <v>142</v>
      </c>
      <c r="AT526" s="145" t="s">
        <v>138</v>
      </c>
      <c r="AU526" s="145" t="s">
        <v>84</v>
      </c>
      <c r="AY526" s="16" t="s">
        <v>136</v>
      </c>
      <c r="BE526" s="146">
        <f>IF(N526="základní",J526,0)</f>
        <v>0</v>
      </c>
      <c r="BF526" s="146">
        <f>IF(N526="snížená",J526,0)</f>
        <v>0</v>
      </c>
      <c r="BG526" s="146">
        <f>IF(N526="zákl. přenesená",J526,0)</f>
        <v>0</v>
      </c>
      <c r="BH526" s="146">
        <f>IF(N526="sníž. přenesená",J526,0)</f>
        <v>0</v>
      </c>
      <c r="BI526" s="146">
        <f>IF(N526="nulová",J526,0)</f>
        <v>0</v>
      </c>
      <c r="BJ526" s="16" t="s">
        <v>82</v>
      </c>
      <c r="BK526" s="146">
        <f>ROUND(I526*H526,2)</f>
        <v>0</v>
      </c>
      <c r="BL526" s="16" t="s">
        <v>142</v>
      </c>
      <c r="BM526" s="145" t="s">
        <v>1743</v>
      </c>
    </row>
    <row r="527" spans="2:65" s="12" customFormat="1">
      <c r="B527" s="147"/>
      <c r="D527" s="148" t="s">
        <v>144</v>
      </c>
      <c r="E527" s="149" t="s">
        <v>1</v>
      </c>
      <c r="F527" s="150" t="s">
        <v>89</v>
      </c>
      <c r="H527" s="149" t="s">
        <v>1</v>
      </c>
      <c r="L527" s="147"/>
      <c r="M527" s="151"/>
      <c r="T527" s="152"/>
      <c r="AT527" s="149" t="s">
        <v>144</v>
      </c>
      <c r="AU527" s="149" t="s">
        <v>84</v>
      </c>
      <c r="AV527" s="12" t="s">
        <v>82</v>
      </c>
      <c r="AW527" s="12" t="s">
        <v>32</v>
      </c>
      <c r="AX527" s="12" t="s">
        <v>74</v>
      </c>
      <c r="AY527" s="149" t="s">
        <v>136</v>
      </c>
    </row>
    <row r="528" spans="2:65" s="12" customFormat="1">
      <c r="B528" s="147"/>
      <c r="D528" s="148" t="s">
        <v>144</v>
      </c>
      <c r="E528" s="149" t="s">
        <v>1</v>
      </c>
      <c r="F528" s="150" t="s">
        <v>1654</v>
      </c>
      <c r="H528" s="149" t="s">
        <v>1</v>
      </c>
      <c r="L528" s="147"/>
      <c r="M528" s="151"/>
      <c r="T528" s="152"/>
      <c r="AT528" s="149" t="s">
        <v>144</v>
      </c>
      <c r="AU528" s="149" t="s">
        <v>84</v>
      </c>
      <c r="AV528" s="12" t="s">
        <v>82</v>
      </c>
      <c r="AW528" s="12" t="s">
        <v>32</v>
      </c>
      <c r="AX528" s="12" t="s">
        <v>74</v>
      </c>
      <c r="AY528" s="149" t="s">
        <v>136</v>
      </c>
    </row>
    <row r="529" spans="2:65" s="13" customFormat="1">
      <c r="B529" s="153"/>
      <c r="D529" s="148" t="s">
        <v>144</v>
      </c>
      <c r="E529" s="154" t="s">
        <v>1</v>
      </c>
      <c r="F529" s="155" t="s">
        <v>84</v>
      </c>
      <c r="H529" s="156">
        <v>2</v>
      </c>
      <c r="L529" s="153"/>
      <c r="M529" s="157"/>
      <c r="T529" s="158"/>
      <c r="AT529" s="154" t="s">
        <v>144</v>
      </c>
      <c r="AU529" s="154" t="s">
        <v>84</v>
      </c>
      <c r="AV529" s="13" t="s">
        <v>84</v>
      </c>
      <c r="AW529" s="13" t="s">
        <v>32</v>
      </c>
      <c r="AX529" s="13" t="s">
        <v>74</v>
      </c>
      <c r="AY529" s="154" t="s">
        <v>136</v>
      </c>
    </row>
    <row r="530" spans="2:65" s="14" customFormat="1">
      <c r="B530" s="159"/>
      <c r="D530" s="148" t="s">
        <v>144</v>
      </c>
      <c r="E530" s="160" t="s">
        <v>1</v>
      </c>
      <c r="F530" s="161" t="s">
        <v>146</v>
      </c>
      <c r="H530" s="162">
        <v>2</v>
      </c>
      <c r="L530" s="159"/>
      <c r="M530" s="163"/>
      <c r="T530" s="164"/>
      <c r="AT530" s="160" t="s">
        <v>144</v>
      </c>
      <c r="AU530" s="160" t="s">
        <v>84</v>
      </c>
      <c r="AV530" s="14" t="s">
        <v>142</v>
      </c>
      <c r="AW530" s="14" t="s">
        <v>32</v>
      </c>
      <c r="AX530" s="14" t="s">
        <v>82</v>
      </c>
      <c r="AY530" s="160" t="s">
        <v>136</v>
      </c>
    </row>
    <row r="531" spans="2:65" s="1" customFormat="1" ht="14.4" customHeight="1">
      <c r="B531" s="134"/>
      <c r="C531" s="135" t="s">
        <v>592</v>
      </c>
      <c r="D531" s="135" t="s">
        <v>138</v>
      </c>
      <c r="E531" s="136" t="s">
        <v>1744</v>
      </c>
      <c r="F531" s="137" t="s">
        <v>1745</v>
      </c>
      <c r="G531" s="138" t="s">
        <v>986</v>
      </c>
      <c r="H531" s="139">
        <v>4</v>
      </c>
      <c r="I531" s="140"/>
      <c r="J531" s="140">
        <f>ROUND(I531*H531,2)</f>
        <v>0</v>
      </c>
      <c r="K531" s="141"/>
      <c r="L531" s="28"/>
      <c r="M531" s="142" t="s">
        <v>1</v>
      </c>
      <c r="N531" s="111" t="s">
        <v>39</v>
      </c>
      <c r="O531" s="143">
        <v>0</v>
      </c>
      <c r="P531" s="143">
        <f>O531*H531</f>
        <v>0</v>
      </c>
      <c r="Q531" s="143">
        <v>0</v>
      </c>
      <c r="R531" s="143">
        <f>Q531*H531</f>
        <v>0</v>
      </c>
      <c r="S531" s="143">
        <v>0</v>
      </c>
      <c r="T531" s="144">
        <f>S531*H531</f>
        <v>0</v>
      </c>
      <c r="AR531" s="145" t="s">
        <v>142</v>
      </c>
      <c r="AT531" s="145" t="s">
        <v>138</v>
      </c>
      <c r="AU531" s="145" t="s">
        <v>84</v>
      </c>
      <c r="AY531" s="16" t="s">
        <v>136</v>
      </c>
      <c r="BE531" s="146">
        <f>IF(N531="základní",J531,0)</f>
        <v>0</v>
      </c>
      <c r="BF531" s="146">
        <f>IF(N531="snížená",J531,0)</f>
        <v>0</v>
      </c>
      <c r="BG531" s="146">
        <f>IF(N531="zákl. přenesená",J531,0)</f>
        <v>0</v>
      </c>
      <c r="BH531" s="146">
        <f>IF(N531="sníž. přenesená",J531,0)</f>
        <v>0</v>
      </c>
      <c r="BI531" s="146">
        <f>IF(N531="nulová",J531,0)</f>
        <v>0</v>
      </c>
      <c r="BJ531" s="16" t="s">
        <v>82</v>
      </c>
      <c r="BK531" s="146">
        <f>ROUND(I531*H531,2)</f>
        <v>0</v>
      </c>
      <c r="BL531" s="16" t="s">
        <v>142</v>
      </c>
      <c r="BM531" s="145" t="s">
        <v>1746</v>
      </c>
    </row>
    <row r="532" spans="2:65" s="12" customFormat="1">
      <c r="B532" s="147"/>
      <c r="D532" s="148" t="s">
        <v>144</v>
      </c>
      <c r="E532" s="149" t="s">
        <v>1</v>
      </c>
      <c r="F532" s="150" t="s">
        <v>89</v>
      </c>
      <c r="H532" s="149" t="s">
        <v>1</v>
      </c>
      <c r="L532" s="147"/>
      <c r="M532" s="151"/>
      <c r="T532" s="152"/>
      <c r="AT532" s="149" t="s">
        <v>144</v>
      </c>
      <c r="AU532" s="149" t="s">
        <v>84</v>
      </c>
      <c r="AV532" s="12" t="s">
        <v>82</v>
      </c>
      <c r="AW532" s="12" t="s">
        <v>32</v>
      </c>
      <c r="AX532" s="12" t="s">
        <v>74</v>
      </c>
      <c r="AY532" s="149" t="s">
        <v>136</v>
      </c>
    </row>
    <row r="533" spans="2:65" s="12" customFormat="1">
      <c r="B533" s="147"/>
      <c r="D533" s="148" t="s">
        <v>144</v>
      </c>
      <c r="E533" s="149" t="s">
        <v>1</v>
      </c>
      <c r="F533" s="150" t="s">
        <v>1654</v>
      </c>
      <c r="H533" s="149" t="s">
        <v>1</v>
      </c>
      <c r="L533" s="147"/>
      <c r="M533" s="151"/>
      <c r="T533" s="152"/>
      <c r="AT533" s="149" t="s">
        <v>144</v>
      </c>
      <c r="AU533" s="149" t="s">
        <v>84</v>
      </c>
      <c r="AV533" s="12" t="s">
        <v>82</v>
      </c>
      <c r="AW533" s="12" t="s">
        <v>32</v>
      </c>
      <c r="AX533" s="12" t="s">
        <v>74</v>
      </c>
      <c r="AY533" s="149" t="s">
        <v>136</v>
      </c>
    </row>
    <row r="534" spans="2:65" s="13" customFormat="1">
      <c r="B534" s="153"/>
      <c r="D534" s="148" t="s">
        <v>144</v>
      </c>
      <c r="E534" s="154" t="s">
        <v>1</v>
      </c>
      <c r="F534" s="155" t="s">
        <v>142</v>
      </c>
      <c r="H534" s="156">
        <v>4</v>
      </c>
      <c r="L534" s="153"/>
      <c r="M534" s="157"/>
      <c r="T534" s="158"/>
      <c r="AT534" s="154" t="s">
        <v>144</v>
      </c>
      <c r="AU534" s="154" t="s">
        <v>84</v>
      </c>
      <c r="AV534" s="13" t="s">
        <v>84</v>
      </c>
      <c r="AW534" s="13" t="s">
        <v>32</v>
      </c>
      <c r="AX534" s="13" t="s">
        <v>74</v>
      </c>
      <c r="AY534" s="154" t="s">
        <v>136</v>
      </c>
    </row>
    <row r="535" spans="2:65" s="14" customFormat="1">
      <c r="B535" s="159"/>
      <c r="D535" s="148" t="s">
        <v>144</v>
      </c>
      <c r="E535" s="160" t="s">
        <v>1</v>
      </c>
      <c r="F535" s="161" t="s">
        <v>146</v>
      </c>
      <c r="H535" s="162">
        <v>4</v>
      </c>
      <c r="L535" s="159"/>
      <c r="M535" s="163"/>
      <c r="T535" s="164"/>
      <c r="AT535" s="160" t="s">
        <v>144</v>
      </c>
      <c r="AU535" s="160" t="s">
        <v>84</v>
      </c>
      <c r="AV535" s="14" t="s">
        <v>142</v>
      </c>
      <c r="AW535" s="14" t="s">
        <v>32</v>
      </c>
      <c r="AX535" s="14" t="s">
        <v>82</v>
      </c>
      <c r="AY535" s="160" t="s">
        <v>136</v>
      </c>
    </row>
    <row r="536" spans="2:65" s="1" customFormat="1" ht="14.4" customHeight="1">
      <c r="B536" s="134"/>
      <c r="C536" s="165" t="s">
        <v>597</v>
      </c>
      <c r="D536" s="165" t="s">
        <v>353</v>
      </c>
      <c r="E536" s="166" t="s">
        <v>994</v>
      </c>
      <c r="F536" s="167" t="s">
        <v>995</v>
      </c>
      <c r="G536" s="168" t="s">
        <v>986</v>
      </c>
      <c r="H536" s="169">
        <v>1</v>
      </c>
      <c r="I536" s="170"/>
      <c r="J536" s="170">
        <f>ROUND(I536*H536,2)</f>
        <v>0</v>
      </c>
      <c r="K536" s="171"/>
      <c r="L536" s="172"/>
      <c r="M536" s="173" t="s">
        <v>1</v>
      </c>
      <c r="N536" s="174" t="s">
        <v>39</v>
      </c>
      <c r="O536" s="143">
        <v>0</v>
      </c>
      <c r="P536" s="143">
        <f>O536*H536</f>
        <v>0</v>
      </c>
      <c r="Q536" s="143">
        <v>0</v>
      </c>
      <c r="R536" s="143">
        <f>Q536*H536</f>
        <v>0</v>
      </c>
      <c r="S536" s="143">
        <v>0</v>
      </c>
      <c r="T536" s="144">
        <f>S536*H536</f>
        <v>0</v>
      </c>
      <c r="AR536" s="145" t="s">
        <v>170</v>
      </c>
      <c r="AT536" s="145" t="s">
        <v>353</v>
      </c>
      <c r="AU536" s="145" t="s">
        <v>84</v>
      </c>
      <c r="AY536" s="16" t="s">
        <v>136</v>
      </c>
      <c r="BE536" s="146">
        <f>IF(N536="základní",J536,0)</f>
        <v>0</v>
      </c>
      <c r="BF536" s="146">
        <f>IF(N536="snížená",J536,0)</f>
        <v>0</v>
      </c>
      <c r="BG536" s="146">
        <f>IF(N536="zákl. přenesená",J536,0)</f>
        <v>0</v>
      </c>
      <c r="BH536" s="146">
        <f>IF(N536="sníž. přenesená",J536,0)</f>
        <v>0</v>
      </c>
      <c r="BI536" s="146">
        <f>IF(N536="nulová",J536,0)</f>
        <v>0</v>
      </c>
      <c r="BJ536" s="16" t="s">
        <v>82</v>
      </c>
      <c r="BK536" s="146">
        <f>ROUND(I536*H536,2)</f>
        <v>0</v>
      </c>
      <c r="BL536" s="16" t="s">
        <v>142</v>
      </c>
      <c r="BM536" s="145" t="s">
        <v>1747</v>
      </c>
    </row>
    <row r="537" spans="2:65" s="12" customFormat="1">
      <c r="B537" s="147"/>
      <c r="D537" s="148" t="s">
        <v>144</v>
      </c>
      <c r="E537" s="149" t="s">
        <v>1</v>
      </c>
      <c r="F537" s="150" t="s">
        <v>89</v>
      </c>
      <c r="H537" s="149" t="s">
        <v>1</v>
      </c>
      <c r="L537" s="147"/>
      <c r="M537" s="151"/>
      <c r="T537" s="152"/>
      <c r="AT537" s="149" t="s">
        <v>144</v>
      </c>
      <c r="AU537" s="149" t="s">
        <v>84</v>
      </c>
      <c r="AV537" s="12" t="s">
        <v>82</v>
      </c>
      <c r="AW537" s="12" t="s">
        <v>32</v>
      </c>
      <c r="AX537" s="12" t="s">
        <v>74</v>
      </c>
      <c r="AY537" s="149" t="s">
        <v>136</v>
      </c>
    </row>
    <row r="538" spans="2:65" s="13" customFormat="1">
      <c r="B538" s="153"/>
      <c r="D538" s="148" t="s">
        <v>144</v>
      </c>
      <c r="E538" s="154" t="s">
        <v>1</v>
      </c>
      <c r="F538" s="155" t="s">
        <v>82</v>
      </c>
      <c r="H538" s="156">
        <v>1</v>
      </c>
      <c r="L538" s="153"/>
      <c r="M538" s="157"/>
      <c r="T538" s="158"/>
      <c r="AT538" s="154" t="s">
        <v>144</v>
      </c>
      <c r="AU538" s="154" t="s">
        <v>84</v>
      </c>
      <c r="AV538" s="13" t="s">
        <v>84</v>
      </c>
      <c r="AW538" s="13" t="s">
        <v>32</v>
      </c>
      <c r="AX538" s="13" t="s">
        <v>74</v>
      </c>
      <c r="AY538" s="154" t="s">
        <v>136</v>
      </c>
    </row>
    <row r="539" spans="2:65" s="14" customFormat="1">
      <c r="B539" s="159"/>
      <c r="D539" s="148" t="s">
        <v>144</v>
      </c>
      <c r="E539" s="160" t="s">
        <v>1</v>
      </c>
      <c r="F539" s="161" t="s">
        <v>146</v>
      </c>
      <c r="H539" s="162">
        <v>1</v>
      </c>
      <c r="L539" s="159"/>
      <c r="M539" s="163"/>
      <c r="T539" s="164"/>
      <c r="AT539" s="160" t="s">
        <v>144</v>
      </c>
      <c r="AU539" s="160" t="s">
        <v>84</v>
      </c>
      <c r="AV539" s="14" t="s">
        <v>142</v>
      </c>
      <c r="AW539" s="14" t="s">
        <v>32</v>
      </c>
      <c r="AX539" s="14" t="s">
        <v>82</v>
      </c>
      <c r="AY539" s="160" t="s">
        <v>136</v>
      </c>
    </row>
    <row r="540" spans="2:65" s="11" customFormat="1" ht="22.75" customHeight="1">
      <c r="B540" s="123"/>
      <c r="D540" s="124" t="s">
        <v>73</v>
      </c>
      <c r="E540" s="132" t="s">
        <v>1748</v>
      </c>
      <c r="F540" s="132" t="s">
        <v>1749</v>
      </c>
      <c r="J540" s="133">
        <f>BK540</f>
        <v>0</v>
      </c>
      <c r="L540" s="123"/>
      <c r="M540" s="127"/>
      <c r="P540" s="128">
        <f>SUM(P541:P565)</f>
        <v>0</v>
      </c>
      <c r="R540" s="128">
        <f>SUM(R541:R565)</f>
        <v>0</v>
      </c>
      <c r="T540" s="129">
        <f>SUM(T541:T565)</f>
        <v>0</v>
      </c>
      <c r="AR540" s="124" t="s">
        <v>82</v>
      </c>
      <c r="AT540" s="130" t="s">
        <v>73</v>
      </c>
      <c r="AU540" s="130" t="s">
        <v>82</v>
      </c>
      <c r="AY540" s="124" t="s">
        <v>136</v>
      </c>
      <c r="BK540" s="131">
        <f>SUM(BK541:BK565)</f>
        <v>0</v>
      </c>
    </row>
    <row r="541" spans="2:65" s="1" customFormat="1" ht="14.4" customHeight="1">
      <c r="B541" s="134"/>
      <c r="C541" s="135" t="s">
        <v>602</v>
      </c>
      <c r="D541" s="135" t="s">
        <v>138</v>
      </c>
      <c r="E541" s="136" t="s">
        <v>1750</v>
      </c>
      <c r="F541" s="137" t="s">
        <v>1751</v>
      </c>
      <c r="G541" s="138" t="s">
        <v>986</v>
      </c>
      <c r="H541" s="139">
        <v>1</v>
      </c>
      <c r="I541" s="140"/>
      <c r="J541" s="140">
        <f>ROUND(I541*H541,2)</f>
        <v>0</v>
      </c>
      <c r="K541" s="141"/>
      <c r="L541" s="28"/>
      <c r="M541" s="142" t="s">
        <v>1</v>
      </c>
      <c r="N541" s="111" t="s">
        <v>39</v>
      </c>
      <c r="O541" s="143">
        <v>0</v>
      </c>
      <c r="P541" s="143">
        <f>O541*H541</f>
        <v>0</v>
      </c>
      <c r="Q541" s="143">
        <v>0</v>
      </c>
      <c r="R541" s="143">
        <f>Q541*H541</f>
        <v>0</v>
      </c>
      <c r="S541" s="143">
        <v>0</v>
      </c>
      <c r="T541" s="144">
        <f>S541*H541</f>
        <v>0</v>
      </c>
      <c r="AR541" s="145" t="s">
        <v>142</v>
      </c>
      <c r="AT541" s="145" t="s">
        <v>138</v>
      </c>
      <c r="AU541" s="145" t="s">
        <v>84</v>
      </c>
      <c r="AY541" s="16" t="s">
        <v>136</v>
      </c>
      <c r="BE541" s="146">
        <f>IF(N541="základní",J541,0)</f>
        <v>0</v>
      </c>
      <c r="BF541" s="146">
        <f>IF(N541="snížená",J541,0)</f>
        <v>0</v>
      </c>
      <c r="BG541" s="146">
        <f>IF(N541="zákl. přenesená",J541,0)</f>
        <v>0</v>
      </c>
      <c r="BH541" s="146">
        <f>IF(N541="sníž. přenesená",J541,0)</f>
        <v>0</v>
      </c>
      <c r="BI541" s="146">
        <f>IF(N541="nulová",J541,0)</f>
        <v>0</v>
      </c>
      <c r="BJ541" s="16" t="s">
        <v>82</v>
      </c>
      <c r="BK541" s="146">
        <f>ROUND(I541*H541,2)</f>
        <v>0</v>
      </c>
      <c r="BL541" s="16" t="s">
        <v>142</v>
      </c>
      <c r="BM541" s="145" t="s">
        <v>1752</v>
      </c>
    </row>
    <row r="542" spans="2:65" s="12" customFormat="1">
      <c r="B542" s="147"/>
      <c r="D542" s="148" t="s">
        <v>144</v>
      </c>
      <c r="E542" s="149" t="s">
        <v>1</v>
      </c>
      <c r="F542" s="150" t="s">
        <v>89</v>
      </c>
      <c r="H542" s="149" t="s">
        <v>1</v>
      </c>
      <c r="L542" s="147"/>
      <c r="M542" s="151"/>
      <c r="T542" s="152"/>
      <c r="AT542" s="149" t="s">
        <v>144</v>
      </c>
      <c r="AU542" s="149" t="s">
        <v>84</v>
      </c>
      <c r="AV542" s="12" t="s">
        <v>82</v>
      </c>
      <c r="AW542" s="12" t="s">
        <v>32</v>
      </c>
      <c r="AX542" s="12" t="s">
        <v>74</v>
      </c>
      <c r="AY542" s="149" t="s">
        <v>136</v>
      </c>
    </row>
    <row r="543" spans="2:65" s="13" customFormat="1">
      <c r="B543" s="153"/>
      <c r="D543" s="148" t="s">
        <v>144</v>
      </c>
      <c r="E543" s="154" t="s">
        <v>1</v>
      </c>
      <c r="F543" s="155" t="s">
        <v>82</v>
      </c>
      <c r="H543" s="156">
        <v>1</v>
      </c>
      <c r="L543" s="153"/>
      <c r="M543" s="157"/>
      <c r="T543" s="158"/>
      <c r="AT543" s="154" t="s">
        <v>144</v>
      </c>
      <c r="AU543" s="154" t="s">
        <v>84</v>
      </c>
      <c r="AV543" s="13" t="s">
        <v>84</v>
      </c>
      <c r="AW543" s="13" t="s">
        <v>32</v>
      </c>
      <c r="AX543" s="13" t="s">
        <v>74</v>
      </c>
      <c r="AY543" s="154" t="s">
        <v>136</v>
      </c>
    </row>
    <row r="544" spans="2:65" s="14" customFormat="1">
      <c r="B544" s="159"/>
      <c r="D544" s="148" t="s">
        <v>144</v>
      </c>
      <c r="E544" s="160" t="s">
        <v>1</v>
      </c>
      <c r="F544" s="161" t="s">
        <v>146</v>
      </c>
      <c r="H544" s="162">
        <v>1</v>
      </c>
      <c r="L544" s="159"/>
      <c r="M544" s="163"/>
      <c r="T544" s="164"/>
      <c r="AT544" s="160" t="s">
        <v>144</v>
      </c>
      <c r="AU544" s="160" t="s">
        <v>84</v>
      </c>
      <c r="AV544" s="14" t="s">
        <v>142</v>
      </c>
      <c r="AW544" s="14" t="s">
        <v>32</v>
      </c>
      <c r="AX544" s="14" t="s">
        <v>82</v>
      </c>
      <c r="AY544" s="160" t="s">
        <v>136</v>
      </c>
    </row>
    <row r="545" spans="2:65" s="1" customFormat="1" ht="19.75" customHeight="1">
      <c r="B545" s="134"/>
      <c r="C545" s="135" t="s">
        <v>606</v>
      </c>
      <c r="D545" s="135" t="s">
        <v>138</v>
      </c>
      <c r="E545" s="136" t="s">
        <v>1753</v>
      </c>
      <c r="F545" s="137" t="s">
        <v>1754</v>
      </c>
      <c r="G545" s="138" t="s">
        <v>208</v>
      </c>
      <c r="H545" s="139">
        <v>12</v>
      </c>
      <c r="I545" s="140"/>
      <c r="J545" s="140">
        <f>ROUND(I545*H545,2)</f>
        <v>0</v>
      </c>
      <c r="K545" s="141"/>
      <c r="L545" s="28"/>
      <c r="M545" s="142" t="s">
        <v>1</v>
      </c>
      <c r="N545" s="111" t="s">
        <v>39</v>
      </c>
      <c r="O545" s="143">
        <v>0</v>
      </c>
      <c r="P545" s="143">
        <f>O545*H545</f>
        <v>0</v>
      </c>
      <c r="Q545" s="143">
        <v>0</v>
      </c>
      <c r="R545" s="143">
        <f>Q545*H545</f>
        <v>0</v>
      </c>
      <c r="S545" s="143">
        <v>0</v>
      </c>
      <c r="T545" s="144">
        <f>S545*H545</f>
        <v>0</v>
      </c>
      <c r="AR545" s="145" t="s">
        <v>142</v>
      </c>
      <c r="AT545" s="145" t="s">
        <v>138</v>
      </c>
      <c r="AU545" s="145" t="s">
        <v>84</v>
      </c>
      <c r="AY545" s="16" t="s">
        <v>136</v>
      </c>
      <c r="BE545" s="146">
        <f>IF(N545="základní",J545,0)</f>
        <v>0</v>
      </c>
      <c r="BF545" s="146">
        <f>IF(N545="snížená",J545,0)</f>
        <v>0</v>
      </c>
      <c r="BG545" s="146">
        <f>IF(N545="zákl. přenesená",J545,0)</f>
        <v>0</v>
      </c>
      <c r="BH545" s="146">
        <f>IF(N545="sníž. přenesená",J545,0)</f>
        <v>0</v>
      </c>
      <c r="BI545" s="146">
        <f>IF(N545="nulová",J545,0)</f>
        <v>0</v>
      </c>
      <c r="BJ545" s="16" t="s">
        <v>82</v>
      </c>
      <c r="BK545" s="146">
        <f>ROUND(I545*H545,2)</f>
        <v>0</v>
      </c>
      <c r="BL545" s="16" t="s">
        <v>142</v>
      </c>
      <c r="BM545" s="145" t="s">
        <v>1755</v>
      </c>
    </row>
    <row r="546" spans="2:65" s="12" customFormat="1">
      <c r="B546" s="147"/>
      <c r="D546" s="148" t="s">
        <v>144</v>
      </c>
      <c r="E546" s="149" t="s">
        <v>1</v>
      </c>
      <c r="F546" s="150" t="s">
        <v>89</v>
      </c>
      <c r="H546" s="149" t="s">
        <v>1</v>
      </c>
      <c r="L546" s="147"/>
      <c r="M546" s="151"/>
      <c r="T546" s="152"/>
      <c r="AT546" s="149" t="s">
        <v>144</v>
      </c>
      <c r="AU546" s="149" t="s">
        <v>84</v>
      </c>
      <c r="AV546" s="12" t="s">
        <v>82</v>
      </c>
      <c r="AW546" s="12" t="s">
        <v>32</v>
      </c>
      <c r="AX546" s="12" t="s">
        <v>74</v>
      </c>
      <c r="AY546" s="149" t="s">
        <v>136</v>
      </c>
    </row>
    <row r="547" spans="2:65" s="13" customFormat="1">
      <c r="B547" s="153"/>
      <c r="D547" s="148" t="s">
        <v>144</v>
      </c>
      <c r="E547" s="154" t="s">
        <v>1</v>
      </c>
      <c r="F547" s="155" t="s">
        <v>8</v>
      </c>
      <c r="H547" s="156">
        <v>12</v>
      </c>
      <c r="L547" s="153"/>
      <c r="M547" s="157"/>
      <c r="T547" s="158"/>
      <c r="AT547" s="154" t="s">
        <v>144</v>
      </c>
      <c r="AU547" s="154" t="s">
        <v>84</v>
      </c>
      <c r="AV547" s="13" t="s">
        <v>84</v>
      </c>
      <c r="AW547" s="13" t="s">
        <v>32</v>
      </c>
      <c r="AX547" s="13" t="s">
        <v>74</v>
      </c>
      <c r="AY547" s="154" t="s">
        <v>136</v>
      </c>
    </row>
    <row r="548" spans="2:65" s="14" customFormat="1">
      <c r="B548" s="159"/>
      <c r="D548" s="148" t="s">
        <v>144</v>
      </c>
      <c r="E548" s="160" t="s">
        <v>1</v>
      </c>
      <c r="F548" s="161" t="s">
        <v>146</v>
      </c>
      <c r="H548" s="162">
        <v>12</v>
      </c>
      <c r="L548" s="159"/>
      <c r="M548" s="163"/>
      <c r="T548" s="164"/>
      <c r="AT548" s="160" t="s">
        <v>144</v>
      </c>
      <c r="AU548" s="160" t="s">
        <v>84</v>
      </c>
      <c r="AV548" s="14" t="s">
        <v>142</v>
      </c>
      <c r="AW548" s="14" t="s">
        <v>32</v>
      </c>
      <c r="AX548" s="14" t="s">
        <v>82</v>
      </c>
      <c r="AY548" s="160" t="s">
        <v>136</v>
      </c>
    </row>
    <row r="549" spans="2:65" s="1" customFormat="1" ht="22.25" customHeight="1">
      <c r="B549" s="134"/>
      <c r="C549" s="135" t="s">
        <v>246</v>
      </c>
      <c r="D549" s="135" t="s">
        <v>138</v>
      </c>
      <c r="E549" s="136" t="s">
        <v>1756</v>
      </c>
      <c r="F549" s="137" t="s">
        <v>1757</v>
      </c>
      <c r="G549" s="138" t="s">
        <v>986</v>
      </c>
      <c r="H549" s="139">
        <v>2</v>
      </c>
      <c r="I549" s="140"/>
      <c r="J549" s="140">
        <f>ROUND(I549*H549,2)</f>
        <v>0</v>
      </c>
      <c r="K549" s="141"/>
      <c r="L549" s="28"/>
      <c r="M549" s="142" t="s">
        <v>1</v>
      </c>
      <c r="N549" s="111" t="s">
        <v>39</v>
      </c>
      <c r="O549" s="143">
        <v>0</v>
      </c>
      <c r="P549" s="143">
        <f>O549*H549</f>
        <v>0</v>
      </c>
      <c r="Q549" s="143">
        <v>0</v>
      </c>
      <c r="R549" s="143">
        <f>Q549*H549</f>
        <v>0</v>
      </c>
      <c r="S549" s="143">
        <v>0</v>
      </c>
      <c r="T549" s="144">
        <f>S549*H549</f>
        <v>0</v>
      </c>
      <c r="AR549" s="145" t="s">
        <v>142</v>
      </c>
      <c r="AT549" s="145" t="s">
        <v>138</v>
      </c>
      <c r="AU549" s="145" t="s">
        <v>84</v>
      </c>
      <c r="AY549" s="16" t="s">
        <v>136</v>
      </c>
      <c r="BE549" s="146">
        <f>IF(N549="základní",J549,0)</f>
        <v>0</v>
      </c>
      <c r="BF549" s="146">
        <f>IF(N549="snížená",J549,0)</f>
        <v>0</v>
      </c>
      <c r="BG549" s="146">
        <f>IF(N549="zákl. přenesená",J549,0)</f>
        <v>0</v>
      </c>
      <c r="BH549" s="146">
        <f>IF(N549="sníž. přenesená",J549,0)</f>
        <v>0</v>
      </c>
      <c r="BI549" s="146">
        <f>IF(N549="nulová",J549,0)</f>
        <v>0</v>
      </c>
      <c r="BJ549" s="16" t="s">
        <v>82</v>
      </c>
      <c r="BK549" s="146">
        <f>ROUND(I549*H549,2)</f>
        <v>0</v>
      </c>
      <c r="BL549" s="16" t="s">
        <v>142</v>
      </c>
      <c r="BM549" s="145" t="s">
        <v>1758</v>
      </c>
    </row>
    <row r="550" spans="2:65" s="12" customFormat="1">
      <c r="B550" s="147"/>
      <c r="D550" s="148" t="s">
        <v>144</v>
      </c>
      <c r="E550" s="149" t="s">
        <v>1</v>
      </c>
      <c r="F550" s="150" t="s">
        <v>89</v>
      </c>
      <c r="H550" s="149" t="s">
        <v>1</v>
      </c>
      <c r="L550" s="147"/>
      <c r="M550" s="151"/>
      <c r="T550" s="152"/>
      <c r="AT550" s="149" t="s">
        <v>144</v>
      </c>
      <c r="AU550" s="149" t="s">
        <v>84</v>
      </c>
      <c r="AV550" s="12" t="s">
        <v>82</v>
      </c>
      <c r="AW550" s="12" t="s">
        <v>32</v>
      </c>
      <c r="AX550" s="12" t="s">
        <v>74</v>
      </c>
      <c r="AY550" s="149" t="s">
        <v>136</v>
      </c>
    </row>
    <row r="551" spans="2:65" s="12" customFormat="1">
      <c r="B551" s="147"/>
      <c r="D551" s="148" t="s">
        <v>144</v>
      </c>
      <c r="E551" s="149" t="s">
        <v>1</v>
      </c>
      <c r="F551" s="150" t="s">
        <v>1759</v>
      </c>
      <c r="H551" s="149" t="s">
        <v>1</v>
      </c>
      <c r="L551" s="147"/>
      <c r="M551" s="151"/>
      <c r="T551" s="152"/>
      <c r="AT551" s="149" t="s">
        <v>144</v>
      </c>
      <c r="AU551" s="149" t="s">
        <v>84</v>
      </c>
      <c r="AV551" s="12" t="s">
        <v>82</v>
      </c>
      <c r="AW551" s="12" t="s">
        <v>32</v>
      </c>
      <c r="AX551" s="12" t="s">
        <v>74</v>
      </c>
      <c r="AY551" s="149" t="s">
        <v>136</v>
      </c>
    </row>
    <row r="552" spans="2:65" s="13" customFormat="1">
      <c r="B552" s="153"/>
      <c r="D552" s="148" t="s">
        <v>144</v>
      </c>
      <c r="E552" s="154" t="s">
        <v>1</v>
      </c>
      <c r="F552" s="155" t="s">
        <v>157</v>
      </c>
      <c r="H552" s="156">
        <v>2</v>
      </c>
      <c r="L552" s="153"/>
      <c r="M552" s="157"/>
      <c r="T552" s="158"/>
      <c r="AT552" s="154" t="s">
        <v>144</v>
      </c>
      <c r="AU552" s="154" t="s">
        <v>84</v>
      </c>
      <c r="AV552" s="13" t="s">
        <v>84</v>
      </c>
      <c r="AW552" s="13" t="s">
        <v>32</v>
      </c>
      <c r="AX552" s="13" t="s">
        <v>74</v>
      </c>
      <c r="AY552" s="154" t="s">
        <v>136</v>
      </c>
    </row>
    <row r="553" spans="2:65" s="14" customFormat="1">
      <c r="B553" s="159"/>
      <c r="D553" s="148" t="s">
        <v>144</v>
      </c>
      <c r="E553" s="160" t="s">
        <v>1</v>
      </c>
      <c r="F553" s="161" t="s">
        <v>146</v>
      </c>
      <c r="H553" s="162">
        <v>2</v>
      </c>
      <c r="L553" s="159"/>
      <c r="M553" s="163"/>
      <c r="T553" s="164"/>
      <c r="AT553" s="160" t="s">
        <v>144</v>
      </c>
      <c r="AU553" s="160" t="s">
        <v>84</v>
      </c>
      <c r="AV553" s="14" t="s">
        <v>142</v>
      </c>
      <c r="AW553" s="14" t="s">
        <v>32</v>
      </c>
      <c r="AX553" s="14" t="s">
        <v>82</v>
      </c>
      <c r="AY553" s="160" t="s">
        <v>136</v>
      </c>
    </row>
    <row r="554" spans="2:65" s="1" customFormat="1" ht="19.75" customHeight="1">
      <c r="B554" s="134"/>
      <c r="C554" s="135" t="s">
        <v>613</v>
      </c>
      <c r="D554" s="135" t="s">
        <v>138</v>
      </c>
      <c r="E554" s="136" t="s">
        <v>1760</v>
      </c>
      <c r="F554" s="137" t="s">
        <v>1761</v>
      </c>
      <c r="G554" s="138" t="s">
        <v>986</v>
      </c>
      <c r="H554" s="139">
        <v>1</v>
      </c>
      <c r="I554" s="140"/>
      <c r="J554" s="140">
        <f>ROUND(I554*H554,2)</f>
        <v>0</v>
      </c>
      <c r="K554" s="141"/>
      <c r="L554" s="28"/>
      <c r="M554" s="142" t="s">
        <v>1</v>
      </c>
      <c r="N554" s="111" t="s">
        <v>39</v>
      </c>
      <c r="O554" s="143">
        <v>0</v>
      </c>
      <c r="P554" s="143">
        <f>O554*H554</f>
        <v>0</v>
      </c>
      <c r="Q554" s="143">
        <v>0</v>
      </c>
      <c r="R554" s="143">
        <f>Q554*H554</f>
        <v>0</v>
      </c>
      <c r="S554" s="143">
        <v>0</v>
      </c>
      <c r="T554" s="144">
        <f>S554*H554</f>
        <v>0</v>
      </c>
      <c r="AR554" s="145" t="s">
        <v>142</v>
      </c>
      <c r="AT554" s="145" t="s">
        <v>138</v>
      </c>
      <c r="AU554" s="145" t="s">
        <v>84</v>
      </c>
      <c r="AY554" s="16" t="s">
        <v>136</v>
      </c>
      <c r="BE554" s="146">
        <f>IF(N554="základní",J554,0)</f>
        <v>0</v>
      </c>
      <c r="BF554" s="146">
        <f>IF(N554="snížená",J554,0)</f>
        <v>0</v>
      </c>
      <c r="BG554" s="146">
        <f>IF(N554="zákl. přenesená",J554,0)</f>
        <v>0</v>
      </c>
      <c r="BH554" s="146">
        <f>IF(N554="sníž. přenesená",J554,0)</f>
        <v>0</v>
      </c>
      <c r="BI554" s="146">
        <f>IF(N554="nulová",J554,0)</f>
        <v>0</v>
      </c>
      <c r="BJ554" s="16" t="s">
        <v>82</v>
      </c>
      <c r="BK554" s="146">
        <f>ROUND(I554*H554,2)</f>
        <v>0</v>
      </c>
      <c r="BL554" s="16" t="s">
        <v>142</v>
      </c>
      <c r="BM554" s="145" t="s">
        <v>1762</v>
      </c>
    </row>
    <row r="555" spans="2:65" s="12" customFormat="1">
      <c r="B555" s="147"/>
      <c r="D555" s="148" t="s">
        <v>144</v>
      </c>
      <c r="E555" s="149" t="s">
        <v>1</v>
      </c>
      <c r="F555" s="150" t="s">
        <v>89</v>
      </c>
      <c r="H555" s="149" t="s">
        <v>1</v>
      </c>
      <c r="L555" s="147"/>
      <c r="M555" s="151"/>
      <c r="T555" s="152"/>
      <c r="AT555" s="149" t="s">
        <v>144</v>
      </c>
      <c r="AU555" s="149" t="s">
        <v>84</v>
      </c>
      <c r="AV555" s="12" t="s">
        <v>82</v>
      </c>
      <c r="AW555" s="12" t="s">
        <v>32</v>
      </c>
      <c r="AX555" s="12" t="s">
        <v>74</v>
      </c>
      <c r="AY555" s="149" t="s">
        <v>136</v>
      </c>
    </row>
    <row r="556" spans="2:65" s="13" customFormat="1">
      <c r="B556" s="153"/>
      <c r="D556" s="148" t="s">
        <v>144</v>
      </c>
      <c r="E556" s="154" t="s">
        <v>1</v>
      </c>
      <c r="F556" s="155" t="s">
        <v>82</v>
      </c>
      <c r="H556" s="156">
        <v>1</v>
      </c>
      <c r="L556" s="153"/>
      <c r="M556" s="157"/>
      <c r="T556" s="158"/>
      <c r="AT556" s="154" t="s">
        <v>144</v>
      </c>
      <c r="AU556" s="154" t="s">
        <v>84</v>
      </c>
      <c r="AV556" s="13" t="s">
        <v>84</v>
      </c>
      <c r="AW556" s="13" t="s">
        <v>32</v>
      </c>
      <c r="AX556" s="13" t="s">
        <v>74</v>
      </c>
      <c r="AY556" s="154" t="s">
        <v>136</v>
      </c>
    </row>
    <row r="557" spans="2:65" s="14" customFormat="1">
      <c r="B557" s="159"/>
      <c r="D557" s="148" t="s">
        <v>144</v>
      </c>
      <c r="E557" s="160" t="s">
        <v>1</v>
      </c>
      <c r="F557" s="161" t="s">
        <v>146</v>
      </c>
      <c r="H557" s="162">
        <v>1</v>
      </c>
      <c r="L557" s="159"/>
      <c r="M557" s="163"/>
      <c r="T557" s="164"/>
      <c r="AT557" s="160" t="s">
        <v>144</v>
      </c>
      <c r="AU557" s="160" t="s">
        <v>84</v>
      </c>
      <c r="AV557" s="14" t="s">
        <v>142</v>
      </c>
      <c r="AW557" s="14" t="s">
        <v>32</v>
      </c>
      <c r="AX557" s="14" t="s">
        <v>82</v>
      </c>
      <c r="AY557" s="160" t="s">
        <v>136</v>
      </c>
    </row>
    <row r="558" spans="2:65" s="1" customFormat="1" ht="22.25" customHeight="1">
      <c r="B558" s="134"/>
      <c r="C558" s="135" t="s">
        <v>617</v>
      </c>
      <c r="D558" s="135" t="s">
        <v>138</v>
      </c>
      <c r="E558" s="136" t="s">
        <v>1763</v>
      </c>
      <c r="F558" s="137" t="s">
        <v>1764</v>
      </c>
      <c r="G558" s="138" t="s">
        <v>986</v>
      </c>
      <c r="H558" s="139">
        <v>1</v>
      </c>
      <c r="I558" s="140"/>
      <c r="J558" s="140">
        <f>ROUND(I558*H558,2)</f>
        <v>0</v>
      </c>
      <c r="K558" s="141"/>
      <c r="L558" s="28"/>
      <c r="M558" s="142" t="s">
        <v>1</v>
      </c>
      <c r="N558" s="111" t="s">
        <v>39</v>
      </c>
      <c r="O558" s="143">
        <v>0</v>
      </c>
      <c r="P558" s="143">
        <f>O558*H558</f>
        <v>0</v>
      </c>
      <c r="Q558" s="143">
        <v>0</v>
      </c>
      <c r="R558" s="143">
        <f>Q558*H558</f>
        <v>0</v>
      </c>
      <c r="S558" s="143">
        <v>0</v>
      </c>
      <c r="T558" s="144">
        <f>S558*H558</f>
        <v>0</v>
      </c>
      <c r="AR558" s="145" t="s">
        <v>142</v>
      </c>
      <c r="AT558" s="145" t="s">
        <v>138</v>
      </c>
      <c r="AU558" s="145" t="s">
        <v>84</v>
      </c>
      <c r="AY558" s="16" t="s">
        <v>136</v>
      </c>
      <c r="BE558" s="146">
        <f>IF(N558="základní",J558,0)</f>
        <v>0</v>
      </c>
      <c r="BF558" s="146">
        <f>IF(N558="snížená",J558,0)</f>
        <v>0</v>
      </c>
      <c r="BG558" s="146">
        <f>IF(N558="zákl. přenesená",J558,0)</f>
        <v>0</v>
      </c>
      <c r="BH558" s="146">
        <f>IF(N558="sníž. přenesená",J558,0)</f>
        <v>0</v>
      </c>
      <c r="BI558" s="146">
        <f>IF(N558="nulová",J558,0)</f>
        <v>0</v>
      </c>
      <c r="BJ558" s="16" t="s">
        <v>82</v>
      </c>
      <c r="BK558" s="146">
        <f>ROUND(I558*H558,2)</f>
        <v>0</v>
      </c>
      <c r="BL558" s="16" t="s">
        <v>142</v>
      </c>
      <c r="BM558" s="145" t="s">
        <v>1765</v>
      </c>
    </row>
    <row r="559" spans="2:65" s="12" customFormat="1">
      <c r="B559" s="147"/>
      <c r="D559" s="148" t="s">
        <v>144</v>
      </c>
      <c r="E559" s="149" t="s">
        <v>1</v>
      </c>
      <c r="F559" s="150" t="s">
        <v>89</v>
      </c>
      <c r="H559" s="149" t="s">
        <v>1</v>
      </c>
      <c r="L559" s="147"/>
      <c r="M559" s="151"/>
      <c r="T559" s="152"/>
      <c r="AT559" s="149" t="s">
        <v>144</v>
      </c>
      <c r="AU559" s="149" t="s">
        <v>84</v>
      </c>
      <c r="AV559" s="12" t="s">
        <v>82</v>
      </c>
      <c r="AW559" s="12" t="s">
        <v>32</v>
      </c>
      <c r="AX559" s="12" t="s">
        <v>74</v>
      </c>
      <c r="AY559" s="149" t="s">
        <v>136</v>
      </c>
    </row>
    <row r="560" spans="2:65" s="13" customFormat="1">
      <c r="B560" s="153"/>
      <c r="D560" s="148" t="s">
        <v>144</v>
      </c>
      <c r="E560" s="154" t="s">
        <v>1</v>
      </c>
      <c r="F560" s="155" t="s">
        <v>82</v>
      </c>
      <c r="H560" s="156">
        <v>1</v>
      </c>
      <c r="L560" s="153"/>
      <c r="M560" s="157"/>
      <c r="T560" s="158"/>
      <c r="AT560" s="154" t="s">
        <v>144</v>
      </c>
      <c r="AU560" s="154" t="s">
        <v>84</v>
      </c>
      <c r="AV560" s="13" t="s">
        <v>84</v>
      </c>
      <c r="AW560" s="13" t="s">
        <v>32</v>
      </c>
      <c r="AX560" s="13" t="s">
        <v>74</v>
      </c>
      <c r="AY560" s="154" t="s">
        <v>136</v>
      </c>
    </row>
    <row r="561" spans="2:65" s="14" customFormat="1">
      <c r="B561" s="159"/>
      <c r="D561" s="148" t="s">
        <v>144</v>
      </c>
      <c r="E561" s="160" t="s">
        <v>1</v>
      </c>
      <c r="F561" s="161" t="s">
        <v>146</v>
      </c>
      <c r="H561" s="162">
        <v>1</v>
      </c>
      <c r="L561" s="159"/>
      <c r="M561" s="163"/>
      <c r="T561" s="164"/>
      <c r="AT561" s="160" t="s">
        <v>144</v>
      </c>
      <c r="AU561" s="160" t="s">
        <v>84</v>
      </c>
      <c r="AV561" s="14" t="s">
        <v>142</v>
      </c>
      <c r="AW561" s="14" t="s">
        <v>32</v>
      </c>
      <c r="AX561" s="14" t="s">
        <v>82</v>
      </c>
      <c r="AY561" s="160" t="s">
        <v>136</v>
      </c>
    </row>
    <row r="562" spans="2:65" s="1" customFormat="1" ht="19.75" customHeight="1">
      <c r="B562" s="134"/>
      <c r="C562" s="135" t="s">
        <v>622</v>
      </c>
      <c r="D562" s="135" t="s">
        <v>138</v>
      </c>
      <c r="E562" s="136" t="s">
        <v>1766</v>
      </c>
      <c r="F562" s="137" t="s">
        <v>1767</v>
      </c>
      <c r="G562" s="138" t="s">
        <v>986</v>
      </c>
      <c r="H562" s="139">
        <v>1</v>
      </c>
      <c r="I562" s="140"/>
      <c r="J562" s="140">
        <f>ROUND(I562*H562,2)</f>
        <v>0</v>
      </c>
      <c r="K562" s="141"/>
      <c r="L562" s="28"/>
      <c r="M562" s="142" t="s">
        <v>1</v>
      </c>
      <c r="N562" s="111" t="s">
        <v>39</v>
      </c>
      <c r="O562" s="143">
        <v>0</v>
      </c>
      <c r="P562" s="143">
        <f>O562*H562</f>
        <v>0</v>
      </c>
      <c r="Q562" s="143">
        <v>0</v>
      </c>
      <c r="R562" s="143">
        <f>Q562*H562</f>
        <v>0</v>
      </c>
      <c r="S562" s="143">
        <v>0</v>
      </c>
      <c r="T562" s="144">
        <f>S562*H562</f>
        <v>0</v>
      </c>
      <c r="AR562" s="145" t="s">
        <v>142</v>
      </c>
      <c r="AT562" s="145" t="s">
        <v>138</v>
      </c>
      <c r="AU562" s="145" t="s">
        <v>84</v>
      </c>
      <c r="AY562" s="16" t="s">
        <v>136</v>
      </c>
      <c r="BE562" s="146">
        <f>IF(N562="základní",J562,0)</f>
        <v>0</v>
      </c>
      <c r="BF562" s="146">
        <f>IF(N562="snížená",J562,0)</f>
        <v>0</v>
      </c>
      <c r="BG562" s="146">
        <f>IF(N562="zákl. přenesená",J562,0)</f>
        <v>0</v>
      </c>
      <c r="BH562" s="146">
        <f>IF(N562="sníž. přenesená",J562,0)</f>
        <v>0</v>
      </c>
      <c r="BI562" s="146">
        <f>IF(N562="nulová",J562,0)</f>
        <v>0</v>
      </c>
      <c r="BJ562" s="16" t="s">
        <v>82</v>
      </c>
      <c r="BK562" s="146">
        <f>ROUND(I562*H562,2)</f>
        <v>0</v>
      </c>
      <c r="BL562" s="16" t="s">
        <v>142</v>
      </c>
      <c r="BM562" s="145" t="s">
        <v>1768</v>
      </c>
    </row>
    <row r="563" spans="2:65" s="12" customFormat="1">
      <c r="B563" s="147"/>
      <c r="D563" s="148" t="s">
        <v>144</v>
      </c>
      <c r="E563" s="149" t="s">
        <v>1</v>
      </c>
      <c r="F563" s="150" t="s">
        <v>89</v>
      </c>
      <c r="H563" s="149" t="s">
        <v>1</v>
      </c>
      <c r="L563" s="147"/>
      <c r="M563" s="151"/>
      <c r="T563" s="152"/>
      <c r="AT563" s="149" t="s">
        <v>144</v>
      </c>
      <c r="AU563" s="149" t="s">
        <v>84</v>
      </c>
      <c r="AV563" s="12" t="s">
        <v>82</v>
      </c>
      <c r="AW563" s="12" t="s">
        <v>32</v>
      </c>
      <c r="AX563" s="12" t="s">
        <v>74</v>
      </c>
      <c r="AY563" s="149" t="s">
        <v>136</v>
      </c>
    </row>
    <row r="564" spans="2:65" s="13" customFormat="1">
      <c r="B564" s="153"/>
      <c r="D564" s="148" t="s">
        <v>144</v>
      </c>
      <c r="E564" s="154" t="s">
        <v>1</v>
      </c>
      <c r="F564" s="155" t="s">
        <v>82</v>
      </c>
      <c r="H564" s="156">
        <v>1</v>
      </c>
      <c r="L564" s="153"/>
      <c r="M564" s="157"/>
      <c r="T564" s="158"/>
      <c r="AT564" s="154" t="s">
        <v>144</v>
      </c>
      <c r="AU564" s="154" t="s">
        <v>84</v>
      </c>
      <c r="AV564" s="13" t="s">
        <v>84</v>
      </c>
      <c r="AW564" s="13" t="s">
        <v>32</v>
      </c>
      <c r="AX564" s="13" t="s">
        <v>74</v>
      </c>
      <c r="AY564" s="154" t="s">
        <v>136</v>
      </c>
    </row>
    <row r="565" spans="2:65" s="14" customFormat="1">
      <c r="B565" s="159"/>
      <c r="D565" s="148" t="s">
        <v>144</v>
      </c>
      <c r="E565" s="160" t="s">
        <v>1</v>
      </c>
      <c r="F565" s="161" t="s">
        <v>146</v>
      </c>
      <c r="H565" s="162">
        <v>1</v>
      </c>
      <c r="L565" s="159"/>
      <c r="M565" s="163"/>
      <c r="T565" s="164"/>
      <c r="AT565" s="160" t="s">
        <v>144</v>
      </c>
      <c r="AU565" s="160" t="s">
        <v>84</v>
      </c>
      <c r="AV565" s="14" t="s">
        <v>142</v>
      </c>
      <c r="AW565" s="14" t="s">
        <v>32</v>
      </c>
      <c r="AX565" s="14" t="s">
        <v>82</v>
      </c>
      <c r="AY565" s="160" t="s">
        <v>136</v>
      </c>
    </row>
    <row r="566" spans="2:65" s="11" customFormat="1" ht="22.75" customHeight="1">
      <c r="B566" s="123"/>
      <c r="D566" s="124" t="s">
        <v>73</v>
      </c>
      <c r="E566" s="132" t="s">
        <v>174</v>
      </c>
      <c r="F566" s="132" t="s">
        <v>997</v>
      </c>
      <c r="J566" s="133">
        <f>BK566</f>
        <v>0</v>
      </c>
      <c r="L566" s="123"/>
      <c r="M566" s="127"/>
      <c r="P566" s="128">
        <f>SUM(P567:P607)</f>
        <v>17.689399999999999</v>
      </c>
      <c r="R566" s="128">
        <f>SUM(R567:R607)</f>
        <v>11.328017400000002</v>
      </c>
      <c r="T566" s="129">
        <f>SUM(T567:T607)</f>
        <v>0.11924999999999999</v>
      </c>
      <c r="AR566" s="124" t="s">
        <v>82</v>
      </c>
      <c r="AT566" s="130" t="s">
        <v>73</v>
      </c>
      <c r="AU566" s="130" t="s">
        <v>82</v>
      </c>
      <c r="AY566" s="124" t="s">
        <v>136</v>
      </c>
      <c r="BK566" s="131">
        <f>SUM(BK567:BK607)</f>
        <v>0</v>
      </c>
    </row>
    <row r="567" spans="2:65" s="1" customFormat="1" ht="14.4" customHeight="1">
      <c r="B567" s="134"/>
      <c r="C567" s="135" t="s">
        <v>628</v>
      </c>
      <c r="D567" s="135" t="s">
        <v>138</v>
      </c>
      <c r="E567" s="136" t="s">
        <v>999</v>
      </c>
      <c r="F567" s="137" t="s">
        <v>1000</v>
      </c>
      <c r="G567" s="138" t="s">
        <v>208</v>
      </c>
      <c r="H567" s="139">
        <v>50.8</v>
      </c>
      <c r="I567" s="140"/>
      <c r="J567" s="140">
        <f>ROUND(I567*H567,2)</f>
        <v>0</v>
      </c>
      <c r="K567" s="141"/>
      <c r="L567" s="28"/>
      <c r="M567" s="142" t="s">
        <v>1</v>
      </c>
      <c r="N567" s="111" t="s">
        <v>39</v>
      </c>
      <c r="O567" s="143">
        <v>0.26800000000000002</v>
      </c>
      <c r="P567" s="143">
        <f>O567*H567</f>
        <v>13.6144</v>
      </c>
      <c r="Q567" s="143">
        <v>0.15540000000000001</v>
      </c>
      <c r="R567" s="143">
        <f>Q567*H567</f>
        <v>7.8943200000000004</v>
      </c>
      <c r="S567" s="143">
        <v>0</v>
      </c>
      <c r="T567" s="144">
        <f>S567*H567</f>
        <v>0</v>
      </c>
      <c r="AR567" s="145" t="s">
        <v>142</v>
      </c>
      <c r="AT567" s="145" t="s">
        <v>138</v>
      </c>
      <c r="AU567" s="145" t="s">
        <v>84</v>
      </c>
      <c r="AY567" s="16" t="s">
        <v>136</v>
      </c>
      <c r="BE567" s="146">
        <f>IF(N567="základní",J567,0)</f>
        <v>0</v>
      </c>
      <c r="BF567" s="146">
        <f>IF(N567="snížená",J567,0)</f>
        <v>0</v>
      </c>
      <c r="BG567" s="146">
        <f>IF(N567="zákl. přenesená",J567,0)</f>
        <v>0</v>
      </c>
      <c r="BH567" s="146">
        <f>IF(N567="sníž. přenesená",J567,0)</f>
        <v>0</v>
      </c>
      <c r="BI567" s="146">
        <f>IF(N567="nulová",J567,0)</f>
        <v>0</v>
      </c>
      <c r="BJ567" s="16" t="s">
        <v>82</v>
      </c>
      <c r="BK567" s="146">
        <f>ROUND(I567*H567,2)</f>
        <v>0</v>
      </c>
      <c r="BL567" s="16" t="s">
        <v>142</v>
      </c>
      <c r="BM567" s="145" t="s">
        <v>1769</v>
      </c>
    </row>
    <row r="568" spans="2:65" s="12" customFormat="1">
      <c r="B568" s="147"/>
      <c r="D568" s="148" t="s">
        <v>144</v>
      </c>
      <c r="E568" s="149" t="s">
        <v>1</v>
      </c>
      <c r="F568" s="150" t="s">
        <v>1513</v>
      </c>
      <c r="H568" s="149" t="s">
        <v>1</v>
      </c>
      <c r="L568" s="147"/>
      <c r="M568" s="151"/>
      <c r="T568" s="152"/>
      <c r="AT568" s="149" t="s">
        <v>144</v>
      </c>
      <c r="AU568" s="149" t="s">
        <v>84</v>
      </c>
      <c r="AV568" s="12" t="s">
        <v>82</v>
      </c>
      <c r="AW568" s="12" t="s">
        <v>32</v>
      </c>
      <c r="AX568" s="12" t="s">
        <v>74</v>
      </c>
      <c r="AY568" s="149" t="s">
        <v>136</v>
      </c>
    </row>
    <row r="569" spans="2:65" s="13" customFormat="1">
      <c r="B569" s="153"/>
      <c r="D569" s="148" t="s">
        <v>144</v>
      </c>
      <c r="E569" s="154" t="s">
        <v>1</v>
      </c>
      <c r="F569" s="155" t="s">
        <v>1770</v>
      </c>
      <c r="H569" s="156">
        <v>50.8</v>
      </c>
      <c r="L569" s="153"/>
      <c r="M569" s="157"/>
      <c r="T569" s="158"/>
      <c r="AT569" s="154" t="s">
        <v>144</v>
      </c>
      <c r="AU569" s="154" t="s">
        <v>84</v>
      </c>
      <c r="AV569" s="13" t="s">
        <v>84</v>
      </c>
      <c r="AW569" s="13" t="s">
        <v>32</v>
      </c>
      <c r="AX569" s="13" t="s">
        <v>74</v>
      </c>
      <c r="AY569" s="154" t="s">
        <v>136</v>
      </c>
    </row>
    <row r="570" spans="2:65" s="14" customFormat="1">
      <c r="B570" s="159"/>
      <c r="D570" s="148" t="s">
        <v>144</v>
      </c>
      <c r="E570" s="160" t="s">
        <v>1</v>
      </c>
      <c r="F570" s="161" t="s">
        <v>146</v>
      </c>
      <c r="H570" s="162">
        <v>50.8</v>
      </c>
      <c r="L570" s="159"/>
      <c r="M570" s="163"/>
      <c r="T570" s="164"/>
      <c r="AT570" s="160" t="s">
        <v>144</v>
      </c>
      <c r="AU570" s="160" t="s">
        <v>84</v>
      </c>
      <c r="AV570" s="14" t="s">
        <v>142</v>
      </c>
      <c r="AW570" s="14" t="s">
        <v>32</v>
      </c>
      <c r="AX570" s="14" t="s">
        <v>82</v>
      </c>
      <c r="AY570" s="160" t="s">
        <v>136</v>
      </c>
    </row>
    <row r="571" spans="2:65" s="1" customFormat="1" ht="14.4" customHeight="1">
      <c r="B571" s="134"/>
      <c r="C571" s="165" t="s">
        <v>635</v>
      </c>
      <c r="D571" s="165" t="s">
        <v>353</v>
      </c>
      <c r="E571" s="166" t="s">
        <v>1771</v>
      </c>
      <c r="F571" s="167" t="s">
        <v>1772</v>
      </c>
      <c r="G571" s="168" t="s">
        <v>208</v>
      </c>
      <c r="H571" s="169">
        <v>37.637999999999998</v>
      </c>
      <c r="I571" s="170"/>
      <c r="J571" s="170">
        <f>ROUND(I571*H571,2)</f>
        <v>0</v>
      </c>
      <c r="K571" s="171"/>
      <c r="L571" s="172"/>
      <c r="M571" s="173" t="s">
        <v>1</v>
      </c>
      <c r="N571" s="174" t="s">
        <v>39</v>
      </c>
      <c r="O571" s="143">
        <v>0</v>
      </c>
      <c r="P571" s="143">
        <f>O571*H571</f>
        <v>0</v>
      </c>
      <c r="Q571" s="143">
        <v>5.6000000000000001E-2</v>
      </c>
      <c r="R571" s="143">
        <f>Q571*H571</f>
        <v>2.1077279999999998</v>
      </c>
      <c r="S571" s="143">
        <v>0</v>
      </c>
      <c r="T571" s="144">
        <f>S571*H571</f>
        <v>0</v>
      </c>
      <c r="AR571" s="145" t="s">
        <v>170</v>
      </c>
      <c r="AT571" s="145" t="s">
        <v>353</v>
      </c>
      <c r="AU571" s="145" t="s">
        <v>84</v>
      </c>
      <c r="AY571" s="16" t="s">
        <v>136</v>
      </c>
      <c r="BE571" s="146">
        <f>IF(N571="základní",J571,0)</f>
        <v>0</v>
      </c>
      <c r="BF571" s="146">
        <f>IF(N571="snížená",J571,0)</f>
        <v>0</v>
      </c>
      <c r="BG571" s="146">
        <f>IF(N571="zákl. přenesená",J571,0)</f>
        <v>0</v>
      </c>
      <c r="BH571" s="146">
        <f>IF(N571="sníž. přenesená",J571,0)</f>
        <v>0</v>
      </c>
      <c r="BI571" s="146">
        <f>IF(N571="nulová",J571,0)</f>
        <v>0</v>
      </c>
      <c r="BJ571" s="16" t="s">
        <v>82</v>
      </c>
      <c r="BK571" s="146">
        <f>ROUND(I571*H571,2)</f>
        <v>0</v>
      </c>
      <c r="BL571" s="16" t="s">
        <v>142</v>
      </c>
      <c r="BM571" s="145" t="s">
        <v>1773</v>
      </c>
    </row>
    <row r="572" spans="2:65" s="12" customFormat="1">
      <c r="B572" s="147"/>
      <c r="D572" s="148" t="s">
        <v>144</v>
      </c>
      <c r="E572" s="149" t="s">
        <v>1</v>
      </c>
      <c r="F572" s="150" t="s">
        <v>1513</v>
      </c>
      <c r="H572" s="149" t="s">
        <v>1</v>
      </c>
      <c r="L572" s="147"/>
      <c r="M572" s="151"/>
      <c r="T572" s="152"/>
      <c r="AT572" s="149" t="s">
        <v>144</v>
      </c>
      <c r="AU572" s="149" t="s">
        <v>84</v>
      </c>
      <c r="AV572" s="12" t="s">
        <v>82</v>
      </c>
      <c r="AW572" s="12" t="s">
        <v>32</v>
      </c>
      <c r="AX572" s="12" t="s">
        <v>74</v>
      </c>
      <c r="AY572" s="149" t="s">
        <v>136</v>
      </c>
    </row>
    <row r="573" spans="2:65" s="13" customFormat="1">
      <c r="B573" s="153"/>
      <c r="D573" s="148" t="s">
        <v>144</v>
      </c>
      <c r="E573" s="154" t="s">
        <v>1</v>
      </c>
      <c r="F573" s="155" t="s">
        <v>1774</v>
      </c>
      <c r="H573" s="156">
        <v>36.9</v>
      </c>
      <c r="L573" s="153"/>
      <c r="M573" s="157"/>
      <c r="T573" s="158"/>
      <c r="AT573" s="154" t="s">
        <v>144</v>
      </c>
      <c r="AU573" s="154" t="s">
        <v>84</v>
      </c>
      <c r="AV573" s="13" t="s">
        <v>84</v>
      </c>
      <c r="AW573" s="13" t="s">
        <v>32</v>
      </c>
      <c r="AX573" s="13" t="s">
        <v>74</v>
      </c>
      <c r="AY573" s="154" t="s">
        <v>136</v>
      </c>
    </row>
    <row r="574" spans="2:65" s="14" customFormat="1">
      <c r="B574" s="159"/>
      <c r="D574" s="148" t="s">
        <v>144</v>
      </c>
      <c r="E574" s="160" t="s">
        <v>1</v>
      </c>
      <c r="F574" s="161" t="s">
        <v>146</v>
      </c>
      <c r="H574" s="162">
        <v>36.9</v>
      </c>
      <c r="L574" s="159"/>
      <c r="M574" s="163"/>
      <c r="T574" s="164"/>
      <c r="AT574" s="160" t="s">
        <v>144</v>
      </c>
      <c r="AU574" s="160" t="s">
        <v>84</v>
      </c>
      <c r="AV574" s="14" t="s">
        <v>142</v>
      </c>
      <c r="AW574" s="14" t="s">
        <v>32</v>
      </c>
      <c r="AX574" s="14" t="s">
        <v>74</v>
      </c>
      <c r="AY574" s="160" t="s">
        <v>136</v>
      </c>
    </row>
    <row r="575" spans="2:65" s="13" customFormat="1">
      <c r="B575" s="153"/>
      <c r="D575" s="148" t="s">
        <v>144</v>
      </c>
      <c r="E575" s="154" t="s">
        <v>1</v>
      </c>
      <c r="F575" s="155" t="s">
        <v>1775</v>
      </c>
      <c r="H575" s="156">
        <v>37.637999999999998</v>
      </c>
      <c r="L575" s="153"/>
      <c r="M575" s="157"/>
      <c r="T575" s="158"/>
      <c r="AT575" s="154" t="s">
        <v>144</v>
      </c>
      <c r="AU575" s="154" t="s">
        <v>84</v>
      </c>
      <c r="AV575" s="13" t="s">
        <v>84</v>
      </c>
      <c r="AW575" s="13" t="s">
        <v>32</v>
      </c>
      <c r="AX575" s="13" t="s">
        <v>82</v>
      </c>
      <c r="AY575" s="154" t="s">
        <v>136</v>
      </c>
    </row>
    <row r="576" spans="2:65" s="1" customFormat="1" ht="14.4" customHeight="1">
      <c r="B576" s="134"/>
      <c r="C576" s="165" t="s">
        <v>639</v>
      </c>
      <c r="D576" s="165" t="s">
        <v>353</v>
      </c>
      <c r="E576" s="166" t="s">
        <v>1776</v>
      </c>
      <c r="F576" s="167" t="s">
        <v>1777</v>
      </c>
      <c r="G576" s="168" t="s">
        <v>208</v>
      </c>
      <c r="H576" s="169">
        <v>6.0179999999999998</v>
      </c>
      <c r="I576" s="170"/>
      <c r="J576" s="170">
        <f>ROUND(I576*H576,2)</f>
        <v>0</v>
      </c>
      <c r="K576" s="171"/>
      <c r="L576" s="172"/>
      <c r="M576" s="173" t="s">
        <v>1</v>
      </c>
      <c r="N576" s="174" t="s">
        <v>39</v>
      </c>
      <c r="O576" s="143">
        <v>0</v>
      </c>
      <c r="P576" s="143">
        <f>O576*H576</f>
        <v>0</v>
      </c>
      <c r="Q576" s="143">
        <v>4.8300000000000003E-2</v>
      </c>
      <c r="R576" s="143">
        <f>Q576*H576</f>
        <v>0.29066940000000002</v>
      </c>
      <c r="S576" s="143">
        <v>0</v>
      </c>
      <c r="T576" s="144">
        <f>S576*H576</f>
        <v>0</v>
      </c>
      <c r="AR576" s="145" t="s">
        <v>170</v>
      </c>
      <c r="AT576" s="145" t="s">
        <v>353</v>
      </c>
      <c r="AU576" s="145" t="s">
        <v>84</v>
      </c>
      <c r="AY576" s="16" t="s">
        <v>136</v>
      </c>
      <c r="BE576" s="146">
        <f>IF(N576="základní",J576,0)</f>
        <v>0</v>
      </c>
      <c r="BF576" s="146">
        <f>IF(N576="snížená",J576,0)</f>
        <v>0</v>
      </c>
      <c r="BG576" s="146">
        <f>IF(N576="zákl. přenesená",J576,0)</f>
        <v>0</v>
      </c>
      <c r="BH576" s="146">
        <f>IF(N576="sníž. přenesená",J576,0)</f>
        <v>0</v>
      </c>
      <c r="BI576" s="146">
        <f>IF(N576="nulová",J576,0)</f>
        <v>0</v>
      </c>
      <c r="BJ576" s="16" t="s">
        <v>82</v>
      </c>
      <c r="BK576" s="146">
        <f>ROUND(I576*H576,2)</f>
        <v>0</v>
      </c>
      <c r="BL576" s="16" t="s">
        <v>142</v>
      </c>
      <c r="BM576" s="145" t="s">
        <v>1778</v>
      </c>
    </row>
    <row r="577" spans="2:65" s="12" customFormat="1">
      <c r="B577" s="147"/>
      <c r="D577" s="148" t="s">
        <v>144</v>
      </c>
      <c r="E577" s="149" t="s">
        <v>1</v>
      </c>
      <c r="F577" s="150" t="s">
        <v>1513</v>
      </c>
      <c r="H577" s="149" t="s">
        <v>1</v>
      </c>
      <c r="L577" s="147"/>
      <c r="M577" s="151"/>
      <c r="T577" s="152"/>
      <c r="AT577" s="149" t="s">
        <v>144</v>
      </c>
      <c r="AU577" s="149" t="s">
        <v>84</v>
      </c>
      <c r="AV577" s="12" t="s">
        <v>82</v>
      </c>
      <c r="AW577" s="12" t="s">
        <v>32</v>
      </c>
      <c r="AX577" s="12" t="s">
        <v>74</v>
      </c>
      <c r="AY577" s="149" t="s">
        <v>136</v>
      </c>
    </row>
    <row r="578" spans="2:65" s="13" customFormat="1">
      <c r="B578" s="153"/>
      <c r="D578" s="148" t="s">
        <v>144</v>
      </c>
      <c r="E578" s="154" t="s">
        <v>1</v>
      </c>
      <c r="F578" s="155" t="s">
        <v>1779</v>
      </c>
      <c r="H578" s="156">
        <v>5.9</v>
      </c>
      <c r="L578" s="153"/>
      <c r="M578" s="157"/>
      <c r="T578" s="158"/>
      <c r="AT578" s="154" t="s">
        <v>144</v>
      </c>
      <c r="AU578" s="154" t="s">
        <v>84</v>
      </c>
      <c r="AV578" s="13" t="s">
        <v>84</v>
      </c>
      <c r="AW578" s="13" t="s">
        <v>32</v>
      </c>
      <c r="AX578" s="13" t="s">
        <v>74</v>
      </c>
      <c r="AY578" s="154" t="s">
        <v>136</v>
      </c>
    </row>
    <row r="579" spans="2:65" s="14" customFormat="1">
      <c r="B579" s="159"/>
      <c r="D579" s="148" t="s">
        <v>144</v>
      </c>
      <c r="E579" s="160" t="s">
        <v>1</v>
      </c>
      <c r="F579" s="161" t="s">
        <v>146</v>
      </c>
      <c r="H579" s="162">
        <v>5.9</v>
      </c>
      <c r="L579" s="159"/>
      <c r="M579" s="163"/>
      <c r="T579" s="164"/>
      <c r="AT579" s="160" t="s">
        <v>144</v>
      </c>
      <c r="AU579" s="160" t="s">
        <v>84</v>
      </c>
      <c r="AV579" s="14" t="s">
        <v>142</v>
      </c>
      <c r="AW579" s="14" t="s">
        <v>32</v>
      </c>
      <c r="AX579" s="14" t="s">
        <v>74</v>
      </c>
      <c r="AY579" s="160" t="s">
        <v>136</v>
      </c>
    </row>
    <row r="580" spans="2:65" s="13" customFormat="1">
      <c r="B580" s="153"/>
      <c r="D580" s="148" t="s">
        <v>144</v>
      </c>
      <c r="E580" s="154" t="s">
        <v>1</v>
      </c>
      <c r="F580" s="155" t="s">
        <v>1780</v>
      </c>
      <c r="H580" s="156">
        <v>6.0180000000000007</v>
      </c>
      <c r="L580" s="153"/>
      <c r="M580" s="157"/>
      <c r="T580" s="158"/>
      <c r="AT580" s="154" t="s">
        <v>144</v>
      </c>
      <c r="AU580" s="154" t="s">
        <v>84</v>
      </c>
      <c r="AV580" s="13" t="s">
        <v>84</v>
      </c>
      <c r="AW580" s="13" t="s">
        <v>32</v>
      </c>
      <c r="AX580" s="13" t="s">
        <v>82</v>
      </c>
      <c r="AY580" s="154" t="s">
        <v>136</v>
      </c>
    </row>
    <row r="581" spans="2:65" s="1" customFormat="1" ht="14.4" customHeight="1">
      <c r="B581" s="134"/>
      <c r="C581" s="165" t="s">
        <v>644</v>
      </c>
      <c r="D581" s="165" t="s">
        <v>353</v>
      </c>
      <c r="E581" s="166" t="s">
        <v>1781</v>
      </c>
      <c r="F581" s="167" t="s">
        <v>1782</v>
      </c>
      <c r="G581" s="168" t="s">
        <v>208</v>
      </c>
      <c r="H581" s="169">
        <v>2.04</v>
      </c>
      <c r="I581" s="170"/>
      <c r="J581" s="170">
        <f>ROUND(I581*H581,2)</f>
        <v>0</v>
      </c>
      <c r="K581" s="171"/>
      <c r="L581" s="172"/>
      <c r="M581" s="173" t="s">
        <v>1</v>
      </c>
      <c r="N581" s="174" t="s">
        <v>39</v>
      </c>
      <c r="O581" s="143">
        <v>0</v>
      </c>
      <c r="P581" s="143">
        <f>O581*H581</f>
        <v>0</v>
      </c>
      <c r="Q581" s="143">
        <v>8.5999999999999993E-2</v>
      </c>
      <c r="R581" s="143">
        <f>Q581*H581</f>
        <v>0.17543999999999998</v>
      </c>
      <c r="S581" s="143">
        <v>0</v>
      </c>
      <c r="T581" s="144">
        <f>S581*H581</f>
        <v>0</v>
      </c>
      <c r="AR581" s="145" t="s">
        <v>170</v>
      </c>
      <c r="AT581" s="145" t="s">
        <v>353</v>
      </c>
      <c r="AU581" s="145" t="s">
        <v>84</v>
      </c>
      <c r="AY581" s="16" t="s">
        <v>136</v>
      </c>
      <c r="BE581" s="146">
        <f>IF(N581="základní",J581,0)</f>
        <v>0</v>
      </c>
      <c r="BF581" s="146">
        <f>IF(N581="snížená",J581,0)</f>
        <v>0</v>
      </c>
      <c r="BG581" s="146">
        <f>IF(N581="zákl. přenesená",J581,0)</f>
        <v>0</v>
      </c>
      <c r="BH581" s="146">
        <f>IF(N581="sníž. přenesená",J581,0)</f>
        <v>0</v>
      </c>
      <c r="BI581" s="146">
        <f>IF(N581="nulová",J581,0)</f>
        <v>0</v>
      </c>
      <c r="BJ581" s="16" t="s">
        <v>82</v>
      </c>
      <c r="BK581" s="146">
        <f>ROUND(I581*H581,2)</f>
        <v>0</v>
      </c>
      <c r="BL581" s="16" t="s">
        <v>142</v>
      </c>
      <c r="BM581" s="145" t="s">
        <v>1783</v>
      </c>
    </row>
    <row r="582" spans="2:65" s="12" customFormat="1">
      <c r="B582" s="147"/>
      <c r="D582" s="148" t="s">
        <v>144</v>
      </c>
      <c r="E582" s="149" t="s">
        <v>1</v>
      </c>
      <c r="F582" s="150" t="s">
        <v>1513</v>
      </c>
      <c r="H582" s="149" t="s">
        <v>1</v>
      </c>
      <c r="L582" s="147"/>
      <c r="M582" s="151"/>
      <c r="T582" s="152"/>
      <c r="AT582" s="149" t="s">
        <v>144</v>
      </c>
      <c r="AU582" s="149" t="s">
        <v>84</v>
      </c>
      <c r="AV582" s="12" t="s">
        <v>82</v>
      </c>
      <c r="AW582" s="12" t="s">
        <v>32</v>
      </c>
      <c r="AX582" s="12" t="s">
        <v>74</v>
      </c>
      <c r="AY582" s="149" t="s">
        <v>136</v>
      </c>
    </row>
    <row r="583" spans="2:65" s="13" customFormat="1">
      <c r="B583" s="153"/>
      <c r="D583" s="148" t="s">
        <v>144</v>
      </c>
      <c r="E583" s="154" t="s">
        <v>1</v>
      </c>
      <c r="F583" s="155" t="s">
        <v>157</v>
      </c>
      <c r="H583" s="156">
        <v>2</v>
      </c>
      <c r="L583" s="153"/>
      <c r="M583" s="157"/>
      <c r="T583" s="158"/>
      <c r="AT583" s="154" t="s">
        <v>144</v>
      </c>
      <c r="AU583" s="154" t="s">
        <v>84</v>
      </c>
      <c r="AV583" s="13" t="s">
        <v>84</v>
      </c>
      <c r="AW583" s="13" t="s">
        <v>32</v>
      </c>
      <c r="AX583" s="13" t="s">
        <v>74</v>
      </c>
      <c r="AY583" s="154" t="s">
        <v>136</v>
      </c>
    </row>
    <row r="584" spans="2:65" s="14" customFormat="1">
      <c r="B584" s="159"/>
      <c r="D584" s="148" t="s">
        <v>144</v>
      </c>
      <c r="E584" s="160" t="s">
        <v>1</v>
      </c>
      <c r="F584" s="161" t="s">
        <v>146</v>
      </c>
      <c r="H584" s="162">
        <v>2</v>
      </c>
      <c r="L584" s="159"/>
      <c r="M584" s="163"/>
      <c r="T584" s="164"/>
      <c r="AT584" s="160" t="s">
        <v>144</v>
      </c>
      <c r="AU584" s="160" t="s">
        <v>84</v>
      </c>
      <c r="AV584" s="14" t="s">
        <v>142</v>
      </c>
      <c r="AW584" s="14" t="s">
        <v>32</v>
      </c>
      <c r="AX584" s="14" t="s">
        <v>74</v>
      </c>
      <c r="AY584" s="160" t="s">
        <v>136</v>
      </c>
    </row>
    <row r="585" spans="2:65" s="13" customFormat="1">
      <c r="B585" s="153"/>
      <c r="D585" s="148" t="s">
        <v>144</v>
      </c>
      <c r="E585" s="154" t="s">
        <v>1</v>
      </c>
      <c r="F585" s="155" t="s">
        <v>1784</v>
      </c>
      <c r="H585" s="156">
        <v>2.04</v>
      </c>
      <c r="L585" s="153"/>
      <c r="M585" s="157"/>
      <c r="T585" s="158"/>
      <c r="AT585" s="154" t="s">
        <v>144</v>
      </c>
      <c r="AU585" s="154" t="s">
        <v>84</v>
      </c>
      <c r="AV585" s="13" t="s">
        <v>84</v>
      </c>
      <c r="AW585" s="13" t="s">
        <v>32</v>
      </c>
      <c r="AX585" s="13" t="s">
        <v>82</v>
      </c>
      <c r="AY585" s="154" t="s">
        <v>136</v>
      </c>
    </row>
    <row r="586" spans="2:65" s="1" customFormat="1" ht="14.4" customHeight="1">
      <c r="B586" s="134"/>
      <c r="C586" s="165" t="s">
        <v>650</v>
      </c>
      <c r="D586" s="165" t="s">
        <v>353</v>
      </c>
      <c r="E586" s="166" t="s">
        <v>1785</v>
      </c>
      <c r="F586" s="167" t="s">
        <v>1786</v>
      </c>
      <c r="G586" s="168" t="s">
        <v>208</v>
      </c>
      <c r="H586" s="169">
        <v>6.12</v>
      </c>
      <c r="I586" s="170"/>
      <c r="J586" s="170">
        <f>ROUND(I586*H586,2)</f>
        <v>0</v>
      </c>
      <c r="K586" s="171"/>
      <c r="L586" s="172"/>
      <c r="M586" s="173" t="s">
        <v>1</v>
      </c>
      <c r="N586" s="174" t="s">
        <v>39</v>
      </c>
      <c r="O586" s="143">
        <v>0</v>
      </c>
      <c r="P586" s="143">
        <f>O586*H586</f>
        <v>0</v>
      </c>
      <c r="Q586" s="143">
        <v>0.14000000000000001</v>
      </c>
      <c r="R586" s="143">
        <f>Q586*H586</f>
        <v>0.85680000000000012</v>
      </c>
      <c r="S586" s="143">
        <v>0</v>
      </c>
      <c r="T586" s="144">
        <f>S586*H586</f>
        <v>0</v>
      </c>
      <c r="AR586" s="145" t="s">
        <v>170</v>
      </c>
      <c r="AT586" s="145" t="s">
        <v>353</v>
      </c>
      <c r="AU586" s="145" t="s">
        <v>84</v>
      </c>
      <c r="AY586" s="16" t="s">
        <v>136</v>
      </c>
      <c r="BE586" s="146">
        <f>IF(N586="základní",J586,0)</f>
        <v>0</v>
      </c>
      <c r="BF586" s="146">
        <f>IF(N586="snížená",J586,0)</f>
        <v>0</v>
      </c>
      <c r="BG586" s="146">
        <f>IF(N586="zákl. přenesená",J586,0)</f>
        <v>0</v>
      </c>
      <c r="BH586" s="146">
        <f>IF(N586="sníž. přenesená",J586,0)</f>
        <v>0</v>
      </c>
      <c r="BI586" s="146">
        <f>IF(N586="nulová",J586,0)</f>
        <v>0</v>
      </c>
      <c r="BJ586" s="16" t="s">
        <v>82</v>
      </c>
      <c r="BK586" s="146">
        <f>ROUND(I586*H586,2)</f>
        <v>0</v>
      </c>
      <c r="BL586" s="16" t="s">
        <v>142</v>
      </c>
      <c r="BM586" s="145" t="s">
        <v>1787</v>
      </c>
    </row>
    <row r="587" spans="2:65" s="12" customFormat="1">
      <c r="B587" s="147"/>
      <c r="D587" s="148" t="s">
        <v>144</v>
      </c>
      <c r="E587" s="149" t="s">
        <v>1</v>
      </c>
      <c r="F587" s="150" t="s">
        <v>1513</v>
      </c>
      <c r="H587" s="149" t="s">
        <v>1</v>
      </c>
      <c r="L587" s="147"/>
      <c r="M587" s="151"/>
      <c r="T587" s="152"/>
      <c r="AT587" s="149" t="s">
        <v>144</v>
      </c>
      <c r="AU587" s="149" t="s">
        <v>84</v>
      </c>
      <c r="AV587" s="12" t="s">
        <v>82</v>
      </c>
      <c r="AW587" s="12" t="s">
        <v>32</v>
      </c>
      <c r="AX587" s="12" t="s">
        <v>74</v>
      </c>
      <c r="AY587" s="149" t="s">
        <v>136</v>
      </c>
    </row>
    <row r="588" spans="2:65" s="13" customFormat="1">
      <c r="B588" s="153"/>
      <c r="D588" s="148" t="s">
        <v>144</v>
      </c>
      <c r="E588" s="154" t="s">
        <v>1</v>
      </c>
      <c r="F588" s="155" t="s">
        <v>1788</v>
      </c>
      <c r="H588" s="156">
        <v>6</v>
      </c>
      <c r="L588" s="153"/>
      <c r="M588" s="157"/>
      <c r="T588" s="158"/>
      <c r="AT588" s="154" t="s">
        <v>144</v>
      </c>
      <c r="AU588" s="154" t="s">
        <v>84</v>
      </c>
      <c r="AV588" s="13" t="s">
        <v>84</v>
      </c>
      <c r="AW588" s="13" t="s">
        <v>32</v>
      </c>
      <c r="AX588" s="13" t="s">
        <v>74</v>
      </c>
      <c r="AY588" s="154" t="s">
        <v>136</v>
      </c>
    </row>
    <row r="589" spans="2:65" s="14" customFormat="1">
      <c r="B589" s="159"/>
      <c r="D589" s="148" t="s">
        <v>144</v>
      </c>
      <c r="E589" s="160" t="s">
        <v>1</v>
      </c>
      <c r="F589" s="161" t="s">
        <v>146</v>
      </c>
      <c r="H589" s="162">
        <v>6</v>
      </c>
      <c r="L589" s="159"/>
      <c r="M589" s="163"/>
      <c r="T589" s="164"/>
      <c r="AT589" s="160" t="s">
        <v>144</v>
      </c>
      <c r="AU589" s="160" t="s">
        <v>84</v>
      </c>
      <c r="AV589" s="14" t="s">
        <v>142</v>
      </c>
      <c r="AW589" s="14" t="s">
        <v>32</v>
      </c>
      <c r="AX589" s="14" t="s">
        <v>74</v>
      </c>
      <c r="AY589" s="160" t="s">
        <v>136</v>
      </c>
    </row>
    <row r="590" spans="2:65" s="13" customFormat="1">
      <c r="B590" s="153"/>
      <c r="D590" s="148" t="s">
        <v>144</v>
      </c>
      <c r="E590" s="154" t="s">
        <v>1</v>
      </c>
      <c r="F590" s="155" t="s">
        <v>1789</v>
      </c>
      <c r="H590" s="156">
        <v>6.12</v>
      </c>
      <c r="L590" s="153"/>
      <c r="M590" s="157"/>
      <c r="T590" s="158"/>
      <c r="AT590" s="154" t="s">
        <v>144</v>
      </c>
      <c r="AU590" s="154" t="s">
        <v>84</v>
      </c>
      <c r="AV590" s="13" t="s">
        <v>84</v>
      </c>
      <c r="AW590" s="13" t="s">
        <v>32</v>
      </c>
      <c r="AX590" s="13" t="s">
        <v>82</v>
      </c>
      <c r="AY590" s="154" t="s">
        <v>136</v>
      </c>
    </row>
    <row r="591" spans="2:65" s="1" customFormat="1" ht="14.4" customHeight="1">
      <c r="B591" s="134"/>
      <c r="C591" s="135" t="s">
        <v>654</v>
      </c>
      <c r="D591" s="135" t="s">
        <v>138</v>
      </c>
      <c r="E591" s="136" t="s">
        <v>1790</v>
      </c>
      <c r="F591" s="137" t="s">
        <v>1791</v>
      </c>
      <c r="G591" s="138" t="s">
        <v>208</v>
      </c>
      <c r="H591" s="139">
        <v>0.5</v>
      </c>
      <c r="I591" s="140"/>
      <c r="J591" s="140">
        <f>ROUND(I591*H591,2)</f>
        <v>0</v>
      </c>
      <c r="K591" s="141"/>
      <c r="L591" s="28"/>
      <c r="M591" s="142" t="s">
        <v>1</v>
      </c>
      <c r="N591" s="111" t="s">
        <v>39</v>
      </c>
      <c r="O591" s="143">
        <v>1.2</v>
      </c>
      <c r="P591" s="143">
        <f>O591*H591</f>
        <v>0.6</v>
      </c>
      <c r="Q591" s="143">
        <v>1.1800000000000001E-3</v>
      </c>
      <c r="R591" s="143">
        <f>Q591*H591</f>
        <v>5.9000000000000003E-4</v>
      </c>
      <c r="S591" s="143">
        <v>1.4E-2</v>
      </c>
      <c r="T591" s="144">
        <f>S591*H591</f>
        <v>7.0000000000000001E-3</v>
      </c>
      <c r="AR591" s="145" t="s">
        <v>142</v>
      </c>
      <c r="AT591" s="145" t="s">
        <v>138</v>
      </c>
      <c r="AU591" s="145" t="s">
        <v>84</v>
      </c>
      <c r="AY591" s="16" t="s">
        <v>136</v>
      </c>
      <c r="BE591" s="146">
        <f>IF(N591="základní",J591,0)</f>
        <v>0</v>
      </c>
      <c r="BF591" s="146">
        <f>IF(N591="snížená",J591,0)</f>
        <v>0</v>
      </c>
      <c r="BG591" s="146">
        <f>IF(N591="zákl. přenesená",J591,0)</f>
        <v>0</v>
      </c>
      <c r="BH591" s="146">
        <f>IF(N591="sníž. přenesená",J591,0)</f>
        <v>0</v>
      </c>
      <c r="BI591" s="146">
        <f>IF(N591="nulová",J591,0)</f>
        <v>0</v>
      </c>
      <c r="BJ591" s="16" t="s">
        <v>82</v>
      </c>
      <c r="BK591" s="146">
        <f>ROUND(I591*H591,2)</f>
        <v>0</v>
      </c>
      <c r="BL591" s="16" t="s">
        <v>142</v>
      </c>
      <c r="BM591" s="145" t="s">
        <v>1792</v>
      </c>
    </row>
    <row r="592" spans="2:65" s="12" customFormat="1">
      <c r="B592" s="147"/>
      <c r="D592" s="148" t="s">
        <v>144</v>
      </c>
      <c r="E592" s="149" t="s">
        <v>1</v>
      </c>
      <c r="F592" s="150" t="s">
        <v>89</v>
      </c>
      <c r="H592" s="149" t="s">
        <v>1</v>
      </c>
      <c r="L592" s="147"/>
      <c r="M592" s="151"/>
      <c r="T592" s="152"/>
      <c r="AT592" s="149" t="s">
        <v>144</v>
      </c>
      <c r="AU592" s="149" t="s">
        <v>84</v>
      </c>
      <c r="AV592" s="12" t="s">
        <v>82</v>
      </c>
      <c r="AW592" s="12" t="s">
        <v>32</v>
      </c>
      <c r="AX592" s="12" t="s">
        <v>74</v>
      </c>
      <c r="AY592" s="149" t="s">
        <v>136</v>
      </c>
    </row>
    <row r="593" spans="2:65" s="12" customFormat="1">
      <c r="B593" s="147"/>
      <c r="D593" s="148" t="s">
        <v>144</v>
      </c>
      <c r="E593" s="149" t="s">
        <v>1</v>
      </c>
      <c r="F593" s="150" t="s">
        <v>1793</v>
      </c>
      <c r="H593" s="149" t="s">
        <v>1</v>
      </c>
      <c r="L593" s="147"/>
      <c r="M593" s="151"/>
      <c r="T593" s="152"/>
      <c r="AT593" s="149" t="s">
        <v>144</v>
      </c>
      <c r="AU593" s="149" t="s">
        <v>84</v>
      </c>
      <c r="AV593" s="12" t="s">
        <v>82</v>
      </c>
      <c r="AW593" s="12" t="s">
        <v>32</v>
      </c>
      <c r="AX593" s="12" t="s">
        <v>74</v>
      </c>
      <c r="AY593" s="149" t="s">
        <v>136</v>
      </c>
    </row>
    <row r="594" spans="2:65" s="13" customFormat="1">
      <c r="B594" s="153"/>
      <c r="D594" s="148" t="s">
        <v>144</v>
      </c>
      <c r="E594" s="154" t="s">
        <v>1</v>
      </c>
      <c r="F594" s="155" t="s">
        <v>1794</v>
      </c>
      <c r="H594" s="156">
        <v>0.5</v>
      </c>
      <c r="L594" s="153"/>
      <c r="M594" s="157"/>
      <c r="T594" s="158"/>
      <c r="AT594" s="154" t="s">
        <v>144</v>
      </c>
      <c r="AU594" s="154" t="s">
        <v>84</v>
      </c>
      <c r="AV594" s="13" t="s">
        <v>84</v>
      </c>
      <c r="AW594" s="13" t="s">
        <v>32</v>
      </c>
      <c r="AX594" s="13" t="s">
        <v>74</v>
      </c>
      <c r="AY594" s="154" t="s">
        <v>136</v>
      </c>
    </row>
    <row r="595" spans="2:65" s="14" customFormat="1">
      <c r="B595" s="159"/>
      <c r="D595" s="148" t="s">
        <v>144</v>
      </c>
      <c r="E595" s="160" t="s">
        <v>1</v>
      </c>
      <c r="F595" s="161" t="s">
        <v>146</v>
      </c>
      <c r="H595" s="162">
        <v>0.5</v>
      </c>
      <c r="L595" s="159"/>
      <c r="M595" s="163"/>
      <c r="T595" s="164"/>
      <c r="AT595" s="160" t="s">
        <v>144</v>
      </c>
      <c r="AU595" s="160" t="s">
        <v>84</v>
      </c>
      <c r="AV595" s="14" t="s">
        <v>142</v>
      </c>
      <c r="AW595" s="14" t="s">
        <v>32</v>
      </c>
      <c r="AX595" s="14" t="s">
        <v>82</v>
      </c>
      <c r="AY595" s="160" t="s">
        <v>136</v>
      </c>
    </row>
    <row r="596" spans="2:65" s="1" customFormat="1" ht="14.4" customHeight="1">
      <c r="B596" s="134"/>
      <c r="C596" s="135" t="s">
        <v>660</v>
      </c>
      <c r="D596" s="135" t="s">
        <v>138</v>
      </c>
      <c r="E596" s="136" t="s">
        <v>1483</v>
      </c>
      <c r="F596" s="137" t="s">
        <v>1484</v>
      </c>
      <c r="G596" s="138" t="s">
        <v>208</v>
      </c>
      <c r="H596" s="139">
        <v>0.25</v>
      </c>
      <c r="I596" s="140"/>
      <c r="J596" s="140">
        <f>ROUND(I596*H596,2)</f>
        <v>0</v>
      </c>
      <c r="K596" s="141"/>
      <c r="L596" s="28"/>
      <c r="M596" s="142" t="s">
        <v>1</v>
      </c>
      <c r="N596" s="111" t="s">
        <v>39</v>
      </c>
      <c r="O596" s="143">
        <v>1.9</v>
      </c>
      <c r="P596" s="143">
        <f>O596*H596</f>
        <v>0.47499999999999998</v>
      </c>
      <c r="Q596" s="143">
        <v>1.42E-3</v>
      </c>
      <c r="R596" s="143">
        <f>Q596*H596</f>
        <v>3.5500000000000001E-4</v>
      </c>
      <c r="S596" s="143">
        <v>2.9000000000000001E-2</v>
      </c>
      <c r="T596" s="144">
        <f>S596*H596</f>
        <v>7.2500000000000004E-3</v>
      </c>
      <c r="AR596" s="145" t="s">
        <v>142</v>
      </c>
      <c r="AT596" s="145" t="s">
        <v>138</v>
      </c>
      <c r="AU596" s="145" t="s">
        <v>84</v>
      </c>
      <c r="AY596" s="16" t="s">
        <v>136</v>
      </c>
      <c r="BE596" s="146">
        <f>IF(N596="základní",J596,0)</f>
        <v>0</v>
      </c>
      <c r="BF596" s="146">
        <f>IF(N596="snížená",J596,0)</f>
        <v>0</v>
      </c>
      <c r="BG596" s="146">
        <f>IF(N596="zákl. přenesená",J596,0)</f>
        <v>0</v>
      </c>
      <c r="BH596" s="146">
        <f>IF(N596="sníž. přenesená",J596,0)</f>
        <v>0</v>
      </c>
      <c r="BI596" s="146">
        <f>IF(N596="nulová",J596,0)</f>
        <v>0</v>
      </c>
      <c r="BJ596" s="16" t="s">
        <v>82</v>
      </c>
      <c r="BK596" s="146">
        <f>ROUND(I596*H596,2)</f>
        <v>0</v>
      </c>
      <c r="BL596" s="16" t="s">
        <v>142</v>
      </c>
      <c r="BM596" s="145" t="s">
        <v>1795</v>
      </c>
    </row>
    <row r="597" spans="2:65" s="12" customFormat="1">
      <c r="B597" s="147"/>
      <c r="D597" s="148" t="s">
        <v>144</v>
      </c>
      <c r="E597" s="149" t="s">
        <v>1</v>
      </c>
      <c r="F597" s="150" t="s">
        <v>89</v>
      </c>
      <c r="H597" s="149" t="s">
        <v>1</v>
      </c>
      <c r="L597" s="147"/>
      <c r="M597" s="151"/>
      <c r="T597" s="152"/>
      <c r="AT597" s="149" t="s">
        <v>144</v>
      </c>
      <c r="AU597" s="149" t="s">
        <v>84</v>
      </c>
      <c r="AV597" s="12" t="s">
        <v>82</v>
      </c>
      <c r="AW597" s="12" t="s">
        <v>32</v>
      </c>
      <c r="AX597" s="12" t="s">
        <v>74</v>
      </c>
      <c r="AY597" s="149" t="s">
        <v>136</v>
      </c>
    </row>
    <row r="598" spans="2:65" s="12" customFormat="1">
      <c r="B598" s="147"/>
      <c r="D598" s="148" t="s">
        <v>144</v>
      </c>
      <c r="E598" s="149" t="s">
        <v>1</v>
      </c>
      <c r="F598" s="150" t="s">
        <v>1796</v>
      </c>
      <c r="H598" s="149" t="s">
        <v>1</v>
      </c>
      <c r="L598" s="147"/>
      <c r="M598" s="151"/>
      <c r="T598" s="152"/>
      <c r="AT598" s="149" t="s">
        <v>144</v>
      </c>
      <c r="AU598" s="149" t="s">
        <v>84</v>
      </c>
      <c r="AV598" s="12" t="s">
        <v>82</v>
      </c>
      <c r="AW598" s="12" t="s">
        <v>32</v>
      </c>
      <c r="AX598" s="12" t="s">
        <v>74</v>
      </c>
      <c r="AY598" s="149" t="s">
        <v>136</v>
      </c>
    </row>
    <row r="599" spans="2:65" s="13" customFormat="1">
      <c r="B599" s="153"/>
      <c r="D599" s="148" t="s">
        <v>144</v>
      </c>
      <c r="E599" s="154" t="s">
        <v>1</v>
      </c>
      <c r="F599" s="155" t="s">
        <v>1797</v>
      </c>
      <c r="H599" s="156">
        <v>0.25</v>
      </c>
      <c r="L599" s="153"/>
      <c r="M599" s="157"/>
      <c r="T599" s="158"/>
      <c r="AT599" s="154" t="s">
        <v>144</v>
      </c>
      <c r="AU599" s="154" t="s">
        <v>84</v>
      </c>
      <c r="AV599" s="13" t="s">
        <v>84</v>
      </c>
      <c r="AW599" s="13" t="s">
        <v>32</v>
      </c>
      <c r="AX599" s="13" t="s">
        <v>74</v>
      </c>
      <c r="AY599" s="154" t="s">
        <v>136</v>
      </c>
    </row>
    <row r="600" spans="2:65" s="14" customFormat="1">
      <c r="B600" s="159"/>
      <c r="D600" s="148" t="s">
        <v>144</v>
      </c>
      <c r="E600" s="160" t="s">
        <v>1</v>
      </c>
      <c r="F600" s="161" t="s">
        <v>146</v>
      </c>
      <c r="H600" s="162">
        <v>0.25</v>
      </c>
      <c r="L600" s="159"/>
      <c r="M600" s="163"/>
      <c r="T600" s="164"/>
      <c r="AT600" s="160" t="s">
        <v>144</v>
      </c>
      <c r="AU600" s="160" t="s">
        <v>84</v>
      </c>
      <c r="AV600" s="14" t="s">
        <v>142</v>
      </c>
      <c r="AW600" s="14" t="s">
        <v>32</v>
      </c>
      <c r="AX600" s="14" t="s">
        <v>82</v>
      </c>
      <c r="AY600" s="160" t="s">
        <v>136</v>
      </c>
    </row>
    <row r="601" spans="2:65" s="1" customFormat="1" ht="14.4" customHeight="1">
      <c r="B601" s="134"/>
      <c r="C601" s="135" t="s">
        <v>665</v>
      </c>
      <c r="D601" s="135" t="s">
        <v>138</v>
      </c>
      <c r="E601" s="136" t="s">
        <v>1798</v>
      </c>
      <c r="F601" s="137" t="s">
        <v>1799</v>
      </c>
      <c r="G601" s="138" t="s">
        <v>208</v>
      </c>
      <c r="H601" s="139">
        <v>0.5</v>
      </c>
      <c r="I601" s="140"/>
      <c r="J601" s="140">
        <f>ROUND(I601*H601,2)</f>
        <v>0</v>
      </c>
      <c r="K601" s="141"/>
      <c r="L601" s="28"/>
      <c r="M601" s="142" t="s">
        <v>1</v>
      </c>
      <c r="N601" s="111" t="s">
        <v>39</v>
      </c>
      <c r="O601" s="143">
        <v>6</v>
      </c>
      <c r="P601" s="143">
        <f>O601*H601</f>
        <v>3</v>
      </c>
      <c r="Q601" s="143">
        <v>4.2300000000000003E-3</v>
      </c>
      <c r="R601" s="143">
        <f>Q601*H601</f>
        <v>2.1150000000000001E-3</v>
      </c>
      <c r="S601" s="143">
        <v>0.21</v>
      </c>
      <c r="T601" s="144">
        <f>S601*H601</f>
        <v>0.105</v>
      </c>
      <c r="AR601" s="145" t="s">
        <v>142</v>
      </c>
      <c r="AT601" s="145" t="s">
        <v>138</v>
      </c>
      <c r="AU601" s="145" t="s">
        <v>84</v>
      </c>
      <c r="AY601" s="16" t="s">
        <v>136</v>
      </c>
      <c r="BE601" s="146">
        <f>IF(N601="základní",J601,0)</f>
        <v>0</v>
      </c>
      <c r="BF601" s="146">
        <f>IF(N601="snížená",J601,0)</f>
        <v>0</v>
      </c>
      <c r="BG601" s="146">
        <f>IF(N601="zákl. přenesená",J601,0)</f>
        <v>0</v>
      </c>
      <c r="BH601" s="146">
        <f>IF(N601="sníž. přenesená",J601,0)</f>
        <v>0</v>
      </c>
      <c r="BI601" s="146">
        <f>IF(N601="nulová",J601,0)</f>
        <v>0</v>
      </c>
      <c r="BJ601" s="16" t="s">
        <v>82</v>
      </c>
      <c r="BK601" s="146">
        <f>ROUND(I601*H601,2)</f>
        <v>0</v>
      </c>
      <c r="BL601" s="16" t="s">
        <v>142</v>
      </c>
      <c r="BM601" s="145" t="s">
        <v>1800</v>
      </c>
    </row>
    <row r="602" spans="2:65" s="12" customFormat="1">
      <c r="B602" s="147"/>
      <c r="D602" s="148" t="s">
        <v>144</v>
      </c>
      <c r="E602" s="149" t="s">
        <v>1</v>
      </c>
      <c r="F602" s="150" t="s">
        <v>89</v>
      </c>
      <c r="H602" s="149" t="s">
        <v>1</v>
      </c>
      <c r="L602" s="147"/>
      <c r="M602" s="151"/>
      <c r="T602" s="152"/>
      <c r="AT602" s="149" t="s">
        <v>144</v>
      </c>
      <c r="AU602" s="149" t="s">
        <v>84</v>
      </c>
      <c r="AV602" s="12" t="s">
        <v>82</v>
      </c>
      <c r="AW602" s="12" t="s">
        <v>32</v>
      </c>
      <c r="AX602" s="12" t="s">
        <v>74</v>
      </c>
      <c r="AY602" s="149" t="s">
        <v>136</v>
      </c>
    </row>
    <row r="603" spans="2:65" s="12" customFormat="1">
      <c r="B603" s="147"/>
      <c r="D603" s="148" t="s">
        <v>144</v>
      </c>
      <c r="E603" s="149" t="s">
        <v>1</v>
      </c>
      <c r="F603" s="150" t="s">
        <v>1801</v>
      </c>
      <c r="H603" s="149" t="s">
        <v>1</v>
      </c>
      <c r="L603" s="147"/>
      <c r="M603" s="151"/>
      <c r="T603" s="152"/>
      <c r="AT603" s="149" t="s">
        <v>144</v>
      </c>
      <c r="AU603" s="149" t="s">
        <v>84</v>
      </c>
      <c r="AV603" s="12" t="s">
        <v>82</v>
      </c>
      <c r="AW603" s="12" t="s">
        <v>32</v>
      </c>
      <c r="AX603" s="12" t="s">
        <v>74</v>
      </c>
      <c r="AY603" s="149" t="s">
        <v>136</v>
      </c>
    </row>
    <row r="604" spans="2:65" s="13" customFormat="1">
      <c r="B604" s="153"/>
      <c r="D604" s="148" t="s">
        <v>144</v>
      </c>
      <c r="E604" s="154" t="s">
        <v>1</v>
      </c>
      <c r="F604" s="155" t="s">
        <v>1797</v>
      </c>
      <c r="H604" s="156">
        <v>0.25</v>
      </c>
      <c r="L604" s="153"/>
      <c r="M604" s="157"/>
      <c r="T604" s="158"/>
      <c r="AT604" s="154" t="s">
        <v>144</v>
      </c>
      <c r="AU604" s="154" t="s">
        <v>84</v>
      </c>
      <c r="AV604" s="13" t="s">
        <v>84</v>
      </c>
      <c r="AW604" s="13" t="s">
        <v>32</v>
      </c>
      <c r="AX604" s="13" t="s">
        <v>74</v>
      </c>
      <c r="AY604" s="154" t="s">
        <v>136</v>
      </c>
    </row>
    <row r="605" spans="2:65" s="12" customFormat="1">
      <c r="B605" s="147"/>
      <c r="D605" s="148" t="s">
        <v>144</v>
      </c>
      <c r="E605" s="149" t="s">
        <v>1</v>
      </c>
      <c r="F605" s="150" t="s">
        <v>1802</v>
      </c>
      <c r="H605" s="149" t="s">
        <v>1</v>
      </c>
      <c r="L605" s="147"/>
      <c r="M605" s="151"/>
      <c r="T605" s="152"/>
      <c r="AT605" s="149" t="s">
        <v>144</v>
      </c>
      <c r="AU605" s="149" t="s">
        <v>84</v>
      </c>
      <c r="AV605" s="12" t="s">
        <v>82</v>
      </c>
      <c r="AW605" s="12" t="s">
        <v>32</v>
      </c>
      <c r="AX605" s="12" t="s">
        <v>74</v>
      </c>
      <c r="AY605" s="149" t="s">
        <v>136</v>
      </c>
    </row>
    <row r="606" spans="2:65" s="13" customFormat="1">
      <c r="B606" s="153"/>
      <c r="D606" s="148" t="s">
        <v>144</v>
      </c>
      <c r="E606" s="154" t="s">
        <v>1</v>
      </c>
      <c r="F606" s="155" t="s">
        <v>1797</v>
      </c>
      <c r="H606" s="156">
        <v>0.25</v>
      </c>
      <c r="L606" s="153"/>
      <c r="M606" s="157"/>
      <c r="T606" s="158"/>
      <c r="AT606" s="154" t="s">
        <v>144</v>
      </c>
      <c r="AU606" s="154" t="s">
        <v>84</v>
      </c>
      <c r="AV606" s="13" t="s">
        <v>84</v>
      </c>
      <c r="AW606" s="13" t="s">
        <v>32</v>
      </c>
      <c r="AX606" s="13" t="s">
        <v>74</v>
      </c>
      <c r="AY606" s="154" t="s">
        <v>136</v>
      </c>
    </row>
    <row r="607" spans="2:65" s="14" customFormat="1">
      <c r="B607" s="159"/>
      <c r="D607" s="148" t="s">
        <v>144</v>
      </c>
      <c r="E607" s="160" t="s">
        <v>1</v>
      </c>
      <c r="F607" s="161" t="s">
        <v>146</v>
      </c>
      <c r="H607" s="162">
        <v>0.5</v>
      </c>
      <c r="L607" s="159"/>
      <c r="M607" s="163"/>
      <c r="T607" s="164"/>
      <c r="AT607" s="160" t="s">
        <v>144</v>
      </c>
      <c r="AU607" s="160" t="s">
        <v>84</v>
      </c>
      <c r="AV607" s="14" t="s">
        <v>142</v>
      </c>
      <c r="AW607" s="14" t="s">
        <v>32</v>
      </c>
      <c r="AX607" s="14" t="s">
        <v>82</v>
      </c>
      <c r="AY607" s="160" t="s">
        <v>136</v>
      </c>
    </row>
    <row r="608" spans="2:65" s="11" customFormat="1" ht="22.75" customHeight="1">
      <c r="B608" s="123"/>
      <c r="D608" s="124" t="s">
        <v>73</v>
      </c>
      <c r="E608" s="132" t="s">
        <v>1041</v>
      </c>
      <c r="F608" s="132" t="s">
        <v>1042</v>
      </c>
      <c r="J608" s="133">
        <f>BK608</f>
        <v>0</v>
      </c>
      <c r="L608" s="123"/>
      <c r="M608" s="127"/>
      <c r="P608" s="128">
        <f>SUM(P609:P621)</f>
        <v>2.7727000000000002E-2</v>
      </c>
      <c r="R608" s="128">
        <f>SUM(R609:R621)</f>
        <v>0</v>
      </c>
      <c r="T608" s="129">
        <f>SUM(T609:T621)</f>
        <v>0</v>
      </c>
      <c r="AR608" s="124" t="s">
        <v>82</v>
      </c>
      <c r="AT608" s="130" t="s">
        <v>73</v>
      </c>
      <c r="AU608" s="130" t="s">
        <v>82</v>
      </c>
      <c r="AY608" s="124" t="s">
        <v>136</v>
      </c>
      <c r="BK608" s="131">
        <f>SUM(BK609:BK621)</f>
        <v>0</v>
      </c>
    </row>
    <row r="609" spans="2:65" s="1" customFormat="1" ht="14.4" customHeight="1">
      <c r="B609" s="134"/>
      <c r="C609" s="135" t="s">
        <v>671</v>
      </c>
      <c r="D609" s="135" t="s">
        <v>138</v>
      </c>
      <c r="E609" s="136" t="s">
        <v>1055</v>
      </c>
      <c r="F609" s="137" t="s">
        <v>1056</v>
      </c>
      <c r="G609" s="138" t="s">
        <v>356</v>
      </c>
      <c r="H609" s="139">
        <v>0.11899999999999999</v>
      </c>
      <c r="I609" s="140"/>
      <c r="J609" s="140">
        <f>ROUND(I609*H609,2)</f>
        <v>0</v>
      </c>
      <c r="K609" s="141"/>
      <c r="L609" s="28"/>
      <c r="M609" s="142" t="s">
        <v>1</v>
      </c>
      <c r="N609" s="111" t="s">
        <v>39</v>
      </c>
      <c r="O609" s="143">
        <v>3.2000000000000001E-2</v>
      </c>
      <c r="P609" s="143">
        <f>O609*H609</f>
        <v>3.8079999999999998E-3</v>
      </c>
      <c r="Q609" s="143">
        <v>0</v>
      </c>
      <c r="R609" s="143">
        <f>Q609*H609</f>
        <v>0</v>
      </c>
      <c r="S609" s="143">
        <v>0</v>
      </c>
      <c r="T609" s="144">
        <f>S609*H609</f>
        <v>0</v>
      </c>
      <c r="AR609" s="145" t="s">
        <v>142</v>
      </c>
      <c r="AT609" s="145" t="s">
        <v>138</v>
      </c>
      <c r="AU609" s="145" t="s">
        <v>84</v>
      </c>
      <c r="AY609" s="16" t="s">
        <v>136</v>
      </c>
      <c r="BE609" s="146">
        <f>IF(N609="základní",J609,0)</f>
        <v>0</v>
      </c>
      <c r="BF609" s="146">
        <f>IF(N609="snížená",J609,0)</f>
        <v>0</v>
      </c>
      <c r="BG609" s="146">
        <f>IF(N609="zákl. přenesená",J609,0)</f>
        <v>0</v>
      </c>
      <c r="BH609" s="146">
        <f>IF(N609="sníž. přenesená",J609,0)</f>
        <v>0</v>
      </c>
      <c r="BI609" s="146">
        <f>IF(N609="nulová",J609,0)</f>
        <v>0</v>
      </c>
      <c r="BJ609" s="16" t="s">
        <v>82</v>
      </c>
      <c r="BK609" s="146">
        <f>ROUND(I609*H609,2)</f>
        <v>0</v>
      </c>
      <c r="BL609" s="16" t="s">
        <v>142</v>
      </c>
      <c r="BM609" s="145" t="s">
        <v>1803</v>
      </c>
    </row>
    <row r="610" spans="2:65" s="12" customFormat="1">
      <c r="B610" s="147"/>
      <c r="D610" s="148" t="s">
        <v>144</v>
      </c>
      <c r="E610" s="149" t="s">
        <v>1</v>
      </c>
      <c r="F610" s="150" t="s">
        <v>1057</v>
      </c>
      <c r="H610" s="149" t="s">
        <v>1</v>
      </c>
      <c r="L610" s="147"/>
      <c r="M610" s="151"/>
      <c r="T610" s="152"/>
      <c r="AT610" s="149" t="s">
        <v>144</v>
      </c>
      <c r="AU610" s="149" t="s">
        <v>84</v>
      </c>
      <c r="AV610" s="12" t="s">
        <v>82</v>
      </c>
      <c r="AW610" s="12" t="s">
        <v>32</v>
      </c>
      <c r="AX610" s="12" t="s">
        <v>74</v>
      </c>
      <c r="AY610" s="149" t="s">
        <v>136</v>
      </c>
    </row>
    <row r="611" spans="2:65" s="13" customFormat="1">
      <c r="B611" s="153"/>
      <c r="D611" s="148" t="s">
        <v>144</v>
      </c>
      <c r="E611" s="154" t="s">
        <v>1</v>
      </c>
      <c r="F611" s="155" t="s">
        <v>1804</v>
      </c>
      <c r="H611" s="156">
        <v>0.11899999999999999</v>
      </c>
      <c r="L611" s="153"/>
      <c r="M611" s="157"/>
      <c r="T611" s="158"/>
      <c r="AT611" s="154" t="s">
        <v>144</v>
      </c>
      <c r="AU611" s="154" t="s">
        <v>84</v>
      </c>
      <c r="AV611" s="13" t="s">
        <v>84</v>
      </c>
      <c r="AW611" s="13" t="s">
        <v>32</v>
      </c>
      <c r="AX611" s="13" t="s">
        <v>74</v>
      </c>
      <c r="AY611" s="154" t="s">
        <v>136</v>
      </c>
    </row>
    <row r="612" spans="2:65" s="14" customFormat="1">
      <c r="B612" s="159"/>
      <c r="D612" s="148" t="s">
        <v>144</v>
      </c>
      <c r="E612" s="160" t="s">
        <v>1</v>
      </c>
      <c r="F612" s="161" t="s">
        <v>146</v>
      </c>
      <c r="H612" s="162">
        <v>0.11899999999999999</v>
      </c>
      <c r="L612" s="159"/>
      <c r="M612" s="163"/>
      <c r="T612" s="164"/>
      <c r="AT612" s="160" t="s">
        <v>144</v>
      </c>
      <c r="AU612" s="160" t="s">
        <v>84</v>
      </c>
      <c r="AV612" s="14" t="s">
        <v>142</v>
      </c>
      <c r="AW612" s="14" t="s">
        <v>32</v>
      </c>
      <c r="AX612" s="14" t="s">
        <v>82</v>
      </c>
      <c r="AY612" s="160" t="s">
        <v>136</v>
      </c>
    </row>
    <row r="613" spans="2:65" s="1" customFormat="1" ht="14.4" customHeight="1">
      <c r="B613" s="134"/>
      <c r="C613" s="135" t="s">
        <v>677</v>
      </c>
      <c r="D613" s="135" t="s">
        <v>138</v>
      </c>
      <c r="E613" s="136" t="s">
        <v>1062</v>
      </c>
      <c r="F613" s="137" t="s">
        <v>1063</v>
      </c>
      <c r="G613" s="138" t="s">
        <v>356</v>
      </c>
      <c r="H613" s="139">
        <v>1.6659999999999999</v>
      </c>
      <c r="I613" s="140"/>
      <c r="J613" s="140">
        <f>ROUND(I613*H613,2)</f>
        <v>0</v>
      </c>
      <c r="K613" s="141"/>
      <c r="L613" s="28"/>
      <c r="M613" s="142" t="s">
        <v>1</v>
      </c>
      <c r="N613" s="111" t="s">
        <v>39</v>
      </c>
      <c r="O613" s="143">
        <v>3.0000000000000001E-3</v>
      </c>
      <c r="P613" s="143">
        <f>O613*H613</f>
        <v>4.9979999999999998E-3</v>
      </c>
      <c r="Q613" s="143">
        <v>0</v>
      </c>
      <c r="R613" s="143">
        <f>Q613*H613</f>
        <v>0</v>
      </c>
      <c r="S613" s="143">
        <v>0</v>
      </c>
      <c r="T613" s="144">
        <f>S613*H613</f>
        <v>0</v>
      </c>
      <c r="AR613" s="145" t="s">
        <v>142</v>
      </c>
      <c r="AT613" s="145" t="s">
        <v>138</v>
      </c>
      <c r="AU613" s="145" t="s">
        <v>84</v>
      </c>
      <c r="AY613" s="16" t="s">
        <v>136</v>
      </c>
      <c r="BE613" s="146">
        <f>IF(N613="základní",J613,0)</f>
        <v>0</v>
      </c>
      <c r="BF613" s="146">
        <f>IF(N613="snížená",J613,0)</f>
        <v>0</v>
      </c>
      <c r="BG613" s="146">
        <f>IF(N613="zákl. přenesená",J613,0)</f>
        <v>0</v>
      </c>
      <c r="BH613" s="146">
        <f>IF(N613="sníž. přenesená",J613,0)</f>
        <v>0</v>
      </c>
      <c r="BI613" s="146">
        <f>IF(N613="nulová",J613,0)</f>
        <v>0</v>
      </c>
      <c r="BJ613" s="16" t="s">
        <v>82</v>
      </c>
      <c r="BK613" s="146">
        <f>ROUND(I613*H613,2)</f>
        <v>0</v>
      </c>
      <c r="BL613" s="16" t="s">
        <v>142</v>
      </c>
      <c r="BM613" s="145" t="s">
        <v>1805</v>
      </c>
    </row>
    <row r="614" spans="2:65" s="12" customFormat="1">
      <c r="B614" s="147"/>
      <c r="D614" s="148" t="s">
        <v>144</v>
      </c>
      <c r="E614" s="149" t="s">
        <v>1</v>
      </c>
      <c r="F614" s="150" t="s">
        <v>1057</v>
      </c>
      <c r="H614" s="149" t="s">
        <v>1</v>
      </c>
      <c r="L614" s="147"/>
      <c r="M614" s="151"/>
      <c r="T614" s="152"/>
      <c r="AT614" s="149" t="s">
        <v>144</v>
      </c>
      <c r="AU614" s="149" t="s">
        <v>84</v>
      </c>
      <c r="AV614" s="12" t="s">
        <v>82</v>
      </c>
      <c r="AW614" s="12" t="s">
        <v>32</v>
      </c>
      <c r="AX614" s="12" t="s">
        <v>74</v>
      </c>
      <c r="AY614" s="149" t="s">
        <v>136</v>
      </c>
    </row>
    <row r="615" spans="2:65" s="13" customFormat="1">
      <c r="B615" s="153"/>
      <c r="D615" s="148" t="s">
        <v>144</v>
      </c>
      <c r="E615" s="154" t="s">
        <v>1</v>
      </c>
      <c r="F615" s="155" t="s">
        <v>1806</v>
      </c>
      <c r="H615" s="156">
        <v>1.6659999999999999</v>
      </c>
      <c r="L615" s="153"/>
      <c r="M615" s="157"/>
      <c r="T615" s="158"/>
      <c r="AT615" s="154" t="s">
        <v>144</v>
      </c>
      <c r="AU615" s="154" t="s">
        <v>84</v>
      </c>
      <c r="AV615" s="13" t="s">
        <v>84</v>
      </c>
      <c r="AW615" s="13" t="s">
        <v>32</v>
      </c>
      <c r="AX615" s="13" t="s">
        <v>74</v>
      </c>
      <c r="AY615" s="154" t="s">
        <v>136</v>
      </c>
    </row>
    <row r="616" spans="2:65" s="14" customFormat="1">
      <c r="B616" s="159"/>
      <c r="D616" s="148" t="s">
        <v>144</v>
      </c>
      <c r="E616" s="160" t="s">
        <v>1</v>
      </c>
      <c r="F616" s="161" t="s">
        <v>146</v>
      </c>
      <c r="H616" s="162">
        <v>1.6659999999999999</v>
      </c>
      <c r="L616" s="159"/>
      <c r="M616" s="163"/>
      <c r="T616" s="164"/>
      <c r="AT616" s="160" t="s">
        <v>144</v>
      </c>
      <c r="AU616" s="160" t="s">
        <v>84</v>
      </c>
      <c r="AV616" s="14" t="s">
        <v>142</v>
      </c>
      <c r="AW616" s="14" t="s">
        <v>32</v>
      </c>
      <c r="AX616" s="14" t="s">
        <v>82</v>
      </c>
      <c r="AY616" s="160" t="s">
        <v>136</v>
      </c>
    </row>
    <row r="617" spans="2:65" s="1" customFormat="1" ht="14.4" customHeight="1">
      <c r="B617" s="134"/>
      <c r="C617" s="135" t="s">
        <v>684</v>
      </c>
      <c r="D617" s="135" t="s">
        <v>138</v>
      </c>
      <c r="E617" s="136" t="s">
        <v>1068</v>
      </c>
      <c r="F617" s="137" t="s">
        <v>1069</v>
      </c>
      <c r="G617" s="138" t="s">
        <v>356</v>
      </c>
      <c r="H617" s="139">
        <v>0.11899999999999999</v>
      </c>
      <c r="I617" s="140"/>
      <c r="J617" s="140">
        <f>ROUND(I617*H617,2)</f>
        <v>0</v>
      </c>
      <c r="K617" s="141"/>
      <c r="L617" s="28"/>
      <c r="M617" s="142" t="s">
        <v>1</v>
      </c>
      <c r="N617" s="111" t="s">
        <v>39</v>
      </c>
      <c r="O617" s="143">
        <v>0.159</v>
      </c>
      <c r="P617" s="143">
        <f>O617*H617</f>
        <v>1.8921E-2</v>
      </c>
      <c r="Q617" s="143">
        <v>0</v>
      </c>
      <c r="R617" s="143">
        <f>Q617*H617</f>
        <v>0</v>
      </c>
      <c r="S617" s="143">
        <v>0</v>
      </c>
      <c r="T617" s="144">
        <f>S617*H617</f>
        <v>0</v>
      </c>
      <c r="AR617" s="145" t="s">
        <v>142</v>
      </c>
      <c r="AT617" s="145" t="s">
        <v>138</v>
      </c>
      <c r="AU617" s="145" t="s">
        <v>84</v>
      </c>
      <c r="AY617" s="16" t="s">
        <v>136</v>
      </c>
      <c r="BE617" s="146">
        <f>IF(N617="základní",J617,0)</f>
        <v>0</v>
      </c>
      <c r="BF617" s="146">
        <f>IF(N617="snížená",J617,0)</f>
        <v>0</v>
      </c>
      <c r="BG617" s="146">
        <f>IF(N617="zákl. přenesená",J617,0)</f>
        <v>0</v>
      </c>
      <c r="BH617" s="146">
        <f>IF(N617="sníž. přenesená",J617,0)</f>
        <v>0</v>
      </c>
      <c r="BI617" s="146">
        <f>IF(N617="nulová",J617,0)</f>
        <v>0</v>
      </c>
      <c r="BJ617" s="16" t="s">
        <v>82</v>
      </c>
      <c r="BK617" s="146">
        <f>ROUND(I617*H617,2)</f>
        <v>0</v>
      </c>
      <c r="BL617" s="16" t="s">
        <v>142</v>
      </c>
      <c r="BM617" s="145" t="s">
        <v>1807</v>
      </c>
    </row>
    <row r="618" spans="2:65" s="1" customFormat="1" ht="22.25" customHeight="1">
      <c r="B618" s="134"/>
      <c r="C618" s="135" t="s">
        <v>689</v>
      </c>
      <c r="D618" s="135" t="s">
        <v>138</v>
      </c>
      <c r="E618" s="136" t="s">
        <v>1808</v>
      </c>
      <c r="F618" s="137" t="s">
        <v>1809</v>
      </c>
      <c r="G618" s="138" t="s">
        <v>356</v>
      </c>
      <c r="H618" s="139">
        <v>0.11899999999999999</v>
      </c>
      <c r="I618" s="140"/>
      <c r="J618" s="140">
        <f>ROUND(I618*H618,2)</f>
        <v>0</v>
      </c>
      <c r="K618" s="141"/>
      <c r="L618" s="28"/>
      <c r="M618" s="142" t="s">
        <v>1</v>
      </c>
      <c r="N618" s="111" t="s">
        <v>39</v>
      </c>
      <c r="O618" s="143">
        <v>0</v>
      </c>
      <c r="P618" s="143">
        <f>O618*H618</f>
        <v>0</v>
      </c>
      <c r="Q618" s="143">
        <v>0</v>
      </c>
      <c r="R618" s="143">
        <f>Q618*H618</f>
        <v>0</v>
      </c>
      <c r="S618" s="143">
        <v>0</v>
      </c>
      <c r="T618" s="144">
        <f>S618*H618</f>
        <v>0</v>
      </c>
      <c r="AR618" s="145" t="s">
        <v>142</v>
      </c>
      <c r="AT618" s="145" t="s">
        <v>138</v>
      </c>
      <c r="AU618" s="145" t="s">
        <v>84</v>
      </c>
      <c r="AY618" s="16" t="s">
        <v>136</v>
      </c>
      <c r="BE618" s="146">
        <f>IF(N618="základní",J618,0)</f>
        <v>0</v>
      </c>
      <c r="BF618" s="146">
        <f>IF(N618="snížená",J618,0)</f>
        <v>0</v>
      </c>
      <c r="BG618" s="146">
        <f>IF(N618="zákl. přenesená",J618,0)</f>
        <v>0</v>
      </c>
      <c r="BH618" s="146">
        <f>IF(N618="sníž. přenesená",J618,0)</f>
        <v>0</v>
      </c>
      <c r="BI618" s="146">
        <f>IF(N618="nulová",J618,0)</f>
        <v>0</v>
      </c>
      <c r="BJ618" s="16" t="s">
        <v>82</v>
      </c>
      <c r="BK618" s="146">
        <f>ROUND(I618*H618,2)</f>
        <v>0</v>
      </c>
      <c r="BL618" s="16" t="s">
        <v>142</v>
      </c>
      <c r="BM618" s="145" t="s">
        <v>1810</v>
      </c>
    </row>
    <row r="619" spans="2:65" s="12" customFormat="1">
      <c r="B619" s="147"/>
      <c r="D619" s="148" t="s">
        <v>144</v>
      </c>
      <c r="E619" s="149" t="s">
        <v>1</v>
      </c>
      <c r="F619" s="150" t="s">
        <v>1057</v>
      </c>
      <c r="H619" s="149" t="s">
        <v>1</v>
      </c>
      <c r="L619" s="147"/>
      <c r="M619" s="151"/>
      <c r="T619" s="152"/>
      <c r="AT619" s="149" t="s">
        <v>144</v>
      </c>
      <c r="AU619" s="149" t="s">
        <v>84</v>
      </c>
      <c r="AV619" s="12" t="s">
        <v>82</v>
      </c>
      <c r="AW619" s="12" t="s">
        <v>32</v>
      </c>
      <c r="AX619" s="12" t="s">
        <v>74</v>
      </c>
      <c r="AY619" s="149" t="s">
        <v>136</v>
      </c>
    </row>
    <row r="620" spans="2:65" s="13" customFormat="1">
      <c r="B620" s="153"/>
      <c r="D620" s="148" t="s">
        <v>144</v>
      </c>
      <c r="E620" s="154" t="s">
        <v>1</v>
      </c>
      <c r="F620" s="155" t="s">
        <v>1804</v>
      </c>
      <c r="H620" s="156">
        <v>0.11899999999999999</v>
      </c>
      <c r="L620" s="153"/>
      <c r="M620" s="157"/>
      <c r="T620" s="158"/>
      <c r="AT620" s="154" t="s">
        <v>144</v>
      </c>
      <c r="AU620" s="154" t="s">
        <v>84</v>
      </c>
      <c r="AV620" s="13" t="s">
        <v>84</v>
      </c>
      <c r="AW620" s="13" t="s">
        <v>32</v>
      </c>
      <c r="AX620" s="13" t="s">
        <v>74</v>
      </c>
      <c r="AY620" s="154" t="s">
        <v>136</v>
      </c>
    </row>
    <row r="621" spans="2:65" s="14" customFormat="1">
      <c r="B621" s="159"/>
      <c r="D621" s="148" t="s">
        <v>144</v>
      </c>
      <c r="E621" s="160" t="s">
        <v>1</v>
      </c>
      <c r="F621" s="161" t="s">
        <v>146</v>
      </c>
      <c r="H621" s="162">
        <v>0.11899999999999999</v>
      </c>
      <c r="L621" s="159"/>
      <c r="M621" s="163"/>
      <c r="T621" s="164"/>
      <c r="AT621" s="160" t="s">
        <v>144</v>
      </c>
      <c r="AU621" s="160" t="s">
        <v>84</v>
      </c>
      <c r="AV621" s="14" t="s">
        <v>142</v>
      </c>
      <c r="AW621" s="14" t="s">
        <v>32</v>
      </c>
      <c r="AX621" s="14" t="s">
        <v>82</v>
      </c>
      <c r="AY621" s="160" t="s">
        <v>136</v>
      </c>
    </row>
    <row r="622" spans="2:65" s="11" customFormat="1" ht="22.75" customHeight="1">
      <c r="B622" s="123"/>
      <c r="D622" s="124" t="s">
        <v>73</v>
      </c>
      <c r="E622" s="132" t="s">
        <v>1083</v>
      </c>
      <c r="F622" s="132" t="s">
        <v>1084</v>
      </c>
      <c r="J622" s="133">
        <f>BK622</f>
        <v>0</v>
      </c>
      <c r="L622" s="123"/>
      <c r="M622" s="127"/>
      <c r="P622" s="128">
        <f>P623</f>
        <v>7.806216</v>
      </c>
      <c r="R622" s="128">
        <f>R623</f>
        <v>0</v>
      </c>
      <c r="T622" s="129">
        <f>T623</f>
        <v>0</v>
      </c>
      <c r="AR622" s="124" t="s">
        <v>82</v>
      </c>
      <c r="AT622" s="130" t="s">
        <v>73</v>
      </c>
      <c r="AU622" s="130" t="s">
        <v>82</v>
      </c>
      <c r="AY622" s="124" t="s">
        <v>136</v>
      </c>
      <c r="BK622" s="131">
        <f>BK623</f>
        <v>0</v>
      </c>
    </row>
    <row r="623" spans="2:65" s="1" customFormat="1" ht="14.4" customHeight="1">
      <c r="B623" s="134"/>
      <c r="C623" s="135" t="s">
        <v>695</v>
      </c>
      <c r="D623" s="135" t="s">
        <v>138</v>
      </c>
      <c r="E623" s="136" t="s">
        <v>1086</v>
      </c>
      <c r="F623" s="137" t="s">
        <v>1087</v>
      </c>
      <c r="G623" s="138" t="s">
        <v>356</v>
      </c>
      <c r="H623" s="139">
        <v>118.276</v>
      </c>
      <c r="I623" s="140"/>
      <c r="J623" s="140">
        <f>ROUND(I623*H623,2)</f>
        <v>0</v>
      </c>
      <c r="K623" s="141"/>
      <c r="L623" s="28"/>
      <c r="M623" s="142" t="s">
        <v>1</v>
      </c>
      <c r="N623" s="111" t="s">
        <v>39</v>
      </c>
      <c r="O623" s="143">
        <v>6.6000000000000003E-2</v>
      </c>
      <c r="P623" s="143">
        <f>O623*H623</f>
        <v>7.806216</v>
      </c>
      <c r="Q623" s="143">
        <v>0</v>
      </c>
      <c r="R623" s="143">
        <f>Q623*H623</f>
        <v>0</v>
      </c>
      <c r="S623" s="143">
        <v>0</v>
      </c>
      <c r="T623" s="144">
        <f>S623*H623</f>
        <v>0</v>
      </c>
      <c r="AR623" s="145" t="s">
        <v>142</v>
      </c>
      <c r="AT623" s="145" t="s">
        <v>138</v>
      </c>
      <c r="AU623" s="145" t="s">
        <v>84</v>
      </c>
      <c r="AY623" s="16" t="s">
        <v>136</v>
      </c>
      <c r="BE623" s="146">
        <f>IF(N623="základní",J623,0)</f>
        <v>0</v>
      </c>
      <c r="BF623" s="146">
        <f>IF(N623="snížená",J623,0)</f>
        <v>0</v>
      </c>
      <c r="BG623" s="146">
        <f>IF(N623="zákl. přenesená",J623,0)</f>
        <v>0</v>
      </c>
      <c r="BH623" s="146">
        <f>IF(N623="sníž. přenesená",J623,0)</f>
        <v>0</v>
      </c>
      <c r="BI623" s="146">
        <f>IF(N623="nulová",J623,0)</f>
        <v>0</v>
      </c>
      <c r="BJ623" s="16" t="s">
        <v>82</v>
      </c>
      <c r="BK623" s="146">
        <f>ROUND(I623*H623,2)</f>
        <v>0</v>
      </c>
      <c r="BL623" s="16" t="s">
        <v>142</v>
      </c>
      <c r="BM623" s="145" t="s">
        <v>1811</v>
      </c>
    </row>
    <row r="624" spans="2:65" s="11" customFormat="1" ht="25.9" customHeight="1">
      <c r="B624" s="123"/>
      <c r="D624" s="124" t="s">
        <v>73</v>
      </c>
      <c r="E624" s="125" t="s">
        <v>1812</v>
      </c>
      <c r="F624" s="125" t="s">
        <v>1813</v>
      </c>
      <c r="J624" s="126">
        <f>BK624</f>
        <v>0</v>
      </c>
      <c r="L624" s="123"/>
      <c r="M624" s="127"/>
      <c r="P624" s="128">
        <f>P625</f>
        <v>29.505768000000003</v>
      </c>
      <c r="R624" s="128">
        <f>R625</f>
        <v>4.0999999999999995E-3</v>
      </c>
      <c r="T624" s="129">
        <f>T625</f>
        <v>0</v>
      </c>
      <c r="AR624" s="124" t="s">
        <v>84</v>
      </c>
      <c r="AT624" s="130" t="s">
        <v>73</v>
      </c>
      <c r="AU624" s="130" t="s">
        <v>74</v>
      </c>
      <c r="AY624" s="124" t="s">
        <v>136</v>
      </c>
      <c r="BK624" s="131">
        <f>BK625</f>
        <v>0</v>
      </c>
    </row>
    <row r="625" spans="2:65" s="11" customFormat="1" ht="22.75" customHeight="1">
      <c r="B625" s="123"/>
      <c r="D625" s="124" t="s">
        <v>73</v>
      </c>
      <c r="E625" s="132" t="s">
        <v>1814</v>
      </c>
      <c r="F625" s="132" t="s">
        <v>1815</v>
      </c>
      <c r="J625" s="133">
        <f>BK625</f>
        <v>0</v>
      </c>
      <c r="L625" s="123"/>
      <c r="M625" s="127"/>
      <c r="P625" s="128">
        <f>SUM(P626:P640)</f>
        <v>29.505768000000003</v>
      </c>
      <c r="R625" s="128">
        <f>SUM(R626:R640)</f>
        <v>4.0999999999999995E-3</v>
      </c>
      <c r="T625" s="129">
        <f>SUM(T626:T640)</f>
        <v>0</v>
      </c>
      <c r="AR625" s="124" t="s">
        <v>84</v>
      </c>
      <c r="AT625" s="130" t="s">
        <v>73</v>
      </c>
      <c r="AU625" s="130" t="s">
        <v>82</v>
      </c>
      <c r="AY625" s="124" t="s">
        <v>136</v>
      </c>
      <c r="BK625" s="131">
        <f>SUM(BK626:BK640)</f>
        <v>0</v>
      </c>
    </row>
    <row r="626" spans="2:65" s="1" customFormat="1" ht="14.4" customHeight="1">
      <c r="B626" s="134"/>
      <c r="C626" s="135" t="s">
        <v>703</v>
      </c>
      <c r="D626" s="135" t="s">
        <v>138</v>
      </c>
      <c r="E626" s="136" t="s">
        <v>1816</v>
      </c>
      <c r="F626" s="137" t="s">
        <v>1817</v>
      </c>
      <c r="G626" s="138" t="s">
        <v>141</v>
      </c>
      <c r="H626" s="139">
        <v>6</v>
      </c>
      <c r="I626" s="140"/>
      <c r="J626" s="140">
        <f>ROUND(I626*H626,2)</f>
        <v>0</v>
      </c>
      <c r="K626" s="141"/>
      <c r="L626" s="28"/>
      <c r="M626" s="142" t="s">
        <v>1</v>
      </c>
      <c r="N626" s="111" t="s">
        <v>39</v>
      </c>
      <c r="O626" s="143">
        <v>2.95</v>
      </c>
      <c r="P626" s="143">
        <f>O626*H626</f>
        <v>17.700000000000003</v>
      </c>
      <c r="Q626" s="143">
        <v>4.0999999999999999E-4</v>
      </c>
      <c r="R626" s="143">
        <f>Q626*H626</f>
        <v>2.4599999999999999E-3</v>
      </c>
      <c r="S626" s="143">
        <v>0</v>
      </c>
      <c r="T626" s="144">
        <f>S626*H626</f>
        <v>0</v>
      </c>
      <c r="AR626" s="145" t="s">
        <v>222</v>
      </c>
      <c r="AT626" s="145" t="s">
        <v>138</v>
      </c>
      <c r="AU626" s="145" t="s">
        <v>84</v>
      </c>
      <c r="AY626" s="16" t="s">
        <v>136</v>
      </c>
      <c r="BE626" s="146">
        <f>IF(N626="základní",J626,0)</f>
        <v>0</v>
      </c>
      <c r="BF626" s="146">
        <f>IF(N626="snížená",J626,0)</f>
        <v>0</v>
      </c>
      <c r="BG626" s="146">
        <f>IF(N626="zákl. přenesená",J626,0)</f>
        <v>0</v>
      </c>
      <c r="BH626" s="146">
        <f>IF(N626="sníž. přenesená",J626,0)</f>
        <v>0</v>
      </c>
      <c r="BI626" s="146">
        <f>IF(N626="nulová",J626,0)</f>
        <v>0</v>
      </c>
      <c r="BJ626" s="16" t="s">
        <v>82</v>
      </c>
      <c r="BK626" s="146">
        <f>ROUND(I626*H626,2)</f>
        <v>0</v>
      </c>
      <c r="BL626" s="16" t="s">
        <v>222</v>
      </c>
      <c r="BM626" s="145" t="s">
        <v>1818</v>
      </c>
    </row>
    <row r="627" spans="2:65" s="12" customFormat="1">
      <c r="B627" s="147"/>
      <c r="D627" s="148" t="s">
        <v>144</v>
      </c>
      <c r="E627" s="149" t="s">
        <v>1</v>
      </c>
      <c r="F627" s="150" t="s">
        <v>89</v>
      </c>
      <c r="H627" s="149" t="s">
        <v>1</v>
      </c>
      <c r="L627" s="147"/>
      <c r="M627" s="151"/>
      <c r="T627" s="152"/>
      <c r="AT627" s="149" t="s">
        <v>144</v>
      </c>
      <c r="AU627" s="149" t="s">
        <v>84</v>
      </c>
      <c r="AV627" s="12" t="s">
        <v>82</v>
      </c>
      <c r="AW627" s="12" t="s">
        <v>32</v>
      </c>
      <c r="AX627" s="12" t="s">
        <v>74</v>
      </c>
      <c r="AY627" s="149" t="s">
        <v>136</v>
      </c>
    </row>
    <row r="628" spans="2:65" s="12" customFormat="1">
      <c r="B628" s="147"/>
      <c r="D628" s="148" t="s">
        <v>144</v>
      </c>
      <c r="E628" s="149" t="s">
        <v>1</v>
      </c>
      <c r="F628" s="150" t="s">
        <v>1793</v>
      </c>
      <c r="H628" s="149" t="s">
        <v>1</v>
      </c>
      <c r="L628" s="147"/>
      <c r="M628" s="151"/>
      <c r="T628" s="152"/>
      <c r="AT628" s="149" t="s">
        <v>144</v>
      </c>
      <c r="AU628" s="149" t="s">
        <v>84</v>
      </c>
      <c r="AV628" s="12" t="s">
        <v>82</v>
      </c>
      <c r="AW628" s="12" t="s">
        <v>32</v>
      </c>
      <c r="AX628" s="12" t="s">
        <v>74</v>
      </c>
      <c r="AY628" s="149" t="s">
        <v>136</v>
      </c>
    </row>
    <row r="629" spans="2:65" s="13" customFormat="1">
      <c r="B629" s="153"/>
      <c r="D629" s="148" t="s">
        <v>144</v>
      </c>
      <c r="E629" s="154" t="s">
        <v>1</v>
      </c>
      <c r="F629" s="155" t="s">
        <v>1104</v>
      </c>
      <c r="H629" s="156">
        <v>4</v>
      </c>
      <c r="L629" s="153"/>
      <c r="M629" s="157"/>
      <c r="T629" s="158"/>
      <c r="AT629" s="154" t="s">
        <v>144</v>
      </c>
      <c r="AU629" s="154" t="s">
        <v>84</v>
      </c>
      <c r="AV629" s="13" t="s">
        <v>84</v>
      </c>
      <c r="AW629" s="13" t="s">
        <v>32</v>
      </c>
      <c r="AX629" s="13" t="s">
        <v>74</v>
      </c>
      <c r="AY629" s="154" t="s">
        <v>136</v>
      </c>
    </row>
    <row r="630" spans="2:65" s="12" customFormat="1">
      <c r="B630" s="147"/>
      <c r="D630" s="148" t="s">
        <v>144</v>
      </c>
      <c r="E630" s="149" t="s">
        <v>1</v>
      </c>
      <c r="F630" s="150" t="s">
        <v>1796</v>
      </c>
      <c r="H630" s="149" t="s">
        <v>1</v>
      </c>
      <c r="L630" s="147"/>
      <c r="M630" s="151"/>
      <c r="T630" s="152"/>
      <c r="AT630" s="149" t="s">
        <v>144</v>
      </c>
      <c r="AU630" s="149" t="s">
        <v>84</v>
      </c>
      <c r="AV630" s="12" t="s">
        <v>82</v>
      </c>
      <c r="AW630" s="12" t="s">
        <v>32</v>
      </c>
      <c r="AX630" s="12" t="s">
        <v>74</v>
      </c>
      <c r="AY630" s="149" t="s">
        <v>136</v>
      </c>
    </row>
    <row r="631" spans="2:65" s="13" customFormat="1">
      <c r="B631" s="153"/>
      <c r="D631" s="148" t="s">
        <v>144</v>
      </c>
      <c r="E631" s="154" t="s">
        <v>1</v>
      </c>
      <c r="F631" s="155" t="s">
        <v>1819</v>
      </c>
      <c r="H631" s="156">
        <v>2</v>
      </c>
      <c r="L631" s="153"/>
      <c r="M631" s="157"/>
      <c r="T631" s="158"/>
      <c r="AT631" s="154" t="s">
        <v>144</v>
      </c>
      <c r="AU631" s="154" t="s">
        <v>84</v>
      </c>
      <c r="AV631" s="13" t="s">
        <v>84</v>
      </c>
      <c r="AW631" s="13" t="s">
        <v>32</v>
      </c>
      <c r="AX631" s="13" t="s">
        <v>74</v>
      </c>
      <c r="AY631" s="154" t="s">
        <v>136</v>
      </c>
    </row>
    <row r="632" spans="2:65" s="14" customFormat="1">
      <c r="B632" s="159"/>
      <c r="D632" s="148" t="s">
        <v>144</v>
      </c>
      <c r="E632" s="160" t="s">
        <v>1</v>
      </c>
      <c r="F632" s="161" t="s">
        <v>146</v>
      </c>
      <c r="H632" s="162">
        <v>6</v>
      </c>
      <c r="L632" s="159"/>
      <c r="M632" s="163"/>
      <c r="T632" s="164"/>
      <c r="AT632" s="160" t="s">
        <v>144</v>
      </c>
      <c r="AU632" s="160" t="s">
        <v>84</v>
      </c>
      <c r="AV632" s="14" t="s">
        <v>142</v>
      </c>
      <c r="AW632" s="14" t="s">
        <v>32</v>
      </c>
      <c r="AX632" s="14" t="s">
        <v>82</v>
      </c>
      <c r="AY632" s="160" t="s">
        <v>136</v>
      </c>
    </row>
    <row r="633" spans="2:65" s="1" customFormat="1" ht="14.4" customHeight="1">
      <c r="B633" s="134"/>
      <c r="C633" s="135" t="s">
        <v>707</v>
      </c>
      <c r="D633" s="135" t="s">
        <v>138</v>
      </c>
      <c r="E633" s="136" t="s">
        <v>1820</v>
      </c>
      <c r="F633" s="137" t="s">
        <v>1821</v>
      </c>
      <c r="G633" s="138" t="s">
        <v>141</v>
      </c>
      <c r="H633" s="139">
        <v>4</v>
      </c>
      <c r="I633" s="140"/>
      <c r="J633" s="140">
        <f>ROUND(I633*H633,2)</f>
        <v>0</v>
      </c>
      <c r="K633" s="141"/>
      <c r="L633" s="28"/>
      <c r="M633" s="142" t="s">
        <v>1</v>
      </c>
      <c r="N633" s="111" t="s">
        <v>39</v>
      </c>
      <c r="O633" s="143">
        <v>2.95</v>
      </c>
      <c r="P633" s="143">
        <f>O633*H633</f>
        <v>11.8</v>
      </c>
      <c r="Q633" s="143">
        <v>4.0999999999999999E-4</v>
      </c>
      <c r="R633" s="143">
        <f>Q633*H633</f>
        <v>1.64E-3</v>
      </c>
      <c r="S633" s="143">
        <v>0</v>
      </c>
      <c r="T633" s="144">
        <f>S633*H633</f>
        <v>0</v>
      </c>
      <c r="AR633" s="145" t="s">
        <v>222</v>
      </c>
      <c r="AT633" s="145" t="s">
        <v>138</v>
      </c>
      <c r="AU633" s="145" t="s">
        <v>84</v>
      </c>
      <c r="AY633" s="16" t="s">
        <v>136</v>
      </c>
      <c r="BE633" s="146">
        <f>IF(N633="základní",J633,0)</f>
        <v>0</v>
      </c>
      <c r="BF633" s="146">
        <f>IF(N633="snížená",J633,0)</f>
        <v>0</v>
      </c>
      <c r="BG633" s="146">
        <f>IF(N633="zákl. přenesená",J633,0)</f>
        <v>0</v>
      </c>
      <c r="BH633" s="146">
        <f>IF(N633="sníž. přenesená",J633,0)</f>
        <v>0</v>
      </c>
      <c r="BI633" s="146">
        <f>IF(N633="nulová",J633,0)</f>
        <v>0</v>
      </c>
      <c r="BJ633" s="16" t="s">
        <v>82</v>
      </c>
      <c r="BK633" s="146">
        <f>ROUND(I633*H633,2)</f>
        <v>0</v>
      </c>
      <c r="BL633" s="16" t="s">
        <v>222</v>
      </c>
      <c r="BM633" s="145" t="s">
        <v>1822</v>
      </c>
    </row>
    <row r="634" spans="2:65" s="12" customFormat="1">
      <c r="B634" s="147"/>
      <c r="D634" s="148" t="s">
        <v>144</v>
      </c>
      <c r="E634" s="149" t="s">
        <v>1</v>
      </c>
      <c r="F634" s="150" t="s">
        <v>89</v>
      </c>
      <c r="H634" s="149" t="s">
        <v>1</v>
      </c>
      <c r="L634" s="147"/>
      <c r="M634" s="151"/>
      <c r="T634" s="152"/>
      <c r="AT634" s="149" t="s">
        <v>144</v>
      </c>
      <c r="AU634" s="149" t="s">
        <v>84</v>
      </c>
      <c r="AV634" s="12" t="s">
        <v>82</v>
      </c>
      <c r="AW634" s="12" t="s">
        <v>32</v>
      </c>
      <c r="AX634" s="12" t="s">
        <v>74</v>
      </c>
      <c r="AY634" s="149" t="s">
        <v>136</v>
      </c>
    </row>
    <row r="635" spans="2:65" s="12" customFormat="1">
      <c r="B635" s="147"/>
      <c r="D635" s="148" t="s">
        <v>144</v>
      </c>
      <c r="E635" s="149" t="s">
        <v>1</v>
      </c>
      <c r="F635" s="150" t="s">
        <v>1801</v>
      </c>
      <c r="H635" s="149" t="s">
        <v>1</v>
      </c>
      <c r="L635" s="147"/>
      <c r="M635" s="151"/>
      <c r="T635" s="152"/>
      <c r="AT635" s="149" t="s">
        <v>144</v>
      </c>
      <c r="AU635" s="149" t="s">
        <v>84</v>
      </c>
      <c r="AV635" s="12" t="s">
        <v>82</v>
      </c>
      <c r="AW635" s="12" t="s">
        <v>32</v>
      </c>
      <c r="AX635" s="12" t="s">
        <v>74</v>
      </c>
      <c r="AY635" s="149" t="s">
        <v>136</v>
      </c>
    </row>
    <row r="636" spans="2:65" s="13" customFormat="1">
      <c r="B636" s="153"/>
      <c r="D636" s="148" t="s">
        <v>144</v>
      </c>
      <c r="E636" s="154" t="s">
        <v>1</v>
      </c>
      <c r="F636" s="155" t="s">
        <v>1819</v>
      </c>
      <c r="H636" s="156">
        <v>2</v>
      </c>
      <c r="L636" s="153"/>
      <c r="M636" s="157"/>
      <c r="T636" s="158"/>
      <c r="AT636" s="154" t="s">
        <v>144</v>
      </c>
      <c r="AU636" s="154" t="s">
        <v>84</v>
      </c>
      <c r="AV636" s="13" t="s">
        <v>84</v>
      </c>
      <c r="AW636" s="13" t="s">
        <v>32</v>
      </c>
      <c r="AX636" s="13" t="s">
        <v>74</v>
      </c>
      <c r="AY636" s="154" t="s">
        <v>136</v>
      </c>
    </row>
    <row r="637" spans="2:65" s="12" customFormat="1">
      <c r="B637" s="147"/>
      <c r="D637" s="148" t="s">
        <v>144</v>
      </c>
      <c r="E637" s="149" t="s">
        <v>1</v>
      </c>
      <c r="F637" s="150" t="s">
        <v>1802</v>
      </c>
      <c r="H637" s="149" t="s">
        <v>1</v>
      </c>
      <c r="L637" s="147"/>
      <c r="M637" s="151"/>
      <c r="T637" s="152"/>
      <c r="AT637" s="149" t="s">
        <v>144</v>
      </c>
      <c r="AU637" s="149" t="s">
        <v>84</v>
      </c>
      <c r="AV637" s="12" t="s">
        <v>82</v>
      </c>
      <c r="AW637" s="12" t="s">
        <v>32</v>
      </c>
      <c r="AX637" s="12" t="s">
        <v>74</v>
      </c>
      <c r="AY637" s="149" t="s">
        <v>136</v>
      </c>
    </row>
    <row r="638" spans="2:65" s="13" customFormat="1">
      <c r="B638" s="153"/>
      <c r="D638" s="148" t="s">
        <v>144</v>
      </c>
      <c r="E638" s="154" t="s">
        <v>1</v>
      </c>
      <c r="F638" s="155" t="s">
        <v>1819</v>
      </c>
      <c r="H638" s="156">
        <v>2</v>
      </c>
      <c r="L638" s="153"/>
      <c r="M638" s="157"/>
      <c r="T638" s="158"/>
      <c r="AT638" s="154" t="s">
        <v>144</v>
      </c>
      <c r="AU638" s="154" t="s">
        <v>84</v>
      </c>
      <c r="AV638" s="13" t="s">
        <v>84</v>
      </c>
      <c r="AW638" s="13" t="s">
        <v>32</v>
      </c>
      <c r="AX638" s="13" t="s">
        <v>74</v>
      </c>
      <c r="AY638" s="154" t="s">
        <v>136</v>
      </c>
    </row>
    <row r="639" spans="2:65" s="14" customFormat="1">
      <c r="B639" s="159"/>
      <c r="D639" s="148" t="s">
        <v>144</v>
      </c>
      <c r="E639" s="160" t="s">
        <v>1</v>
      </c>
      <c r="F639" s="161" t="s">
        <v>146</v>
      </c>
      <c r="H639" s="162">
        <v>4</v>
      </c>
      <c r="L639" s="159"/>
      <c r="M639" s="163"/>
      <c r="T639" s="164"/>
      <c r="AT639" s="160" t="s">
        <v>144</v>
      </c>
      <c r="AU639" s="160" t="s">
        <v>84</v>
      </c>
      <c r="AV639" s="14" t="s">
        <v>142</v>
      </c>
      <c r="AW639" s="14" t="s">
        <v>32</v>
      </c>
      <c r="AX639" s="14" t="s">
        <v>82</v>
      </c>
      <c r="AY639" s="160" t="s">
        <v>136</v>
      </c>
    </row>
    <row r="640" spans="2:65" s="1" customFormat="1" ht="14.4" customHeight="1">
      <c r="B640" s="134"/>
      <c r="C640" s="135" t="s">
        <v>715</v>
      </c>
      <c r="D640" s="135" t="s">
        <v>138</v>
      </c>
      <c r="E640" s="136" t="s">
        <v>1823</v>
      </c>
      <c r="F640" s="137" t="s">
        <v>1824</v>
      </c>
      <c r="G640" s="138" t="s">
        <v>356</v>
      </c>
      <c r="H640" s="139">
        <v>4.0000000000000001E-3</v>
      </c>
      <c r="I640" s="140"/>
      <c r="J640" s="140">
        <f>ROUND(I640*H640,2)</f>
        <v>0</v>
      </c>
      <c r="K640" s="141"/>
      <c r="L640" s="28"/>
      <c r="M640" s="175" t="s">
        <v>1</v>
      </c>
      <c r="N640" s="176" t="s">
        <v>39</v>
      </c>
      <c r="O640" s="177">
        <v>1.4419999999999999</v>
      </c>
      <c r="P640" s="177">
        <f>O640*H640</f>
        <v>5.7679999999999997E-3</v>
      </c>
      <c r="Q640" s="177">
        <v>0</v>
      </c>
      <c r="R640" s="177">
        <f>Q640*H640</f>
        <v>0</v>
      </c>
      <c r="S640" s="177">
        <v>0</v>
      </c>
      <c r="T640" s="178">
        <f>S640*H640</f>
        <v>0</v>
      </c>
      <c r="AR640" s="145" t="s">
        <v>222</v>
      </c>
      <c r="AT640" s="145" t="s">
        <v>138</v>
      </c>
      <c r="AU640" s="145" t="s">
        <v>84</v>
      </c>
      <c r="AY640" s="16" t="s">
        <v>136</v>
      </c>
      <c r="BE640" s="146">
        <f>IF(N640="základní",J640,0)</f>
        <v>0</v>
      </c>
      <c r="BF640" s="146">
        <f>IF(N640="snížená",J640,0)</f>
        <v>0</v>
      </c>
      <c r="BG640" s="146">
        <f>IF(N640="zákl. přenesená",J640,0)</f>
        <v>0</v>
      </c>
      <c r="BH640" s="146">
        <f>IF(N640="sníž. přenesená",J640,0)</f>
        <v>0</v>
      </c>
      <c r="BI640" s="146">
        <f>IF(N640="nulová",J640,0)</f>
        <v>0</v>
      </c>
      <c r="BJ640" s="16" t="s">
        <v>82</v>
      </c>
      <c r="BK640" s="146">
        <f>ROUND(I640*H640,2)</f>
        <v>0</v>
      </c>
      <c r="BL640" s="16" t="s">
        <v>222</v>
      </c>
      <c r="BM640" s="145" t="s">
        <v>1825</v>
      </c>
    </row>
    <row r="641" spans="2:12" s="1" customFormat="1" ht="7" customHeight="1">
      <c r="B641" s="40"/>
      <c r="C641" s="41"/>
      <c r="D641" s="41"/>
      <c r="E641" s="41"/>
      <c r="F641" s="41"/>
      <c r="G641" s="41"/>
      <c r="H641" s="41"/>
      <c r="I641" s="41"/>
      <c r="J641" s="41"/>
      <c r="K641" s="41"/>
      <c r="L641" s="28"/>
    </row>
  </sheetData>
  <autoFilter ref="C132:K640" xr:uid="{00000000-0009-0000-0000-000003000000}"/>
  <mergeCells count="8">
    <mergeCell ref="E123:H123"/>
    <mergeCell ref="E125:H125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184"/>
  <sheetViews>
    <sheetView showGridLines="0" topLeftCell="A1155" workbookViewId="0">
      <selection activeCell="I1155" sqref="I1:I1048576"/>
    </sheetView>
  </sheetViews>
  <sheetFormatPr defaultRowHeight="10"/>
  <cols>
    <col min="1" max="1" width="8.88671875" customWidth="1"/>
    <col min="2" max="2" width="1.109375" customWidth="1"/>
    <col min="3" max="3" width="4.44140625" customWidth="1"/>
    <col min="4" max="4" width="4.5546875" customWidth="1"/>
    <col min="5" max="5" width="18.33203125" customWidth="1"/>
    <col min="6" max="6" width="108" customWidth="1"/>
    <col min="7" max="7" width="8" customWidth="1"/>
    <col min="8" max="8" width="15" customWidth="1"/>
    <col min="9" max="9" width="16.88671875" customWidth="1"/>
    <col min="10" max="10" width="23.88671875" customWidth="1"/>
    <col min="11" max="11" width="23.88671875" hidden="1" customWidth="1"/>
    <col min="12" max="12" width="10" customWidth="1"/>
    <col min="13" max="13" width="11.5546875" hidden="1" customWidth="1"/>
    <col min="14" max="14" width="9.109375" hidden="1"/>
    <col min="15" max="20" width="15.109375" hidden="1" customWidth="1"/>
    <col min="21" max="21" width="17.44140625" hidden="1" customWidth="1"/>
    <col min="22" max="22" width="13.109375" customWidth="1"/>
    <col min="23" max="23" width="17.44140625" customWidth="1"/>
    <col min="24" max="24" width="13.109375" customWidth="1"/>
    <col min="25" max="25" width="16" customWidth="1"/>
    <col min="26" max="26" width="11.6640625" customWidth="1"/>
    <col min="27" max="27" width="16" customWidth="1"/>
    <col min="28" max="28" width="17.44140625" customWidth="1"/>
    <col min="29" max="29" width="11.6640625" customWidth="1"/>
    <col min="30" max="30" width="16" customWidth="1"/>
    <col min="31" max="31" width="17.44140625" customWidth="1"/>
    <col min="44" max="65" width="9.109375" hidden="1"/>
  </cols>
  <sheetData>
    <row r="2" spans="2:46" ht="37" customHeight="1">
      <c r="L2" s="179" t="s">
        <v>5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6" t="s">
        <v>93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100</v>
      </c>
      <c r="L4" s="19"/>
      <c r="M4" s="84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4.4" customHeight="1">
      <c r="B7" s="19"/>
      <c r="E7" s="213" t="str">
        <f>'Rekapitulace stavby'!K6</f>
        <v>Kanalizace - lokalita Bezručova, Bohumín</v>
      </c>
      <c r="F7" s="214"/>
      <c r="G7" s="214"/>
      <c r="H7" s="214"/>
      <c r="L7" s="19"/>
    </row>
    <row r="8" spans="2:46" s="1" customFormat="1" ht="12" customHeight="1">
      <c r="B8" s="28"/>
      <c r="D8" s="25" t="s">
        <v>101</v>
      </c>
      <c r="L8" s="28"/>
    </row>
    <row r="9" spans="2:46" s="1" customFormat="1" ht="15.65" customHeight="1">
      <c r="B9" s="28"/>
      <c r="E9" s="204" t="s">
        <v>1826</v>
      </c>
      <c r="F9" s="215"/>
      <c r="G9" s="215"/>
      <c r="H9" s="215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/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/>
      <c r="J12" s="48" t="str">
        <f>'Rekapitulace stavby'!AN8</f>
        <v>21. 2. 2024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5" t="s">
        <v>22</v>
      </c>
      <c r="I14" s="25"/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/>
      <c r="J15" s="23" t="s">
        <v>1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5" t="s">
        <v>26</v>
      </c>
      <c r="I17" s="25"/>
      <c r="J17" s="23" t="s">
        <v>1</v>
      </c>
      <c r="L17" s="28"/>
    </row>
    <row r="18" spans="2:12" s="1" customFormat="1" ht="18" customHeight="1">
      <c r="B18" s="28"/>
      <c r="E18" s="23" t="s">
        <v>24</v>
      </c>
      <c r="I18" s="25"/>
      <c r="J18" s="23" t="s">
        <v>1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5" t="s">
        <v>27</v>
      </c>
      <c r="I20" s="25"/>
      <c r="J20" s="23" t="s">
        <v>28</v>
      </c>
      <c r="L20" s="28"/>
    </row>
    <row r="21" spans="2:12" s="1" customFormat="1" ht="18" customHeight="1">
      <c r="B21" s="28"/>
      <c r="E21" s="23" t="s">
        <v>29</v>
      </c>
      <c r="I21" s="25"/>
      <c r="J21" s="23" t="s">
        <v>30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5" t="s">
        <v>31</v>
      </c>
      <c r="I23" s="25"/>
      <c r="J23" s="23" t="s">
        <v>1</v>
      </c>
      <c r="L23" s="28"/>
    </row>
    <row r="24" spans="2:12" s="1" customFormat="1" ht="18" customHeight="1">
      <c r="B24" s="28"/>
      <c r="E24" s="23" t="s">
        <v>24</v>
      </c>
      <c r="I24" s="25"/>
      <c r="J24" s="23" t="s">
        <v>1</v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4.4" customHeight="1">
      <c r="B27" s="85"/>
      <c r="E27" s="190" t="s">
        <v>1</v>
      </c>
      <c r="F27" s="190"/>
      <c r="G27" s="190"/>
      <c r="H27" s="190"/>
      <c r="L27" s="85"/>
    </row>
    <row r="28" spans="2:12" s="1" customFormat="1" ht="7" customHeight="1">
      <c r="B28" s="28"/>
      <c r="L28" s="28"/>
    </row>
    <row r="29" spans="2:12" s="1" customFormat="1" ht="7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14.4" customHeight="1">
      <c r="B30" s="28"/>
      <c r="D30" s="23" t="s">
        <v>103</v>
      </c>
      <c r="J30" s="86">
        <f>J96</f>
        <v>0</v>
      </c>
      <c r="L30" s="28"/>
    </row>
    <row r="31" spans="2:12" s="1" customFormat="1" ht="14.4" customHeight="1">
      <c r="B31" s="28"/>
      <c r="D31" s="87" t="s">
        <v>104</v>
      </c>
      <c r="J31" s="86">
        <f>J111</f>
        <v>0</v>
      </c>
      <c r="L31" s="28"/>
    </row>
    <row r="32" spans="2:12" s="1" customFormat="1" ht="25.4" customHeight="1">
      <c r="B32" s="28"/>
      <c r="D32" s="88" t="s">
        <v>34</v>
      </c>
      <c r="J32" s="62">
        <f>ROUND(J30 + J31, 2)</f>
        <v>0</v>
      </c>
      <c r="L32" s="28"/>
    </row>
    <row r="33" spans="2:12" s="1" customFormat="1" ht="7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36</v>
      </c>
      <c r="I34" s="31"/>
      <c r="J34" s="31" t="s">
        <v>37</v>
      </c>
      <c r="L34" s="28"/>
    </row>
    <row r="35" spans="2:12" s="1" customFormat="1" ht="14.4" customHeight="1">
      <c r="B35" s="28"/>
      <c r="D35" s="51" t="s">
        <v>38</v>
      </c>
      <c r="E35" s="25" t="s">
        <v>39</v>
      </c>
      <c r="F35" s="89">
        <f>ROUND((SUM(BE111:BE112) + SUM(BE132:BE1183)),  2)</f>
        <v>0</v>
      </c>
      <c r="I35" s="90"/>
      <c r="J35" s="89">
        <f>ROUND(((SUM(BE111:BE112) + SUM(BE132:BE1183))*I35),  2)</f>
        <v>0</v>
      </c>
      <c r="L35" s="28"/>
    </row>
    <row r="36" spans="2:12" s="1" customFormat="1" ht="14.4" customHeight="1">
      <c r="B36" s="28"/>
      <c r="E36" s="25" t="s">
        <v>40</v>
      </c>
      <c r="F36" s="89">
        <f>ROUND((SUM(BF111:BF112) + SUM(BF132:BF1183)),  2)</f>
        <v>0</v>
      </c>
      <c r="I36" s="90"/>
      <c r="J36" s="89">
        <f>ROUND(((SUM(BF111:BF112) + SUM(BF132:BF1183))*I36),  2)</f>
        <v>0</v>
      </c>
      <c r="L36" s="28"/>
    </row>
    <row r="37" spans="2:12" s="1" customFormat="1" ht="14.4" hidden="1" customHeight="1">
      <c r="B37" s="28"/>
      <c r="E37" s="25" t="s">
        <v>41</v>
      </c>
      <c r="F37" s="89">
        <f>ROUND((SUM(BG111:BG112) + SUM(BG132:BG1183)),  2)</f>
        <v>0</v>
      </c>
      <c r="I37" s="90"/>
      <c r="J37" s="8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89">
        <f>ROUND((SUM(BH111:BH112) + SUM(BH132:BH1183)),  2)</f>
        <v>0</v>
      </c>
      <c r="I38" s="90"/>
      <c r="J38" s="8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89">
        <f>ROUND((SUM(BI111:BI112) + SUM(BI132:BI1183)),  2)</f>
        <v>0</v>
      </c>
      <c r="I39" s="90"/>
      <c r="J39" s="89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1"/>
      <c r="D41" s="92" t="s">
        <v>44</v>
      </c>
      <c r="E41" s="53"/>
      <c r="F41" s="53"/>
      <c r="G41" s="93" t="s">
        <v>45</v>
      </c>
      <c r="H41" s="94" t="s">
        <v>46</v>
      </c>
      <c r="I41" s="53"/>
      <c r="J41" s="95">
        <f>SUM(J32:J39)</f>
        <v>0</v>
      </c>
      <c r="K41" s="96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28"/>
      <c r="D61" s="39" t="s">
        <v>49</v>
      </c>
      <c r="E61" s="30"/>
      <c r="F61" s="97" t="s">
        <v>50</v>
      </c>
      <c r="G61" s="39" t="s">
        <v>49</v>
      </c>
      <c r="H61" s="30"/>
      <c r="I61" s="30"/>
      <c r="J61" s="98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28"/>
      <c r="D76" s="39" t="s">
        <v>49</v>
      </c>
      <c r="E76" s="30"/>
      <c r="F76" s="97" t="s">
        <v>50</v>
      </c>
      <c r="G76" s="39" t="s">
        <v>49</v>
      </c>
      <c r="H76" s="30"/>
      <c r="I76" s="30"/>
      <c r="J76" s="98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5" customHeight="1">
      <c r="B82" s="28"/>
      <c r="C82" s="20" t="s">
        <v>105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4.4" customHeight="1">
      <c r="B85" s="28"/>
      <c r="E85" s="213" t="str">
        <f>E7</f>
        <v>Kanalizace - lokalita Bezručova, Bohumín</v>
      </c>
      <c r="F85" s="214"/>
      <c r="G85" s="214"/>
      <c r="H85" s="214"/>
      <c r="L85" s="28"/>
    </row>
    <row r="86" spans="2:47" s="1" customFormat="1" ht="12" customHeight="1">
      <c r="B86" s="28"/>
      <c r="C86" s="25" t="s">
        <v>101</v>
      </c>
      <c r="L86" s="28"/>
    </row>
    <row r="87" spans="2:47" s="1" customFormat="1" ht="15.65" customHeight="1">
      <c r="B87" s="28"/>
      <c r="E87" s="204" t="str">
        <f>E9</f>
        <v>SO01.4 - Odlehčovací komora a odlehčovací potrubí</v>
      </c>
      <c r="F87" s="215"/>
      <c r="G87" s="215"/>
      <c r="H87" s="215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město Bohumín</v>
      </c>
      <c r="I89" s="25"/>
      <c r="J89" s="48" t="str">
        <f>IF(J12="","",J12)</f>
        <v>21. 2. 2024</v>
      </c>
      <c r="L89" s="28"/>
    </row>
    <row r="90" spans="2:47" s="1" customFormat="1" ht="7" customHeight="1">
      <c r="B90" s="28"/>
      <c r="L90" s="28"/>
    </row>
    <row r="91" spans="2:47" s="1" customFormat="1" ht="40.75" customHeight="1">
      <c r="B91" s="28"/>
      <c r="C91" s="25" t="s">
        <v>22</v>
      </c>
      <c r="F91" s="23" t="str">
        <f>E15</f>
        <v xml:space="preserve"> </v>
      </c>
      <c r="I91" s="25"/>
      <c r="J91" s="26" t="str">
        <f>E21</f>
        <v xml:space="preserve">Aquion s.r.o., Osadní 324/12a, 70 00 Praha 7   </v>
      </c>
      <c r="L91" s="28"/>
    </row>
    <row r="92" spans="2:47" s="1" customFormat="1" ht="15.65" customHeight="1">
      <c r="B92" s="28"/>
      <c r="C92" s="25" t="s">
        <v>26</v>
      </c>
      <c r="F92" s="23" t="str">
        <f>IF(E18="","",E18)</f>
        <v xml:space="preserve"> </v>
      </c>
      <c r="I92" s="25"/>
      <c r="J92" s="26" t="str">
        <f>E24</f>
        <v xml:space="preserve"> 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99" t="s">
        <v>106</v>
      </c>
      <c r="D94" s="91"/>
      <c r="E94" s="91"/>
      <c r="F94" s="91"/>
      <c r="G94" s="91"/>
      <c r="H94" s="91"/>
      <c r="I94" s="91"/>
      <c r="J94" s="100" t="s">
        <v>107</v>
      </c>
      <c r="K94" s="91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101" t="s">
        <v>108</v>
      </c>
      <c r="J96" s="62">
        <f>J132</f>
        <v>0</v>
      </c>
      <c r="L96" s="28"/>
      <c r="AU96" s="16" t="s">
        <v>109</v>
      </c>
    </row>
    <row r="97" spans="2:14" s="8" customFormat="1" ht="25" customHeight="1">
      <c r="B97" s="102"/>
      <c r="D97" s="103" t="s">
        <v>110</v>
      </c>
      <c r="E97" s="104"/>
      <c r="F97" s="104"/>
      <c r="G97" s="104"/>
      <c r="H97" s="104"/>
      <c r="I97" s="104"/>
      <c r="J97" s="105">
        <f>J133</f>
        <v>0</v>
      </c>
      <c r="L97" s="102"/>
    </row>
    <row r="98" spans="2:14" s="9" customFormat="1" ht="19.899999999999999" customHeight="1">
      <c r="B98" s="106"/>
      <c r="D98" s="107" t="s">
        <v>111</v>
      </c>
      <c r="E98" s="108"/>
      <c r="F98" s="108"/>
      <c r="G98" s="108"/>
      <c r="H98" s="108"/>
      <c r="I98" s="108"/>
      <c r="J98" s="109">
        <f>J134</f>
        <v>0</v>
      </c>
      <c r="L98" s="106"/>
    </row>
    <row r="99" spans="2:14" s="9" customFormat="1" ht="19.899999999999999" customHeight="1">
      <c r="B99" s="106"/>
      <c r="D99" s="107" t="s">
        <v>112</v>
      </c>
      <c r="E99" s="108"/>
      <c r="F99" s="108"/>
      <c r="G99" s="108"/>
      <c r="H99" s="108"/>
      <c r="I99" s="108"/>
      <c r="J99" s="109">
        <f>J523</f>
        <v>0</v>
      </c>
      <c r="L99" s="106"/>
    </row>
    <row r="100" spans="2:14" s="9" customFormat="1" ht="19.899999999999999" customHeight="1">
      <c r="B100" s="106"/>
      <c r="D100" s="107" t="s">
        <v>113</v>
      </c>
      <c r="E100" s="108"/>
      <c r="F100" s="108"/>
      <c r="G100" s="108"/>
      <c r="H100" s="108"/>
      <c r="I100" s="108"/>
      <c r="J100" s="109">
        <f>J555</f>
        <v>0</v>
      </c>
      <c r="L100" s="106"/>
    </row>
    <row r="101" spans="2:14" s="9" customFormat="1" ht="19.899999999999999" customHeight="1">
      <c r="B101" s="106"/>
      <c r="D101" s="107" t="s">
        <v>114</v>
      </c>
      <c r="E101" s="108"/>
      <c r="F101" s="108"/>
      <c r="G101" s="108"/>
      <c r="H101" s="108"/>
      <c r="I101" s="108"/>
      <c r="J101" s="109">
        <f>J564</f>
        <v>0</v>
      </c>
      <c r="L101" s="106"/>
    </row>
    <row r="102" spans="2:14" s="9" customFormat="1" ht="19.899999999999999" customHeight="1">
      <c r="B102" s="106"/>
      <c r="D102" s="107" t="s">
        <v>115</v>
      </c>
      <c r="E102" s="108"/>
      <c r="F102" s="108"/>
      <c r="G102" s="108"/>
      <c r="H102" s="108"/>
      <c r="I102" s="108"/>
      <c r="J102" s="109">
        <f>J659</f>
        <v>0</v>
      </c>
      <c r="L102" s="106"/>
    </row>
    <row r="103" spans="2:14" s="9" customFormat="1" ht="19.899999999999999" customHeight="1">
      <c r="B103" s="106"/>
      <c r="D103" s="107" t="s">
        <v>116</v>
      </c>
      <c r="E103" s="108"/>
      <c r="F103" s="108"/>
      <c r="G103" s="108"/>
      <c r="H103" s="108"/>
      <c r="I103" s="108"/>
      <c r="J103" s="109">
        <f>J767</f>
        <v>0</v>
      </c>
      <c r="L103" s="106"/>
    </row>
    <row r="104" spans="2:14" s="9" customFormat="1" ht="19.899999999999999" customHeight="1">
      <c r="B104" s="106"/>
      <c r="D104" s="107" t="s">
        <v>117</v>
      </c>
      <c r="E104" s="108"/>
      <c r="F104" s="108"/>
      <c r="G104" s="108"/>
      <c r="H104" s="108"/>
      <c r="I104" s="108"/>
      <c r="J104" s="109">
        <f>J1081</f>
        <v>0</v>
      </c>
      <c r="L104" s="106"/>
    </row>
    <row r="105" spans="2:14" s="9" customFormat="1" ht="19.899999999999999" customHeight="1">
      <c r="B105" s="106"/>
      <c r="D105" s="107" t="s">
        <v>118</v>
      </c>
      <c r="E105" s="108"/>
      <c r="F105" s="108"/>
      <c r="G105" s="108"/>
      <c r="H105" s="108"/>
      <c r="I105" s="108"/>
      <c r="J105" s="109">
        <f>J1135</f>
        <v>0</v>
      </c>
      <c r="L105" s="106"/>
    </row>
    <row r="106" spans="2:14" s="9" customFormat="1" ht="19.899999999999999" customHeight="1">
      <c r="B106" s="106"/>
      <c r="D106" s="107" t="s">
        <v>119</v>
      </c>
      <c r="E106" s="108"/>
      <c r="F106" s="108"/>
      <c r="G106" s="108"/>
      <c r="H106" s="108"/>
      <c r="I106" s="108"/>
      <c r="J106" s="109">
        <f>J1169</f>
        <v>0</v>
      </c>
      <c r="L106" s="106"/>
    </row>
    <row r="107" spans="2:14" s="8" customFormat="1" ht="25" customHeight="1">
      <c r="B107" s="102"/>
      <c r="D107" s="103" t="s">
        <v>1506</v>
      </c>
      <c r="E107" s="104"/>
      <c r="F107" s="104"/>
      <c r="G107" s="104"/>
      <c r="H107" s="104"/>
      <c r="I107" s="104"/>
      <c r="J107" s="105">
        <f>J1172</f>
        <v>0</v>
      </c>
      <c r="L107" s="102"/>
    </row>
    <row r="108" spans="2:14" s="9" customFormat="1" ht="19.899999999999999" customHeight="1">
      <c r="B108" s="106"/>
      <c r="D108" s="107" t="s">
        <v>1827</v>
      </c>
      <c r="E108" s="108"/>
      <c r="F108" s="108"/>
      <c r="G108" s="108"/>
      <c r="H108" s="108"/>
      <c r="I108" s="108"/>
      <c r="J108" s="109">
        <f>J1173</f>
        <v>0</v>
      </c>
      <c r="L108" s="106"/>
    </row>
    <row r="109" spans="2:14" s="1" customFormat="1" ht="21.75" customHeight="1">
      <c r="B109" s="28"/>
      <c r="L109" s="28"/>
    </row>
    <row r="110" spans="2:14" s="1" customFormat="1" ht="7" customHeight="1">
      <c r="B110" s="28"/>
      <c r="L110" s="28"/>
    </row>
    <row r="111" spans="2:14" s="1" customFormat="1" ht="29.25" customHeight="1">
      <c r="B111" s="28"/>
      <c r="C111" s="101" t="s">
        <v>120</v>
      </c>
      <c r="J111" s="110">
        <v>0</v>
      </c>
      <c r="L111" s="28"/>
      <c r="N111" s="111" t="s">
        <v>38</v>
      </c>
    </row>
    <row r="112" spans="2:14" s="1" customFormat="1" ht="18" customHeight="1">
      <c r="B112" s="28"/>
      <c r="L112" s="28"/>
    </row>
    <row r="113" spans="2:12" s="1" customFormat="1" ht="29.25" customHeight="1">
      <c r="B113" s="28"/>
      <c r="C113" s="112" t="s">
        <v>121</v>
      </c>
      <c r="D113" s="91"/>
      <c r="E113" s="91"/>
      <c r="F113" s="91"/>
      <c r="G113" s="91"/>
      <c r="H113" s="91"/>
      <c r="I113" s="91"/>
      <c r="J113" s="113">
        <f>ROUND(J96+J111,2)</f>
        <v>0</v>
      </c>
      <c r="K113" s="91"/>
      <c r="L113" s="28"/>
    </row>
    <row r="114" spans="2:12" s="1" customFormat="1" ht="7" customHeight="1"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28"/>
    </row>
    <row r="118" spans="2:12" s="1" customFormat="1" ht="7" customHeight="1"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28"/>
    </row>
    <row r="119" spans="2:12" s="1" customFormat="1" ht="25" customHeight="1">
      <c r="B119" s="28"/>
      <c r="C119" s="20" t="s">
        <v>122</v>
      </c>
      <c r="L119" s="28"/>
    </row>
    <row r="120" spans="2:12" s="1" customFormat="1" ht="7" customHeight="1">
      <c r="B120" s="28"/>
      <c r="L120" s="28"/>
    </row>
    <row r="121" spans="2:12" s="1" customFormat="1" ht="12" customHeight="1">
      <c r="B121" s="28"/>
      <c r="C121" s="25" t="s">
        <v>14</v>
      </c>
      <c r="L121" s="28"/>
    </row>
    <row r="122" spans="2:12" s="1" customFormat="1" ht="14.4" customHeight="1">
      <c r="B122" s="28"/>
      <c r="E122" s="213" t="str">
        <f>E7</f>
        <v>Kanalizace - lokalita Bezručova, Bohumín</v>
      </c>
      <c r="F122" s="214"/>
      <c r="G122" s="214"/>
      <c r="H122" s="214"/>
      <c r="L122" s="28"/>
    </row>
    <row r="123" spans="2:12" s="1" customFormat="1" ht="12" customHeight="1">
      <c r="B123" s="28"/>
      <c r="C123" s="25" t="s">
        <v>101</v>
      </c>
      <c r="L123" s="28"/>
    </row>
    <row r="124" spans="2:12" s="1" customFormat="1" ht="15.65" customHeight="1">
      <c r="B124" s="28"/>
      <c r="E124" s="204" t="str">
        <f>E9</f>
        <v>SO01.4 - Odlehčovací komora a odlehčovací potrubí</v>
      </c>
      <c r="F124" s="215"/>
      <c r="G124" s="215"/>
      <c r="H124" s="215"/>
      <c r="L124" s="28"/>
    </row>
    <row r="125" spans="2:12" s="1" customFormat="1" ht="7" customHeight="1">
      <c r="B125" s="28"/>
      <c r="L125" s="28"/>
    </row>
    <row r="126" spans="2:12" s="1" customFormat="1" ht="12" customHeight="1">
      <c r="B126" s="28"/>
      <c r="C126" s="25" t="s">
        <v>18</v>
      </c>
      <c r="F126" s="23" t="str">
        <f>F12</f>
        <v>město Bohumín</v>
      </c>
      <c r="I126" s="25"/>
      <c r="J126" s="48" t="str">
        <f>IF(J12="","",J12)</f>
        <v>21. 2. 2024</v>
      </c>
      <c r="L126" s="28"/>
    </row>
    <row r="127" spans="2:12" s="1" customFormat="1" ht="7" customHeight="1">
      <c r="B127" s="28"/>
      <c r="L127" s="28"/>
    </row>
    <row r="128" spans="2:12" s="1" customFormat="1" ht="40.75" customHeight="1">
      <c r="B128" s="28"/>
      <c r="C128" s="25" t="s">
        <v>22</v>
      </c>
      <c r="F128" s="23" t="str">
        <f>E15</f>
        <v xml:space="preserve"> </v>
      </c>
      <c r="I128" s="25"/>
      <c r="J128" s="26" t="str">
        <f>E21</f>
        <v xml:space="preserve">Aquion s.r.o., Osadní 324/12a, 70 00 Praha 7   </v>
      </c>
      <c r="L128" s="28"/>
    </row>
    <row r="129" spans="2:65" s="1" customFormat="1" ht="15.65" customHeight="1">
      <c r="B129" s="28"/>
      <c r="C129" s="25" t="s">
        <v>26</v>
      </c>
      <c r="F129" s="23" t="str">
        <f>IF(E18="","",E18)</f>
        <v xml:space="preserve"> </v>
      </c>
      <c r="I129" s="25"/>
      <c r="J129" s="26" t="str">
        <f>E24</f>
        <v xml:space="preserve"> </v>
      </c>
      <c r="L129" s="28"/>
    </row>
    <row r="130" spans="2:65" s="1" customFormat="1" ht="10.25" customHeight="1">
      <c r="B130" s="28"/>
      <c r="L130" s="28"/>
    </row>
    <row r="131" spans="2:65" s="10" customFormat="1" ht="29.25" customHeight="1">
      <c r="B131" s="114"/>
      <c r="C131" s="115" t="s">
        <v>123</v>
      </c>
      <c r="D131" s="116" t="s">
        <v>59</v>
      </c>
      <c r="E131" s="116" t="s">
        <v>55</v>
      </c>
      <c r="F131" s="116" t="s">
        <v>56</v>
      </c>
      <c r="G131" s="116" t="s">
        <v>124</v>
      </c>
      <c r="H131" s="116" t="s">
        <v>125</v>
      </c>
      <c r="I131" s="116"/>
      <c r="J131" s="117" t="s">
        <v>107</v>
      </c>
      <c r="K131" s="118" t="s">
        <v>126</v>
      </c>
      <c r="L131" s="114"/>
      <c r="M131" s="55" t="s">
        <v>1</v>
      </c>
      <c r="N131" s="56" t="s">
        <v>38</v>
      </c>
      <c r="O131" s="56" t="s">
        <v>127</v>
      </c>
      <c r="P131" s="56" t="s">
        <v>128</v>
      </c>
      <c r="Q131" s="56" t="s">
        <v>129</v>
      </c>
      <c r="R131" s="56" t="s">
        <v>130</v>
      </c>
      <c r="S131" s="56" t="s">
        <v>131</v>
      </c>
      <c r="T131" s="57" t="s">
        <v>132</v>
      </c>
    </row>
    <row r="132" spans="2:65" s="1" customFormat="1" ht="22.75" customHeight="1">
      <c r="B132" s="28"/>
      <c r="C132" s="60" t="s">
        <v>133</v>
      </c>
      <c r="J132" s="119">
        <f>BK132</f>
        <v>0</v>
      </c>
      <c r="L132" s="28"/>
      <c r="M132" s="58"/>
      <c r="N132" s="49"/>
      <c r="O132" s="49"/>
      <c r="P132" s="120">
        <f>P133+P1172</f>
        <v>1664.2825950000001</v>
      </c>
      <c r="Q132" s="49"/>
      <c r="R132" s="120">
        <f>R133+R1172</f>
        <v>402.65627711999997</v>
      </c>
      <c r="S132" s="49"/>
      <c r="T132" s="121">
        <f>T133+T1172</f>
        <v>136.14765000000003</v>
      </c>
      <c r="AT132" s="16" t="s">
        <v>73</v>
      </c>
      <c r="AU132" s="16" t="s">
        <v>109</v>
      </c>
      <c r="BK132" s="122">
        <f>BK133+BK1172</f>
        <v>0</v>
      </c>
    </row>
    <row r="133" spans="2:65" s="11" customFormat="1" ht="25.9" customHeight="1">
      <c r="B133" s="123"/>
      <c r="D133" s="124" t="s">
        <v>73</v>
      </c>
      <c r="E133" s="125" t="s">
        <v>134</v>
      </c>
      <c r="F133" s="125" t="s">
        <v>135</v>
      </c>
      <c r="J133" s="126">
        <f>BK133</f>
        <v>0</v>
      </c>
      <c r="L133" s="123"/>
      <c r="M133" s="127"/>
      <c r="P133" s="128">
        <f>P134+P523+P555+P564+P659+P767+P1081+P1135+P1169</f>
        <v>1662.5287050000002</v>
      </c>
      <c r="R133" s="128">
        <f>R134+R523+R555+R564+R659+R767+R1081+R1135+R1169</f>
        <v>402.53630111999996</v>
      </c>
      <c r="T133" s="129">
        <f>T134+T523+T555+T564+T659+T767+T1081+T1135+T1169</f>
        <v>136.14765000000003</v>
      </c>
      <c r="AR133" s="124" t="s">
        <v>82</v>
      </c>
      <c r="AT133" s="130" t="s">
        <v>73</v>
      </c>
      <c r="AU133" s="130" t="s">
        <v>74</v>
      </c>
      <c r="AY133" s="124" t="s">
        <v>136</v>
      </c>
      <c r="BK133" s="131">
        <f>BK134+BK523+BK555+BK564+BK659+BK767+BK1081+BK1135+BK1169</f>
        <v>0</v>
      </c>
    </row>
    <row r="134" spans="2:65" s="11" customFormat="1" ht="22.75" customHeight="1">
      <c r="B134" s="123"/>
      <c r="D134" s="124" t="s">
        <v>73</v>
      </c>
      <c r="E134" s="132" t="s">
        <v>82</v>
      </c>
      <c r="F134" s="132" t="s">
        <v>137</v>
      </c>
      <c r="J134" s="133">
        <f>BK134</f>
        <v>0</v>
      </c>
      <c r="L134" s="123"/>
      <c r="M134" s="127"/>
      <c r="P134" s="128">
        <f>SUM(P135:P522)</f>
        <v>801.27521200000012</v>
      </c>
      <c r="R134" s="128">
        <f>SUM(R135:R522)</f>
        <v>251.79342829999999</v>
      </c>
      <c r="T134" s="129">
        <f>SUM(T135:T522)</f>
        <v>136.13565000000003</v>
      </c>
      <c r="AR134" s="124" t="s">
        <v>82</v>
      </c>
      <c r="AT134" s="130" t="s">
        <v>73</v>
      </c>
      <c r="AU134" s="130" t="s">
        <v>82</v>
      </c>
      <c r="AY134" s="124" t="s">
        <v>136</v>
      </c>
      <c r="BK134" s="131">
        <f>SUM(BK135:BK522)</f>
        <v>0</v>
      </c>
    </row>
    <row r="135" spans="2:65" s="1" customFormat="1" ht="14.4" customHeight="1">
      <c r="B135" s="134"/>
      <c r="C135" s="135" t="s">
        <v>82</v>
      </c>
      <c r="D135" s="135" t="s">
        <v>138</v>
      </c>
      <c r="E135" s="136" t="s">
        <v>183</v>
      </c>
      <c r="F135" s="137" t="s">
        <v>184</v>
      </c>
      <c r="G135" s="138" t="s">
        <v>185</v>
      </c>
      <c r="H135" s="139">
        <v>78.17</v>
      </c>
      <c r="I135" s="140"/>
      <c r="J135" s="140">
        <f>ROUND(I135*H135,2)</f>
        <v>0</v>
      </c>
      <c r="K135" s="141"/>
      <c r="L135" s="28"/>
      <c r="M135" s="142" t="s">
        <v>1</v>
      </c>
      <c r="N135" s="111" t="s">
        <v>39</v>
      </c>
      <c r="O135" s="143">
        <v>0.27200000000000002</v>
      </c>
      <c r="P135" s="143">
        <f>O135*H135</f>
        <v>21.262240000000002</v>
      </c>
      <c r="Q135" s="143">
        <v>0</v>
      </c>
      <c r="R135" s="143">
        <f>Q135*H135</f>
        <v>0</v>
      </c>
      <c r="S135" s="143">
        <v>0.26</v>
      </c>
      <c r="T135" s="144">
        <f>S135*H135</f>
        <v>20.324200000000001</v>
      </c>
      <c r="AR135" s="145" t="s">
        <v>142</v>
      </c>
      <c r="AT135" s="145" t="s">
        <v>138</v>
      </c>
      <c r="AU135" s="145" t="s">
        <v>84</v>
      </c>
      <c r="AY135" s="16" t="s">
        <v>136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6" t="s">
        <v>82</v>
      </c>
      <c r="BK135" s="146">
        <f>ROUND(I135*H135,2)</f>
        <v>0</v>
      </c>
      <c r="BL135" s="16" t="s">
        <v>142</v>
      </c>
      <c r="BM135" s="145" t="s">
        <v>1828</v>
      </c>
    </row>
    <row r="136" spans="2:65" s="12" customFormat="1">
      <c r="B136" s="147"/>
      <c r="D136" s="148" t="s">
        <v>144</v>
      </c>
      <c r="E136" s="149" t="s">
        <v>1</v>
      </c>
      <c r="F136" s="150" t="s">
        <v>1829</v>
      </c>
      <c r="H136" s="149" t="s">
        <v>1</v>
      </c>
      <c r="L136" s="147"/>
      <c r="M136" s="151"/>
      <c r="T136" s="152"/>
      <c r="AT136" s="149" t="s">
        <v>144</v>
      </c>
      <c r="AU136" s="149" t="s">
        <v>84</v>
      </c>
      <c r="AV136" s="12" t="s">
        <v>82</v>
      </c>
      <c r="AW136" s="12" t="s">
        <v>32</v>
      </c>
      <c r="AX136" s="12" t="s">
        <v>74</v>
      </c>
      <c r="AY136" s="149" t="s">
        <v>136</v>
      </c>
    </row>
    <row r="137" spans="2:65" s="12" customFormat="1">
      <c r="B137" s="147"/>
      <c r="D137" s="148" t="s">
        <v>144</v>
      </c>
      <c r="E137" s="149" t="s">
        <v>1</v>
      </c>
      <c r="F137" s="150" t="s">
        <v>187</v>
      </c>
      <c r="H137" s="149" t="s">
        <v>1</v>
      </c>
      <c r="L137" s="147"/>
      <c r="M137" s="151"/>
      <c r="T137" s="152"/>
      <c r="AT137" s="149" t="s">
        <v>144</v>
      </c>
      <c r="AU137" s="149" t="s">
        <v>84</v>
      </c>
      <c r="AV137" s="12" t="s">
        <v>82</v>
      </c>
      <c r="AW137" s="12" t="s">
        <v>32</v>
      </c>
      <c r="AX137" s="12" t="s">
        <v>74</v>
      </c>
      <c r="AY137" s="149" t="s">
        <v>136</v>
      </c>
    </row>
    <row r="138" spans="2:65" s="12" customFormat="1">
      <c r="B138" s="147"/>
      <c r="D138" s="148" t="s">
        <v>144</v>
      </c>
      <c r="E138" s="149" t="s">
        <v>1</v>
      </c>
      <c r="F138" s="150" t="s">
        <v>190</v>
      </c>
      <c r="H138" s="149" t="s">
        <v>1</v>
      </c>
      <c r="L138" s="147"/>
      <c r="M138" s="151"/>
      <c r="T138" s="152"/>
      <c r="AT138" s="149" t="s">
        <v>144</v>
      </c>
      <c r="AU138" s="149" t="s">
        <v>84</v>
      </c>
      <c r="AV138" s="12" t="s">
        <v>82</v>
      </c>
      <c r="AW138" s="12" t="s">
        <v>32</v>
      </c>
      <c r="AX138" s="12" t="s">
        <v>74</v>
      </c>
      <c r="AY138" s="149" t="s">
        <v>136</v>
      </c>
    </row>
    <row r="139" spans="2:65" s="13" customFormat="1">
      <c r="B139" s="153"/>
      <c r="D139" s="148" t="s">
        <v>144</v>
      </c>
      <c r="E139" s="154" t="s">
        <v>1</v>
      </c>
      <c r="F139" s="155" t="s">
        <v>1830</v>
      </c>
      <c r="H139" s="156">
        <v>60</v>
      </c>
      <c r="L139" s="153"/>
      <c r="M139" s="157"/>
      <c r="T139" s="158"/>
      <c r="AT139" s="154" t="s">
        <v>144</v>
      </c>
      <c r="AU139" s="154" t="s">
        <v>84</v>
      </c>
      <c r="AV139" s="13" t="s">
        <v>84</v>
      </c>
      <c r="AW139" s="13" t="s">
        <v>32</v>
      </c>
      <c r="AX139" s="13" t="s">
        <v>74</v>
      </c>
      <c r="AY139" s="154" t="s">
        <v>136</v>
      </c>
    </row>
    <row r="140" spans="2:65" s="12" customFormat="1">
      <c r="B140" s="147"/>
      <c r="D140" s="148" t="s">
        <v>144</v>
      </c>
      <c r="E140" s="149" t="s">
        <v>1</v>
      </c>
      <c r="F140" s="150" t="s">
        <v>188</v>
      </c>
      <c r="H140" s="149" t="s">
        <v>1</v>
      </c>
      <c r="L140" s="147"/>
      <c r="M140" s="151"/>
      <c r="T140" s="152"/>
      <c r="AT140" s="149" t="s">
        <v>144</v>
      </c>
      <c r="AU140" s="149" t="s">
        <v>84</v>
      </c>
      <c r="AV140" s="12" t="s">
        <v>82</v>
      </c>
      <c r="AW140" s="12" t="s">
        <v>32</v>
      </c>
      <c r="AX140" s="12" t="s">
        <v>74</v>
      </c>
      <c r="AY140" s="149" t="s">
        <v>136</v>
      </c>
    </row>
    <row r="141" spans="2:65" s="12" customFormat="1">
      <c r="B141" s="147"/>
      <c r="D141" s="148" t="s">
        <v>144</v>
      </c>
      <c r="E141" s="149" t="s">
        <v>1</v>
      </c>
      <c r="F141" s="150" t="s">
        <v>296</v>
      </c>
      <c r="H141" s="149" t="s">
        <v>1</v>
      </c>
      <c r="L141" s="147"/>
      <c r="M141" s="151"/>
      <c r="T141" s="152"/>
      <c r="AT141" s="149" t="s">
        <v>144</v>
      </c>
      <c r="AU141" s="149" t="s">
        <v>84</v>
      </c>
      <c r="AV141" s="12" t="s">
        <v>82</v>
      </c>
      <c r="AW141" s="12" t="s">
        <v>32</v>
      </c>
      <c r="AX141" s="12" t="s">
        <v>74</v>
      </c>
      <c r="AY141" s="149" t="s">
        <v>136</v>
      </c>
    </row>
    <row r="142" spans="2:65" s="13" customFormat="1">
      <c r="B142" s="153"/>
      <c r="D142" s="148" t="s">
        <v>144</v>
      </c>
      <c r="E142" s="154" t="s">
        <v>1</v>
      </c>
      <c r="F142" s="155" t="s">
        <v>189</v>
      </c>
      <c r="H142" s="156">
        <v>10.579999999999998</v>
      </c>
      <c r="L142" s="153"/>
      <c r="M142" s="157"/>
      <c r="T142" s="158"/>
      <c r="AT142" s="154" t="s">
        <v>144</v>
      </c>
      <c r="AU142" s="154" t="s">
        <v>84</v>
      </c>
      <c r="AV142" s="13" t="s">
        <v>84</v>
      </c>
      <c r="AW142" s="13" t="s">
        <v>32</v>
      </c>
      <c r="AX142" s="13" t="s">
        <v>74</v>
      </c>
      <c r="AY142" s="154" t="s">
        <v>136</v>
      </c>
    </row>
    <row r="143" spans="2:65" s="12" customFormat="1">
      <c r="B143" s="147"/>
      <c r="D143" s="148" t="s">
        <v>144</v>
      </c>
      <c r="E143" s="149" t="s">
        <v>1</v>
      </c>
      <c r="F143" s="150" t="s">
        <v>1831</v>
      </c>
      <c r="H143" s="149" t="s">
        <v>1</v>
      </c>
      <c r="L143" s="147"/>
      <c r="M143" s="151"/>
      <c r="T143" s="152"/>
      <c r="AT143" s="149" t="s">
        <v>144</v>
      </c>
      <c r="AU143" s="149" t="s">
        <v>84</v>
      </c>
      <c r="AV143" s="12" t="s">
        <v>82</v>
      </c>
      <c r="AW143" s="12" t="s">
        <v>32</v>
      </c>
      <c r="AX143" s="12" t="s">
        <v>74</v>
      </c>
      <c r="AY143" s="149" t="s">
        <v>136</v>
      </c>
    </row>
    <row r="144" spans="2:65" s="13" customFormat="1">
      <c r="B144" s="153"/>
      <c r="D144" s="148" t="s">
        <v>144</v>
      </c>
      <c r="E144" s="154" t="s">
        <v>1</v>
      </c>
      <c r="F144" s="155" t="s">
        <v>1832</v>
      </c>
      <c r="H144" s="156">
        <v>7.589999999999999</v>
      </c>
      <c r="L144" s="153"/>
      <c r="M144" s="157"/>
      <c r="T144" s="158"/>
      <c r="AT144" s="154" t="s">
        <v>144</v>
      </c>
      <c r="AU144" s="154" t="s">
        <v>84</v>
      </c>
      <c r="AV144" s="13" t="s">
        <v>84</v>
      </c>
      <c r="AW144" s="13" t="s">
        <v>32</v>
      </c>
      <c r="AX144" s="13" t="s">
        <v>74</v>
      </c>
      <c r="AY144" s="154" t="s">
        <v>136</v>
      </c>
    </row>
    <row r="145" spans="2:65" s="14" customFormat="1">
      <c r="B145" s="159"/>
      <c r="D145" s="148" t="s">
        <v>144</v>
      </c>
      <c r="E145" s="160" t="s">
        <v>1</v>
      </c>
      <c r="F145" s="161" t="s">
        <v>146</v>
      </c>
      <c r="H145" s="162">
        <v>78.17</v>
      </c>
      <c r="L145" s="159"/>
      <c r="M145" s="163"/>
      <c r="T145" s="164"/>
      <c r="AT145" s="160" t="s">
        <v>144</v>
      </c>
      <c r="AU145" s="160" t="s">
        <v>84</v>
      </c>
      <c r="AV145" s="14" t="s">
        <v>142</v>
      </c>
      <c r="AW145" s="14" t="s">
        <v>32</v>
      </c>
      <c r="AX145" s="14" t="s">
        <v>82</v>
      </c>
      <c r="AY145" s="160" t="s">
        <v>136</v>
      </c>
    </row>
    <row r="146" spans="2:65" s="1" customFormat="1" ht="19.75" customHeight="1">
      <c r="B146" s="134"/>
      <c r="C146" s="135" t="s">
        <v>84</v>
      </c>
      <c r="D146" s="135" t="s">
        <v>138</v>
      </c>
      <c r="E146" s="136" t="s">
        <v>1097</v>
      </c>
      <c r="F146" s="137" t="s">
        <v>1098</v>
      </c>
      <c r="G146" s="138" t="s">
        <v>185</v>
      </c>
      <c r="H146" s="139">
        <v>73</v>
      </c>
      <c r="I146" s="140"/>
      <c r="J146" s="140">
        <f>ROUND(I146*H146,2)</f>
        <v>0</v>
      </c>
      <c r="K146" s="141"/>
      <c r="L146" s="28"/>
      <c r="M146" s="142" t="s">
        <v>1</v>
      </c>
      <c r="N146" s="111" t="s">
        <v>39</v>
      </c>
      <c r="O146" s="143">
        <v>0.10199999999999999</v>
      </c>
      <c r="P146" s="143">
        <f>O146*H146</f>
        <v>7.4459999999999997</v>
      </c>
      <c r="Q146" s="143">
        <v>0</v>
      </c>
      <c r="R146" s="143">
        <f>Q146*H146</f>
        <v>0</v>
      </c>
      <c r="S146" s="143">
        <v>0.28999999999999998</v>
      </c>
      <c r="T146" s="144">
        <f>S146*H146</f>
        <v>21.169999999999998</v>
      </c>
      <c r="AR146" s="145" t="s">
        <v>142</v>
      </c>
      <c r="AT146" s="145" t="s">
        <v>138</v>
      </c>
      <c r="AU146" s="145" t="s">
        <v>84</v>
      </c>
      <c r="AY146" s="16" t="s">
        <v>136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6" t="s">
        <v>82</v>
      </c>
      <c r="BK146" s="146">
        <f>ROUND(I146*H146,2)</f>
        <v>0</v>
      </c>
      <c r="BL146" s="16" t="s">
        <v>142</v>
      </c>
      <c r="BM146" s="145" t="s">
        <v>1833</v>
      </c>
    </row>
    <row r="147" spans="2:65" s="12" customFormat="1">
      <c r="B147" s="147"/>
      <c r="D147" s="148" t="s">
        <v>144</v>
      </c>
      <c r="E147" s="149" t="s">
        <v>1</v>
      </c>
      <c r="F147" s="150" t="s">
        <v>1829</v>
      </c>
      <c r="H147" s="149" t="s">
        <v>1</v>
      </c>
      <c r="L147" s="147"/>
      <c r="M147" s="151"/>
      <c r="T147" s="152"/>
      <c r="AT147" s="149" t="s">
        <v>144</v>
      </c>
      <c r="AU147" s="149" t="s">
        <v>84</v>
      </c>
      <c r="AV147" s="12" t="s">
        <v>82</v>
      </c>
      <c r="AW147" s="12" t="s">
        <v>32</v>
      </c>
      <c r="AX147" s="12" t="s">
        <v>74</v>
      </c>
      <c r="AY147" s="149" t="s">
        <v>136</v>
      </c>
    </row>
    <row r="148" spans="2:65" s="12" customFormat="1">
      <c r="B148" s="147"/>
      <c r="D148" s="148" t="s">
        <v>144</v>
      </c>
      <c r="E148" s="149" t="s">
        <v>1</v>
      </c>
      <c r="F148" s="150" t="s">
        <v>195</v>
      </c>
      <c r="H148" s="149" t="s">
        <v>1</v>
      </c>
      <c r="L148" s="147"/>
      <c r="M148" s="151"/>
      <c r="T148" s="152"/>
      <c r="AT148" s="149" t="s">
        <v>144</v>
      </c>
      <c r="AU148" s="149" t="s">
        <v>84</v>
      </c>
      <c r="AV148" s="12" t="s">
        <v>82</v>
      </c>
      <c r="AW148" s="12" t="s">
        <v>32</v>
      </c>
      <c r="AX148" s="12" t="s">
        <v>74</v>
      </c>
      <c r="AY148" s="149" t="s">
        <v>136</v>
      </c>
    </row>
    <row r="149" spans="2:65" s="12" customFormat="1">
      <c r="B149" s="147"/>
      <c r="D149" s="148" t="s">
        <v>144</v>
      </c>
      <c r="E149" s="149" t="s">
        <v>1</v>
      </c>
      <c r="F149" s="150" t="s">
        <v>190</v>
      </c>
      <c r="H149" s="149" t="s">
        <v>1</v>
      </c>
      <c r="L149" s="147"/>
      <c r="M149" s="151"/>
      <c r="T149" s="152"/>
      <c r="AT149" s="149" t="s">
        <v>144</v>
      </c>
      <c r="AU149" s="149" t="s">
        <v>84</v>
      </c>
      <c r="AV149" s="12" t="s">
        <v>82</v>
      </c>
      <c r="AW149" s="12" t="s">
        <v>32</v>
      </c>
      <c r="AX149" s="12" t="s">
        <v>74</v>
      </c>
      <c r="AY149" s="149" t="s">
        <v>136</v>
      </c>
    </row>
    <row r="150" spans="2:65" s="13" customFormat="1">
      <c r="B150" s="153"/>
      <c r="D150" s="148" t="s">
        <v>144</v>
      </c>
      <c r="E150" s="154" t="s">
        <v>1</v>
      </c>
      <c r="F150" s="155" t="s">
        <v>1834</v>
      </c>
      <c r="H150" s="156">
        <v>45</v>
      </c>
      <c r="L150" s="153"/>
      <c r="M150" s="157"/>
      <c r="T150" s="158"/>
      <c r="AT150" s="154" t="s">
        <v>144</v>
      </c>
      <c r="AU150" s="154" t="s">
        <v>84</v>
      </c>
      <c r="AV150" s="13" t="s">
        <v>84</v>
      </c>
      <c r="AW150" s="13" t="s">
        <v>32</v>
      </c>
      <c r="AX150" s="13" t="s">
        <v>74</v>
      </c>
      <c r="AY150" s="154" t="s">
        <v>136</v>
      </c>
    </row>
    <row r="151" spans="2:65" s="12" customFormat="1">
      <c r="B151" s="147"/>
      <c r="D151" s="148" t="s">
        <v>144</v>
      </c>
      <c r="E151" s="149" t="s">
        <v>1</v>
      </c>
      <c r="F151" s="150" t="s">
        <v>188</v>
      </c>
      <c r="H151" s="149" t="s">
        <v>1</v>
      </c>
      <c r="L151" s="147"/>
      <c r="M151" s="151"/>
      <c r="T151" s="152"/>
      <c r="AT151" s="149" t="s">
        <v>144</v>
      </c>
      <c r="AU151" s="149" t="s">
        <v>84</v>
      </c>
      <c r="AV151" s="12" t="s">
        <v>82</v>
      </c>
      <c r="AW151" s="12" t="s">
        <v>32</v>
      </c>
      <c r="AX151" s="12" t="s">
        <v>74</v>
      </c>
      <c r="AY151" s="149" t="s">
        <v>136</v>
      </c>
    </row>
    <row r="152" spans="2:65" s="12" customFormat="1">
      <c r="B152" s="147"/>
      <c r="D152" s="148" t="s">
        <v>144</v>
      </c>
      <c r="E152" s="149" t="s">
        <v>1</v>
      </c>
      <c r="F152" s="150" t="s">
        <v>296</v>
      </c>
      <c r="H152" s="149" t="s">
        <v>1</v>
      </c>
      <c r="L152" s="147"/>
      <c r="M152" s="151"/>
      <c r="T152" s="152"/>
      <c r="AT152" s="149" t="s">
        <v>144</v>
      </c>
      <c r="AU152" s="149" t="s">
        <v>84</v>
      </c>
      <c r="AV152" s="12" t="s">
        <v>82</v>
      </c>
      <c r="AW152" s="12" t="s">
        <v>32</v>
      </c>
      <c r="AX152" s="12" t="s">
        <v>74</v>
      </c>
      <c r="AY152" s="149" t="s">
        <v>136</v>
      </c>
    </row>
    <row r="153" spans="2:65" s="13" customFormat="1">
      <c r="B153" s="153"/>
      <c r="D153" s="148" t="s">
        <v>144</v>
      </c>
      <c r="E153" s="154" t="s">
        <v>1</v>
      </c>
      <c r="F153" s="155" t="s">
        <v>196</v>
      </c>
      <c r="H153" s="156">
        <v>8</v>
      </c>
      <c r="L153" s="153"/>
      <c r="M153" s="157"/>
      <c r="T153" s="158"/>
      <c r="AT153" s="154" t="s">
        <v>144</v>
      </c>
      <c r="AU153" s="154" t="s">
        <v>84</v>
      </c>
      <c r="AV153" s="13" t="s">
        <v>84</v>
      </c>
      <c r="AW153" s="13" t="s">
        <v>32</v>
      </c>
      <c r="AX153" s="13" t="s">
        <v>74</v>
      </c>
      <c r="AY153" s="154" t="s">
        <v>136</v>
      </c>
    </row>
    <row r="154" spans="2:65" s="12" customFormat="1">
      <c r="B154" s="147"/>
      <c r="D154" s="148" t="s">
        <v>144</v>
      </c>
      <c r="E154" s="149" t="s">
        <v>1</v>
      </c>
      <c r="F154" s="150" t="s">
        <v>1831</v>
      </c>
      <c r="H154" s="149" t="s">
        <v>1</v>
      </c>
      <c r="L154" s="147"/>
      <c r="M154" s="151"/>
      <c r="T154" s="152"/>
      <c r="AT154" s="149" t="s">
        <v>144</v>
      </c>
      <c r="AU154" s="149" t="s">
        <v>84</v>
      </c>
      <c r="AV154" s="12" t="s">
        <v>82</v>
      </c>
      <c r="AW154" s="12" t="s">
        <v>32</v>
      </c>
      <c r="AX154" s="12" t="s">
        <v>74</v>
      </c>
      <c r="AY154" s="149" t="s">
        <v>136</v>
      </c>
    </row>
    <row r="155" spans="2:65" s="13" customFormat="1">
      <c r="B155" s="153"/>
      <c r="D155" s="148" t="s">
        <v>144</v>
      </c>
      <c r="E155" s="154" t="s">
        <v>1</v>
      </c>
      <c r="F155" s="155" t="s">
        <v>1835</v>
      </c>
      <c r="H155" s="156">
        <v>6</v>
      </c>
      <c r="L155" s="153"/>
      <c r="M155" s="157"/>
      <c r="T155" s="158"/>
      <c r="AT155" s="154" t="s">
        <v>144</v>
      </c>
      <c r="AU155" s="154" t="s">
        <v>84</v>
      </c>
      <c r="AV155" s="13" t="s">
        <v>84</v>
      </c>
      <c r="AW155" s="13" t="s">
        <v>32</v>
      </c>
      <c r="AX155" s="13" t="s">
        <v>74</v>
      </c>
      <c r="AY155" s="154" t="s">
        <v>136</v>
      </c>
    </row>
    <row r="156" spans="2:65" s="12" customFormat="1">
      <c r="B156" s="147"/>
      <c r="D156" s="148" t="s">
        <v>144</v>
      </c>
      <c r="E156" s="149" t="s">
        <v>1</v>
      </c>
      <c r="F156" s="150" t="s">
        <v>198</v>
      </c>
      <c r="H156" s="149" t="s">
        <v>1</v>
      </c>
      <c r="L156" s="147"/>
      <c r="M156" s="151"/>
      <c r="T156" s="152"/>
      <c r="AT156" s="149" t="s">
        <v>144</v>
      </c>
      <c r="AU156" s="149" t="s">
        <v>84</v>
      </c>
      <c r="AV156" s="12" t="s">
        <v>82</v>
      </c>
      <c r="AW156" s="12" t="s">
        <v>32</v>
      </c>
      <c r="AX156" s="12" t="s">
        <v>74</v>
      </c>
      <c r="AY156" s="149" t="s">
        <v>136</v>
      </c>
    </row>
    <row r="157" spans="2:65" s="12" customFormat="1">
      <c r="B157" s="147"/>
      <c r="D157" s="148" t="s">
        <v>144</v>
      </c>
      <c r="E157" s="149" t="s">
        <v>1</v>
      </c>
      <c r="F157" s="150" t="s">
        <v>190</v>
      </c>
      <c r="H157" s="149" t="s">
        <v>1</v>
      </c>
      <c r="L157" s="147"/>
      <c r="M157" s="151"/>
      <c r="T157" s="152"/>
      <c r="AT157" s="149" t="s">
        <v>144</v>
      </c>
      <c r="AU157" s="149" t="s">
        <v>84</v>
      </c>
      <c r="AV157" s="12" t="s">
        <v>82</v>
      </c>
      <c r="AW157" s="12" t="s">
        <v>32</v>
      </c>
      <c r="AX157" s="12" t="s">
        <v>74</v>
      </c>
      <c r="AY157" s="149" t="s">
        <v>136</v>
      </c>
    </row>
    <row r="158" spans="2:65" s="13" customFormat="1">
      <c r="B158" s="153"/>
      <c r="D158" s="148" t="s">
        <v>144</v>
      </c>
      <c r="E158" s="154" t="s">
        <v>1</v>
      </c>
      <c r="F158" s="155" t="s">
        <v>1836</v>
      </c>
      <c r="H158" s="156">
        <v>7.2</v>
      </c>
      <c r="L158" s="153"/>
      <c r="M158" s="157"/>
      <c r="T158" s="158"/>
      <c r="AT158" s="154" t="s">
        <v>144</v>
      </c>
      <c r="AU158" s="154" t="s">
        <v>84</v>
      </c>
      <c r="AV158" s="13" t="s">
        <v>84</v>
      </c>
      <c r="AW158" s="13" t="s">
        <v>32</v>
      </c>
      <c r="AX158" s="13" t="s">
        <v>74</v>
      </c>
      <c r="AY158" s="154" t="s">
        <v>136</v>
      </c>
    </row>
    <row r="159" spans="2:65" s="13" customFormat="1">
      <c r="B159" s="153"/>
      <c r="D159" s="148" t="s">
        <v>144</v>
      </c>
      <c r="E159" s="154" t="s">
        <v>1</v>
      </c>
      <c r="F159" s="155" t="s">
        <v>1837</v>
      </c>
      <c r="H159" s="156">
        <v>6.8</v>
      </c>
      <c r="L159" s="153"/>
      <c r="M159" s="157"/>
      <c r="T159" s="158"/>
      <c r="AT159" s="154" t="s">
        <v>144</v>
      </c>
      <c r="AU159" s="154" t="s">
        <v>84</v>
      </c>
      <c r="AV159" s="13" t="s">
        <v>84</v>
      </c>
      <c r="AW159" s="13" t="s">
        <v>32</v>
      </c>
      <c r="AX159" s="13" t="s">
        <v>74</v>
      </c>
      <c r="AY159" s="154" t="s">
        <v>136</v>
      </c>
    </row>
    <row r="160" spans="2:65" s="14" customFormat="1">
      <c r="B160" s="159"/>
      <c r="D160" s="148" t="s">
        <v>144</v>
      </c>
      <c r="E160" s="160" t="s">
        <v>1</v>
      </c>
      <c r="F160" s="161" t="s">
        <v>146</v>
      </c>
      <c r="H160" s="162">
        <v>73</v>
      </c>
      <c r="L160" s="159"/>
      <c r="M160" s="163"/>
      <c r="T160" s="164"/>
      <c r="AT160" s="160" t="s">
        <v>144</v>
      </c>
      <c r="AU160" s="160" t="s">
        <v>84</v>
      </c>
      <c r="AV160" s="14" t="s">
        <v>142</v>
      </c>
      <c r="AW160" s="14" t="s">
        <v>32</v>
      </c>
      <c r="AX160" s="14" t="s">
        <v>82</v>
      </c>
      <c r="AY160" s="160" t="s">
        <v>136</v>
      </c>
    </row>
    <row r="161" spans="2:65" s="1" customFormat="1" ht="19.75" customHeight="1">
      <c r="B161" s="134"/>
      <c r="C161" s="135" t="s">
        <v>150</v>
      </c>
      <c r="D161" s="135" t="s">
        <v>138</v>
      </c>
      <c r="E161" s="136" t="s">
        <v>202</v>
      </c>
      <c r="F161" s="137" t="s">
        <v>203</v>
      </c>
      <c r="G161" s="138" t="s">
        <v>185</v>
      </c>
      <c r="H161" s="139">
        <v>80.400000000000006</v>
      </c>
      <c r="I161" s="140"/>
      <c r="J161" s="140">
        <f>ROUND(I161*H161,2)</f>
        <v>0</v>
      </c>
      <c r="K161" s="141"/>
      <c r="L161" s="28"/>
      <c r="M161" s="142" t="s">
        <v>1</v>
      </c>
      <c r="N161" s="111" t="s">
        <v>39</v>
      </c>
      <c r="O161" s="143">
        <v>0.16600000000000001</v>
      </c>
      <c r="P161" s="143">
        <f>O161*H161</f>
        <v>13.346400000000001</v>
      </c>
      <c r="Q161" s="143">
        <v>0</v>
      </c>
      <c r="R161" s="143">
        <f>Q161*H161</f>
        <v>0</v>
      </c>
      <c r="S161" s="143">
        <v>0.44</v>
      </c>
      <c r="T161" s="144">
        <f>S161*H161</f>
        <v>35.376000000000005</v>
      </c>
      <c r="AR161" s="145" t="s">
        <v>142</v>
      </c>
      <c r="AT161" s="145" t="s">
        <v>138</v>
      </c>
      <c r="AU161" s="145" t="s">
        <v>84</v>
      </c>
      <c r="AY161" s="16" t="s">
        <v>136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6" t="s">
        <v>82</v>
      </c>
      <c r="BK161" s="146">
        <f>ROUND(I161*H161,2)</f>
        <v>0</v>
      </c>
      <c r="BL161" s="16" t="s">
        <v>142</v>
      </c>
      <c r="BM161" s="145" t="s">
        <v>1838</v>
      </c>
    </row>
    <row r="162" spans="2:65" s="12" customFormat="1">
      <c r="B162" s="147"/>
      <c r="D162" s="148" t="s">
        <v>144</v>
      </c>
      <c r="E162" s="149" t="s">
        <v>1</v>
      </c>
      <c r="F162" s="150" t="s">
        <v>1829</v>
      </c>
      <c r="H162" s="149" t="s">
        <v>1</v>
      </c>
      <c r="L162" s="147"/>
      <c r="M162" s="151"/>
      <c r="T162" s="152"/>
      <c r="AT162" s="149" t="s">
        <v>144</v>
      </c>
      <c r="AU162" s="149" t="s">
        <v>84</v>
      </c>
      <c r="AV162" s="12" t="s">
        <v>82</v>
      </c>
      <c r="AW162" s="12" t="s">
        <v>32</v>
      </c>
      <c r="AX162" s="12" t="s">
        <v>74</v>
      </c>
      <c r="AY162" s="149" t="s">
        <v>136</v>
      </c>
    </row>
    <row r="163" spans="2:65" s="12" customFormat="1">
      <c r="B163" s="147"/>
      <c r="D163" s="148" t="s">
        <v>144</v>
      </c>
      <c r="E163" s="149" t="s">
        <v>1</v>
      </c>
      <c r="F163" s="150" t="s">
        <v>198</v>
      </c>
      <c r="H163" s="149" t="s">
        <v>1</v>
      </c>
      <c r="L163" s="147"/>
      <c r="M163" s="151"/>
      <c r="T163" s="152"/>
      <c r="AT163" s="149" t="s">
        <v>144</v>
      </c>
      <c r="AU163" s="149" t="s">
        <v>84</v>
      </c>
      <c r="AV163" s="12" t="s">
        <v>82</v>
      </c>
      <c r="AW163" s="12" t="s">
        <v>32</v>
      </c>
      <c r="AX163" s="12" t="s">
        <v>74</v>
      </c>
      <c r="AY163" s="149" t="s">
        <v>136</v>
      </c>
    </row>
    <row r="164" spans="2:65" s="12" customFormat="1">
      <c r="B164" s="147"/>
      <c r="D164" s="148" t="s">
        <v>144</v>
      </c>
      <c r="E164" s="149" t="s">
        <v>1</v>
      </c>
      <c r="F164" s="150" t="s">
        <v>190</v>
      </c>
      <c r="H164" s="149" t="s">
        <v>1</v>
      </c>
      <c r="L164" s="147"/>
      <c r="M164" s="151"/>
      <c r="T164" s="152"/>
      <c r="AT164" s="149" t="s">
        <v>144</v>
      </c>
      <c r="AU164" s="149" t="s">
        <v>84</v>
      </c>
      <c r="AV164" s="12" t="s">
        <v>82</v>
      </c>
      <c r="AW164" s="12" t="s">
        <v>32</v>
      </c>
      <c r="AX164" s="12" t="s">
        <v>74</v>
      </c>
      <c r="AY164" s="149" t="s">
        <v>136</v>
      </c>
    </row>
    <row r="165" spans="2:65" s="13" customFormat="1">
      <c r="B165" s="153"/>
      <c r="D165" s="148" t="s">
        <v>144</v>
      </c>
      <c r="E165" s="154" t="s">
        <v>1</v>
      </c>
      <c r="F165" s="155" t="s">
        <v>1836</v>
      </c>
      <c r="H165" s="156">
        <v>7.2</v>
      </c>
      <c r="L165" s="153"/>
      <c r="M165" s="157"/>
      <c r="T165" s="158"/>
      <c r="AT165" s="154" t="s">
        <v>144</v>
      </c>
      <c r="AU165" s="154" t="s">
        <v>84</v>
      </c>
      <c r="AV165" s="13" t="s">
        <v>84</v>
      </c>
      <c r="AW165" s="13" t="s">
        <v>32</v>
      </c>
      <c r="AX165" s="13" t="s">
        <v>74</v>
      </c>
      <c r="AY165" s="154" t="s">
        <v>136</v>
      </c>
    </row>
    <row r="166" spans="2:65" s="13" customFormat="1">
      <c r="B166" s="153"/>
      <c r="D166" s="148" t="s">
        <v>144</v>
      </c>
      <c r="E166" s="154" t="s">
        <v>1</v>
      </c>
      <c r="F166" s="155" t="s">
        <v>1837</v>
      </c>
      <c r="H166" s="156">
        <v>6.8</v>
      </c>
      <c r="L166" s="153"/>
      <c r="M166" s="157"/>
      <c r="T166" s="158"/>
      <c r="AT166" s="154" t="s">
        <v>144</v>
      </c>
      <c r="AU166" s="154" t="s">
        <v>84</v>
      </c>
      <c r="AV166" s="13" t="s">
        <v>84</v>
      </c>
      <c r="AW166" s="13" t="s">
        <v>32</v>
      </c>
      <c r="AX166" s="13" t="s">
        <v>74</v>
      </c>
      <c r="AY166" s="154" t="s">
        <v>136</v>
      </c>
    </row>
    <row r="167" spans="2:65" s="12" customFormat="1">
      <c r="B167" s="147"/>
      <c r="D167" s="148" t="s">
        <v>144</v>
      </c>
      <c r="E167" s="149" t="s">
        <v>1</v>
      </c>
      <c r="F167" s="150" t="s">
        <v>1839</v>
      </c>
      <c r="H167" s="149" t="s">
        <v>1</v>
      </c>
      <c r="L167" s="147"/>
      <c r="M167" s="151"/>
      <c r="T167" s="152"/>
      <c r="AT167" s="149" t="s">
        <v>144</v>
      </c>
      <c r="AU167" s="149" t="s">
        <v>84</v>
      </c>
      <c r="AV167" s="12" t="s">
        <v>82</v>
      </c>
      <c r="AW167" s="12" t="s">
        <v>32</v>
      </c>
      <c r="AX167" s="12" t="s">
        <v>74</v>
      </c>
      <c r="AY167" s="149" t="s">
        <v>136</v>
      </c>
    </row>
    <row r="168" spans="2:65" s="12" customFormat="1">
      <c r="B168" s="147"/>
      <c r="D168" s="148" t="s">
        <v>144</v>
      </c>
      <c r="E168" s="149" t="s">
        <v>1</v>
      </c>
      <c r="F168" s="150" t="s">
        <v>190</v>
      </c>
      <c r="H168" s="149" t="s">
        <v>1</v>
      </c>
      <c r="L168" s="147"/>
      <c r="M168" s="151"/>
      <c r="T168" s="152"/>
      <c r="AT168" s="149" t="s">
        <v>144</v>
      </c>
      <c r="AU168" s="149" t="s">
        <v>84</v>
      </c>
      <c r="AV168" s="12" t="s">
        <v>82</v>
      </c>
      <c r="AW168" s="12" t="s">
        <v>32</v>
      </c>
      <c r="AX168" s="12" t="s">
        <v>74</v>
      </c>
      <c r="AY168" s="149" t="s">
        <v>136</v>
      </c>
    </row>
    <row r="169" spans="2:65" s="13" customFormat="1">
      <c r="B169" s="153"/>
      <c r="D169" s="148" t="s">
        <v>144</v>
      </c>
      <c r="E169" s="154" t="s">
        <v>1</v>
      </c>
      <c r="F169" s="155" t="s">
        <v>1840</v>
      </c>
      <c r="H169" s="156">
        <v>50.4</v>
      </c>
      <c r="L169" s="153"/>
      <c r="M169" s="157"/>
      <c r="T169" s="158"/>
      <c r="AT169" s="154" t="s">
        <v>144</v>
      </c>
      <c r="AU169" s="154" t="s">
        <v>84</v>
      </c>
      <c r="AV169" s="13" t="s">
        <v>84</v>
      </c>
      <c r="AW169" s="13" t="s">
        <v>32</v>
      </c>
      <c r="AX169" s="13" t="s">
        <v>74</v>
      </c>
      <c r="AY169" s="154" t="s">
        <v>136</v>
      </c>
    </row>
    <row r="170" spans="2:65" s="13" customFormat="1">
      <c r="B170" s="153"/>
      <c r="D170" s="148" t="s">
        <v>144</v>
      </c>
      <c r="E170" s="154" t="s">
        <v>1</v>
      </c>
      <c r="F170" s="155" t="s">
        <v>1841</v>
      </c>
      <c r="H170" s="156">
        <v>7</v>
      </c>
      <c r="L170" s="153"/>
      <c r="M170" s="157"/>
      <c r="T170" s="158"/>
      <c r="AT170" s="154" t="s">
        <v>144</v>
      </c>
      <c r="AU170" s="154" t="s">
        <v>84</v>
      </c>
      <c r="AV170" s="13" t="s">
        <v>84</v>
      </c>
      <c r="AW170" s="13" t="s">
        <v>32</v>
      </c>
      <c r="AX170" s="13" t="s">
        <v>74</v>
      </c>
      <c r="AY170" s="154" t="s">
        <v>136</v>
      </c>
    </row>
    <row r="171" spans="2:65" s="12" customFormat="1">
      <c r="B171" s="147"/>
      <c r="D171" s="148" t="s">
        <v>144</v>
      </c>
      <c r="E171" s="149" t="s">
        <v>1</v>
      </c>
      <c r="F171" s="150" t="s">
        <v>188</v>
      </c>
      <c r="H171" s="149" t="s">
        <v>1</v>
      </c>
      <c r="L171" s="147"/>
      <c r="M171" s="151"/>
      <c r="T171" s="152"/>
      <c r="AT171" s="149" t="s">
        <v>144</v>
      </c>
      <c r="AU171" s="149" t="s">
        <v>84</v>
      </c>
      <c r="AV171" s="12" t="s">
        <v>82</v>
      </c>
      <c r="AW171" s="12" t="s">
        <v>32</v>
      </c>
      <c r="AX171" s="12" t="s">
        <v>74</v>
      </c>
      <c r="AY171" s="149" t="s">
        <v>136</v>
      </c>
    </row>
    <row r="172" spans="2:65" s="12" customFormat="1">
      <c r="B172" s="147"/>
      <c r="D172" s="148" t="s">
        <v>144</v>
      </c>
      <c r="E172" s="149" t="s">
        <v>1</v>
      </c>
      <c r="F172" s="150" t="s">
        <v>1831</v>
      </c>
      <c r="H172" s="149" t="s">
        <v>1</v>
      </c>
      <c r="L172" s="147"/>
      <c r="M172" s="151"/>
      <c r="T172" s="152"/>
      <c r="AT172" s="149" t="s">
        <v>144</v>
      </c>
      <c r="AU172" s="149" t="s">
        <v>84</v>
      </c>
      <c r="AV172" s="12" t="s">
        <v>82</v>
      </c>
      <c r="AW172" s="12" t="s">
        <v>32</v>
      </c>
      <c r="AX172" s="12" t="s">
        <v>74</v>
      </c>
      <c r="AY172" s="149" t="s">
        <v>136</v>
      </c>
    </row>
    <row r="173" spans="2:65" s="13" customFormat="1">
      <c r="B173" s="153"/>
      <c r="D173" s="148" t="s">
        <v>144</v>
      </c>
      <c r="E173" s="154" t="s">
        <v>1</v>
      </c>
      <c r="F173" s="155" t="s">
        <v>1842</v>
      </c>
      <c r="H173" s="156">
        <v>9</v>
      </c>
      <c r="L173" s="153"/>
      <c r="M173" s="157"/>
      <c r="T173" s="158"/>
      <c r="AT173" s="154" t="s">
        <v>144</v>
      </c>
      <c r="AU173" s="154" t="s">
        <v>84</v>
      </c>
      <c r="AV173" s="13" t="s">
        <v>84</v>
      </c>
      <c r="AW173" s="13" t="s">
        <v>32</v>
      </c>
      <c r="AX173" s="13" t="s">
        <v>74</v>
      </c>
      <c r="AY173" s="154" t="s">
        <v>136</v>
      </c>
    </row>
    <row r="174" spans="2:65" s="14" customFormat="1">
      <c r="B174" s="159"/>
      <c r="D174" s="148" t="s">
        <v>144</v>
      </c>
      <c r="E174" s="160" t="s">
        <v>1</v>
      </c>
      <c r="F174" s="161" t="s">
        <v>146</v>
      </c>
      <c r="H174" s="162">
        <v>80.400000000000006</v>
      </c>
      <c r="L174" s="159"/>
      <c r="M174" s="163"/>
      <c r="T174" s="164"/>
      <c r="AT174" s="160" t="s">
        <v>144</v>
      </c>
      <c r="AU174" s="160" t="s">
        <v>84</v>
      </c>
      <c r="AV174" s="14" t="s">
        <v>142</v>
      </c>
      <c r="AW174" s="14" t="s">
        <v>32</v>
      </c>
      <c r="AX174" s="14" t="s">
        <v>82</v>
      </c>
      <c r="AY174" s="160" t="s">
        <v>136</v>
      </c>
    </row>
    <row r="175" spans="2:65" s="1" customFormat="1" ht="14.4" customHeight="1">
      <c r="B175" s="134"/>
      <c r="C175" s="135" t="s">
        <v>142</v>
      </c>
      <c r="D175" s="135" t="s">
        <v>138</v>
      </c>
      <c r="E175" s="136" t="s">
        <v>1843</v>
      </c>
      <c r="F175" s="137" t="s">
        <v>1844</v>
      </c>
      <c r="G175" s="138" t="s">
        <v>185</v>
      </c>
      <c r="H175" s="139">
        <v>66.400000000000006</v>
      </c>
      <c r="I175" s="140"/>
      <c r="J175" s="140">
        <f>ROUND(I175*H175,2)</f>
        <v>0</v>
      </c>
      <c r="K175" s="141"/>
      <c r="L175" s="28"/>
      <c r="M175" s="142" t="s">
        <v>1</v>
      </c>
      <c r="N175" s="111" t="s">
        <v>39</v>
      </c>
      <c r="O175" s="143">
        <v>0.32800000000000001</v>
      </c>
      <c r="P175" s="143">
        <f>O175*H175</f>
        <v>21.779200000000003</v>
      </c>
      <c r="Q175" s="143">
        <v>0</v>
      </c>
      <c r="R175" s="143">
        <f>Q175*H175</f>
        <v>0</v>
      </c>
      <c r="S175" s="143">
        <v>0.58199999999999996</v>
      </c>
      <c r="T175" s="144">
        <f>S175*H175</f>
        <v>38.644800000000004</v>
      </c>
      <c r="AR175" s="145" t="s">
        <v>142</v>
      </c>
      <c r="AT175" s="145" t="s">
        <v>138</v>
      </c>
      <c r="AU175" s="145" t="s">
        <v>84</v>
      </c>
      <c r="AY175" s="16" t="s">
        <v>136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6" t="s">
        <v>82</v>
      </c>
      <c r="BK175" s="146">
        <f>ROUND(I175*H175,2)</f>
        <v>0</v>
      </c>
      <c r="BL175" s="16" t="s">
        <v>142</v>
      </c>
      <c r="BM175" s="145" t="s">
        <v>1845</v>
      </c>
    </row>
    <row r="176" spans="2:65" s="12" customFormat="1">
      <c r="B176" s="147"/>
      <c r="D176" s="148" t="s">
        <v>144</v>
      </c>
      <c r="E176" s="149" t="s">
        <v>1</v>
      </c>
      <c r="F176" s="150" t="s">
        <v>1829</v>
      </c>
      <c r="H176" s="149" t="s">
        <v>1</v>
      </c>
      <c r="L176" s="147"/>
      <c r="M176" s="151"/>
      <c r="T176" s="152"/>
      <c r="AT176" s="149" t="s">
        <v>144</v>
      </c>
      <c r="AU176" s="149" t="s">
        <v>84</v>
      </c>
      <c r="AV176" s="12" t="s">
        <v>82</v>
      </c>
      <c r="AW176" s="12" t="s">
        <v>32</v>
      </c>
      <c r="AX176" s="12" t="s">
        <v>74</v>
      </c>
      <c r="AY176" s="149" t="s">
        <v>136</v>
      </c>
    </row>
    <row r="177" spans="2:65" s="12" customFormat="1">
      <c r="B177" s="147"/>
      <c r="D177" s="148" t="s">
        <v>144</v>
      </c>
      <c r="E177" s="149" t="s">
        <v>1</v>
      </c>
      <c r="F177" s="150" t="s">
        <v>1846</v>
      </c>
      <c r="H177" s="149" t="s">
        <v>1</v>
      </c>
      <c r="L177" s="147"/>
      <c r="M177" s="151"/>
      <c r="T177" s="152"/>
      <c r="AT177" s="149" t="s">
        <v>144</v>
      </c>
      <c r="AU177" s="149" t="s">
        <v>84</v>
      </c>
      <c r="AV177" s="12" t="s">
        <v>82</v>
      </c>
      <c r="AW177" s="12" t="s">
        <v>32</v>
      </c>
      <c r="AX177" s="12" t="s">
        <v>74</v>
      </c>
      <c r="AY177" s="149" t="s">
        <v>136</v>
      </c>
    </row>
    <row r="178" spans="2:65" s="12" customFormat="1">
      <c r="B178" s="147"/>
      <c r="D178" s="148" t="s">
        <v>144</v>
      </c>
      <c r="E178" s="149" t="s">
        <v>1</v>
      </c>
      <c r="F178" s="150" t="s">
        <v>190</v>
      </c>
      <c r="H178" s="149" t="s">
        <v>1</v>
      </c>
      <c r="L178" s="147"/>
      <c r="M178" s="151"/>
      <c r="T178" s="152"/>
      <c r="AT178" s="149" t="s">
        <v>144</v>
      </c>
      <c r="AU178" s="149" t="s">
        <v>84</v>
      </c>
      <c r="AV178" s="12" t="s">
        <v>82</v>
      </c>
      <c r="AW178" s="12" t="s">
        <v>32</v>
      </c>
      <c r="AX178" s="12" t="s">
        <v>74</v>
      </c>
      <c r="AY178" s="149" t="s">
        <v>136</v>
      </c>
    </row>
    <row r="179" spans="2:65" s="13" customFormat="1">
      <c r="B179" s="153"/>
      <c r="D179" s="148" t="s">
        <v>144</v>
      </c>
      <c r="E179" s="154" t="s">
        <v>1</v>
      </c>
      <c r="F179" s="155" t="s">
        <v>1840</v>
      </c>
      <c r="H179" s="156">
        <v>50.4</v>
      </c>
      <c r="L179" s="153"/>
      <c r="M179" s="157"/>
      <c r="T179" s="158"/>
      <c r="AT179" s="154" t="s">
        <v>144</v>
      </c>
      <c r="AU179" s="154" t="s">
        <v>84</v>
      </c>
      <c r="AV179" s="13" t="s">
        <v>84</v>
      </c>
      <c r="AW179" s="13" t="s">
        <v>32</v>
      </c>
      <c r="AX179" s="13" t="s">
        <v>74</v>
      </c>
      <c r="AY179" s="154" t="s">
        <v>136</v>
      </c>
    </row>
    <row r="180" spans="2:65" s="13" customFormat="1">
      <c r="B180" s="153"/>
      <c r="D180" s="148" t="s">
        <v>144</v>
      </c>
      <c r="E180" s="154" t="s">
        <v>1</v>
      </c>
      <c r="F180" s="155" t="s">
        <v>1841</v>
      </c>
      <c r="H180" s="156">
        <v>7</v>
      </c>
      <c r="L180" s="153"/>
      <c r="M180" s="157"/>
      <c r="T180" s="158"/>
      <c r="AT180" s="154" t="s">
        <v>144</v>
      </c>
      <c r="AU180" s="154" t="s">
        <v>84</v>
      </c>
      <c r="AV180" s="13" t="s">
        <v>84</v>
      </c>
      <c r="AW180" s="13" t="s">
        <v>32</v>
      </c>
      <c r="AX180" s="13" t="s">
        <v>74</v>
      </c>
      <c r="AY180" s="154" t="s">
        <v>136</v>
      </c>
    </row>
    <row r="181" spans="2:65" s="12" customFormat="1">
      <c r="B181" s="147"/>
      <c r="D181" s="148" t="s">
        <v>144</v>
      </c>
      <c r="E181" s="149" t="s">
        <v>1</v>
      </c>
      <c r="F181" s="150" t="s">
        <v>188</v>
      </c>
      <c r="H181" s="149" t="s">
        <v>1</v>
      </c>
      <c r="L181" s="147"/>
      <c r="M181" s="151"/>
      <c r="T181" s="152"/>
      <c r="AT181" s="149" t="s">
        <v>144</v>
      </c>
      <c r="AU181" s="149" t="s">
        <v>84</v>
      </c>
      <c r="AV181" s="12" t="s">
        <v>82</v>
      </c>
      <c r="AW181" s="12" t="s">
        <v>32</v>
      </c>
      <c r="AX181" s="12" t="s">
        <v>74</v>
      </c>
      <c r="AY181" s="149" t="s">
        <v>136</v>
      </c>
    </row>
    <row r="182" spans="2:65" s="12" customFormat="1">
      <c r="B182" s="147"/>
      <c r="D182" s="148" t="s">
        <v>144</v>
      </c>
      <c r="E182" s="149" t="s">
        <v>1</v>
      </c>
      <c r="F182" s="150" t="s">
        <v>1847</v>
      </c>
      <c r="H182" s="149" t="s">
        <v>1</v>
      </c>
      <c r="L182" s="147"/>
      <c r="M182" s="151"/>
      <c r="T182" s="152"/>
      <c r="AT182" s="149" t="s">
        <v>144</v>
      </c>
      <c r="AU182" s="149" t="s">
        <v>84</v>
      </c>
      <c r="AV182" s="12" t="s">
        <v>82</v>
      </c>
      <c r="AW182" s="12" t="s">
        <v>32</v>
      </c>
      <c r="AX182" s="12" t="s">
        <v>74</v>
      </c>
      <c r="AY182" s="149" t="s">
        <v>136</v>
      </c>
    </row>
    <row r="183" spans="2:65" s="13" customFormat="1">
      <c r="B183" s="153"/>
      <c r="D183" s="148" t="s">
        <v>144</v>
      </c>
      <c r="E183" s="154" t="s">
        <v>1</v>
      </c>
      <c r="F183" s="155" t="s">
        <v>1842</v>
      </c>
      <c r="H183" s="156">
        <v>9</v>
      </c>
      <c r="L183" s="153"/>
      <c r="M183" s="157"/>
      <c r="T183" s="158"/>
      <c r="AT183" s="154" t="s">
        <v>144</v>
      </c>
      <c r="AU183" s="154" t="s">
        <v>84</v>
      </c>
      <c r="AV183" s="13" t="s">
        <v>84</v>
      </c>
      <c r="AW183" s="13" t="s">
        <v>32</v>
      </c>
      <c r="AX183" s="13" t="s">
        <v>74</v>
      </c>
      <c r="AY183" s="154" t="s">
        <v>136</v>
      </c>
    </row>
    <row r="184" spans="2:65" s="14" customFormat="1">
      <c r="B184" s="159"/>
      <c r="D184" s="148" t="s">
        <v>144</v>
      </c>
      <c r="E184" s="160" t="s">
        <v>1</v>
      </c>
      <c r="F184" s="161" t="s">
        <v>146</v>
      </c>
      <c r="H184" s="162">
        <v>66.400000000000006</v>
      </c>
      <c r="L184" s="159"/>
      <c r="M184" s="163"/>
      <c r="T184" s="164"/>
      <c r="AT184" s="160" t="s">
        <v>144</v>
      </c>
      <c r="AU184" s="160" t="s">
        <v>84</v>
      </c>
      <c r="AV184" s="14" t="s">
        <v>142</v>
      </c>
      <c r="AW184" s="14" t="s">
        <v>32</v>
      </c>
      <c r="AX184" s="14" t="s">
        <v>82</v>
      </c>
      <c r="AY184" s="160" t="s">
        <v>136</v>
      </c>
    </row>
    <row r="185" spans="2:65" s="1" customFormat="1" ht="19.75" customHeight="1">
      <c r="B185" s="134"/>
      <c r="C185" s="135" t="s">
        <v>158</v>
      </c>
      <c r="D185" s="135" t="s">
        <v>138</v>
      </c>
      <c r="E185" s="136" t="s">
        <v>223</v>
      </c>
      <c r="F185" s="137" t="s">
        <v>224</v>
      </c>
      <c r="G185" s="138" t="s">
        <v>185</v>
      </c>
      <c r="H185" s="139">
        <v>179.31</v>
      </c>
      <c r="I185" s="140"/>
      <c r="J185" s="140">
        <f>ROUND(I185*H185,2)</f>
        <v>0</v>
      </c>
      <c r="K185" s="141"/>
      <c r="L185" s="28"/>
      <c r="M185" s="142" t="s">
        <v>1</v>
      </c>
      <c r="N185" s="111" t="s">
        <v>39</v>
      </c>
      <c r="O185" s="143">
        <v>1.2999999999999999E-2</v>
      </c>
      <c r="P185" s="143">
        <f>O185*H185</f>
        <v>2.3310299999999997</v>
      </c>
      <c r="Q185" s="143">
        <v>9.0000000000000006E-5</v>
      </c>
      <c r="R185" s="143">
        <f>Q185*H185</f>
        <v>1.61379E-2</v>
      </c>
      <c r="S185" s="143">
        <v>0.115</v>
      </c>
      <c r="T185" s="144">
        <f>S185*H185</f>
        <v>20.620650000000001</v>
      </c>
      <c r="AR185" s="145" t="s">
        <v>142</v>
      </c>
      <c r="AT185" s="145" t="s">
        <v>138</v>
      </c>
      <c r="AU185" s="145" t="s">
        <v>84</v>
      </c>
      <c r="AY185" s="16" t="s">
        <v>136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6" t="s">
        <v>82</v>
      </c>
      <c r="BK185" s="146">
        <f>ROUND(I185*H185,2)</f>
        <v>0</v>
      </c>
      <c r="BL185" s="16" t="s">
        <v>142</v>
      </c>
      <c r="BM185" s="145" t="s">
        <v>1848</v>
      </c>
    </row>
    <row r="186" spans="2:65" s="12" customFormat="1">
      <c r="B186" s="147"/>
      <c r="D186" s="148" t="s">
        <v>144</v>
      </c>
      <c r="E186" s="149" t="s">
        <v>1</v>
      </c>
      <c r="F186" s="150" t="s">
        <v>1829</v>
      </c>
      <c r="H186" s="149" t="s">
        <v>1</v>
      </c>
      <c r="L186" s="147"/>
      <c r="M186" s="151"/>
      <c r="T186" s="152"/>
      <c r="AT186" s="149" t="s">
        <v>144</v>
      </c>
      <c r="AU186" s="149" t="s">
        <v>84</v>
      </c>
      <c r="AV186" s="12" t="s">
        <v>82</v>
      </c>
      <c r="AW186" s="12" t="s">
        <v>32</v>
      </c>
      <c r="AX186" s="12" t="s">
        <v>74</v>
      </c>
      <c r="AY186" s="149" t="s">
        <v>136</v>
      </c>
    </row>
    <row r="187" spans="2:65" s="12" customFormat="1">
      <c r="B187" s="147"/>
      <c r="D187" s="148" t="s">
        <v>144</v>
      </c>
      <c r="E187" s="149" t="s">
        <v>1</v>
      </c>
      <c r="F187" s="150" t="s">
        <v>226</v>
      </c>
      <c r="H187" s="149" t="s">
        <v>1</v>
      </c>
      <c r="L187" s="147"/>
      <c r="M187" s="151"/>
      <c r="T187" s="152"/>
      <c r="AT187" s="149" t="s">
        <v>144</v>
      </c>
      <c r="AU187" s="149" t="s">
        <v>84</v>
      </c>
      <c r="AV187" s="12" t="s">
        <v>82</v>
      </c>
      <c r="AW187" s="12" t="s">
        <v>32</v>
      </c>
      <c r="AX187" s="12" t="s">
        <v>74</v>
      </c>
      <c r="AY187" s="149" t="s">
        <v>136</v>
      </c>
    </row>
    <row r="188" spans="2:65" s="12" customFormat="1">
      <c r="B188" s="147"/>
      <c r="D188" s="148" t="s">
        <v>144</v>
      </c>
      <c r="E188" s="149" t="s">
        <v>1</v>
      </c>
      <c r="F188" s="150" t="s">
        <v>190</v>
      </c>
      <c r="H188" s="149" t="s">
        <v>1</v>
      </c>
      <c r="L188" s="147"/>
      <c r="M188" s="151"/>
      <c r="T188" s="152"/>
      <c r="AT188" s="149" t="s">
        <v>144</v>
      </c>
      <c r="AU188" s="149" t="s">
        <v>84</v>
      </c>
      <c r="AV188" s="12" t="s">
        <v>82</v>
      </c>
      <c r="AW188" s="12" t="s">
        <v>32</v>
      </c>
      <c r="AX188" s="12" t="s">
        <v>74</v>
      </c>
      <c r="AY188" s="149" t="s">
        <v>136</v>
      </c>
    </row>
    <row r="189" spans="2:65" s="13" customFormat="1">
      <c r="B189" s="153"/>
      <c r="D189" s="148" t="s">
        <v>144</v>
      </c>
      <c r="E189" s="154" t="s">
        <v>1</v>
      </c>
      <c r="F189" s="155" t="s">
        <v>1849</v>
      </c>
      <c r="H189" s="156">
        <v>11.2</v>
      </c>
      <c r="L189" s="153"/>
      <c r="M189" s="157"/>
      <c r="T189" s="158"/>
      <c r="AT189" s="154" t="s">
        <v>144</v>
      </c>
      <c r="AU189" s="154" t="s">
        <v>84</v>
      </c>
      <c r="AV189" s="13" t="s">
        <v>84</v>
      </c>
      <c r="AW189" s="13" t="s">
        <v>32</v>
      </c>
      <c r="AX189" s="13" t="s">
        <v>74</v>
      </c>
      <c r="AY189" s="154" t="s">
        <v>136</v>
      </c>
    </row>
    <row r="190" spans="2:65" s="13" customFormat="1">
      <c r="B190" s="153"/>
      <c r="D190" s="148" t="s">
        <v>144</v>
      </c>
      <c r="E190" s="154" t="s">
        <v>1</v>
      </c>
      <c r="F190" s="155" t="s">
        <v>1850</v>
      </c>
      <c r="H190" s="156">
        <v>13.6</v>
      </c>
      <c r="L190" s="153"/>
      <c r="M190" s="157"/>
      <c r="T190" s="158"/>
      <c r="AT190" s="154" t="s">
        <v>144</v>
      </c>
      <c r="AU190" s="154" t="s">
        <v>84</v>
      </c>
      <c r="AV190" s="13" t="s">
        <v>84</v>
      </c>
      <c r="AW190" s="13" t="s">
        <v>32</v>
      </c>
      <c r="AX190" s="13" t="s">
        <v>74</v>
      </c>
      <c r="AY190" s="154" t="s">
        <v>136</v>
      </c>
    </row>
    <row r="191" spans="2:65" s="12" customFormat="1">
      <c r="B191" s="147"/>
      <c r="D191" s="148" t="s">
        <v>144</v>
      </c>
      <c r="E191" s="149" t="s">
        <v>1</v>
      </c>
      <c r="F191" s="150" t="s">
        <v>1846</v>
      </c>
      <c r="H191" s="149" t="s">
        <v>1</v>
      </c>
      <c r="L191" s="147"/>
      <c r="M191" s="151"/>
      <c r="T191" s="152"/>
      <c r="AT191" s="149" t="s">
        <v>144</v>
      </c>
      <c r="AU191" s="149" t="s">
        <v>84</v>
      </c>
      <c r="AV191" s="12" t="s">
        <v>82</v>
      </c>
      <c r="AW191" s="12" t="s">
        <v>32</v>
      </c>
      <c r="AX191" s="12" t="s">
        <v>74</v>
      </c>
      <c r="AY191" s="149" t="s">
        <v>136</v>
      </c>
    </row>
    <row r="192" spans="2:65" s="12" customFormat="1">
      <c r="B192" s="147"/>
      <c r="D192" s="148" t="s">
        <v>144</v>
      </c>
      <c r="E192" s="149" t="s">
        <v>1</v>
      </c>
      <c r="F192" s="150" t="s">
        <v>190</v>
      </c>
      <c r="H192" s="149" t="s">
        <v>1</v>
      </c>
      <c r="L192" s="147"/>
      <c r="M192" s="151"/>
      <c r="T192" s="152"/>
      <c r="AT192" s="149" t="s">
        <v>144</v>
      </c>
      <c r="AU192" s="149" t="s">
        <v>84</v>
      </c>
      <c r="AV192" s="12" t="s">
        <v>82</v>
      </c>
      <c r="AW192" s="12" t="s">
        <v>32</v>
      </c>
      <c r="AX192" s="12" t="s">
        <v>74</v>
      </c>
      <c r="AY192" s="149" t="s">
        <v>136</v>
      </c>
    </row>
    <row r="193" spans="2:65" s="13" customFormat="1">
      <c r="B193" s="153"/>
      <c r="D193" s="148" t="s">
        <v>144</v>
      </c>
      <c r="E193" s="154" t="s">
        <v>1</v>
      </c>
      <c r="F193" s="155" t="s">
        <v>1851</v>
      </c>
      <c r="H193" s="156">
        <v>78.399999999999991</v>
      </c>
      <c r="L193" s="153"/>
      <c r="M193" s="157"/>
      <c r="T193" s="158"/>
      <c r="AT193" s="154" t="s">
        <v>144</v>
      </c>
      <c r="AU193" s="154" t="s">
        <v>84</v>
      </c>
      <c r="AV193" s="13" t="s">
        <v>84</v>
      </c>
      <c r="AW193" s="13" t="s">
        <v>32</v>
      </c>
      <c r="AX193" s="13" t="s">
        <v>74</v>
      </c>
      <c r="AY193" s="154" t="s">
        <v>136</v>
      </c>
    </row>
    <row r="194" spans="2:65" s="13" customFormat="1">
      <c r="B194" s="153"/>
      <c r="D194" s="148" t="s">
        <v>144</v>
      </c>
      <c r="E194" s="154" t="s">
        <v>1</v>
      </c>
      <c r="F194" s="155" t="s">
        <v>1852</v>
      </c>
      <c r="H194" s="156">
        <v>14</v>
      </c>
      <c r="L194" s="153"/>
      <c r="M194" s="157"/>
      <c r="T194" s="158"/>
      <c r="AT194" s="154" t="s">
        <v>144</v>
      </c>
      <c r="AU194" s="154" t="s">
        <v>84</v>
      </c>
      <c r="AV194" s="13" t="s">
        <v>84</v>
      </c>
      <c r="AW194" s="13" t="s">
        <v>32</v>
      </c>
      <c r="AX194" s="13" t="s">
        <v>74</v>
      </c>
      <c r="AY194" s="154" t="s">
        <v>136</v>
      </c>
    </row>
    <row r="195" spans="2:65" s="12" customFormat="1">
      <c r="B195" s="147"/>
      <c r="D195" s="148" t="s">
        <v>144</v>
      </c>
      <c r="E195" s="149" t="s">
        <v>1</v>
      </c>
      <c r="F195" s="150" t="s">
        <v>188</v>
      </c>
      <c r="H195" s="149" t="s">
        <v>1</v>
      </c>
      <c r="L195" s="147"/>
      <c r="M195" s="151"/>
      <c r="T195" s="152"/>
      <c r="AT195" s="149" t="s">
        <v>144</v>
      </c>
      <c r="AU195" s="149" t="s">
        <v>84</v>
      </c>
      <c r="AV195" s="12" t="s">
        <v>82</v>
      </c>
      <c r="AW195" s="12" t="s">
        <v>32</v>
      </c>
      <c r="AX195" s="12" t="s">
        <v>74</v>
      </c>
      <c r="AY195" s="149" t="s">
        <v>136</v>
      </c>
    </row>
    <row r="196" spans="2:65" s="12" customFormat="1">
      <c r="B196" s="147"/>
      <c r="D196" s="148" t="s">
        <v>144</v>
      </c>
      <c r="E196" s="149" t="s">
        <v>1</v>
      </c>
      <c r="F196" s="150" t="s">
        <v>1847</v>
      </c>
      <c r="H196" s="149" t="s">
        <v>1</v>
      </c>
      <c r="L196" s="147"/>
      <c r="M196" s="151"/>
      <c r="T196" s="152"/>
      <c r="AT196" s="149" t="s">
        <v>144</v>
      </c>
      <c r="AU196" s="149" t="s">
        <v>84</v>
      </c>
      <c r="AV196" s="12" t="s">
        <v>82</v>
      </c>
      <c r="AW196" s="12" t="s">
        <v>32</v>
      </c>
      <c r="AX196" s="12" t="s">
        <v>74</v>
      </c>
      <c r="AY196" s="149" t="s">
        <v>136</v>
      </c>
    </row>
    <row r="197" spans="2:65" s="13" customFormat="1">
      <c r="B197" s="153"/>
      <c r="D197" s="148" t="s">
        <v>144</v>
      </c>
      <c r="E197" s="154" t="s">
        <v>1</v>
      </c>
      <c r="F197" s="155" t="s">
        <v>1853</v>
      </c>
      <c r="H197" s="156">
        <v>37</v>
      </c>
      <c r="L197" s="153"/>
      <c r="M197" s="157"/>
      <c r="T197" s="158"/>
      <c r="AT197" s="154" t="s">
        <v>144</v>
      </c>
      <c r="AU197" s="154" t="s">
        <v>84</v>
      </c>
      <c r="AV197" s="13" t="s">
        <v>84</v>
      </c>
      <c r="AW197" s="13" t="s">
        <v>32</v>
      </c>
      <c r="AX197" s="13" t="s">
        <v>74</v>
      </c>
      <c r="AY197" s="154" t="s">
        <v>136</v>
      </c>
    </row>
    <row r="198" spans="2:65" s="12" customFormat="1">
      <c r="B198" s="147"/>
      <c r="D198" s="148" t="s">
        <v>144</v>
      </c>
      <c r="E198" s="149" t="s">
        <v>1</v>
      </c>
      <c r="F198" s="150" t="s">
        <v>1854</v>
      </c>
      <c r="H198" s="149" t="s">
        <v>1</v>
      </c>
      <c r="L198" s="147"/>
      <c r="M198" s="151"/>
      <c r="T198" s="152"/>
      <c r="AT198" s="149" t="s">
        <v>144</v>
      </c>
      <c r="AU198" s="149" t="s">
        <v>84</v>
      </c>
      <c r="AV198" s="12" t="s">
        <v>82</v>
      </c>
      <c r="AW198" s="12" t="s">
        <v>32</v>
      </c>
      <c r="AX198" s="12" t="s">
        <v>74</v>
      </c>
      <c r="AY198" s="149" t="s">
        <v>136</v>
      </c>
    </row>
    <row r="199" spans="2:65" s="13" customFormat="1">
      <c r="B199" s="153"/>
      <c r="D199" s="148" t="s">
        <v>144</v>
      </c>
      <c r="E199" s="154" t="s">
        <v>1</v>
      </c>
      <c r="F199" s="155" t="s">
        <v>1855</v>
      </c>
      <c r="H199" s="156">
        <v>25.110000000000003</v>
      </c>
      <c r="L199" s="153"/>
      <c r="M199" s="157"/>
      <c r="T199" s="158"/>
      <c r="AT199" s="154" t="s">
        <v>144</v>
      </c>
      <c r="AU199" s="154" t="s">
        <v>84</v>
      </c>
      <c r="AV199" s="13" t="s">
        <v>84</v>
      </c>
      <c r="AW199" s="13" t="s">
        <v>32</v>
      </c>
      <c r="AX199" s="13" t="s">
        <v>74</v>
      </c>
      <c r="AY199" s="154" t="s">
        <v>136</v>
      </c>
    </row>
    <row r="200" spans="2:65" s="14" customFormat="1">
      <c r="B200" s="159"/>
      <c r="D200" s="148" t="s">
        <v>144</v>
      </c>
      <c r="E200" s="160" t="s">
        <v>1</v>
      </c>
      <c r="F200" s="161" t="s">
        <v>146</v>
      </c>
      <c r="H200" s="162">
        <v>179.31</v>
      </c>
      <c r="L200" s="159"/>
      <c r="M200" s="163"/>
      <c r="T200" s="164"/>
      <c r="AT200" s="160" t="s">
        <v>144</v>
      </c>
      <c r="AU200" s="160" t="s">
        <v>84</v>
      </c>
      <c r="AV200" s="14" t="s">
        <v>142</v>
      </c>
      <c r="AW200" s="14" t="s">
        <v>32</v>
      </c>
      <c r="AX200" s="14" t="s">
        <v>82</v>
      </c>
      <c r="AY200" s="160" t="s">
        <v>136</v>
      </c>
    </row>
    <row r="201" spans="2:65" s="1" customFormat="1" ht="14.4" customHeight="1">
      <c r="B201" s="134"/>
      <c r="C201" s="135" t="s">
        <v>162</v>
      </c>
      <c r="D201" s="135" t="s">
        <v>138</v>
      </c>
      <c r="E201" s="136" t="s">
        <v>236</v>
      </c>
      <c r="F201" s="137" t="s">
        <v>237</v>
      </c>
      <c r="G201" s="138" t="s">
        <v>238</v>
      </c>
      <c r="H201" s="139">
        <v>255</v>
      </c>
      <c r="I201" s="140"/>
      <c r="J201" s="140">
        <f>ROUND(I201*H201,2)</f>
        <v>0</v>
      </c>
      <c r="K201" s="141"/>
      <c r="L201" s="28"/>
      <c r="M201" s="142" t="s">
        <v>1</v>
      </c>
      <c r="N201" s="111" t="s">
        <v>39</v>
      </c>
      <c r="O201" s="143">
        <v>0.184</v>
      </c>
      <c r="P201" s="143">
        <f>O201*H201</f>
        <v>46.92</v>
      </c>
      <c r="Q201" s="143">
        <v>3.0000000000000001E-5</v>
      </c>
      <c r="R201" s="143">
        <f>Q201*H201</f>
        <v>7.6500000000000005E-3</v>
      </c>
      <c r="S201" s="143">
        <v>0</v>
      </c>
      <c r="T201" s="144">
        <f>S201*H201</f>
        <v>0</v>
      </c>
      <c r="AR201" s="145" t="s">
        <v>142</v>
      </c>
      <c r="AT201" s="145" t="s">
        <v>138</v>
      </c>
      <c r="AU201" s="145" t="s">
        <v>84</v>
      </c>
      <c r="AY201" s="16" t="s">
        <v>136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6" t="s">
        <v>82</v>
      </c>
      <c r="BK201" s="146">
        <f>ROUND(I201*H201,2)</f>
        <v>0</v>
      </c>
      <c r="BL201" s="16" t="s">
        <v>142</v>
      </c>
      <c r="BM201" s="145" t="s">
        <v>1856</v>
      </c>
    </row>
    <row r="202" spans="2:65" s="12" customFormat="1">
      <c r="B202" s="147"/>
      <c r="D202" s="148" t="s">
        <v>144</v>
      </c>
      <c r="E202" s="149" t="s">
        <v>1</v>
      </c>
      <c r="F202" s="150" t="s">
        <v>1829</v>
      </c>
      <c r="H202" s="149" t="s">
        <v>1</v>
      </c>
      <c r="L202" s="147"/>
      <c r="M202" s="151"/>
      <c r="T202" s="152"/>
      <c r="AT202" s="149" t="s">
        <v>144</v>
      </c>
      <c r="AU202" s="149" t="s">
        <v>84</v>
      </c>
      <c r="AV202" s="12" t="s">
        <v>82</v>
      </c>
      <c r="AW202" s="12" t="s">
        <v>32</v>
      </c>
      <c r="AX202" s="12" t="s">
        <v>74</v>
      </c>
      <c r="AY202" s="149" t="s">
        <v>136</v>
      </c>
    </row>
    <row r="203" spans="2:65" s="13" customFormat="1">
      <c r="B203" s="153"/>
      <c r="D203" s="148" t="s">
        <v>144</v>
      </c>
      <c r="E203" s="154" t="s">
        <v>1</v>
      </c>
      <c r="F203" s="155" t="s">
        <v>1112</v>
      </c>
      <c r="H203" s="156">
        <v>255</v>
      </c>
      <c r="L203" s="153"/>
      <c r="M203" s="157"/>
      <c r="T203" s="158"/>
      <c r="AT203" s="154" t="s">
        <v>144</v>
      </c>
      <c r="AU203" s="154" t="s">
        <v>84</v>
      </c>
      <c r="AV203" s="13" t="s">
        <v>84</v>
      </c>
      <c r="AW203" s="13" t="s">
        <v>32</v>
      </c>
      <c r="AX203" s="13" t="s">
        <v>74</v>
      </c>
      <c r="AY203" s="154" t="s">
        <v>136</v>
      </c>
    </row>
    <row r="204" spans="2:65" s="14" customFormat="1">
      <c r="B204" s="159"/>
      <c r="D204" s="148" t="s">
        <v>144</v>
      </c>
      <c r="E204" s="160" t="s">
        <v>1</v>
      </c>
      <c r="F204" s="161" t="s">
        <v>146</v>
      </c>
      <c r="H204" s="162">
        <v>255</v>
      </c>
      <c r="L204" s="159"/>
      <c r="M204" s="163"/>
      <c r="T204" s="164"/>
      <c r="AT204" s="160" t="s">
        <v>144</v>
      </c>
      <c r="AU204" s="160" t="s">
        <v>84</v>
      </c>
      <c r="AV204" s="14" t="s">
        <v>142</v>
      </c>
      <c r="AW204" s="14" t="s">
        <v>32</v>
      </c>
      <c r="AX204" s="14" t="s">
        <v>82</v>
      </c>
      <c r="AY204" s="160" t="s">
        <v>136</v>
      </c>
    </row>
    <row r="205" spans="2:65" s="1" customFormat="1" ht="14.4" customHeight="1">
      <c r="B205" s="134"/>
      <c r="C205" s="135" t="s">
        <v>166</v>
      </c>
      <c r="D205" s="135" t="s">
        <v>138</v>
      </c>
      <c r="E205" s="136" t="s">
        <v>242</v>
      </c>
      <c r="F205" s="137" t="s">
        <v>243</v>
      </c>
      <c r="G205" s="138" t="s">
        <v>244</v>
      </c>
      <c r="H205" s="139">
        <v>30</v>
      </c>
      <c r="I205" s="140"/>
      <c r="J205" s="140">
        <f>ROUND(I205*H205,2)</f>
        <v>0</v>
      </c>
      <c r="K205" s="141"/>
      <c r="L205" s="28"/>
      <c r="M205" s="142" t="s">
        <v>1</v>
      </c>
      <c r="N205" s="111" t="s">
        <v>39</v>
      </c>
      <c r="O205" s="143">
        <v>0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142</v>
      </c>
      <c r="AT205" s="145" t="s">
        <v>138</v>
      </c>
      <c r="AU205" s="145" t="s">
        <v>84</v>
      </c>
      <c r="AY205" s="16" t="s">
        <v>136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6" t="s">
        <v>82</v>
      </c>
      <c r="BK205" s="146">
        <f>ROUND(I205*H205,2)</f>
        <v>0</v>
      </c>
      <c r="BL205" s="16" t="s">
        <v>142</v>
      </c>
      <c r="BM205" s="145" t="s">
        <v>1857</v>
      </c>
    </row>
    <row r="206" spans="2:65" s="12" customFormat="1">
      <c r="B206" s="147"/>
      <c r="D206" s="148" t="s">
        <v>144</v>
      </c>
      <c r="E206" s="149" t="s">
        <v>1</v>
      </c>
      <c r="F206" s="150" t="s">
        <v>1829</v>
      </c>
      <c r="H206" s="149" t="s">
        <v>1</v>
      </c>
      <c r="L206" s="147"/>
      <c r="M206" s="151"/>
      <c r="T206" s="152"/>
      <c r="AT206" s="149" t="s">
        <v>144</v>
      </c>
      <c r="AU206" s="149" t="s">
        <v>84</v>
      </c>
      <c r="AV206" s="12" t="s">
        <v>82</v>
      </c>
      <c r="AW206" s="12" t="s">
        <v>32</v>
      </c>
      <c r="AX206" s="12" t="s">
        <v>74</v>
      </c>
      <c r="AY206" s="149" t="s">
        <v>136</v>
      </c>
    </row>
    <row r="207" spans="2:65" s="13" customFormat="1">
      <c r="B207" s="153"/>
      <c r="D207" s="148" t="s">
        <v>144</v>
      </c>
      <c r="E207" s="154" t="s">
        <v>1</v>
      </c>
      <c r="F207" s="155" t="s">
        <v>329</v>
      </c>
      <c r="H207" s="156">
        <v>30</v>
      </c>
      <c r="L207" s="153"/>
      <c r="M207" s="157"/>
      <c r="T207" s="158"/>
      <c r="AT207" s="154" t="s">
        <v>144</v>
      </c>
      <c r="AU207" s="154" t="s">
        <v>84</v>
      </c>
      <c r="AV207" s="13" t="s">
        <v>84</v>
      </c>
      <c r="AW207" s="13" t="s">
        <v>32</v>
      </c>
      <c r="AX207" s="13" t="s">
        <v>74</v>
      </c>
      <c r="AY207" s="154" t="s">
        <v>136</v>
      </c>
    </row>
    <row r="208" spans="2:65" s="14" customFormat="1">
      <c r="B208" s="159"/>
      <c r="D208" s="148" t="s">
        <v>144</v>
      </c>
      <c r="E208" s="160" t="s">
        <v>1</v>
      </c>
      <c r="F208" s="161" t="s">
        <v>146</v>
      </c>
      <c r="H208" s="162">
        <v>30</v>
      </c>
      <c r="L208" s="159"/>
      <c r="M208" s="163"/>
      <c r="T208" s="164"/>
      <c r="AT208" s="160" t="s">
        <v>144</v>
      </c>
      <c r="AU208" s="160" t="s">
        <v>84</v>
      </c>
      <c r="AV208" s="14" t="s">
        <v>142</v>
      </c>
      <c r="AW208" s="14" t="s">
        <v>32</v>
      </c>
      <c r="AX208" s="14" t="s">
        <v>82</v>
      </c>
      <c r="AY208" s="160" t="s">
        <v>136</v>
      </c>
    </row>
    <row r="209" spans="2:65" s="1" customFormat="1" ht="14.4" customHeight="1">
      <c r="B209" s="134"/>
      <c r="C209" s="135" t="s">
        <v>170</v>
      </c>
      <c r="D209" s="135" t="s">
        <v>138</v>
      </c>
      <c r="E209" s="136" t="s">
        <v>248</v>
      </c>
      <c r="F209" s="137" t="s">
        <v>249</v>
      </c>
      <c r="G209" s="138" t="s">
        <v>208</v>
      </c>
      <c r="H209" s="139">
        <v>3</v>
      </c>
      <c r="I209" s="140"/>
      <c r="J209" s="140">
        <f>ROUND(I209*H209,2)</f>
        <v>0</v>
      </c>
      <c r="K209" s="141"/>
      <c r="L209" s="28"/>
      <c r="M209" s="142" t="s">
        <v>1</v>
      </c>
      <c r="N209" s="111" t="s">
        <v>39</v>
      </c>
      <c r="O209" s="143">
        <v>0.70299999999999996</v>
      </c>
      <c r="P209" s="143">
        <f>O209*H209</f>
        <v>2.109</v>
      </c>
      <c r="Q209" s="143">
        <v>8.6800000000000002E-3</v>
      </c>
      <c r="R209" s="143">
        <f>Q209*H209</f>
        <v>2.6040000000000001E-2</v>
      </c>
      <c r="S209" s="143">
        <v>0</v>
      </c>
      <c r="T209" s="144">
        <f>S209*H209</f>
        <v>0</v>
      </c>
      <c r="AR209" s="145" t="s">
        <v>142</v>
      </c>
      <c r="AT209" s="145" t="s">
        <v>138</v>
      </c>
      <c r="AU209" s="145" t="s">
        <v>84</v>
      </c>
      <c r="AY209" s="16" t="s">
        <v>136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6" t="s">
        <v>82</v>
      </c>
      <c r="BK209" s="146">
        <f>ROUND(I209*H209,2)</f>
        <v>0</v>
      </c>
      <c r="BL209" s="16" t="s">
        <v>142</v>
      </c>
      <c r="BM209" s="145" t="s">
        <v>1858</v>
      </c>
    </row>
    <row r="210" spans="2:65" s="12" customFormat="1">
      <c r="B210" s="147"/>
      <c r="D210" s="148" t="s">
        <v>144</v>
      </c>
      <c r="E210" s="149" t="s">
        <v>1</v>
      </c>
      <c r="F210" s="150" t="s">
        <v>1829</v>
      </c>
      <c r="H210" s="149" t="s">
        <v>1</v>
      </c>
      <c r="L210" s="147"/>
      <c r="M210" s="151"/>
      <c r="T210" s="152"/>
      <c r="AT210" s="149" t="s">
        <v>144</v>
      </c>
      <c r="AU210" s="149" t="s">
        <v>84</v>
      </c>
      <c r="AV210" s="12" t="s">
        <v>82</v>
      </c>
      <c r="AW210" s="12" t="s">
        <v>32</v>
      </c>
      <c r="AX210" s="12" t="s">
        <v>74</v>
      </c>
      <c r="AY210" s="149" t="s">
        <v>136</v>
      </c>
    </row>
    <row r="211" spans="2:65" s="12" customFormat="1">
      <c r="B211" s="147"/>
      <c r="D211" s="148" t="s">
        <v>144</v>
      </c>
      <c r="E211" s="149" t="s">
        <v>1</v>
      </c>
      <c r="F211" s="150" t="s">
        <v>258</v>
      </c>
      <c r="H211" s="149" t="s">
        <v>1</v>
      </c>
      <c r="L211" s="147"/>
      <c r="M211" s="151"/>
      <c r="T211" s="152"/>
      <c r="AT211" s="149" t="s">
        <v>144</v>
      </c>
      <c r="AU211" s="149" t="s">
        <v>84</v>
      </c>
      <c r="AV211" s="12" t="s">
        <v>82</v>
      </c>
      <c r="AW211" s="12" t="s">
        <v>32</v>
      </c>
      <c r="AX211" s="12" t="s">
        <v>74</v>
      </c>
      <c r="AY211" s="149" t="s">
        <v>136</v>
      </c>
    </row>
    <row r="212" spans="2:65" s="13" customFormat="1">
      <c r="B212" s="153"/>
      <c r="D212" s="148" t="s">
        <v>144</v>
      </c>
      <c r="E212" s="154" t="s">
        <v>1</v>
      </c>
      <c r="F212" s="155" t="s">
        <v>1122</v>
      </c>
      <c r="H212" s="156">
        <v>3</v>
      </c>
      <c r="L212" s="153"/>
      <c r="M212" s="157"/>
      <c r="T212" s="158"/>
      <c r="AT212" s="154" t="s">
        <v>144</v>
      </c>
      <c r="AU212" s="154" t="s">
        <v>84</v>
      </c>
      <c r="AV212" s="13" t="s">
        <v>84</v>
      </c>
      <c r="AW212" s="13" t="s">
        <v>32</v>
      </c>
      <c r="AX212" s="13" t="s">
        <v>74</v>
      </c>
      <c r="AY212" s="154" t="s">
        <v>136</v>
      </c>
    </row>
    <row r="213" spans="2:65" s="14" customFormat="1">
      <c r="B213" s="159"/>
      <c r="D213" s="148" t="s">
        <v>144</v>
      </c>
      <c r="E213" s="160" t="s">
        <v>1</v>
      </c>
      <c r="F213" s="161" t="s">
        <v>146</v>
      </c>
      <c r="H213" s="162">
        <v>3</v>
      </c>
      <c r="L213" s="159"/>
      <c r="M213" s="163"/>
      <c r="T213" s="164"/>
      <c r="AT213" s="160" t="s">
        <v>144</v>
      </c>
      <c r="AU213" s="160" t="s">
        <v>84</v>
      </c>
      <c r="AV213" s="14" t="s">
        <v>142</v>
      </c>
      <c r="AW213" s="14" t="s">
        <v>32</v>
      </c>
      <c r="AX213" s="14" t="s">
        <v>82</v>
      </c>
      <c r="AY213" s="160" t="s">
        <v>136</v>
      </c>
    </row>
    <row r="214" spans="2:65" s="1" customFormat="1" ht="14.4" customHeight="1">
      <c r="B214" s="134"/>
      <c r="C214" s="135" t="s">
        <v>174</v>
      </c>
      <c r="D214" s="135" t="s">
        <v>138</v>
      </c>
      <c r="E214" s="136" t="s">
        <v>261</v>
      </c>
      <c r="F214" s="137" t="s">
        <v>262</v>
      </c>
      <c r="G214" s="138" t="s">
        <v>208</v>
      </c>
      <c r="H214" s="139">
        <v>3</v>
      </c>
      <c r="I214" s="140"/>
      <c r="J214" s="140">
        <f>ROUND(I214*H214,2)</f>
        <v>0</v>
      </c>
      <c r="K214" s="141"/>
      <c r="L214" s="28"/>
      <c r="M214" s="142" t="s">
        <v>1</v>
      </c>
      <c r="N214" s="111" t="s">
        <v>39</v>
      </c>
      <c r="O214" s="143">
        <v>0.753</v>
      </c>
      <c r="P214" s="143">
        <f>O214*H214</f>
        <v>2.2589999999999999</v>
      </c>
      <c r="Q214" s="143">
        <v>6.053E-2</v>
      </c>
      <c r="R214" s="143">
        <f>Q214*H214</f>
        <v>0.18159</v>
      </c>
      <c r="S214" s="143">
        <v>0</v>
      </c>
      <c r="T214" s="144">
        <f>S214*H214</f>
        <v>0</v>
      </c>
      <c r="AR214" s="145" t="s">
        <v>142</v>
      </c>
      <c r="AT214" s="145" t="s">
        <v>138</v>
      </c>
      <c r="AU214" s="145" t="s">
        <v>84</v>
      </c>
      <c r="AY214" s="16" t="s">
        <v>136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6" t="s">
        <v>82</v>
      </c>
      <c r="BK214" s="146">
        <f>ROUND(I214*H214,2)</f>
        <v>0</v>
      </c>
      <c r="BL214" s="16" t="s">
        <v>142</v>
      </c>
      <c r="BM214" s="145" t="s">
        <v>1859</v>
      </c>
    </row>
    <row r="215" spans="2:65" s="12" customFormat="1">
      <c r="B215" s="147"/>
      <c r="D215" s="148" t="s">
        <v>144</v>
      </c>
      <c r="E215" s="149" t="s">
        <v>1</v>
      </c>
      <c r="F215" s="150" t="s">
        <v>1829</v>
      </c>
      <c r="H215" s="149" t="s">
        <v>1</v>
      </c>
      <c r="L215" s="147"/>
      <c r="M215" s="151"/>
      <c r="T215" s="152"/>
      <c r="AT215" s="149" t="s">
        <v>144</v>
      </c>
      <c r="AU215" s="149" t="s">
        <v>84</v>
      </c>
      <c r="AV215" s="12" t="s">
        <v>82</v>
      </c>
      <c r="AW215" s="12" t="s">
        <v>32</v>
      </c>
      <c r="AX215" s="12" t="s">
        <v>74</v>
      </c>
      <c r="AY215" s="149" t="s">
        <v>136</v>
      </c>
    </row>
    <row r="216" spans="2:65" s="12" customFormat="1">
      <c r="B216" s="147"/>
      <c r="D216" s="148" t="s">
        <v>144</v>
      </c>
      <c r="E216" s="149" t="s">
        <v>1</v>
      </c>
      <c r="F216" s="150" t="s">
        <v>264</v>
      </c>
      <c r="H216" s="149" t="s">
        <v>1</v>
      </c>
      <c r="L216" s="147"/>
      <c r="M216" s="151"/>
      <c r="T216" s="152"/>
      <c r="AT216" s="149" t="s">
        <v>144</v>
      </c>
      <c r="AU216" s="149" t="s">
        <v>84</v>
      </c>
      <c r="AV216" s="12" t="s">
        <v>82</v>
      </c>
      <c r="AW216" s="12" t="s">
        <v>32</v>
      </c>
      <c r="AX216" s="12" t="s">
        <v>74</v>
      </c>
      <c r="AY216" s="149" t="s">
        <v>136</v>
      </c>
    </row>
    <row r="217" spans="2:65" s="13" customFormat="1">
      <c r="B217" s="153"/>
      <c r="D217" s="148" t="s">
        <v>144</v>
      </c>
      <c r="E217" s="154" t="s">
        <v>1</v>
      </c>
      <c r="F217" s="155" t="s">
        <v>1122</v>
      </c>
      <c r="H217" s="156">
        <v>3</v>
      </c>
      <c r="L217" s="153"/>
      <c r="M217" s="157"/>
      <c r="T217" s="158"/>
      <c r="AT217" s="154" t="s">
        <v>144</v>
      </c>
      <c r="AU217" s="154" t="s">
        <v>84</v>
      </c>
      <c r="AV217" s="13" t="s">
        <v>84</v>
      </c>
      <c r="AW217" s="13" t="s">
        <v>32</v>
      </c>
      <c r="AX217" s="13" t="s">
        <v>74</v>
      </c>
      <c r="AY217" s="154" t="s">
        <v>136</v>
      </c>
    </row>
    <row r="218" spans="2:65" s="14" customFormat="1">
      <c r="B218" s="159"/>
      <c r="D218" s="148" t="s">
        <v>144</v>
      </c>
      <c r="E218" s="160" t="s">
        <v>1</v>
      </c>
      <c r="F218" s="161" t="s">
        <v>146</v>
      </c>
      <c r="H218" s="162">
        <v>3</v>
      </c>
      <c r="L218" s="159"/>
      <c r="M218" s="163"/>
      <c r="T218" s="164"/>
      <c r="AT218" s="160" t="s">
        <v>144</v>
      </c>
      <c r="AU218" s="160" t="s">
        <v>84</v>
      </c>
      <c r="AV218" s="14" t="s">
        <v>142</v>
      </c>
      <c r="AW218" s="14" t="s">
        <v>32</v>
      </c>
      <c r="AX218" s="14" t="s">
        <v>82</v>
      </c>
      <c r="AY218" s="160" t="s">
        <v>136</v>
      </c>
    </row>
    <row r="219" spans="2:65" s="1" customFormat="1" ht="14.4" customHeight="1">
      <c r="B219" s="134"/>
      <c r="C219" s="135" t="s">
        <v>178</v>
      </c>
      <c r="D219" s="135" t="s">
        <v>138</v>
      </c>
      <c r="E219" s="136" t="s">
        <v>267</v>
      </c>
      <c r="F219" s="137" t="s">
        <v>268</v>
      </c>
      <c r="G219" s="138" t="s">
        <v>185</v>
      </c>
      <c r="H219" s="139">
        <v>35.380000000000003</v>
      </c>
      <c r="I219" s="140"/>
      <c r="J219" s="140">
        <f>ROUND(I219*H219,2)</f>
        <v>0</v>
      </c>
      <c r="K219" s="141"/>
      <c r="L219" s="28"/>
      <c r="M219" s="142" t="s">
        <v>1</v>
      </c>
      <c r="N219" s="111" t="s">
        <v>39</v>
      </c>
      <c r="O219" s="143">
        <v>2.5999999999999999E-2</v>
      </c>
      <c r="P219" s="143">
        <f>O219*H219</f>
        <v>0.91988000000000003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142</v>
      </c>
      <c r="AT219" s="145" t="s">
        <v>138</v>
      </c>
      <c r="AU219" s="145" t="s">
        <v>84</v>
      </c>
      <c r="AY219" s="16" t="s">
        <v>136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6" t="s">
        <v>82</v>
      </c>
      <c r="BK219" s="146">
        <f>ROUND(I219*H219,2)</f>
        <v>0</v>
      </c>
      <c r="BL219" s="16" t="s">
        <v>142</v>
      </c>
      <c r="BM219" s="145" t="s">
        <v>1860</v>
      </c>
    </row>
    <row r="220" spans="2:65" s="12" customFormat="1">
      <c r="B220" s="147"/>
      <c r="D220" s="148" t="s">
        <v>144</v>
      </c>
      <c r="E220" s="149" t="s">
        <v>1</v>
      </c>
      <c r="F220" s="150" t="s">
        <v>1829</v>
      </c>
      <c r="H220" s="149" t="s">
        <v>1</v>
      </c>
      <c r="L220" s="147"/>
      <c r="M220" s="151"/>
      <c r="T220" s="152"/>
      <c r="AT220" s="149" t="s">
        <v>144</v>
      </c>
      <c r="AU220" s="149" t="s">
        <v>84</v>
      </c>
      <c r="AV220" s="12" t="s">
        <v>82</v>
      </c>
      <c r="AW220" s="12" t="s">
        <v>32</v>
      </c>
      <c r="AX220" s="12" t="s">
        <v>74</v>
      </c>
      <c r="AY220" s="149" t="s">
        <v>136</v>
      </c>
    </row>
    <row r="221" spans="2:65" s="12" customFormat="1">
      <c r="B221" s="147"/>
      <c r="D221" s="148" t="s">
        <v>144</v>
      </c>
      <c r="E221" s="149" t="s">
        <v>1</v>
      </c>
      <c r="F221" s="150" t="s">
        <v>190</v>
      </c>
      <c r="H221" s="149" t="s">
        <v>1</v>
      </c>
      <c r="L221" s="147"/>
      <c r="M221" s="151"/>
      <c r="T221" s="152"/>
      <c r="AT221" s="149" t="s">
        <v>144</v>
      </c>
      <c r="AU221" s="149" t="s">
        <v>84</v>
      </c>
      <c r="AV221" s="12" t="s">
        <v>82</v>
      </c>
      <c r="AW221" s="12" t="s">
        <v>32</v>
      </c>
      <c r="AX221" s="12" t="s">
        <v>74</v>
      </c>
      <c r="AY221" s="149" t="s">
        <v>136</v>
      </c>
    </row>
    <row r="222" spans="2:65" s="13" customFormat="1">
      <c r="B222" s="153"/>
      <c r="D222" s="148" t="s">
        <v>144</v>
      </c>
      <c r="E222" s="154" t="s">
        <v>1</v>
      </c>
      <c r="F222" s="155" t="s">
        <v>1861</v>
      </c>
      <c r="H222" s="156">
        <v>25.38</v>
      </c>
      <c r="L222" s="153"/>
      <c r="M222" s="157"/>
      <c r="T222" s="158"/>
      <c r="AT222" s="154" t="s">
        <v>144</v>
      </c>
      <c r="AU222" s="154" t="s">
        <v>84</v>
      </c>
      <c r="AV222" s="13" t="s">
        <v>84</v>
      </c>
      <c r="AW222" s="13" t="s">
        <v>32</v>
      </c>
      <c r="AX222" s="13" t="s">
        <v>74</v>
      </c>
      <c r="AY222" s="154" t="s">
        <v>136</v>
      </c>
    </row>
    <row r="223" spans="2:65" s="13" customFormat="1">
      <c r="B223" s="153"/>
      <c r="D223" s="148" t="s">
        <v>144</v>
      </c>
      <c r="E223" s="154" t="s">
        <v>1</v>
      </c>
      <c r="F223" s="155" t="s">
        <v>1274</v>
      </c>
      <c r="H223" s="156">
        <v>1</v>
      </c>
      <c r="L223" s="153"/>
      <c r="M223" s="157"/>
      <c r="T223" s="158"/>
      <c r="AT223" s="154" t="s">
        <v>144</v>
      </c>
      <c r="AU223" s="154" t="s">
        <v>84</v>
      </c>
      <c r="AV223" s="13" t="s">
        <v>84</v>
      </c>
      <c r="AW223" s="13" t="s">
        <v>32</v>
      </c>
      <c r="AX223" s="13" t="s">
        <v>74</v>
      </c>
      <c r="AY223" s="154" t="s">
        <v>136</v>
      </c>
    </row>
    <row r="224" spans="2:65" s="12" customFormat="1">
      <c r="B224" s="147"/>
      <c r="D224" s="148" t="s">
        <v>144</v>
      </c>
      <c r="E224" s="149" t="s">
        <v>1</v>
      </c>
      <c r="F224" s="150" t="s">
        <v>188</v>
      </c>
      <c r="H224" s="149" t="s">
        <v>1</v>
      </c>
      <c r="L224" s="147"/>
      <c r="M224" s="151"/>
      <c r="T224" s="152"/>
      <c r="AT224" s="149" t="s">
        <v>144</v>
      </c>
      <c r="AU224" s="149" t="s">
        <v>84</v>
      </c>
      <c r="AV224" s="12" t="s">
        <v>82</v>
      </c>
      <c r="AW224" s="12" t="s">
        <v>32</v>
      </c>
      <c r="AX224" s="12" t="s">
        <v>74</v>
      </c>
      <c r="AY224" s="149" t="s">
        <v>136</v>
      </c>
    </row>
    <row r="225" spans="2:65" s="12" customFormat="1">
      <c r="B225" s="147"/>
      <c r="D225" s="148" t="s">
        <v>144</v>
      </c>
      <c r="E225" s="149" t="s">
        <v>1</v>
      </c>
      <c r="F225" s="150" t="s">
        <v>1862</v>
      </c>
      <c r="H225" s="149" t="s">
        <v>1</v>
      </c>
      <c r="L225" s="147"/>
      <c r="M225" s="151"/>
      <c r="T225" s="152"/>
      <c r="AT225" s="149" t="s">
        <v>144</v>
      </c>
      <c r="AU225" s="149" t="s">
        <v>84</v>
      </c>
      <c r="AV225" s="12" t="s">
        <v>82</v>
      </c>
      <c r="AW225" s="12" t="s">
        <v>32</v>
      </c>
      <c r="AX225" s="12" t="s">
        <v>74</v>
      </c>
      <c r="AY225" s="149" t="s">
        <v>136</v>
      </c>
    </row>
    <row r="226" spans="2:65" s="13" customFormat="1">
      <c r="B226" s="153"/>
      <c r="D226" s="148" t="s">
        <v>144</v>
      </c>
      <c r="E226" s="154" t="s">
        <v>1</v>
      </c>
      <c r="F226" s="155" t="s">
        <v>1842</v>
      </c>
      <c r="H226" s="156">
        <v>9</v>
      </c>
      <c r="L226" s="153"/>
      <c r="M226" s="157"/>
      <c r="T226" s="158"/>
      <c r="AT226" s="154" t="s">
        <v>144</v>
      </c>
      <c r="AU226" s="154" t="s">
        <v>84</v>
      </c>
      <c r="AV226" s="13" t="s">
        <v>84</v>
      </c>
      <c r="AW226" s="13" t="s">
        <v>32</v>
      </c>
      <c r="AX226" s="13" t="s">
        <v>74</v>
      </c>
      <c r="AY226" s="154" t="s">
        <v>136</v>
      </c>
    </row>
    <row r="227" spans="2:65" s="14" customFormat="1">
      <c r="B227" s="159"/>
      <c r="D227" s="148" t="s">
        <v>144</v>
      </c>
      <c r="E227" s="160" t="s">
        <v>1</v>
      </c>
      <c r="F227" s="161" t="s">
        <v>146</v>
      </c>
      <c r="H227" s="162">
        <v>35.379999999999995</v>
      </c>
      <c r="L227" s="159"/>
      <c r="M227" s="163"/>
      <c r="T227" s="164"/>
      <c r="AT227" s="160" t="s">
        <v>144</v>
      </c>
      <c r="AU227" s="160" t="s">
        <v>84</v>
      </c>
      <c r="AV227" s="14" t="s">
        <v>142</v>
      </c>
      <c r="AW227" s="14" t="s">
        <v>32</v>
      </c>
      <c r="AX227" s="14" t="s">
        <v>82</v>
      </c>
      <c r="AY227" s="160" t="s">
        <v>136</v>
      </c>
    </row>
    <row r="228" spans="2:65" s="1" customFormat="1" ht="14.4" customHeight="1">
      <c r="B228" s="134"/>
      <c r="C228" s="135" t="s">
        <v>182</v>
      </c>
      <c r="D228" s="135" t="s">
        <v>138</v>
      </c>
      <c r="E228" s="136" t="s">
        <v>1130</v>
      </c>
      <c r="F228" s="137" t="s">
        <v>1131</v>
      </c>
      <c r="G228" s="138" t="s">
        <v>277</v>
      </c>
      <c r="H228" s="139">
        <v>44.344000000000001</v>
      </c>
      <c r="I228" s="140"/>
      <c r="J228" s="140">
        <f>ROUND(I228*H228,2)</f>
        <v>0</v>
      </c>
      <c r="K228" s="141"/>
      <c r="L228" s="28"/>
      <c r="M228" s="142" t="s">
        <v>1</v>
      </c>
      <c r="N228" s="111" t="s">
        <v>39</v>
      </c>
      <c r="O228" s="143">
        <v>0.96799999999999997</v>
      </c>
      <c r="P228" s="143">
        <f>O228*H228</f>
        <v>42.924992000000003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142</v>
      </c>
      <c r="AT228" s="145" t="s">
        <v>138</v>
      </c>
      <c r="AU228" s="145" t="s">
        <v>84</v>
      </c>
      <c r="AY228" s="16" t="s">
        <v>136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6" t="s">
        <v>82</v>
      </c>
      <c r="BK228" s="146">
        <f>ROUND(I228*H228,2)</f>
        <v>0</v>
      </c>
      <c r="BL228" s="16" t="s">
        <v>142</v>
      </c>
      <c r="BM228" s="145" t="s">
        <v>1863</v>
      </c>
    </row>
    <row r="229" spans="2:65" s="12" customFormat="1">
      <c r="B229" s="147"/>
      <c r="D229" s="148" t="s">
        <v>144</v>
      </c>
      <c r="E229" s="149" t="s">
        <v>1</v>
      </c>
      <c r="F229" s="150" t="s">
        <v>1864</v>
      </c>
      <c r="H229" s="149" t="s">
        <v>1</v>
      </c>
      <c r="L229" s="147"/>
      <c r="M229" s="151"/>
      <c r="T229" s="152"/>
      <c r="AT229" s="149" t="s">
        <v>144</v>
      </c>
      <c r="AU229" s="149" t="s">
        <v>84</v>
      </c>
      <c r="AV229" s="12" t="s">
        <v>82</v>
      </c>
      <c r="AW229" s="12" t="s">
        <v>32</v>
      </c>
      <c r="AX229" s="12" t="s">
        <v>74</v>
      </c>
      <c r="AY229" s="149" t="s">
        <v>136</v>
      </c>
    </row>
    <row r="230" spans="2:65" s="12" customFormat="1">
      <c r="B230" s="147"/>
      <c r="D230" s="148" t="s">
        <v>144</v>
      </c>
      <c r="E230" s="149" t="s">
        <v>1</v>
      </c>
      <c r="F230" s="150" t="s">
        <v>1865</v>
      </c>
      <c r="H230" s="149" t="s">
        <v>1</v>
      </c>
      <c r="L230" s="147"/>
      <c r="M230" s="151"/>
      <c r="T230" s="152"/>
      <c r="AT230" s="149" t="s">
        <v>144</v>
      </c>
      <c r="AU230" s="149" t="s">
        <v>84</v>
      </c>
      <c r="AV230" s="12" t="s">
        <v>82</v>
      </c>
      <c r="AW230" s="12" t="s">
        <v>32</v>
      </c>
      <c r="AX230" s="12" t="s">
        <v>74</v>
      </c>
      <c r="AY230" s="149" t="s">
        <v>136</v>
      </c>
    </row>
    <row r="231" spans="2:65" s="12" customFormat="1">
      <c r="B231" s="147"/>
      <c r="D231" s="148" t="s">
        <v>144</v>
      </c>
      <c r="E231" s="149" t="s">
        <v>1</v>
      </c>
      <c r="F231" s="150" t="s">
        <v>292</v>
      </c>
      <c r="H231" s="149" t="s">
        <v>1</v>
      </c>
      <c r="L231" s="147"/>
      <c r="M231" s="151"/>
      <c r="T231" s="152"/>
      <c r="AT231" s="149" t="s">
        <v>144</v>
      </c>
      <c r="AU231" s="149" t="s">
        <v>84</v>
      </c>
      <c r="AV231" s="12" t="s">
        <v>82</v>
      </c>
      <c r="AW231" s="12" t="s">
        <v>32</v>
      </c>
      <c r="AX231" s="12" t="s">
        <v>74</v>
      </c>
      <c r="AY231" s="149" t="s">
        <v>136</v>
      </c>
    </row>
    <row r="232" spans="2:65" s="12" customFormat="1">
      <c r="B232" s="147"/>
      <c r="D232" s="148" t="s">
        <v>144</v>
      </c>
      <c r="E232" s="149" t="s">
        <v>1</v>
      </c>
      <c r="F232" s="150" t="s">
        <v>188</v>
      </c>
      <c r="H232" s="149" t="s">
        <v>1</v>
      </c>
      <c r="L232" s="147"/>
      <c r="M232" s="151"/>
      <c r="T232" s="152"/>
      <c r="AT232" s="149" t="s">
        <v>144</v>
      </c>
      <c r="AU232" s="149" t="s">
        <v>84</v>
      </c>
      <c r="AV232" s="12" t="s">
        <v>82</v>
      </c>
      <c r="AW232" s="12" t="s">
        <v>32</v>
      </c>
      <c r="AX232" s="12" t="s">
        <v>74</v>
      </c>
      <c r="AY232" s="149" t="s">
        <v>136</v>
      </c>
    </row>
    <row r="233" spans="2:65" s="12" customFormat="1">
      <c r="B233" s="147"/>
      <c r="D233" s="148" t="s">
        <v>144</v>
      </c>
      <c r="E233" s="149" t="s">
        <v>1</v>
      </c>
      <c r="F233" s="150" t="s">
        <v>293</v>
      </c>
      <c r="H233" s="149" t="s">
        <v>1</v>
      </c>
      <c r="L233" s="147"/>
      <c r="M233" s="151"/>
      <c r="T233" s="152"/>
      <c r="AT233" s="149" t="s">
        <v>144</v>
      </c>
      <c r="AU233" s="149" t="s">
        <v>84</v>
      </c>
      <c r="AV233" s="12" t="s">
        <v>82</v>
      </c>
      <c r="AW233" s="12" t="s">
        <v>32</v>
      </c>
      <c r="AX233" s="12" t="s">
        <v>74</v>
      </c>
      <c r="AY233" s="149" t="s">
        <v>136</v>
      </c>
    </row>
    <row r="234" spans="2:65" s="12" customFormat="1">
      <c r="B234" s="147"/>
      <c r="D234" s="148" t="s">
        <v>144</v>
      </c>
      <c r="E234" s="149" t="s">
        <v>1</v>
      </c>
      <c r="F234" s="150" t="s">
        <v>1862</v>
      </c>
      <c r="H234" s="149" t="s">
        <v>1</v>
      </c>
      <c r="L234" s="147"/>
      <c r="M234" s="151"/>
      <c r="T234" s="152"/>
      <c r="AT234" s="149" t="s">
        <v>144</v>
      </c>
      <c r="AU234" s="149" t="s">
        <v>84</v>
      </c>
      <c r="AV234" s="12" t="s">
        <v>82</v>
      </c>
      <c r="AW234" s="12" t="s">
        <v>32</v>
      </c>
      <c r="AX234" s="12" t="s">
        <v>74</v>
      </c>
      <c r="AY234" s="149" t="s">
        <v>136</v>
      </c>
    </row>
    <row r="235" spans="2:65" s="13" customFormat="1">
      <c r="B235" s="153"/>
      <c r="D235" s="148" t="s">
        <v>144</v>
      </c>
      <c r="E235" s="154" t="s">
        <v>1</v>
      </c>
      <c r="F235" s="155" t="s">
        <v>1866</v>
      </c>
      <c r="H235" s="156">
        <v>11.520000000000001</v>
      </c>
      <c r="L235" s="153"/>
      <c r="M235" s="157"/>
      <c r="T235" s="158"/>
      <c r="AT235" s="154" t="s">
        <v>144</v>
      </c>
      <c r="AU235" s="154" t="s">
        <v>84</v>
      </c>
      <c r="AV235" s="13" t="s">
        <v>84</v>
      </c>
      <c r="AW235" s="13" t="s">
        <v>32</v>
      </c>
      <c r="AX235" s="13" t="s">
        <v>74</v>
      </c>
      <c r="AY235" s="154" t="s">
        <v>136</v>
      </c>
    </row>
    <row r="236" spans="2:65" s="12" customFormat="1">
      <c r="B236" s="147"/>
      <c r="D236" s="148" t="s">
        <v>144</v>
      </c>
      <c r="E236" s="149" t="s">
        <v>1</v>
      </c>
      <c r="F236" s="150" t="s">
        <v>1867</v>
      </c>
      <c r="H236" s="149" t="s">
        <v>1</v>
      </c>
      <c r="L236" s="147"/>
      <c r="M236" s="151"/>
      <c r="T236" s="152"/>
      <c r="AT236" s="149" t="s">
        <v>144</v>
      </c>
      <c r="AU236" s="149" t="s">
        <v>84</v>
      </c>
      <c r="AV236" s="12" t="s">
        <v>82</v>
      </c>
      <c r="AW236" s="12" t="s">
        <v>32</v>
      </c>
      <c r="AX236" s="12" t="s">
        <v>74</v>
      </c>
      <c r="AY236" s="149" t="s">
        <v>136</v>
      </c>
    </row>
    <row r="237" spans="2:65" s="12" customFormat="1">
      <c r="B237" s="147"/>
      <c r="D237" s="148" t="s">
        <v>144</v>
      </c>
      <c r="E237" s="149" t="s">
        <v>1</v>
      </c>
      <c r="F237" s="150" t="s">
        <v>296</v>
      </c>
      <c r="H237" s="149" t="s">
        <v>1</v>
      </c>
      <c r="L237" s="147"/>
      <c r="M237" s="151"/>
      <c r="T237" s="152"/>
      <c r="AT237" s="149" t="s">
        <v>144</v>
      </c>
      <c r="AU237" s="149" t="s">
        <v>84</v>
      </c>
      <c r="AV237" s="12" t="s">
        <v>82</v>
      </c>
      <c r="AW237" s="12" t="s">
        <v>32</v>
      </c>
      <c r="AX237" s="12" t="s">
        <v>74</v>
      </c>
      <c r="AY237" s="149" t="s">
        <v>136</v>
      </c>
    </row>
    <row r="238" spans="2:65" s="13" customFormat="1">
      <c r="B238" s="153"/>
      <c r="D238" s="148" t="s">
        <v>144</v>
      </c>
      <c r="E238" s="154" t="s">
        <v>1</v>
      </c>
      <c r="F238" s="155" t="s">
        <v>1868</v>
      </c>
      <c r="H238" s="156">
        <v>12.736000000000002</v>
      </c>
      <c r="L238" s="153"/>
      <c r="M238" s="157"/>
      <c r="T238" s="158"/>
      <c r="AT238" s="154" t="s">
        <v>144</v>
      </c>
      <c r="AU238" s="154" t="s">
        <v>84</v>
      </c>
      <c r="AV238" s="13" t="s">
        <v>84</v>
      </c>
      <c r="AW238" s="13" t="s">
        <v>32</v>
      </c>
      <c r="AX238" s="13" t="s">
        <v>74</v>
      </c>
      <c r="AY238" s="154" t="s">
        <v>136</v>
      </c>
    </row>
    <row r="239" spans="2:65" s="12" customFormat="1">
      <c r="B239" s="147"/>
      <c r="D239" s="148" t="s">
        <v>144</v>
      </c>
      <c r="E239" s="149" t="s">
        <v>1</v>
      </c>
      <c r="F239" s="150" t="s">
        <v>1847</v>
      </c>
      <c r="H239" s="149" t="s">
        <v>1</v>
      </c>
      <c r="L239" s="147"/>
      <c r="M239" s="151"/>
      <c r="T239" s="152"/>
      <c r="AT239" s="149" t="s">
        <v>144</v>
      </c>
      <c r="AU239" s="149" t="s">
        <v>84</v>
      </c>
      <c r="AV239" s="12" t="s">
        <v>82</v>
      </c>
      <c r="AW239" s="12" t="s">
        <v>32</v>
      </c>
      <c r="AX239" s="12" t="s">
        <v>74</v>
      </c>
      <c r="AY239" s="149" t="s">
        <v>136</v>
      </c>
    </row>
    <row r="240" spans="2:65" s="13" customFormat="1">
      <c r="B240" s="153"/>
      <c r="D240" s="148" t="s">
        <v>144</v>
      </c>
      <c r="E240" s="154" t="s">
        <v>1</v>
      </c>
      <c r="F240" s="155" t="s">
        <v>1869</v>
      </c>
      <c r="H240" s="156">
        <v>9.072000000000001</v>
      </c>
      <c r="L240" s="153"/>
      <c r="M240" s="157"/>
      <c r="T240" s="158"/>
      <c r="AT240" s="154" t="s">
        <v>144</v>
      </c>
      <c r="AU240" s="154" t="s">
        <v>84</v>
      </c>
      <c r="AV240" s="13" t="s">
        <v>84</v>
      </c>
      <c r="AW240" s="13" t="s">
        <v>32</v>
      </c>
      <c r="AX240" s="13" t="s">
        <v>74</v>
      </c>
      <c r="AY240" s="154" t="s">
        <v>136</v>
      </c>
    </row>
    <row r="241" spans="2:65" s="12" customFormat="1">
      <c r="B241" s="147"/>
      <c r="D241" s="148" t="s">
        <v>144</v>
      </c>
      <c r="E241" s="149" t="s">
        <v>1</v>
      </c>
      <c r="F241" s="150" t="s">
        <v>1870</v>
      </c>
      <c r="H241" s="149" t="s">
        <v>1</v>
      </c>
      <c r="L241" s="147"/>
      <c r="M241" s="151"/>
      <c r="T241" s="152"/>
      <c r="AT241" s="149" t="s">
        <v>144</v>
      </c>
      <c r="AU241" s="149" t="s">
        <v>84</v>
      </c>
      <c r="AV241" s="12" t="s">
        <v>82</v>
      </c>
      <c r="AW241" s="12" t="s">
        <v>32</v>
      </c>
      <c r="AX241" s="12" t="s">
        <v>74</v>
      </c>
      <c r="AY241" s="149" t="s">
        <v>136</v>
      </c>
    </row>
    <row r="242" spans="2:65" s="12" customFormat="1">
      <c r="B242" s="147"/>
      <c r="D242" s="148" t="s">
        <v>144</v>
      </c>
      <c r="E242" s="149" t="s">
        <v>1</v>
      </c>
      <c r="F242" s="150" t="s">
        <v>1847</v>
      </c>
      <c r="H242" s="149" t="s">
        <v>1</v>
      </c>
      <c r="L242" s="147"/>
      <c r="M242" s="151"/>
      <c r="T242" s="152"/>
      <c r="AT242" s="149" t="s">
        <v>144</v>
      </c>
      <c r="AU242" s="149" t="s">
        <v>84</v>
      </c>
      <c r="AV242" s="12" t="s">
        <v>82</v>
      </c>
      <c r="AW242" s="12" t="s">
        <v>32</v>
      </c>
      <c r="AX242" s="12" t="s">
        <v>74</v>
      </c>
      <c r="AY242" s="149" t="s">
        <v>136</v>
      </c>
    </row>
    <row r="243" spans="2:65" s="13" customFormat="1">
      <c r="B243" s="153"/>
      <c r="D243" s="148" t="s">
        <v>144</v>
      </c>
      <c r="E243" s="154" t="s">
        <v>1</v>
      </c>
      <c r="F243" s="155" t="s">
        <v>1871</v>
      </c>
      <c r="H243" s="156">
        <v>11.016000000000004</v>
      </c>
      <c r="L243" s="153"/>
      <c r="M243" s="157"/>
      <c r="T243" s="158"/>
      <c r="AT243" s="154" t="s">
        <v>144</v>
      </c>
      <c r="AU243" s="154" t="s">
        <v>84</v>
      </c>
      <c r="AV243" s="13" t="s">
        <v>84</v>
      </c>
      <c r="AW243" s="13" t="s">
        <v>32</v>
      </c>
      <c r="AX243" s="13" t="s">
        <v>74</v>
      </c>
      <c r="AY243" s="154" t="s">
        <v>136</v>
      </c>
    </row>
    <row r="244" spans="2:65" s="14" customFormat="1">
      <c r="B244" s="159"/>
      <c r="D244" s="148" t="s">
        <v>144</v>
      </c>
      <c r="E244" s="160" t="s">
        <v>1</v>
      </c>
      <c r="F244" s="161" t="s">
        <v>146</v>
      </c>
      <c r="H244" s="162">
        <v>44.344000000000008</v>
      </c>
      <c r="L244" s="159"/>
      <c r="M244" s="163"/>
      <c r="T244" s="164"/>
      <c r="AT244" s="160" t="s">
        <v>144</v>
      </c>
      <c r="AU244" s="160" t="s">
        <v>84</v>
      </c>
      <c r="AV244" s="14" t="s">
        <v>142</v>
      </c>
      <c r="AW244" s="14" t="s">
        <v>32</v>
      </c>
      <c r="AX244" s="14" t="s">
        <v>82</v>
      </c>
      <c r="AY244" s="160" t="s">
        <v>136</v>
      </c>
    </row>
    <row r="245" spans="2:65" s="1" customFormat="1" ht="14.4" customHeight="1">
      <c r="B245" s="134"/>
      <c r="C245" s="135" t="s">
        <v>8</v>
      </c>
      <c r="D245" s="135" t="s">
        <v>138</v>
      </c>
      <c r="E245" s="136" t="s">
        <v>1140</v>
      </c>
      <c r="F245" s="137" t="s">
        <v>1141</v>
      </c>
      <c r="G245" s="138" t="s">
        <v>277</v>
      </c>
      <c r="H245" s="139">
        <v>11.086</v>
      </c>
      <c r="I245" s="140"/>
      <c r="J245" s="140">
        <f>ROUND(I245*H245,2)</f>
        <v>0</v>
      </c>
      <c r="K245" s="141"/>
      <c r="L245" s="28"/>
      <c r="M245" s="142" t="s">
        <v>1</v>
      </c>
      <c r="N245" s="111" t="s">
        <v>39</v>
      </c>
      <c r="O245" s="143">
        <v>2.1</v>
      </c>
      <c r="P245" s="143">
        <f>O245*H245</f>
        <v>23.280600000000003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142</v>
      </c>
      <c r="AT245" s="145" t="s">
        <v>138</v>
      </c>
      <c r="AU245" s="145" t="s">
        <v>84</v>
      </c>
      <c r="AY245" s="16" t="s">
        <v>136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6" t="s">
        <v>82</v>
      </c>
      <c r="BK245" s="146">
        <f>ROUND(I245*H245,2)</f>
        <v>0</v>
      </c>
      <c r="BL245" s="16" t="s">
        <v>142</v>
      </c>
      <c r="BM245" s="145" t="s">
        <v>1872</v>
      </c>
    </row>
    <row r="246" spans="2:65" s="12" customFormat="1">
      <c r="B246" s="147"/>
      <c r="D246" s="148" t="s">
        <v>144</v>
      </c>
      <c r="E246" s="149" t="s">
        <v>1</v>
      </c>
      <c r="F246" s="150" t="s">
        <v>1864</v>
      </c>
      <c r="H246" s="149" t="s">
        <v>1</v>
      </c>
      <c r="L246" s="147"/>
      <c r="M246" s="151"/>
      <c r="T246" s="152"/>
      <c r="AT246" s="149" t="s">
        <v>144</v>
      </c>
      <c r="AU246" s="149" t="s">
        <v>84</v>
      </c>
      <c r="AV246" s="12" t="s">
        <v>82</v>
      </c>
      <c r="AW246" s="12" t="s">
        <v>32</v>
      </c>
      <c r="AX246" s="12" t="s">
        <v>74</v>
      </c>
      <c r="AY246" s="149" t="s">
        <v>136</v>
      </c>
    </row>
    <row r="247" spans="2:65" s="12" customFormat="1">
      <c r="B247" s="147"/>
      <c r="D247" s="148" t="s">
        <v>144</v>
      </c>
      <c r="E247" s="149" t="s">
        <v>1</v>
      </c>
      <c r="F247" s="150" t="s">
        <v>1865</v>
      </c>
      <c r="H247" s="149" t="s">
        <v>1</v>
      </c>
      <c r="L247" s="147"/>
      <c r="M247" s="151"/>
      <c r="T247" s="152"/>
      <c r="AT247" s="149" t="s">
        <v>144</v>
      </c>
      <c r="AU247" s="149" t="s">
        <v>84</v>
      </c>
      <c r="AV247" s="12" t="s">
        <v>82</v>
      </c>
      <c r="AW247" s="12" t="s">
        <v>32</v>
      </c>
      <c r="AX247" s="12" t="s">
        <v>74</v>
      </c>
      <c r="AY247" s="149" t="s">
        <v>136</v>
      </c>
    </row>
    <row r="248" spans="2:65" s="12" customFormat="1">
      <c r="B248" s="147"/>
      <c r="D248" s="148" t="s">
        <v>144</v>
      </c>
      <c r="E248" s="149" t="s">
        <v>1</v>
      </c>
      <c r="F248" s="150" t="s">
        <v>306</v>
      </c>
      <c r="H248" s="149" t="s">
        <v>1</v>
      </c>
      <c r="L248" s="147"/>
      <c r="M248" s="151"/>
      <c r="T248" s="152"/>
      <c r="AT248" s="149" t="s">
        <v>144</v>
      </c>
      <c r="AU248" s="149" t="s">
        <v>84</v>
      </c>
      <c r="AV248" s="12" t="s">
        <v>82</v>
      </c>
      <c r="AW248" s="12" t="s">
        <v>32</v>
      </c>
      <c r="AX248" s="12" t="s">
        <v>74</v>
      </c>
      <c r="AY248" s="149" t="s">
        <v>136</v>
      </c>
    </row>
    <row r="249" spans="2:65" s="12" customFormat="1">
      <c r="B249" s="147"/>
      <c r="D249" s="148" t="s">
        <v>144</v>
      </c>
      <c r="E249" s="149" t="s">
        <v>1</v>
      </c>
      <c r="F249" s="150" t="s">
        <v>188</v>
      </c>
      <c r="H249" s="149" t="s">
        <v>1</v>
      </c>
      <c r="L249" s="147"/>
      <c r="M249" s="151"/>
      <c r="T249" s="152"/>
      <c r="AT249" s="149" t="s">
        <v>144</v>
      </c>
      <c r="AU249" s="149" t="s">
        <v>84</v>
      </c>
      <c r="AV249" s="12" t="s">
        <v>82</v>
      </c>
      <c r="AW249" s="12" t="s">
        <v>32</v>
      </c>
      <c r="AX249" s="12" t="s">
        <v>74</v>
      </c>
      <c r="AY249" s="149" t="s">
        <v>136</v>
      </c>
    </row>
    <row r="250" spans="2:65" s="12" customFormat="1">
      <c r="B250" s="147"/>
      <c r="D250" s="148" t="s">
        <v>144</v>
      </c>
      <c r="E250" s="149" t="s">
        <v>1</v>
      </c>
      <c r="F250" s="150" t="s">
        <v>293</v>
      </c>
      <c r="H250" s="149" t="s">
        <v>1</v>
      </c>
      <c r="L250" s="147"/>
      <c r="M250" s="151"/>
      <c r="T250" s="152"/>
      <c r="AT250" s="149" t="s">
        <v>144</v>
      </c>
      <c r="AU250" s="149" t="s">
        <v>84</v>
      </c>
      <c r="AV250" s="12" t="s">
        <v>82</v>
      </c>
      <c r="AW250" s="12" t="s">
        <v>32</v>
      </c>
      <c r="AX250" s="12" t="s">
        <v>74</v>
      </c>
      <c r="AY250" s="149" t="s">
        <v>136</v>
      </c>
    </row>
    <row r="251" spans="2:65" s="12" customFormat="1">
      <c r="B251" s="147"/>
      <c r="D251" s="148" t="s">
        <v>144</v>
      </c>
      <c r="E251" s="149" t="s">
        <v>1</v>
      </c>
      <c r="F251" s="150" t="s">
        <v>1862</v>
      </c>
      <c r="H251" s="149" t="s">
        <v>1</v>
      </c>
      <c r="L251" s="147"/>
      <c r="M251" s="151"/>
      <c r="T251" s="152"/>
      <c r="AT251" s="149" t="s">
        <v>144</v>
      </c>
      <c r="AU251" s="149" t="s">
        <v>84</v>
      </c>
      <c r="AV251" s="12" t="s">
        <v>82</v>
      </c>
      <c r="AW251" s="12" t="s">
        <v>32</v>
      </c>
      <c r="AX251" s="12" t="s">
        <v>74</v>
      </c>
      <c r="AY251" s="149" t="s">
        <v>136</v>
      </c>
    </row>
    <row r="252" spans="2:65" s="13" customFormat="1">
      <c r="B252" s="153"/>
      <c r="D252" s="148" t="s">
        <v>144</v>
      </c>
      <c r="E252" s="154" t="s">
        <v>1</v>
      </c>
      <c r="F252" s="155" t="s">
        <v>1873</v>
      </c>
      <c r="H252" s="156">
        <v>2.8800000000000003</v>
      </c>
      <c r="L252" s="153"/>
      <c r="M252" s="157"/>
      <c r="T252" s="158"/>
      <c r="AT252" s="154" t="s">
        <v>144</v>
      </c>
      <c r="AU252" s="154" t="s">
        <v>84</v>
      </c>
      <c r="AV252" s="13" t="s">
        <v>84</v>
      </c>
      <c r="AW252" s="13" t="s">
        <v>32</v>
      </c>
      <c r="AX252" s="13" t="s">
        <v>74</v>
      </c>
      <c r="AY252" s="154" t="s">
        <v>136</v>
      </c>
    </row>
    <row r="253" spans="2:65" s="12" customFormat="1">
      <c r="B253" s="147"/>
      <c r="D253" s="148" t="s">
        <v>144</v>
      </c>
      <c r="E253" s="149" t="s">
        <v>1</v>
      </c>
      <c r="F253" s="150" t="s">
        <v>1867</v>
      </c>
      <c r="H253" s="149" t="s">
        <v>1</v>
      </c>
      <c r="L253" s="147"/>
      <c r="M253" s="151"/>
      <c r="T253" s="152"/>
      <c r="AT253" s="149" t="s">
        <v>144</v>
      </c>
      <c r="AU253" s="149" t="s">
        <v>84</v>
      </c>
      <c r="AV253" s="12" t="s">
        <v>82</v>
      </c>
      <c r="AW253" s="12" t="s">
        <v>32</v>
      </c>
      <c r="AX253" s="12" t="s">
        <v>74</v>
      </c>
      <c r="AY253" s="149" t="s">
        <v>136</v>
      </c>
    </row>
    <row r="254" spans="2:65" s="12" customFormat="1">
      <c r="B254" s="147"/>
      <c r="D254" s="148" t="s">
        <v>144</v>
      </c>
      <c r="E254" s="149" t="s">
        <v>1</v>
      </c>
      <c r="F254" s="150" t="s">
        <v>296</v>
      </c>
      <c r="H254" s="149" t="s">
        <v>1</v>
      </c>
      <c r="L254" s="147"/>
      <c r="M254" s="151"/>
      <c r="T254" s="152"/>
      <c r="AT254" s="149" t="s">
        <v>144</v>
      </c>
      <c r="AU254" s="149" t="s">
        <v>84</v>
      </c>
      <c r="AV254" s="12" t="s">
        <v>82</v>
      </c>
      <c r="AW254" s="12" t="s">
        <v>32</v>
      </c>
      <c r="AX254" s="12" t="s">
        <v>74</v>
      </c>
      <c r="AY254" s="149" t="s">
        <v>136</v>
      </c>
    </row>
    <row r="255" spans="2:65" s="13" customFormat="1">
      <c r="B255" s="153"/>
      <c r="D255" s="148" t="s">
        <v>144</v>
      </c>
      <c r="E255" s="154" t="s">
        <v>1</v>
      </c>
      <c r="F255" s="155" t="s">
        <v>1874</v>
      </c>
      <c r="H255" s="156">
        <v>3.1840000000000006</v>
      </c>
      <c r="L255" s="153"/>
      <c r="M255" s="157"/>
      <c r="T255" s="158"/>
      <c r="AT255" s="154" t="s">
        <v>144</v>
      </c>
      <c r="AU255" s="154" t="s">
        <v>84</v>
      </c>
      <c r="AV255" s="13" t="s">
        <v>84</v>
      </c>
      <c r="AW255" s="13" t="s">
        <v>32</v>
      </c>
      <c r="AX255" s="13" t="s">
        <v>74</v>
      </c>
      <c r="AY255" s="154" t="s">
        <v>136</v>
      </c>
    </row>
    <row r="256" spans="2:65" s="12" customFormat="1">
      <c r="B256" s="147"/>
      <c r="D256" s="148" t="s">
        <v>144</v>
      </c>
      <c r="E256" s="149" t="s">
        <v>1</v>
      </c>
      <c r="F256" s="150" t="s">
        <v>1847</v>
      </c>
      <c r="H256" s="149" t="s">
        <v>1</v>
      </c>
      <c r="L256" s="147"/>
      <c r="M256" s="151"/>
      <c r="T256" s="152"/>
      <c r="AT256" s="149" t="s">
        <v>144</v>
      </c>
      <c r="AU256" s="149" t="s">
        <v>84</v>
      </c>
      <c r="AV256" s="12" t="s">
        <v>82</v>
      </c>
      <c r="AW256" s="12" t="s">
        <v>32</v>
      </c>
      <c r="AX256" s="12" t="s">
        <v>74</v>
      </c>
      <c r="AY256" s="149" t="s">
        <v>136</v>
      </c>
    </row>
    <row r="257" spans="2:65" s="13" customFormat="1">
      <c r="B257" s="153"/>
      <c r="D257" s="148" t="s">
        <v>144</v>
      </c>
      <c r="E257" s="154" t="s">
        <v>1</v>
      </c>
      <c r="F257" s="155" t="s">
        <v>1875</v>
      </c>
      <c r="H257" s="156">
        <v>2.2680000000000002</v>
      </c>
      <c r="L257" s="153"/>
      <c r="M257" s="157"/>
      <c r="T257" s="158"/>
      <c r="AT257" s="154" t="s">
        <v>144</v>
      </c>
      <c r="AU257" s="154" t="s">
        <v>84</v>
      </c>
      <c r="AV257" s="13" t="s">
        <v>84</v>
      </c>
      <c r="AW257" s="13" t="s">
        <v>32</v>
      </c>
      <c r="AX257" s="13" t="s">
        <v>74</v>
      </c>
      <c r="AY257" s="154" t="s">
        <v>136</v>
      </c>
    </row>
    <row r="258" spans="2:65" s="12" customFormat="1">
      <c r="B258" s="147"/>
      <c r="D258" s="148" t="s">
        <v>144</v>
      </c>
      <c r="E258" s="149" t="s">
        <v>1</v>
      </c>
      <c r="F258" s="150" t="s">
        <v>1870</v>
      </c>
      <c r="H258" s="149" t="s">
        <v>1</v>
      </c>
      <c r="L258" s="147"/>
      <c r="M258" s="151"/>
      <c r="T258" s="152"/>
      <c r="AT258" s="149" t="s">
        <v>144</v>
      </c>
      <c r="AU258" s="149" t="s">
        <v>84</v>
      </c>
      <c r="AV258" s="12" t="s">
        <v>82</v>
      </c>
      <c r="AW258" s="12" t="s">
        <v>32</v>
      </c>
      <c r="AX258" s="12" t="s">
        <v>74</v>
      </c>
      <c r="AY258" s="149" t="s">
        <v>136</v>
      </c>
    </row>
    <row r="259" spans="2:65" s="12" customFormat="1">
      <c r="B259" s="147"/>
      <c r="D259" s="148" t="s">
        <v>144</v>
      </c>
      <c r="E259" s="149" t="s">
        <v>1</v>
      </c>
      <c r="F259" s="150" t="s">
        <v>1847</v>
      </c>
      <c r="H259" s="149" t="s">
        <v>1</v>
      </c>
      <c r="L259" s="147"/>
      <c r="M259" s="151"/>
      <c r="T259" s="152"/>
      <c r="AT259" s="149" t="s">
        <v>144</v>
      </c>
      <c r="AU259" s="149" t="s">
        <v>84</v>
      </c>
      <c r="AV259" s="12" t="s">
        <v>82</v>
      </c>
      <c r="AW259" s="12" t="s">
        <v>32</v>
      </c>
      <c r="AX259" s="12" t="s">
        <v>74</v>
      </c>
      <c r="AY259" s="149" t="s">
        <v>136</v>
      </c>
    </row>
    <row r="260" spans="2:65" s="13" customFormat="1">
      <c r="B260" s="153"/>
      <c r="D260" s="148" t="s">
        <v>144</v>
      </c>
      <c r="E260" s="154" t="s">
        <v>1</v>
      </c>
      <c r="F260" s="155" t="s">
        <v>1876</v>
      </c>
      <c r="H260" s="156">
        <v>2.7540000000000009</v>
      </c>
      <c r="L260" s="153"/>
      <c r="M260" s="157"/>
      <c r="T260" s="158"/>
      <c r="AT260" s="154" t="s">
        <v>144</v>
      </c>
      <c r="AU260" s="154" t="s">
        <v>84</v>
      </c>
      <c r="AV260" s="13" t="s">
        <v>84</v>
      </c>
      <c r="AW260" s="13" t="s">
        <v>32</v>
      </c>
      <c r="AX260" s="13" t="s">
        <v>74</v>
      </c>
      <c r="AY260" s="154" t="s">
        <v>136</v>
      </c>
    </row>
    <row r="261" spans="2:65" s="14" customFormat="1">
      <c r="B261" s="159"/>
      <c r="D261" s="148" t="s">
        <v>144</v>
      </c>
      <c r="E261" s="160" t="s">
        <v>1</v>
      </c>
      <c r="F261" s="161" t="s">
        <v>146</v>
      </c>
      <c r="H261" s="162">
        <v>11.086000000000002</v>
      </c>
      <c r="L261" s="159"/>
      <c r="M261" s="163"/>
      <c r="T261" s="164"/>
      <c r="AT261" s="160" t="s">
        <v>144</v>
      </c>
      <c r="AU261" s="160" t="s">
        <v>84</v>
      </c>
      <c r="AV261" s="14" t="s">
        <v>142</v>
      </c>
      <c r="AW261" s="14" t="s">
        <v>32</v>
      </c>
      <c r="AX261" s="14" t="s">
        <v>82</v>
      </c>
      <c r="AY261" s="160" t="s">
        <v>136</v>
      </c>
    </row>
    <row r="262" spans="2:65" s="1" customFormat="1" ht="19.75" customHeight="1">
      <c r="B262" s="134"/>
      <c r="C262" s="135" t="s">
        <v>201</v>
      </c>
      <c r="D262" s="135" t="s">
        <v>138</v>
      </c>
      <c r="E262" s="136" t="s">
        <v>1149</v>
      </c>
      <c r="F262" s="137" t="s">
        <v>1150</v>
      </c>
      <c r="G262" s="138" t="s">
        <v>277</v>
      </c>
      <c r="H262" s="139">
        <v>180.15700000000001</v>
      </c>
      <c r="I262" s="140"/>
      <c r="J262" s="140">
        <f>ROUND(I262*H262,2)</f>
        <v>0</v>
      </c>
      <c r="K262" s="141"/>
      <c r="L262" s="28"/>
      <c r="M262" s="142" t="s">
        <v>1</v>
      </c>
      <c r="N262" s="111" t="s">
        <v>39</v>
      </c>
      <c r="O262" s="143">
        <v>0.72</v>
      </c>
      <c r="P262" s="143">
        <f>O262*H262</f>
        <v>129.71304000000001</v>
      </c>
      <c r="Q262" s="143">
        <v>0</v>
      </c>
      <c r="R262" s="143">
        <f>Q262*H262</f>
        <v>0</v>
      </c>
      <c r="S262" s="143">
        <v>0</v>
      </c>
      <c r="T262" s="144">
        <f>S262*H262</f>
        <v>0</v>
      </c>
      <c r="AR262" s="145" t="s">
        <v>142</v>
      </c>
      <c r="AT262" s="145" t="s">
        <v>138</v>
      </c>
      <c r="AU262" s="145" t="s">
        <v>84</v>
      </c>
      <c r="AY262" s="16" t="s">
        <v>136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6" t="s">
        <v>82</v>
      </c>
      <c r="BK262" s="146">
        <f>ROUND(I262*H262,2)</f>
        <v>0</v>
      </c>
      <c r="BL262" s="16" t="s">
        <v>142</v>
      </c>
      <c r="BM262" s="145" t="s">
        <v>1877</v>
      </c>
    </row>
    <row r="263" spans="2:65" s="12" customFormat="1">
      <c r="B263" s="147"/>
      <c r="D263" s="148" t="s">
        <v>144</v>
      </c>
      <c r="E263" s="149" t="s">
        <v>1</v>
      </c>
      <c r="F263" s="150" t="s">
        <v>1864</v>
      </c>
      <c r="H263" s="149" t="s">
        <v>1</v>
      </c>
      <c r="L263" s="147"/>
      <c r="M263" s="151"/>
      <c r="T263" s="152"/>
      <c r="AT263" s="149" t="s">
        <v>144</v>
      </c>
      <c r="AU263" s="149" t="s">
        <v>84</v>
      </c>
      <c r="AV263" s="12" t="s">
        <v>82</v>
      </c>
      <c r="AW263" s="12" t="s">
        <v>32</v>
      </c>
      <c r="AX263" s="12" t="s">
        <v>74</v>
      </c>
      <c r="AY263" s="149" t="s">
        <v>136</v>
      </c>
    </row>
    <row r="264" spans="2:65" s="12" customFormat="1" ht="20">
      <c r="B264" s="147"/>
      <c r="D264" s="148" t="s">
        <v>144</v>
      </c>
      <c r="E264" s="149" t="s">
        <v>1</v>
      </c>
      <c r="F264" s="150" t="s">
        <v>1878</v>
      </c>
      <c r="H264" s="149" t="s">
        <v>1</v>
      </c>
      <c r="L264" s="147"/>
      <c r="M264" s="151"/>
      <c r="T264" s="152"/>
      <c r="AT264" s="149" t="s">
        <v>144</v>
      </c>
      <c r="AU264" s="149" t="s">
        <v>84</v>
      </c>
      <c r="AV264" s="12" t="s">
        <v>82</v>
      </c>
      <c r="AW264" s="12" t="s">
        <v>32</v>
      </c>
      <c r="AX264" s="12" t="s">
        <v>74</v>
      </c>
      <c r="AY264" s="149" t="s">
        <v>136</v>
      </c>
    </row>
    <row r="265" spans="2:65" s="12" customFormat="1">
      <c r="B265" s="147"/>
      <c r="D265" s="148" t="s">
        <v>144</v>
      </c>
      <c r="E265" s="149" t="s">
        <v>1</v>
      </c>
      <c r="F265" s="150" t="s">
        <v>292</v>
      </c>
      <c r="H265" s="149" t="s">
        <v>1</v>
      </c>
      <c r="L265" s="147"/>
      <c r="M265" s="151"/>
      <c r="T265" s="152"/>
      <c r="AT265" s="149" t="s">
        <v>144</v>
      </c>
      <c r="AU265" s="149" t="s">
        <v>84</v>
      </c>
      <c r="AV265" s="12" t="s">
        <v>82</v>
      </c>
      <c r="AW265" s="12" t="s">
        <v>32</v>
      </c>
      <c r="AX265" s="12" t="s">
        <v>74</v>
      </c>
      <c r="AY265" s="149" t="s">
        <v>136</v>
      </c>
    </row>
    <row r="266" spans="2:65" s="12" customFormat="1">
      <c r="B266" s="147"/>
      <c r="D266" s="148" t="s">
        <v>144</v>
      </c>
      <c r="E266" s="149" t="s">
        <v>1</v>
      </c>
      <c r="F266" s="150" t="s">
        <v>190</v>
      </c>
      <c r="H266" s="149" t="s">
        <v>1</v>
      </c>
      <c r="L266" s="147"/>
      <c r="M266" s="151"/>
      <c r="T266" s="152"/>
      <c r="AT266" s="149" t="s">
        <v>144</v>
      </c>
      <c r="AU266" s="149" t="s">
        <v>84</v>
      </c>
      <c r="AV266" s="12" t="s">
        <v>82</v>
      </c>
      <c r="AW266" s="12" t="s">
        <v>32</v>
      </c>
      <c r="AX266" s="12" t="s">
        <v>74</v>
      </c>
      <c r="AY266" s="149" t="s">
        <v>136</v>
      </c>
    </row>
    <row r="267" spans="2:65" s="12" customFormat="1">
      <c r="B267" s="147"/>
      <c r="D267" s="148" t="s">
        <v>144</v>
      </c>
      <c r="E267" s="149" t="s">
        <v>1</v>
      </c>
      <c r="F267" s="150" t="s">
        <v>293</v>
      </c>
      <c r="H267" s="149" t="s">
        <v>1</v>
      </c>
      <c r="L267" s="147"/>
      <c r="M267" s="151"/>
      <c r="T267" s="152"/>
      <c r="AT267" s="149" t="s">
        <v>144</v>
      </c>
      <c r="AU267" s="149" t="s">
        <v>84</v>
      </c>
      <c r="AV267" s="12" t="s">
        <v>82</v>
      </c>
      <c r="AW267" s="12" t="s">
        <v>32</v>
      </c>
      <c r="AX267" s="12" t="s">
        <v>74</v>
      </c>
      <c r="AY267" s="149" t="s">
        <v>136</v>
      </c>
    </row>
    <row r="268" spans="2:65" s="13" customFormat="1">
      <c r="B268" s="153"/>
      <c r="D268" s="148" t="s">
        <v>144</v>
      </c>
      <c r="E268" s="154" t="s">
        <v>1</v>
      </c>
      <c r="F268" s="155" t="s">
        <v>1879</v>
      </c>
      <c r="H268" s="156">
        <v>36.547199999999997</v>
      </c>
      <c r="L268" s="153"/>
      <c r="M268" s="157"/>
      <c r="T268" s="158"/>
      <c r="AT268" s="154" t="s">
        <v>144</v>
      </c>
      <c r="AU268" s="154" t="s">
        <v>84</v>
      </c>
      <c r="AV268" s="13" t="s">
        <v>84</v>
      </c>
      <c r="AW268" s="13" t="s">
        <v>32</v>
      </c>
      <c r="AX268" s="13" t="s">
        <v>74</v>
      </c>
      <c r="AY268" s="154" t="s">
        <v>136</v>
      </c>
    </row>
    <row r="269" spans="2:65" s="13" customFormat="1">
      <c r="B269" s="153"/>
      <c r="D269" s="148" t="s">
        <v>144</v>
      </c>
      <c r="E269" s="154" t="s">
        <v>1</v>
      </c>
      <c r="F269" s="155" t="s">
        <v>1880</v>
      </c>
      <c r="H269" s="156">
        <v>1.1200000000000001</v>
      </c>
      <c r="L269" s="153"/>
      <c r="M269" s="157"/>
      <c r="T269" s="158"/>
      <c r="AT269" s="154" t="s">
        <v>144</v>
      </c>
      <c r="AU269" s="154" t="s">
        <v>84</v>
      </c>
      <c r="AV269" s="13" t="s">
        <v>84</v>
      </c>
      <c r="AW269" s="13" t="s">
        <v>32</v>
      </c>
      <c r="AX269" s="13" t="s">
        <v>74</v>
      </c>
      <c r="AY269" s="154" t="s">
        <v>136</v>
      </c>
    </row>
    <row r="270" spans="2:65" s="12" customFormat="1">
      <c r="B270" s="147"/>
      <c r="D270" s="148" t="s">
        <v>144</v>
      </c>
      <c r="E270" s="149" t="s">
        <v>1</v>
      </c>
      <c r="F270" s="150" t="s">
        <v>318</v>
      </c>
      <c r="H270" s="149" t="s">
        <v>1</v>
      </c>
      <c r="L270" s="147"/>
      <c r="M270" s="151"/>
      <c r="T270" s="152"/>
      <c r="AT270" s="149" t="s">
        <v>144</v>
      </c>
      <c r="AU270" s="149" t="s">
        <v>84</v>
      </c>
      <c r="AV270" s="12" t="s">
        <v>82</v>
      </c>
      <c r="AW270" s="12" t="s">
        <v>32</v>
      </c>
      <c r="AX270" s="12" t="s">
        <v>74</v>
      </c>
      <c r="AY270" s="149" t="s">
        <v>136</v>
      </c>
    </row>
    <row r="271" spans="2:65" s="13" customFormat="1">
      <c r="B271" s="153"/>
      <c r="D271" s="148" t="s">
        <v>144</v>
      </c>
      <c r="E271" s="154" t="s">
        <v>1</v>
      </c>
      <c r="F271" s="155" t="s">
        <v>1881</v>
      </c>
      <c r="H271" s="156">
        <v>8.64</v>
      </c>
      <c r="L271" s="153"/>
      <c r="M271" s="157"/>
      <c r="T271" s="158"/>
      <c r="AT271" s="154" t="s">
        <v>144</v>
      </c>
      <c r="AU271" s="154" t="s">
        <v>84</v>
      </c>
      <c r="AV271" s="13" t="s">
        <v>84</v>
      </c>
      <c r="AW271" s="13" t="s">
        <v>32</v>
      </c>
      <c r="AX271" s="13" t="s">
        <v>74</v>
      </c>
      <c r="AY271" s="154" t="s">
        <v>136</v>
      </c>
    </row>
    <row r="272" spans="2:65" s="13" customFormat="1">
      <c r="B272" s="153"/>
      <c r="D272" s="148" t="s">
        <v>144</v>
      </c>
      <c r="E272" s="154" t="s">
        <v>1</v>
      </c>
      <c r="F272" s="155" t="s">
        <v>1882</v>
      </c>
      <c r="H272" s="156">
        <v>5.9840000000000009</v>
      </c>
      <c r="L272" s="153"/>
      <c r="M272" s="157"/>
      <c r="T272" s="158"/>
      <c r="AT272" s="154" t="s">
        <v>144</v>
      </c>
      <c r="AU272" s="154" t="s">
        <v>84</v>
      </c>
      <c r="AV272" s="13" t="s">
        <v>84</v>
      </c>
      <c r="AW272" s="13" t="s">
        <v>32</v>
      </c>
      <c r="AX272" s="13" t="s">
        <v>74</v>
      </c>
      <c r="AY272" s="154" t="s">
        <v>136</v>
      </c>
    </row>
    <row r="273" spans="2:65" s="12" customFormat="1">
      <c r="B273" s="147"/>
      <c r="D273" s="148" t="s">
        <v>144</v>
      </c>
      <c r="E273" s="149" t="s">
        <v>1</v>
      </c>
      <c r="F273" s="150" t="s">
        <v>1883</v>
      </c>
      <c r="H273" s="149" t="s">
        <v>1</v>
      </c>
      <c r="L273" s="147"/>
      <c r="M273" s="151"/>
      <c r="T273" s="152"/>
      <c r="AT273" s="149" t="s">
        <v>144</v>
      </c>
      <c r="AU273" s="149" t="s">
        <v>84</v>
      </c>
      <c r="AV273" s="12" t="s">
        <v>82</v>
      </c>
      <c r="AW273" s="12" t="s">
        <v>32</v>
      </c>
      <c r="AX273" s="12" t="s">
        <v>74</v>
      </c>
      <c r="AY273" s="149" t="s">
        <v>136</v>
      </c>
    </row>
    <row r="274" spans="2:65" s="13" customFormat="1">
      <c r="B274" s="153"/>
      <c r="D274" s="148" t="s">
        <v>144</v>
      </c>
      <c r="E274" s="154" t="s">
        <v>1</v>
      </c>
      <c r="F274" s="155" t="s">
        <v>1884</v>
      </c>
      <c r="H274" s="156">
        <v>57.657600000000016</v>
      </c>
      <c r="L274" s="153"/>
      <c r="M274" s="157"/>
      <c r="T274" s="158"/>
      <c r="AT274" s="154" t="s">
        <v>144</v>
      </c>
      <c r="AU274" s="154" t="s">
        <v>84</v>
      </c>
      <c r="AV274" s="13" t="s">
        <v>84</v>
      </c>
      <c r="AW274" s="13" t="s">
        <v>32</v>
      </c>
      <c r="AX274" s="13" t="s">
        <v>74</v>
      </c>
      <c r="AY274" s="154" t="s">
        <v>136</v>
      </c>
    </row>
    <row r="275" spans="2:65" s="13" customFormat="1">
      <c r="B275" s="153"/>
      <c r="D275" s="148" t="s">
        <v>144</v>
      </c>
      <c r="E275" s="154" t="s">
        <v>1</v>
      </c>
      <c r="F275" s="155" t="s">
        <v>1885</v>
      </c>
      <c r="H275" s="156">
        <v>5.7680000000000016</v>
      </c>
      <c r="L275" s="153"/>
      <c r="M275" s="157"/>
      <c r="T275" s="158"/>
      <c r="AT275" s="154" t="s">
        <v>144</v>
      </c>
      <c r="AU275" s="154" t="s">
        <v>84</v>
      </c>
      <c r="AV275" s="13" t="s">
        <v>84</v>
      </c>
      <c r="AW275" s="13" t="s">
        <v>32</v>
      </c>
      <c r="AX275" s="13" t="s">
        <v>74</v>
      </c>
      <c r="AY275" s="154" t="s">
        <v>136</v>
      </c>
    </row>
    <row r="276" spans="2:65" s="12" customFormat="1">
      <c r="B276" s="147"/>
      <c r="D276" s="148" t="s">
        <v>144</v>
      </c>
      <c r="E276" s="149" t="s">
        <v>1</v>
      </c>
      <c r="F276" s="150" t="s">
        <v>320</v>
      </c>
      <c r="H276" s="149" t="s">
        <v>1</v>
      </c>
      <c r="L276" s="147"/>
      <c r="M276" s="151"/>
      <c r="T276" s="152"/>
      <c r="AT276" s="149" t="s">
        <v>144</v>
      </c>
      <c r="AU276" s="149" t="s">
        <v>84</v>
      </c>
      <c r="AV276" s="12" t="s">
        <v>82</v>
      </c>
      <c r="AW276" s="12" t="s">
        <v>32</v>
      </c>
      <c r="AX276" s="12" t="s">
        <v>74</v>
      </c>
      <c r="AY276" s="149" t="s">
        <v>136</v>
      </c>
    </row>
    <row r="277" spans="2:65" s="13" customFormat="1">
      <c r="B277" s="153"/>
      <c r="D277" s="148" t="s">
        <v>144</v>
      </c>
      <c r="E277" s="154" t="s">
        <v>1</v>
      </c>
      <c r="F277" s="155" t="s">
        <v>1886</v>
      </c>
      <c r="H277" s="156">
        <v>64.44</v>
      </c>
      <c r="L277" s="153"/>
      <c r="M277" s="157"/>
      <c r="T277" s="158"/>
      <c r="AT277" s="154" t="s">
        <v>144</v>
      </c>
      <c r="AU277" s="154" t="s">
        <v>84</v>
      </c>
      <c r="AV277" s="13" t="s">
        <v>84</v>
      </c>
      <c r="AW277" s="13" t="s">
        <v>32</v>
      </c>
      <c r="AX277" s="13" t="s">
        <v>74</v>
      </c>
      <c r="AY277" s="154" t="s">
        <v>136</v>
      </c>
    </row>
    <row r="278" spans="2:65" s="14" customFormat="1">
      <c r="B278" s="159"/>
      <c r="D278" s="148" t="s">
        <v>144</v>
      </c>
      <c r="E278" s="160" t="s">
        <v>1</v>
      </c>
      <c r="F278" s="161" t="s">
        <v>146</v>
      </c>
      <c r="H278" s="162">
        <v>180.1568</v>
      </c>
      <c r="L278" s="159"/>
      <c r="M278" s="163"/>
      <c r="T278" s="164"/>
      <c r="AT278" s="160" t="s">
        <v>144</v>
      </c>
      <c r="AU278" s="160" t="s">
        <v>84</v>
      </c>
      <c r="AV278" s="14" t="s">
        <v>142</v>
      </c>
      <c r="AW278" s="14" t="s">
        <v>32</v>
      </c>
      <c r="AX278" s="14" t="s">
        <v>82</v>
      </c>
      <c r="AY278" s="160" t="s">
        <v>136</v>
      </c>
    </row>
    <row r="279" spans="2:65" s="1" customFormat="1" ht="14.4" customHeight="1">
      <c r="B279" s="134"/>
      <c r="C279" s="135" t="s">
        <v>205</v>
      </c>
      <c r="D279" s="135" t="s">
        <v>138</v>
      </c>
      <c r="E279" s="136" t="s">
        <v>1887</v>
      </c>
      <c r="F279" s="137" t="s">
        <v>1888</v>
      </c>
      <c r="G279" s="138" t="s">
        <v>277</v>
      </c>
      <c r="H279" s="139">
        <v>45.039000000000001</v>
      </c>
      <c r="I279" s="140"/>
      <c r="J279" s="140">
        <f>ROUND(I279*H279,2)</f>
        <v>0</v>
      </c>
      <c r="K279" s="141"/>
      <c r="L279" s="28"/>
      <c r="M279" s="142" t="s">
        <v>1</v>
      </c>
      <c r="N279" s="111" t="s">
        <v>39</v>
      </c>
      <c r="O279" s="143">
        <v>1.593</v>
      </c>
      <c r="P279" s="143">
        <f>O279*H279</f>
        <v>71.747127000000006</v>
      </c>
      <c r="Q279" s="143">
        <v>0</v>
      </c>
      <c r="R279" s="143">
        <f>Q279*H279</f>
        <v>0</v>
      </c>
      <c r="S279" s="143">
        <v>0</v>
      </c>
      <c r="T279" s="144">
        <f>S279*H279</f>
        <v>0</v>
      </c>
      <c r="AR279" s="145" t="s">
        <v>142</v>
      </c>
      <c r="AT279" s="145" t="s">
        <v>138</v>
      </c>
      <c r="AU279" s="145" t="s">
        <v>84</v>
      </c>
      <c r="AY279" s="16" t="s">
        <v>136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6" t="s">
        <v>82</v>
      </c>
      <c r="BK279" s="146">
        <f>ROUND(I279*H279,2)</f>
        <v>0</v>
      </c>
      <c r="BL279" s="16" t="s">
        <v>142</v>
      </c>
      <c r="BM279" s="145" t="s">
        <v>1889</v>
      </c>
    </row>
    <row r="280" spans="2:65" s="12" customFormat="1">
      <c r="B280" s="147"/>
      <c r="D280" s="148" t="s">
        <v>144</v>
      </c>
      <c r="E280" s="149" t="s">
        <v>1</v>
      </c>
      <c r="F280" s="150" t="s">
        <v>1864</v>
      </c>
      <c r="H280" s="149" t="s">
        <v>1</v>
      </c>
      <c r="L280" s="147"/>
      <c r="M280" s="151"/>
      <c r="T280" s="152"/>
      <c r="AT280" s="149" t="s">
        <v>144</v>
      </c>
      <c r="AU280" s="149" t="s">
        <v>84</v>
      </c>
      <c r="AV280" s="12" t="s">
        <v>82</v>
      </c>
      <c r="AW280" s="12" t="s">
        <v>32</v>
      </c>
      <c r="AX280" s="12" t="s">
        <v>74</v>
      </c>
      <c r="AY280" s="149" t="s">
        <v>136</v>
      </c>
    </row>
    <row r="281" spans="2:65" s="12" customFormat="1" ht="20">
      <c r="B281" s="147"/>
      <c r="D281" s="148" t="s">
        <v>144</v>
      </c>
      <c r="E281" s="149" t="s">
        <v>1</v>
      </c>
      <c r="F281" s="150" t="s">
        <v>1878</v>
      </c>
      <c r="H281" s="149" t="s">
        <v>1</v>
      </c>
      <c r="L281" s="147"/>
      <c r="M281" s="151"/>
      <c r="T281" s="152"/>
      <c r="AT281" s="149" t="s">
        <v>144</v>
      </c>
      <c r="AU281" s="149" t="s">
        <v>84</v>
      </c>
      <c r="AV281" s="12" t="s">
        <v>82</v>
      </c>
      <c r="AW281" s="12" t="s">
        <v>32</v>
      </c>
      <c r="AX281" s="12" t="s">
        <v>74</v>
      </c>
      <c r="AY281" s="149" t="s">
        <v>136</v>
      </c>
    </row>
    <row r="282" spans="2:65" s="12" customFormat="1">
      <c r="B282" s="147"/>
      <c r="D282" s="148" t="s">
        <v>144</v>
      </c>
      <c r="E282" s="149" t="s">
        <v>1</v>
      </c>
      <c r="F282" s="150" t="s">
        <v>306</v>
      </c>
      <c r="H282" s="149" t="s">
        <v>1</v>
      </c>
      <c r="L282" s="147"/>
      <c r="M282" s="151"/>
      <c r="T282" s="152"/>
      <c r="AT282" s="149" t="s">
        <v>144</v>
      </c>
      <c r="AU282" s="149" t="s">
        <v>84</v>
      </c>
      <c r="AV282" s="12" t="s">
        <v>82</v>
      </c>
      <c r="AW282" s="12" t="s">
        <v>32</v>
      </c>
      <c r="AX282" s="12" t="s">
        <v>74</v>
      </c>
      <c r="AY282" s="149" t="s">
        <v>136</v>
      </c>
    </row>
    <row r="283" spans="2:65" s="12" customFormat="1">
      <c r="B283" s="147"/>
      <c r="D283" s="148" t="s">
        <v>144</v>
      </c>
      <c r="E283" s="149" t="s">
        <v>1</v>
      </c>
      <c r="F283" s="150" t="s">
        <v>190</v>
      </c>
      <c r="H283" s="149" t="s">
        <v>1</v>
      </c>
      <c r="L283" s="147"/>
      <c r="M283" s="151"/>
      <c r="T283" s="152"/>
      <c r="AT283" s="149" t="s">
        <v>144</v>
      </c>
      <c r="AU283" s="149" t="s">
        <v>84</v>
      </c>
      <c r="AV283" s="12" t="s">
        <v>82</v>
      </c>
      <c r="AW283" s="12" t="s">
        <v>32</v>
      </c>
      <c r="AX283" s="12" t="s">
        <v>74</v>
      </c>
      <c r="AY283" s="149" t="s">
        <v>136</v>
      </c>
    </row>
    <row r="284" spans="2:65" s="12" customFormat="1">
      <c r="B284" s="147"/>
      <c r="D284" s="148" t="s">
        <v>144</v>
      </c>
      <c r="E284" s="149" t="s">
        <v>1</v>
      </c>
      <c r="F284" s="150" t="s">
        <v>293</v>
      </c>
      <c r="H284" s="149" t="s">
        <v>1</v>
      </c>
      <c r="L284" s="147"/>
      <c r="M284" s="151"/>
      <c r="T284" s="152"/>
      <c r="AT284" s="149" t="s">
        <v>144</v>
      </c>
      <c r="AU284" s="149" t="s">
        <v>84</v>
      </c>
      <c r="AV284" s="12" t="s">
        <v>82</v>
      </c>
      <c r="AW284" s="12" t="s">
        <v>32</v>
      </c>
      <c r="AX284" s="12" t="s">
        <v>74</v>
      </c>
      <c r="AY284" s="149" t="s">
        <v>136</v>
      </c>
    </row>
    <row r="285" spans="2:65" s="13" customFormat="1">
      <c r="B285" s="153"/>
      <c r="D285" s="148" t="s">
        <v>144</v>
      </c>
      <c r="E285" s="154" t="s">
        <v>1</v>
      </c>
      <c r="F285" s="155" t="s">
        <v>1890</v>
      </c>
      <c r="H285" s="156">
        <v>9.1367999999999991</v>
      </c>
      <c r="L285" s="153"/>
      <c r="M285" s="157"/>
      <c r="T285" s="158"/>
      <c r="AT285" s="154" t="s">
        <v>144</v>
      </c>
      <c r="AU285" s="154" t="s">
        <v>84</v>
      </c>
      <c r="AV285" s="13" t="s">
        <v>84</v>
      </c>
      <c r="AW285" s="13" t="s">
        <v>32</v>
      </c>
      <c r="AX285" s="13" t="s">
        <v>74</v>
      </c>
      <c r="AY285" s="154" t="s">
        <v>136</v>
      </c>
    </row>
    <row r="286" spans="2:65" s="13" customFormat="1">
      <c r="B286" s="153"/>
      <c r="D286" s="148" t="s">
        <v>144</v>
      </c>
      <c r="E286" s="154" t="s">
        <v>1</v>
      </c>
      <c r="F286" s="155" t="s">
        <v>1891</v>
      </c>
      <c r="H286" s="156">
        <v>0.28000000000000003</v>
      </c>
      <c r="L286" s="153"/>
      <c r="M286" s="157"/>
      <c r="T286" s="158"/>
      <c r="AT286" s="154" t="s">
        <v>144</v>
      </c>
      <c r="AU286" s="154" t="s">
        <v>84</v>
      </c>
      <c r="AV286" s="13" t="s">
        <v>84</v>
      </c>
      <c r="AW286" s="13" t="s">
        <v>32</v>
      </c>
      <c r="AX286" s="13" t="s">
        <v>74</v>
      </c>
      <c r="AY286" s="154" t="s">
        <v>136</v>
      </c>
    </row>
    <row r="287" spans="2:65" s="12" customFormat="1">
      <c r="B287" s="147"/>
      <c r="D287" s="148" t="s">
        <v>144</v>
      </c>
      <c r="E287" s="149" t="s">
        <v>1</v>
      </c>
      <c r="F287" s="150" t="s">
        <v>318</v>
      </c>
      <c r="H287" s="149" t="s">
        <v>1</v>
      </c>
      <c r="L287" s="147"/>
      <c r="M287" s="151"/>
      <c r="T287" s="152"/>
      <c r="AT287" s="149" t="s">
        <v>144</v>
      </c>
      <c r="AU287" s="149" t="s">
        <v>84</v>
      </c>
      <c r="AV287" s="12" t="s">
        <v>82</v>
      </c>
      <c r="AW287" s="12" t="s">
        <v>32</v>
      </c>
      <c r="AX287" s="12" t="s">
        <v>74</v>
      </c>
      <c r="AY287" s="149" t="s">
        <v>136</v>
      </c>
    </row>
    <row r="288" spans="2:65" s="13" customFormat="1">
      <c r="B288" s="153"/>
      <c r="D288" s="148" t="s">
        <v>144</v>
      </c>
      <c r="E288" s="154" t="s">
        <v>1</v>
      </c>
      <c r="F288" s="155" t="s">
        <v>1892</v>
      </c>
      <c r="H288" s="156">
        <v>2.16</v>
      </c>
      <c r="L288" s="153"/>
      <c r="M288" s="157"/>
      <c r="T288" s="158"/>
      <c r="AT288" s="154" t="s">
        <v>144</v>
      </c>
      <c r="AU288" s="154" t="s">
        <v>84</v>
      </c>
      <c r="AV288" s="13" t="s">
        <v>84</v>
      </c>
      <c r="AW288" s="13" t="s">
        <v>32</v>
      </c>
      <c r="AX288" s="13" t="s">
        <v>74</v>
      </c>
      <c r="AY288" s="154" t="s">
        <v>136</v>
      </c>
    </row>
    <row r="289" spans="2:65" s="13" customFormat="1">
      <c r="B289" s="153"/>
      <c r="D289" s="148" t="s">
        <v>144</v>
      </c>
      <c r="E289" s="154" t="s">
        <v>1</v>
      </c>
      <c r="F289" s="155" t="s">
        <v>1893</v>
      </c>
      <c r="H289" s="156">
        <v>1.4960000000000002</v>
      </c>
      <c r="L289" s="153"/>
      <c r="M289" s="157"/>
      <c r="T289" s="158"/>
      <c r="AT289" s="154" t="s">
        <v>144</v>
      </c>
      <c r="AU289" s="154" t="s">
        <v>84</v>
      </c>
      <c r="AV289" s="13" t="s">
        <v>84</v>
      </c>
      <c r="AW289" s="13" t="s">
        <v>32</v>
      </c>
      <c r="AX289" s="13" t="s">
        <v>74</v>
      </c>
      <c r="AY289" s="154" t="s">
        <v>136</v>
      </c>
    </row>
    <row r="290" spans="2:65" s="12" customFormat="1">
      <c r="B290" s="147"/>
      <c r="D290" s="148" t="s">
        <v>144</v>
      </c>
      <c r="E290" s="149" t="s">
        <v>1</v>
      </c>
      <c r="F290" s="150" t="s">
        <v>1883</v>
      </c>
      <c r="H290" s="149" t="s">
        <v>1</v>
      </c>
      <c r="L290" s="147"/>
      <c r="M290" s="151"/>
      <c r="T290" s="152"/>
      <c r="AT290" s="149" t="s">
        <v>144</v>
      </c>
      <c r="AU290" s="149" t="s">
        <v>84</v>
      </c>
      <c r="AV290" s="12" t="s">
        <v>82</v>
      </c>
      <c r="AW290" s="12" t="s">
        <v>32</v>
      </c>
      <c r="AX290" s="12" t="s">
        <v>74</v>
      </c>
      <c r="AY290" s="149" t="s">
        <v>136</v>
      </c>
    </row>
    <row r="291" spans="2:65" s="13" customFormat="1">
      <c r="B291" s="153"/>
      <c r="D291" s="148" t="s">
        <v>144</v>
      </c>
      <c r="E291" s="154" t="s">
        <v>1</v>
      </c>
      <c r="F291" s="155" t="s">
        <v>1894</v>
      </c>
      <c r="H291" s="156">
        <v>14.414400000000004</v>
      </c>
      <c r="L291" s="153"/>
      <c r="M291" s="157"/>
      <c r="T291" s="158"/>
      <c r="AT291" s="154" t="s">
        <v>144</v>
      </c>
      <c r="AU291" s="154" t="s">
        <v>84</v>
      </c>
      <c r="AV291" s="13" t="s">
        <v>84</v>
      </c>
      <c r="AW291" s="13" t="s">
        <v>32</v>
      </c>
      <c r="AX291" s="13" t="s">
        <v>74</v>
      </c>
      <c r="AY291" s="154" t="s">
        <v>136</v>
      </c>
    </row>
    <row r="292" spans="2:65" s="13" customFormat="1">
      <c r="B292" s="153"/>
      <c r="D292" s="148" t="s">
        <v>144</v>
      </c>
      <c r="E292" s="154" t="s">
        <v>1</v>
      </c>
      <c r="F292" s="155" t="s">
        <v>1895</v>
      </c>
      <c r="H292" s="156">
        <v>1.4420000000000004</v>
      </c>
      <c r="L292" s="153"/>
      <c r="M292" s="157"/>
      <c r="T292" s="158"/>
      <c r="AT292" s="154" t="s">
        <v>144</v>
      </c>
      <c r="AU292" s="154" t="s">
        <v>84</v>
      </c>
      <c r="AV292" s="13" t="s">
        <v>84</v>
      </c>
      <c r="AW292" s="13" t="s">
        <v>32</v>
      </c>
      <c r="AX292" s="13" t="s">
        <v>74</v>
      </c>
      <c r="AY292" s="154" t="s">
        <v>136</v>
      </c>
    </row>
    <row r="293" spans="2:65" s="12" customFormat="1">
      <c r="B293" s="147"/>
      <c r="D293" s="148" t="s">
        <v>144</v>
      </c>
      <c r="E293" s="149" t="s">
        <v>1</v>
      </c>
      <c r="F293" s="150" t="s">
        <v>320</v>
      </c>
      <c r="H293" s="149" t="s">
        <v>1</v>
      </c>
      <c r="L293" s="147"/>
      <c r="M293" s="151"/>
      <c r="T293" s="152"/>
      <c r="AT293" s="149" t="s">
        <v>144</v>
      </c>
      <c r="AU293" s="149" t="s">
        <v>84</v>
      </c>
      <c r="AV293" s="12" t="s">
        <v>82</v>
      </c>
      <c r="AW293" s="12" t="s">
        <v>32</v>
      </c>
      <c r="AX293" s="12" t="s">
        <v>74</v>
      </c>
      <c r="AY293" s="149" t="s">
        <v>136</v>
      </c>
    </row>
    <row r="294" spans="2:65" s="13" customFormat="1">
      <c r="B294" s="153"/>
      <c r="D294" s="148" t="s">
        <v>144</v>
      </c>
      <c r="E294" s="154" t="s">
        <v>1</v>
      </c>
      <c r="F294" s="155" t="s">
        <v>1896</v>
      </c>
      <c r="H294" s="156">
        <v>16.11</v>
      </c>
      <c r="L294" s="153"/>
      <c r="M294" s="157"/>
      <c r="T294" s="158"/>
      <c r="AT294" s="154" t="s">
        <v>144</v>
      </c>
      <c r="AU294" s="154" t="s">
        <v>84</v>
      </c>
      <c r="AV294" s="13" t="s">
        <v>84</v>
      </c>
      <c r="AW294" s="13" t="s">
        <v>32</v>
      </c>
      <c r="AX294" s="13" t="s">
        <v>74</v>
      </c>
      <c r="AY294" s="154" t="s">
        <v>136</v>
      </c>
    </row>
    <row r="295" spans="2:65" s="14" customFormat="1">
      <c r="B295" s="159"/>
      <c r="D295" s="148" t="s">
        <v>144</v>
      </c>
      <c r="E295" s="160" t="s">
        <v>1</v>
      </c>
      <c r="F295" s="161" t="s">
        <v>146</v>
      </c>
      <c r="H295" s="162">
        <v>45.039200000000001</v>
      </c>
      <c r="L295" s="159"/>
      <c r="M295" s="163"/>
      <c r="T295" s="164"/>
      <c r="AT295" s="160" t="s">
        <v>144</v>
      </c>
      <c r="AU295" s="160" t="s">
        <v>84</v>
      </c>
      <c r="AV295" s="14" t="s">
        <v>142</v>
      </c>
      <c r="AW295" s="14" t="s">
        <v>32</v>
      </c>
      <c r="AX295" s="14" t="s">
        <v>82</v>
      </c>
      <c r="AY295" s="160" t="s">
        <v>136</v>
      </c>
    </row>
    <row r="296" spans="2:65" s="1" customFormat="1" ht="14.4" customHeight="1">
      <c r="B296" s="134"/>
      <c r="C296" s="135" t="s">
        <v>216</v>
      </c>
      <c r="D296" s="135" t="s">
        <v>138</v>
      </c>
      <c r="E296" s="136" t="s">
        <v>330</v>
      </c>
      <c r="F296" s="137" t="s">
        <v>331</v>
      </c>
      <c r="G296" s="138" t="s">
        <v>277</v>
      </c>
      <c r="H296" s="139">
        <v>28.062999999999999</v>
      </c>
      <c r="I296" s="140"/>
      <c r="J296" s="140">
        <f>ROUND(I296*H296,2)</f>
        <v>0</v>
      </c>
      <c r="K296" s="141"/>
      <c r="L296" s="28"/>
      <c r="M296" s="142" t="s">
        <v>1</v>
      </c>
      <c r="N296" s="111" t="s">
        <v>39</v>
      </c>
      <c r="O296" s="143">
        <v>1.7629999999999999</v>
      </c>
      <c r="P296" s="143">
        <f>O296*H296</f>
        <v>49.475068999999998</v>
      </c>
      <c r="Q296" s="143">
        <v>0</v>
      </c>
      <c r="R296" s="143">
        <f>Q296*H296</f>
        <v>0</v>
      </c>
      <c r="S296" s="143">
        <v>0</v>
      </c>
      <c r="T296" s="144">
        <f>S296*H296</f>
        <v>0</v>
      </c>
      <c r="AR296" s="145" t="s">
        <v>142</v>
      </c>
      <c r="AT296" s="145" t="s">
        <v>138</v>
      </c>
      <c r="AU296" s="145" t="s">
        <v>84</v>
      </c>
      <c r="AY296" s="16" t="s">
        <v>136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6" t="s">
        <v>82</v>
      </c>
      <c r="BK296" s="146">
        <f>ROUND(I296*H296,2)</f>
        <v>0</v>
      </c>
      <c r="BL296" s="16" t="s">
        <v>142</v>
      </c>
      <c r="BM296" s="145" t="s">
        <v>1897</v>
      </c>
    </row>
    <row r="297" spans="2:65" s="12" customFormat="1">
      <c r="B297" s="147"/>
      <c r="D297" s="148" t="s">
        <v>144</v>
      </c>
      <c r="E297" s="149" t="s">
        <v>1</v>
      </c>
      <c r="F297" s="150" t="s">
        <v>1864</v>
      </c>
      <c r="H297" s="149" t="s">
        <v>1</v>
      </c>
      <c r="L297" s="147"/>
      <c r="M297" s="151"/>
      <c r="T297" s="152"/>
      <c r="AT297" s="149" t="s">
        <v>144</v>
      </c>
      <c r="AU297" s="149" t="s">
        <v>84</v>
      </c>
      <c r="AV297" s="12" t="s">
        <v>82</v>
      </c>
      <c r="AW297" s="12" t="s">
        <v>32</v>
      </c>
      <c r="AX297" s="12" t="s">
        <v>74</v>
      </c>
      <c r="AY297" s="149" t="s">
        <v>136</v>
      </c>
    </row>
    <row r="298" spans="2:65" s="13" customFormat="1">
      <c r="B298" s="153"/>
      <c r="D298" s="148" t="s">
        <v>144</v>
      </c>
      <c r="E298" s="154" t="s">
        <v>1</v>
      </c>
      <c r="F298" s="155" t="s">
        <v>1898</v>
      </c>
      <c r="H298" s="156">
        <v>28.062600000000003</v>
      </c>
      <c r="L298" s="153"/>
      <c r="M298" s="157"/>
      <c r="T298" s="158"/>
      <c r="AT298" s="154" t="s">
        <v>144</v>
      </c>
      <c r="AU298" s="154" t="s">
        <v>84</v>
      </c>
      <c r="AV298" s="13" t="s">
        <v>84</v>
      </c>
      <c r="AW298" s="13" t="s">
        <v>32</v>
      </c>
      <c r="AX298" s="13" t="s">
        <v>74</v>
      </c>
      <c r="AY298" s="154" t="s">
        <v>136</v>
      </c>
    </row>
    <row r="299" spans="2:65" s="14" customFormat="1">
      <c r="B299" s="159"/>
      <c r="D299" s="148" t="s">
        <v>144</v>
      </c>
      <c r="E299" s="160" t="s">
        <v>1</v>
      </c>
      <c r="F299" s="161" t="s">
        <v>146</v>
      </c>
      <c r="H299" s="162">
        <v>28.062600000000003</v>
      </c>
      <c r="L299" s="159"/>
      <c r="M299" s="163"/>
      <c r="T299" s="164"/>
      <c r="AT299" s="160" t="s">
        <v>144</v>
      </c>
      <c r="AU299" s="160" t="s">
        <v>84</v>
      </c>
      <c r="AV299" s="14" t="s">
        <v>142</v>
      </c>
      <c r="AW299" s="14" t="s">
        <v>32</v>
      </c>
      <c r="AX299" s="14" t="s">
        <v>82</v>
      </c>
      <c r="AY299" s="160" t="s">
        <v>136</v>
      </c>
    </row>
    <row r="300" spans="2:65" s="1" customFormat="1" ht="14.4" customHeight="1">
      <c r="B300" s="134"/>
      <c r="C300" s="135" t="s">
        <v>222</v>
      </c>
      <c r="D300" s="135" t="s">
        <v>138</v>
      </c>
      <c r="E300" s="136" t="s">
        <v>335</v>
      </c>
      <c r="F300" s="137" t="s">
        <v>336</v>
      </c>
      <c r="G300" s="138" t="s">
        <v>185</v>
      </c>
      <c r="H300" s="139">
        <v>353.36</v>
      </c>
      <c r="I300" s="140"/>
      <c r="J300" s="140">
        <f>ROUND(I300*H300,2)</f>
        <v>0</v>
      </c>
      <c r="K300" s="141"/>
      <c r="L300" s="28"/>
      <c r="M300" s="142" t="s">
        <v>1</v>
      </c>
      <c r="N300" s="111" t="s">
        <v>39</v>
      </c>
      <c r="O300" s="143">
        <v>0.23599999999999999</v>
      </c>
      <c r="P300" s="143">
        <f>O300*H300</f>
        <v>83.392960000000002</v>
      </c>
      <c r="Q300" s="143">
        <v>8.4000000000000003E-4</v>
      </c>
      <c r="R300" s="143">
        <f>Q300*H300</f>
        <v>0.29682240000000004</v>
      </c>
      <c r="S300" s="143">
        <v>0</v>
      </c>
      <c r="T300" s="144">
        <f>S300*H300</f>
        <v>0</v>
      </c>
      <c r="AR300" s="145" t="s">
        <v>142</v>
      </c>
      <c r="AT300" s="145" t="s">
        <v>138</v>
      </c>
      <c r="AU300" s="145" t="s">
        <v>84</v>
      </c>
      <c r="AY300" s="16" t="s">
        <v>136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6" t="s">
        <v>82</v>
      </c>
      <c r="BK300" s="146">
        <f>ROUND(I300*H300,2)</f>
        <v>0</v>
      </c>
      <c r="BL300" s="16" t="s">
        <v>142</v>
      </c>
      <c r="BM300" s="145" t="s">
        <v>1899</v>
      </c>
    </row>
    <row r="301" spans="2:65" s="12" customFormat="1">
      <c r="B301" s="147"/>
      <c r="D301" s="148" t="s">
        <v>144</v>
      </c>
      <c r="E301" s="149" t="s">
        <v>1</v>
      </c>
      <c r="F301" s="150" t="s">
        <v>1864</v>
      </c>
      <c r="H301" s="149" t="s">
        <v>1</v>
      </c>
      <c r="L301" s="147"/>
      <c r="M301" s="151"/>
      <c r="T301" s="152"/>
      <c r="AT301" s="149" t="s">
        <v>144</v>
      </c>
      <c r="AU301" s="149" t="s">
        <v>84</v>
      </c>
      <c r="AV301" s="12" t="s">
        <v>82</v>
      </c>
      <c r="AW301" s="12" t="s">
        <v>32</v>
      </c>
      <c r="AX301" s="12" t="s">
        <v>74</v>
      </c>
      <c r="AY301" s="149" t="s">
        <v>136</v>
      </c>
    </row>
    <row r="302" spans="2:65" s="12" customFormat="1">
      <c r="B302" s="147"/>
      <c r="D302" s="148" t="s">
        <v>144</v>
      </c>
      <c r="E302" s="149" t="s">
        <v>1</v>
      </c>
      <c r="F302" s="150" t="s">
        <v>190</v>
      </c>
      <c r="H302" s="149" t="s">
        <v>1</v>
      </c>
      <c r="L302" s="147"/>
      <c r="M302" s="151"/>
      <c r="T302" s="152"/>
      <c r="AT302" s="149" t="s">
        <v>144</v>
      </c>
      <c r="AU302" s="149" t="s">
        <v>84</v>
      </c>
      <c r="AV302" s="12" t="s">
        <v>82</v>
      </c>
      <c r="AW302" s="12" t="s">
        <v>32</v>
      </c>
      <c r="AX302" s="12" t="s">
        <v>74</v>
      </c>
      <c r="AY302" s="149" t="s">
        <v>136</v>
      </c>
    </row>
    <row r="303" spans="2:65" s="13" customFormat="1">
      <c r="B303" s="153"/>
      <c r="D303" s="148" t="s">
        <v>144</v>
      </c>
      <c r="E303" s="154" t="s">
        <v>1</v>
      </c>
      <c r="F303" s="155" t="s">
        <v>1900</v>
      </c>
      <c r="H303" s="156">
        <v>284.39999999999998</v>
      </c>
      <c r="L303" s="153"/>
      <c r="M303" s="157"/>
      <c r="T303" s="158"/>
      <c r="AT303" s="154" t="s">
        <v>144</v>
      </c>
      <c r="AU303" s="154" t="s">
        <v>84</v>
      </c>
      <c r="AV303" s="13" t="s">
        <v>84</v>
      </c>
      <c r="AW303" s="13" t="s">
        <v>32</v>
      </c>
      <c r="AX303" s="13" t="s">
        <v>74</v>
      </c>
      <c r="AY303" s="154" t="s">
        <v>136</v>
      </c>
    </row>
    <row r="304" spans="2:65" s="13" customFormat="1">
      <c r="B304" s="153"/>
      <c r="D304" s="148" t="s">
        <v>144</v>
      </c>
      <c r="E304" s="154" t="s">
        <v>1</v>
      </c>
      <c r="F304" s="155" t="s">
        <v>1901</v>
      </c>
      <c r="H304" s="156">
        <v>47.360000000000007</v>
      </c>
      <c r="L304" s="153"/>
      <c r="M304" s="157"/>
      <c r="T304" s="158"/>
      <c r="AT304" s="154" t="s">
        <v>144</v>
      </c>
      <c r="AU304" s="154" t="s">
        <v>84</v>
      </c>
      <c r="AV304" s="13" t="s">
        <v>84</v>
      </c>
      <c r="AW304" s="13" t="s">
        <v>32</v>
      </c>
      <c r="AX304" s="13" t="s">
        <v>74</v>
      </c>
      <c r="AY304" s="154" t="s">
        <v>136</v>
      </c>
    </row>
    <row r="305" spans="2:65" s="12" customFormat="1">
      <c r="B305" s="147"/>
      <c r="D305" s="148" t="s">
        <v>144</v>
      </c>
      <c r="E305" s="149" t="s">
        <v>1</v>
      </c>
      <c r="F305" s="150" t="s">
        <v>188</v>
      </c>
      <c r="H305" s="149" t="s">
        <v>1</v>
      </c>
      <c r="L305" s="147"/>
      <c r="M305" s="151"/>
      <c r="T305" s="152"/>
      <c r="AT305" s="149" t="s">
        <v>144</v>
      </c>
      <c r="AU305" s="149" t="s">
        <v>84</v>
      </c>
      <c r="AV305" s="12" t="s">
        <v>82</v>
      </c>
      <c r="AW305" s="12" t="s">
        <v>32</v>
      </c>
      <c r="AX305" s="12" t="s">
        <v>74</v>
      </c>
      <c r="AY305" s="149" t="s">
        <v>136</v>
      </c>
    </row>
    <row r="306" spans="2:65" s="12" customFormat="1">
      <c r="B306" s="147"/>
      <c r="D306" s="148" t="s">
        <v>144</v>
      </c>
      <c r="E306" s="149" t="s">
        <v>1</v>
      </c>
      <c r="F306" s="150" t="s">
        <v>1862</v>
      </c>
      <c r="H306" s="149" t="s">
        <v>1</v>
      </c>
      <c r="L306" s="147"/>
      <c r="M306" s="151"/>
      <c r="T306" s="152"/>
      <c r="AT306" s="149" t="s">
        <v>144</v>
      </c>
      <c r="AU306" s="149" t="s">
        <v>84</v>
      </c>
      <c r="AV306" s="12" t="s">
        <v>82</v>
      </c>
      <c r="AW306" s="12" t="s">
        <v>32</v>
      </c>
      <c r="AX306" s="12" t="s">
        <v>74</v>
      </c>
      <c r="AY306" s="149" t="s">
        <v>136</v>
      </c>
    </row>
    <row r="307" spans="2:65" s="13" customFormat="1">
      <c r="B307" s="153"/>
      <c r="D307" s="148" t="s">
        <v>144</v>
      </c>
      <c r="E307" s="154" t="s">
        <v>1</v>
      </c>
      <c r="F307" s="155" t="s">
        <v>1902</v>
      </c>
      <c r="H307" s="156">
        <v>21.6</v>
      </c>
      <c r="L307" s="153"/>
      <c r="M307" s="157"/>
      <c r="T307" s="158"/>
      <c r="AT307" s="154" t="s">
        <v>144</v>
      </c>
      <c r="AU307" s="154" t="s">
        <v>84</v>
      </c>
      <c r="AV307" s="13" t="s">
        <v>84</v>
      </c>
      <c r="AW307" s="13" t="s">
        <v>32</v>
      </c>
      <c r="AX307" s="13" t="s">
        <v>74</v>
      </c>
      <c r="AY307" s="154" t="s">
        <v>136</v>
      </c>
    </row>
    <row r="308" spans="2:65" s="14" customFormat="1">
      <c r="B308" s="159"/>
      <c r="D308" s="148" t="s">
        <v>144</v>
      </c>
      <c r="E308" s="160" t="s">
        <v>1</v>
      </c>
      <c r="F308" s="161" t="s">
        <v>146</v>
      </c>
      <c r="H308" s="162">
        <v>353.36</v>
      </c>
      <c r="L308" s="159"/>
      <c r="M308" s="163"/>
      <c r="T308" s="164"/>
      <c r="AT308" s="160" t="s">
        <v>144</v>
      </c>
      <c r="AU308" s="160" t="s">
        <v>84</v>
      </c>
      <c r="AV308" s="14" t="s">
        <v>142</v>
      </c>
      <c r="AW308" s="14" t="s">
        <v>32</v>
      </c>
      <c r="AX308" s="14" t="s">
        <v>82</v>
      </c>
      <c r="AY308" s="160" t="s">
        <v>136</v>
      </c>
    </row>
    <row r="309" spans="2:65" s="1" customFormat="1" ht="14.4" customHeight="1">
      <c r="B309" s="134"/>
      <c r="C309" s="135" t="s">
        <v>229</v>
      </c>
      <c r="D309" s="135" t="s">
        <v>138</v>
      </c>
      <c r="E309" s="136" t="s">
        <v>1178</v>
      </c>
      <c r="F309" s="137" t="s">
        <v>1179</v>
      </c>
      <c r="G309" s="138" t="s">
        <v>185</v>
      </c>
      <c r="H309" s="139">
        <v>68.8</v>
      </c>
      <c r="I309" s="140"/>
      <c r="J309" s="140">
        <f>ROUND(I309*H309,2)</f>
        <v>0</v>
      </c>
      <c r="K309" s="141"/>
      <c r="L309" s="28"/>
      <c r="M309" s="142" t="s">
        <v>1</v>
      </c>
      <c r="N309" s="111" t="s">
        <v>39</v>
      </c>
      <c r="O309" s="143">
        <v>0.47899999999999998</v>
      </c>
      <c r="P309" s="143">
        <f>O309*H309</f>
        <v>32.955199999999998</v>
      </c>
      <c r="Q309" s="143">
        <v>8.4999999999999995E-4</v>
      </c>
      <c r="R309" s="143">
        <f>Q309*H309</f>
        <v>5.8479999999999997E-2</v>
      </c>
      <c r="S309" s="143">
        <v>0</v>
      </c>
      <c r="T309" s="144">
        <f>S309*H309</f>
        <v>0</v>
      </c>
      <c r="AR309" s="145" t="s">
        <v>142</v>
      </c>
      <c r="AT309" s="145" t="s">
        <v>138</v>
      </c>
      <c r="AU309" s="145" t="s">
        <v>84</v>
      </c>
      <c r="AY309" s="16" t="s">
        <v>136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6" t="s">
        <v>82</v>
      </c>
      <c r="BK309" s="146">
        <f>ROUND(I309*H309,2)</f>
        <v>0</v>
      </c>
      <c r="BL309" s="16" t="s">
        <v>142</v>
      </c>
      <c r="BM309" s="145" t="s">
        <v>1903</v>
      </c>
    </row>
    <row r="310" spans="2:65" s="12" customFormat="1">
      <c r="B310" s="147"/>
      <c r="D310" s="148" t="s">
        <v>144</v>
      </c>
      <c r="E310" s="149" t="s">
        <v>1</v>
      </c>
      <c r="F310" s="150" t="s">
        <v>1864</v>
      </c>
      <c r="H310" s="149" t="s">
        <v>1</v>
      </c>
      <c r="L310" s="147"/>
      <c r="M310" s="151"/>
      <c r="T310" s="152"/>
      <c r="AT310" s="149" t="s">
        <v>144</v>
      </c>
      <c r="AU310" s="149" t="s">
        <v>84</v>
      </c>
      <c r="AV310" s="12" t="s">
        <v>82</v>
      </c>
      <c r="AW310" s="12" t="s">
        <v>32</v>
      </c>
      <c r="AX310" s="12" t="s">
        <v>74</v>
      </c>
      <c r="AY310" s="149" t="s">
        <v>136</v>
      </c>
    </row>
    <row r="311" spans="2:65" s="12" customFormat="1">
      <c r="B311" s="147"/>
      <c r="D311" s="148" t="s">
        <v>144</v>
      </c>
      <c r="E311" s="149" t="s">
        <v>1</v>
      </c>
      <c r="F311" s="150" t="s">
        <v>188</v>
      </c>
      <c r="H311" s="149" t="s">
        <v>1</v>
      </c>
      <c r="L311" s="147"/>
      <c r="M311" s="151"/>
      <c r="T311" s="152"/>
      <c r="AT311" s="149" t="s">
        <v>144</v>
      </c>
      <c r="AU311" s="149" t="s">
        <v>84</v>
      </c>
      <c r="AV311" s="12" t="s">
        <v>82</v>
      </c>
      <c r="AW311" s="12" t="s">
        <v>32</v>
      </c>
      <c r="AX311" s="12" t="s">
        <v>74</v>
      </c>
      <c r="AY311" s="149" t="s">
        <v>136</v>
      </c>
    </row>
    <row r="312" spans="2:65" s="12" customFormat="1">
      <c r="B312" s="147"/>
      <c r="D312" s="148" t="s">
        <v>144</v>
      </c>
      <c r="E312" s="149" t="s">
        <v>1</v>
      </c>
      <c r="F312" s="150" t="s">
        <v>296</v>
      </c>
      <c r="H312" s="149" t="s">
        <v>1</v>
      </c>
      <c r="L312" s="147"/>
      <c r="M312" s="151"/>
      <c r="T312" s="152"/>
      <c r="AT312" s="149" t="s">
        <v>144</v>
      </c>
      <c r="AU312" s="149" t="s">
        <v>84</v>
      </c>
      <c r="AV312" s="12" t="s">
        <v>82</v>
      </c>
      <c r="AW312" s="12" t="s">
        <v>32</v>
      </c>
      <c r="AX312" s="12" t="s">
        <v>74</v>
      </c>
      <c r="AY312" s="149" t="s">
        <v>136</v>
      </c>
    </row>
    <row r="313" spans="2:65" s="13" customFormat="1">
      <c r="B313" s="153"/>
      <c r="D313" s="148" t="s">
        <v>144</v>
      </c>
      <c r="E313" s="154" t="s">
        <v>1</v>
      </c>
      <c r="F313" s="155" t="s">
        <v>1904</v>
      </c>
      <c r="H313" s="156">
        <v>35.200000000000003</v>
      </c>
      <c r="L313" s="153"/>
      <c r="M313" s="157"/>
      <c r="T313" s="158"/>
      <c r="AT313" s="154" t="s">
        <v>144</v>
      </c>
      <c r="AU313" s="154" t="s">
        <v>84</v>
      </c>
      <c r="AV313" s="13" t="s">
        <v>84</v>
      </c>
      <c r="AW313" s="13" t="s">
        <v>32</v>
      </c>
      <c r="AX313" s="13" t="s">
        <v>74</v>
      </c>
      <c r="AY313" s="154" t="s">
        <v>136</v>
      </c>
    </row>
    <row r="314" spans="2:65" s="12" customFormat="1">
      <c r="B314" s="147"/>
      <c r="D314" s="148" t="s">
        <v>144</v>
      </c>
      <c r="E314" s="149" t="s">
        <v>1</v>
      </c>
      <c r="F314" s="150" t="s">
        <v>1831</v>
      </c>
      <c r="H314" s="149" t="s">
        <v>1</v>
      </c>
      <c r="L314" s="147"/>
      <c r="M314" s="151"/>
      <c r="T314" s="152"/>
      <c r="AT314" s="149" t="s">
        <v>144</v>
      </c>
      <c r="AU314" s="149" t="s">
        <v>84</v>
      </c>
      <c r="AV314" s="12" t="s">
        <v>82</v>
      </c>
      <c r="AW314" s="12" t="s">
        <v>32</v>
      </c>
      <c r="AX314" s="12" t="s">
        <v>74</v>
      </c>
      <c r="AY314" s="149" t="s">
        <v>136</v>
      </c>
    </row>
    <row r="315" spans="2:65" s="13" customFormat="1">
      <c r="B315" s="153"/>
      <c r="D315" s="148" t="s">
        <v>144</v>
      </c>
      <c r="E315" s="154" t="s">
        <v>1</v>
      </c>
      <c r="F315" s="155" t="s">
        <v>1905</v>
      </c>
      <c r="H315" s="156">
        <v>33.6</v>
      </c>
      <c r="L315" s="153"/>
      <c r="M315" s="157"/>
      <c r="T315" s="158"/>
      <c r="AT315" s="154" t="s">
        <v>144</v>
      </c>
      <c r="AU315" s="154" t="s">
        <v>84</v>
      </c>
      <c r="AV315" s="13" t="s">
        <v>84</v>
      </c>
      <c r="AW315" s="13" t="s">
        <v>32</v>
      </c>
      <c r="AX315" s="13" t="s">
        <v>74</v>
      </c>
      <c r="AY315" s="154" t="s">
        <v>136</v>
      </c>
    </row>
    <row r="316" spans="2:65" s="14" customFormat="1">
      <c r="B316" s="159"/>
      <c r="D316" s="148" t="s">
        <v>144</v>
      </c>
      <c r="E316" s="160" t="s">
        <v>1</v>
      </c>
      <c r="F316" s="161" t="s">
        <v>146</v>
      </c>
      <c r="H316" s="162">
        <v>68.800000000000011</v>
      </c>
      <c r="L316" s="159"/>
      <c r="M316" s="163"/>
      <c r="T316" s="164"/>
      <c r="AT316" s="160" t="s">
        <v>144</v>
      </c>
      <c r="AU316" s="160" t="s">
        <v>84</v>
      </c>
      <c r="AV316" s="14" t="s">
        <v>142</v>
      </c>
      <c r="AW316" s="14" t="s">
        <v>32</v>
      </c>
      <c r="AX316" s="14" t="s">
        <v>82</v>
      </c>
      <c r="AY316" s="160" t="s">
        <v>136</v>
      </c>
    </row>
    <row r="317" spans="2:65" s="1" customFormat="1" ht="14.4" customHeight="1">
      <c r="B317" s="134"/>
      <c r="C317" s="135" t="s">
        <v>235</v>
      </c>
      <c r="D317" s="135" t="s">
        <v>138</v>
      </c>
      <c r="E317" s="136" t="s">
        <v>344</v>
      </c>
      <c r="F317" s="137" t="s">
        <v>345</v>
      </c>
      <c r="G317" s="138" t="s">
        <v>185</v>
      </c>
      <c r="H317" s="139">
        <v>353.36</v>
      </c>
      <c r="I317" s="140"/>
      <c r="J317" s="140">
        <f>ROUND(I317*H317,2)</f>
        <v>0</v>
      </c>
      <c r="K317" s="141"/>
      <c r="L317" s="28"/>
      <c r="M317" s="142" t="s">
        <v>1</v>
      </c>
      <c r="N317" s="111" t="s">
        <v>39</v>
      </c>
      <c r="O317" s="143">
        <v>0.216</v>
      </c>
      <c r="P317" s="143">
        <f>O317*H317</f>
        <v>76.325760000000002</v>
      </c>
      <c r="Q317" s="143">
        <v>0</v>
      </c>
      <c r="R317" s="143">
        <f>Q317*H317</f>
        <v>0</v>
      </c>
      <c r="S317" s="143">
        <v>0</v>
      </c>
      <c r="T317" s="144">
        <f>S317*H317</f>
        <v>0</v>
      </c>
      <c r="AR317" s="145" t="s">
        <v>142</v>
      </c>
      <c r="AT317" s="145" t="s">
        <v>138</v>
      </c>
      <c r="AU317" s="145" t="s">
        <v>84</v>
      </c>
      <c r="AY317" s="16" t="s">
        <v>136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6" t="s">
        <v>82</v>
      </c>
      <c r="BK317" s="146">
        <f>ROUND(I317*H317,2)</f>
        <v>0</v>
      </c>
      <c r="BL317" s="16" t="s">
        <v>142</v>
      </c>
      <c r="BM317" s="145" t="s">
        <v>1906</v>
      </c>
    </row>
    <row r="318" spans="2:65" s="12" customFormat="1">
      <c r="B318" s="147"/>
      <c r="D318" s="148" t="s">
        <v>144</v>
      </c>
      <c r="E318" s="149" t="s">
        <v>1</v>
      </c>
      <c r="F318" s="150" t="s">
        <v>1864</v>
      </c>
      <c r="H318" s="149" t="s">
        <v>1</v>
      </c>
      <c r="L318" s="147"/>
      <c r="M318" s="151"/>
      <c r="T318" s="152"/>
      <c r="AT318" s="149" t="s">
        <v>144</v>
      </c>
      <c r="AU318" s="149" t="s">
        <v>84</v>
      </c>
      <c r="AV318" s="12" t="s">
        <v>82</v>
      </c>
      <c r="AW318" s="12" t="s">
        <v>32</v>
      </c>
      <c r="AX318" s="12" t="s">
        <v>74</v>
      </c>
      <c r="AY318" s="149" t="s">
        <v>136</v>
      </c>
    </row>
    <row r="319" spans="2:65" s="12" customFormat="1">
      <c r="B319" s="147"/>
      <c r="D319" s="148" t="s">
        <v>144</v>
      </c>
      <c r="E319" s="149" t="s">
        <v>1</v>
      </c>
      <c r="F319" s="150" t="s">
        <v>190</v>
      </c>
      <c r="H319" s="149" t="s">
        <v>1</v>
      </c>
      <c r="L319" s="147"/>
      <c r="M319" s="151"/>
      <c r="T319" s="152"/>
      <c r="AT319" s="149" t="s">
        <v>144</v>
      </c>
      <c r="AU319" s="149" t="s">
        <v>84</v>
      </c>
      <c r="AV319" s="12" t="s">
        <v>82</v>
      </c>
      <c r="AW319" s="12" t="s">
        <v>32</v>
      </c>
      <c r="AX319" s="12" t="s">
        <v>74</v>
      </c>
      <c r="AY319" s="149" t="s">
        <v>136</v>
      </c>
    </row>
    <row r="320" spans="2:65" s="13" customFormat="1">
      <c r="B320" s="153"/>
      <c r="D320" s="148" t="s">
        <v>144</v>
      </c>
      <c r="E320" s="154" t="s">
        <v>1</v>
      </c>
      <c r="F320" s="155" t="s">
        <v>1900</v>
      </c>
      <c r="H320" s="156">
        <v>284.39999999999998</v>
      </c>
      <c r="L320" s="153"/>
      <c r="M320" s="157"/>
      <c r="T320" s="158"/>
      <c r="AT320" s="154" t="s">
        <v>144</v>
      </c>
      <c r="AU320" s="154" t="s">
        <v>84</v>
      </c>
      <c r="AV320" s="13" t="s">
        <v>84</v>
      </c>
      <c r="AW320" s="13" t="s">
        <v>32</v>
      </c>
      <c r="AX320" s="13" t="s">
        <v>74</v>
      </c>
      <c r="AY320" s="154" t="s">
        <v>136</v>
      </c>
    </row>
    <row r="321" spans="2:65" s="13" customFormat="1">
      <c r="B321" s="153"/>
      <c r="D321" s="148" t="s">
        <v>144</v>
      </c>
      <c r="E321" s="154" t="s">
        <v>1</v>
      </c>
      <c r="F321" s="155" t="s">
        <v>1901</v>
      </c>
      <c r="H321" s="156">
        <v>47.360000000000007</v>
      </c>
      <c r="L321" s="153"/>
      <c r="M321" s="157"/>
      <c r="T321" s="158"/>
      <c r="AT321" s="154" t="s">
        <v>144</v>
      </c>
      <c r="AU321" s="154" t="s">
        <v>84</v>
      </c>
      <c r="AV321" s="13" t="s">
        <v>84</v>
      </c>
      <c r="AW321" s="13" t="s">
        <v>32</v>
      </c>
      <c r="AX321" s="13" t="s">
        <v>74</v>
      </c>
      <c r="AY321" s="154" t="s">
        <v>136</v>
      </c>
    </row>
    <row r="322" spans="2:65" s="12" customFormat="1">
      <c r="B322" s="147"/>
      <c r="D322" s="148" t="s">
        <v>144</v>
      </c>
      <c r="E322" s="149" t="s">
        <v>1</v>
      </c>
      <c r="F322" s="150" t="s">
        <v>188</v>
      </c>
      <c r="H322" s="149" t="s">
        <v>1</v>
      </c>
      <c r="L322" s="147"/>
      <c r="M322" s="151"/>
      <c r="T322" s="152"/>
      <c r="AT322" s="149" t="s">
        <v>144</v>
      </c>
      <c r="AU322" s="149" t="s">
        <v>84</v>
      </c>
      <c r="AV322" s="12" t="s">
        <v>82</v>
      </c>
      <c r="AW322" s="12" t="s">
        <v>32</v>
      </c>
      <c r="AX322" s="12" t="s">
        <v>74</v>
      </c>
      <c r="AY322" s="149" t="s">
        <v>136</v>
      </c>
    </row>
    <row r="323" spans="2:65" s="12" customFormat="1">
      <c r="B323" s="147"/>
      <c r="D323" s="148" t="s">
        <v>144</v>
      </c>
      <c r="E323" s="149" t="s">
        <v>1</v>
      </c>
      <c r="F323" s="150" t="s">
        <v>1862</v>
      </c>
      <c r="H323" s="149" t="s">
        <v>1</v>
      </c>
      <c r="L323" s="147"/>
      <c r="M323" s="151"/>
      <c r="T323" s="152"/>
      <c r="AT323" s="149" t="s">
        <v>144</v>
      </c>
      <c r="AU323" s="149" t="s">
        <v>84</v>
      </c>
      <c r="AV323" s="12" t="s">
        <v>82</v>
      </c>
      <c r="AW323" s="12" t="s">
        <v>32</v>
      </c>
      <c r="AX323" s="12" t="s">
        <v>74</v>
      </c>
      <c r="AY323" s="149" t="s">
        <v>136</v>
      </c>
    </row>
    <row r="324" spans="2:65" s="13" customFormat="1">
      <c r="B324" s="153"/>
      <c r="D324" s="148" t="s">
        <v>144</v>
      </c>
      <c r="E324" s="154" t="s">
        <v>1</v>
      </c>
      <c r="F324" s="155" t="s">
        <v>1902</v>
      </c>
      <c r="H324" s="156">
        <v>21.6</v>
      </c>
      <c r="L324" s="153"/>
      <c r="M324" s="157"/>
      <c r="T324" s="158"/>
      <c r="AT324" s="154" t="s">
        <v>144</v>
      </c>
      <c r="AU324" s="154" t="s">
        <v>84</v>
      </c>
      <c r="AV324" s="13" t="s">
        <v>84</v>
      </c>
      <c r="AW324" s="13" t="s">
        <v>32</v>
      </c>
      <c r="AX324" s="13" t="s">
        <v>74</v>
      </c>
      <c r="AY324" s="154" t="s">
        <v>136</v>
      </c>
    </row>
    <row r="325" spans="2:65" s="14" customFormat="1">
      <c r="B325" s="159"/>
      <c r="D325" s="148" t="s">
        <v>144</v>
      </c>
      <c r="E325" s="160" t="s">
        <v>1</v>
      </c>
      <c r="F325" s="161" t="s">
        <v>146</v>
      </c>
      <c r="H325" s="162">
        <v>353.36</v>
      </c>
      <c r="L325" s="159"/>
      <c r="M325" s="163"/>
      <c r="T325" s="164"/>
      <c r="AT325" s="160" t="s">
        <v>144</v>
      </c>
      <c r="AU325" s="160" t="s">
        <v>84</v>
      </c>
      <c r="AV325" s="14" t="s">
        <v>142</v>
      </c>
      <c r="AW325" s="14" t="s">
        <v>32</v>
      </c>
      <c r="AX325" s="14" t="s">
        <v>82</v>
      </c>
      <c r="AY325" s="160" t="s">
        <v>136</v>
      </c>
    </row>
    <row r="326" spans="2:65" s="1" customFormat="1" ht="14.4" customHeight="1">
      <c r="B326" s="134"/>
      <c r="C326" s="135" t="s">
        <v>241</v>
      </c>
      <c r="D326" s="135" t="s">
        <v>138</v>
      </c>
      <c r="E326" s="136" t="s">
        <v>1185</v>
      </c>
      <c r="F326" s="137" t="s">
        <v>1186</v>
      </c>
      <c r="G326" s="138" t="s">
        <v>185</v>
      </c>
      <c r="H326" s="139">
        <v>68.8</v>
      </c>
      <c r="I326" s="140"/>
      <c r="J326" s="140">
        <f>ROUND(I326*H326,2)</f>
        <v>0</v>
      </c>
      <c r="K326" s="141"/>
      <c r="L326" s="28"/>
      <c r="M326" s="142" t="s">
        <v>1</v>
      </c>
      <c r="N326" s="111" t="s">
        <v>39</v>
      </c>
      <c r="O326" s="143">
        <v>0.32700000000000001</v>
      </c>
      <c r="P326" s="143">
        <f>O326*H326</f>
        <v>22.497599999999998</v>
      </c>
      <c r="Q326" s="143">
        <v>0</v>
      </c>
      <c r="R326" s="143">
        <f>Q326*H326</f>
        <v>0</v>
      </c>
      <c r="S326" s="143">
        <v>0</v>
      </c>
      <c r="T326" s="144">
        <f>S326*H326</f>
        <v>0</v>
      </c>
      <c r="AR326" s="145" t="s">
        <v>142</v>
      </c>
      <c r="AT326" s="145" t="s">
        <v>138</v>
      </c>
      <c r="AU326" s="145" t="s">
        <v>84</v>
      </c>
      <c r="AY326" s="16" t="s">
        <v>136</v>
      </c>
      <c r="BE326" s="146">
        <f>IF(N326="základní",J326,0)</f>
        <v>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6" t="s">
        <v>82</v>
      </c>
      <c r="BK326" s="146">
        <f>ROUND(I326*H326,2)</f>
        <v>0</v>
      </c>
      <c r="BL326" s="16" t="s">
        <v>142</v>
      </c>
      <c r="BM326" s="145" t="s">
        <v>1907</v>
      </c>
    </row>
    <row r="327" spans="2:65" s="12" customFormat="1">
      <c r="B327" s="147"/>
      <c r="D327" s="148" t="s">
        <v>144</v>
      </c>
      <c r="E327" s="149" t="s">
        <v>1</v>
      </c>
      <c r="F327" s="150" t="s">
        <v>1864</v>
      </c>
      <c r="H327" s="149" t="s">
        <v>1</v>
      </c>
      <c r="L327" s="147"/>
      <c r="M327" s="151"/>
      <c r="T327" s="152"/>
      <c r="AT327" s="149" t="s">
        <v>144</v>
      </c>
      <c r="AU327" s="149" t="s">
        <v>84</v>
      </c>
      <c r="AV327" s="12" t="s">
        <v>82</v>
      </c>
      <c r="AW327" s="12" t="s">
        <v>32</v>
      </c>
      <c r="AX327" s="12" t="s">
        <v>74</v>
      </c>
      <c r="AY327" s="149" t="s">
        <v>136</v>
      </c>
    </row>
    <row r="328" spans="2:65" s="12" customFormat="1">
      <c r="B328" s="147"/>
      <c r="D328" s="148" t="s">
        <v>144</v>
      </c>
      <c r="E328" s="149" t="s">
        <v>1</v>
      </c>
      <c r="F328" s="150" t="s">
        <v>188</v>
      </c>
      <c r="H328" s="149" t="s">
        <v>1</v>
      </c>
      <c r="L328" s="147"/>
      <c r="M328" s="151"/>
      <c r="T328" s="152"/>
      <c r="AT328" s="149" t="s">
        <v>144</v>
      </c>
      <c r="AU328" s="149" t="s">
        <v>84</v>
      </c>
      <c r="AV328" s="12" t="s">
        <v>82</v>
      </c>
      <c r="AW328" s="12" t="s">
        <v>32</v>
      </c>
      <c r="AX328" s="12" t="s">
        <v>74</v>
      </c>
      <c r="AY328" s="149" t="s">
        <v>136</v>
      </c>
    </row>
    <row r="329" spans="2:65" s="12" customFormat="1">
      <c r="B329" s="147"/>
      <c r="D329" s="148" t="s">
        <v>144</v>
      </c>
      <c r="E329" s="149" t="s">
        <v>1</v>
      </c>
      <c r="F329" s="150" t="s">
        <v>296</v>
      </c>
      <c r="H329" s="149" t="s">
        <v>1</v>
      </c>
      <c r="L329" s="147"/>
      <c r="M329" s="151"/>
      <c r="T329" s="152"/>
      <c r="AT329" s="149" t="s">
        <v>144</v>
      </c>
      <c r="AU329" s="149" t="s">
        <v>84</v>
      </c>
      <c r="AV329" s="12" t="s">
        <v>82</v>
      </c>
      <c r="AW329" s="12" t="s">
        <v>32</v>
      </c>
      <c r="AX329" s="12" t="s">
        <v>74</v>
      </c>
      <c r="AY329" s="149" t="s">
        <v>136</v>
      </c>
    </row>
    <row r="330" spans="2:65" s="13" customFormat="1">
      <c r="B330" s="153"/>
      <c r="D330" s="148" t="s">
        <v>144</v>
      </c>
      <c r="E330" s="154" t="s">
        <v>1</v>
      </c>
      <c r="F330" s="155" t="s">
        <v>1904</v>
      </c>
      <c r="H330" s="156">
        <v>35.200000000000003</v>
      </c>
      <c r="L330" s="153"/>
      <c r="M330" s="157"/>
      <c r="T330" s="158"/>
      <c r="AT330" s="154" t="s">
        <v>144</v>
      </c>
      <c r="AU330" s="154" t="s">
        <v>84</v>
      </c>
      <c r="AV330" s="13" t="s">
        <v>84</v>
      </c>
      <c r="AW330" s="13" t="s">
        <v>32</v>
      </c>
      <c r="AX330" s="13" t="s">
        <v>74</v>
      </c>
      <c r="AY330" s="154" t="s">
        <v>136</v>
      </c>
    </row>
    <row r="331" spans="2:65" s="12" customFormat="1">
      <c r="B331" s="147"/>
      <c r="D331" s="148" t="s">
        <v>144</v>
      </c>
      <c r="E331" s="149" t="s">
        <v>1</v>
      </c>
      <c r="F331" s="150" t="s">
        <v>1831</v>
      </c>
      <c r="H331" s="149" t="s">
        <v>1</v>
      </c>
      <c r="L331" s="147"/>
      <c r="M331" s="151"/>
      <c r="T331" s="152"/>
      <c r="AT331" s="149" t="s">
        <v>144</v>
      </c>
      <c r="AU331" s="149" t="s">
        <v>84</v>
      </c>
      <c r="AV331" s="12" t="s">
        <v>82</v>
      </c>
      <c r="AW331" s="12" t="s">
        <v>32</v>
      </c>
      <c r="AX331" s="12" t="s">
        <v>74</v>
      </c>
      <c r="AY331" s="149" t="s">
        <v>136</v>
      </c>
    </row>
    <row r="332" spans="2:65" s="13" customFormat="1">
      <c r="B332" s="153"/>
      <c r="D332" s="148" t="s">
        <v>144</v>
      </c>
      <c r="E332" s="154" t="s">
        <v>1</v>
      </c>
      <c r="F332" s="155" t="s">
        <v>1905</v>
      </c>
      <c r="H332" s="156">
        <v>33.6</v>
      </c>
      <c r="L332" s="153"/>
      <c r="M332" s="157"/>
      <c r="T332" s="158"/>
      <c r="AT332" s="154" t="s">
        <v>144</v>
      </c>
      <c r="AU332" s="154" t="s">
        <v>84</v>
      </c>
      <c r="AV332" s="13" t="s">
        <v>84</v>
      </c>
      <c r="AW332" s="13" t="s">
        <v>32</v>
      </c>
      <c r="AX332" s="13" t="s">
        <v>74</v>
      </c>
      <c r="AY332" s="154" t="s">
        <v>136</v>
      </c>
    </row>
    <row r="333" spans="2:65" s="14" customFormat="1">
      <c r="B333" s="159"/>
      <c r="D333" s="148" t="s">
        <v>144</v>
      </c>
      <c r="E333" s="160" t="s">
        <v>1</v>
      </c>
      <c r="F333" s="161" t="s">
        <v>146</v>
      </c>
      <c r="H333" s="162">
        <v>68.800000000000011</v>
      </c>
      <c r="L333" s="159"/>
      <c r="M333" s="163"/>
      <c r="T333" s="164"/>
      <c r="AT333" s="160" t="s">
        <v>144</v>
      </c>
      <c r="AU333" s="160" t="s">
        <v>84</v>
      </c>
      <c r="AV333" s="14" t="s">
        <v>142</v>
      </c>
      <c r="AW333" s="14" t="s">
        <v>32</v>
      </c>
      <c r="AX333" s="14" t="s">
        <v>82</v>
      </c>
      <c r="AY333" s="160" t="s">
        <v>136</v>
      </c>
    </row>
    <row r="334" spans="2:65" s="1" customFormat="1" ht="19.75" customHeight="1">
      <c r="B334" s="134"/>
      <c r="C334" s="135" t="s">
        <v>247</v>
      </c>
      <c r="D334" s="135" t="s">
        <v>138</v>
      </c>
      <c r="E334" s="136" t="s">
        <v>440</v>
      </c>
      <c r="F334" s="137" t="s">
        <v>441</v>
      </c>
      <c r="G334" s="138" t="s">
        <v>277</v>
      </c>
      <c r="H334" s="139">
        <v>84.695999999999998</v>
      </c>
      <c r="I334" s="140"/>
      <c r="J334" s="140">
        <f>ROUND(I334*H334,2)</f>
        <v>0</v>
      </c>
      <c r="K334" s="141"/>
      <c r="L334" s="28"/>
      <c r="M334" s="142" t="s">
        <v>1</v>
      </c>
      <c r="N334" s="111" t="s">
        <v>39</v>
      </c>
      <c r="O334" s="143">
        <v>4.3999999999999997E-2</v>
      </c>
      <c r="P334" s="143">
        <f>O334*H334</f>
        <v>3.7266239999999997</v>
      </c>
      <c r="Q334" s="143">
        <v>0</v>
      </c>
      <c r="R334" s="143">
        <f>Q334*H334</f>
        <v>0</v>
      </c>
      <c r="S334" s="143">
        <v>0</v>
      </c>
      <c r="T334" s="144">
        <f>S334*H334</f>
        <v>0</v>
      </c>
      <c r="AR334" s="145" t="s">
        <v>142</v>
      </c>
      <c r="AT334" s="145" t="s">
        <v>138</v>
      </c>
      <c r="AU334" s="145" t="s">
        <v>84</v>
      </c>
      <c r="AY334" s="16" t="s">
        <v>136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6" t="s">
        <v>82</v>
      </c>
      <c r="BK334" s="146">
        <f>ROUND(I334*H334,2)</f>
        <v>0</v>
      </c>
      <c r="BL334" s="16" t="s">
        <v>142</v>
      </c>
      <c r="BM334" s="145" t="s">
        <v>1908</v>
      </c>
    </row>
    <row r="335" spans="2:65" s="12" customFormat="1">
      <c r="B335" s="147"/>
      <c r="D335" s="148" t="s">
        <v>144</v>
      </c>
      <c r="E335" s="149" t="s">
        <v>1</v>
      </c>
      <c r="F335" s="150" t="s">
        <v>1864</v>
      </c>
      <c r="H335" s="149" t="s">
        <v>1</v>
      </c>
      <c r="L335" s="147"/>
      <c r="M335" s="151"/>
      <c r="T335" s="152"/>
      <c r="AT335" s="149" t="s">
        <v>144</v>
      </c>
      <c r="AU335" s="149" t="s">
        <v>84</v>
      </c>
      <c r="AV335" s="12" t="s">
        <v>82</v>
      </c>
      <c r="AW335" s="12" t="s">
        <v>32</v>
      </c>
      <c r="AX335" s="12" t="s">
        <v>74</v>
      </c>
      <c r="AY335" s="149" t="s">
        <v>136</v>
      </c>
    </row>
    <row r="336" spans="2:65" s="12" customFormat="1">
      <c r="B336" s="147"/>
      <c r="D336" s="148" t="s">
        <v>144</v>
      </c>
      <c r="E336" s="149" t="s">
        <v>1</v>
      </c>
      <c r="F336" s="150" t="s">
        <v>443</v>
      </c>
      <c r="H336" s="149" t="s">
        <v>1</v>
      </c>
      <c r="L336" s="147"/>
      <c r="M336" s="151"/>
      <c r="T336" s="152"/>
      <c r="AT336" s="149" t="s">
        <v>144</v>
      </c>
      <c r="AU336" s="149" t="s">
        <v>84</v>
      </c>
      <c r="AV336" s="12" t="s">
        <v>82</v>
      </c>
      <c r="AW336" s="12" t="s">
        <v>32</v>
      </c>
      <c r="AX336" s="12" t="s">
        <v>74</v>
      </c>
      <c r="AY336" s="149" t="s">
        <v>136</v>
      </c>
    </row>
    <row r="337" spans="2:65" s="13" customFormat="1">
      <c r="B337" s="153"/>
      <c r="D337" s="148" t="s">
        <v>144</v>
      </c>
      <c r="E337" s="154" t="s">
        <v>1</v>
      </c>
      <c r="F337" s="155" t="s">
        <v>1909</v>
      </c>
      <c r="H337" s="156">
        <v>84.696000000000012</v>
      </c>
      <c r="L337" s="153"/>
      <c r="M337" s="157"/>
      <c r="T337" s="158"/>
      <c r="AT337" s="154" t="s">
        <v>144</v>
      </c>
      <c r="AU337" s="154" t="s">
        <v>84</v>
      </c>
      <c r="AV337" s="13" t="s">
        <v>84</v>
      </c>
      <c r="AW337" s="13" t="s">
        <v>32</v>
      </c>
      <c r="AX337" s="13" t="s">
        <v>74</v>
      </c>
      <c r="AY337" s="154" t="s">
        <v>136</v>
      </c>
    </row>
    <row r="338" spans="2:65" s="14" customFormat="1">
      <c r="B338" s="159"/>
      <c r="D338" s="148" t="s">
        <v>144</v>
      </c>
      <c r="E338" s="160" t="s">
        <v>1</v>
      </c>
      <c r="F338" s="161" t="s">
        <v>146</v>
      </c>
      <c r="H338" s="162">
        <v>84.696000000000012</v>
      </c>
      <c r="L338" s="159"/>
      <c r="M338" s="163"/>
      <c r="T338" s="164"/>
      <c r="AT338" s="160" t="s">
        <v>144</v>
      </c>
      <c r="AU338" s="160" t="s">
        <v>84</v>
      </c>
      <c r="AV338" s="14" t="s">
        <v>142</v>
      </c>
      <c r="AW338" s="14" t="s">
        <v>32</v>
      </c>
      <c r="AX338" s="14" t="s">
        <v>82</v>
      </c>
      <c r="AY338" s="160" t="s">
        <v>136</v>
      </c>
    </row>
    <row r="339" spans="2:65" s="1" customFormat="1" ht="19.75" customHeight="1">
      <c r="B339" s="134"/>
      <c r="C339" s="135" t="s">
        <v>7</v>
      </c>
      <c r="D339" s="135" t="s">
        <v>138</v>
      </c>
      <c r="E339" s="136" t="s">
        <v>446</v>
      </c>
      <c r="F339" s="137" t="s">
        <v>447</v>
      </c>
      <c r="G339" s="138" t="s">
        <v>277</v>
      </c>
      <c r="H339" s="139">
        <v>21.173999999999999</v>
      </c>
      <c r="I339" s="140"/>
      <c r="J339" s="140">
        <f>ROUND(I339*H339,2)</f>
        <v>0</v>
      </c>
      <c r="K339" s="141"/>
      <c r="L339" s="28"/>
      <c r="M339" s="142" t="s">
        <v>1</v>
      </c>
      <c r="N339" s="111" t="s">
        <v>39</v>
      </c>
      <c r="O339" s="143">
        <v>4.9000000000000002E-2</v>
      </c>
      <c r="P339" s="143">
        <f>O339*H339</f>
        <v>1.0375259999999999</v>
      </c>
      <c r="Q339" s="143">
        <v>0</v>
      </c>
      <c r="R339" s="143">
        <f>Q339*H339</f>
        <v>0</v>
      </c>
      <c r="S339" s="143">
        <v>0</v>
      </c>
      <c r="T339" s="144">
        <f>S339*H339</f>
        <v>0</v>
      </c>
      <c r="AR339" s="145" t="s">
        <v>142</v>
      </c>
      <c r="AT339" s="145" t="s">
        <v>138</v>
      </c>
      <c r="AU339" s="145" t="s">
        <v>84</v>
      </c>
      <c r="AY339" s="16" t="s">
        <v>136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6" t="s">
        <v>82</v>
      </c>
      <c r="BK339" s="146">
        <f>ROUND(I339*H339,2)</f>
        <v>0</v>
      </c>
      <c r="BL339" s="16" t="s">
        <v>142</v>
      </c>
      <c r="BM339" s="145" t="s">
        <v>1910</v>
      </c>
    </row>
    <row r="340" spans="2:65" s="12" customFormat="1">
      <c r="B340" s="147"/>
      <c r="D340" s="148" t="s">
        <v>144</v>
      </c>
      <c r="E340" s="149" t="s">
        <v>1</v>
      </c>
      <c r="F340" s="150" t="s">
        <v>1864</v>
      </c>
      <c r="H340" s="149" t="s">
        <v>1</v>
      </c>
      <c r="L340" s="147"/>
      <c r="M340" s="151"/>
      <c r="T340" s="152"/>
      <c r="AT340" s="149" t="s">
        <v>144</v>
      </c>
      <c r="AU340" s="149" t="s">
        <v>84</v>
      </c>
      <c r="AV340" s="12" t="s">
        <v>82</v>
      </c>
      <c r="AW340" s="12" t="s">
        <v>32</v>
      </c>
      <c r="AX340" s="12" t="s">
        <v>74</v>
      </c>
      <c r="AY340" s="149" t="s">
        <v>136</v>
      </c>
    </row>
    <row r="341" spans="2:65" s="12" customFormat="1">
      <c r="B341" s="147"/>
      <c r="D341" s="148" t="s">
        <v>144</v>
      </c>
      <c r="E341" s="149" t="s">
        <v>1</v>
      </c>
      <c r="F341" s="150" t="s">
        <v>443</v>
      </c>
      <c r="H341" s="149" t="s">
        <v>1</v>
      </c>
      <c r="L341" s="147"/>
      <c r="M341" s="151"/>
      <c r="T341" s="152"/>
      <c r="AT341" s="149" t="s">
        <v>144</v>
      </c>
      <c r="AU341" s="149" t="s">
        <v>84</v>
      </c>
      <c r="AV341" s="12" t="s">
        <v>82</v>
      </c>
      <c r="AW341" s="12" t="s">
        <v>32</v>
      </c>
      <c r="AX341" s="12" t="s">
        <v>74</v>
      </c>
      <c r="AY341" s="149" t="s">
        <v>136</v>
      </c>
    </row>
    <row r="342" spans="2:65" s="13" customFormat="1">
      <c r="B342" s="153"/>
      <c r="D342" s="148" t="s">
        <v>144</v>
      </c>
      <c r="E342" s="154" t="s">
        <v>1</v>
      </c>
      <c r="F342" s="155" t="s">
        <v>1911</v>
      </c>
      <c r="H342" s="156">
        <v>21.174000000000003</v>
      </c>
      <c r="L342" s="153"/>
      <c r="M342" s="157"/>
      <c r="T342" s="158"/>
      <c r="AT342" s="154" t="s">
        <v>144</v>
      </c>
      <c r="AU342" s="154" t="s">
        <v>84</v>
      </c>
      <c r="AV342" s="13" t="s">
        <v>84</v>
      </c>
      <c r="AW342" s="13" t="s">
        <v>32</v>
      </c>
      <c r="AX342" s="13" t="s">
        <v>74</v>
      </c>
      <c r="AY342" s="154" t="s">
        <v>136</v>
      </c>
    </row>
    <row r="343" spans="2:65" s="14" customFormat="1">
      <c r="B343" s="159"/>
      <c r="D343" s="148" t="s">
        <v>144</v>
      </c>
      <c r="E343" s="160" t="s">
        <v>1</v>
      </c>
      <c r="F343" s="161" t="s">
        <v>146</v>
      </c>
      <c r="H343" s="162">
        <v>21.174000000000003</v>
      </c>
      <c r="L343" s="159"/>
      <c r="M343" s="163"/>
      <c r="T343" s="164"/>
      <c r="AT343" s="160" t="s">
        <v>144</v>
      </c>
      <c r="AU343" s="160" t="s">
        <v>84</v>
      </c>
      <c r="AV343" s="14" t="s">
        <v>142</v>
      </c>
      <c r="AW343" s="14" t="s">
        <v>32</v>
      </c>
      <c r="AX343" s="14" t="s">
        <v>82</v>
      </c>
      <c r="AY343" s="160" t="s">
        <v>136</v>
      </c>
    </row>
    <row r="344" spans="2:65" s="1" customFormat="1" ht="19.75" customHeight="1">
      <c r="B344" s="134"/>
      <c r="C344" s="135" t="s">
        <v>260</v>
      </c>
      <c r="D344" s="135" t="s">
        <v>138</v>
      </c>
      <c r="E344" s="136" t="s">
        <v>451</v>
      </c>
      <c r="F344" s="137" t="s">
        <v>452</v>
      </c>
      <c r="G344" s="138" t="s">
        <v>277</v>
      </c>
      <c r="H344" s="139">
        <v>139.80500000000001</v>
      </c>
      <c r="I344" s="140"/>
      <c r="J344" s="140">
        <f>ROUND(I344*H344,2)</f>
        <v>0</v>
      </c>
      <c r="K344" s="141"/>
      <c r="L344" s="28"/>
      <c r="M344" s="142" t="s">
        <v>1</v>
      </c>
      <c r="N344" s="111" t="s">
        <v>39</v>
      </c>
      <c r="O344" s="143">
        <v>8.6999999999999994E-2</v>
      </c>
      <c r="P344" s="143">
        <f>O344*H344</f>
        <v>12.163034999999999</v>
      </c>
      <c r="Q344" s="143">
        <v>0</v>
      </c>
      <c r="R344" s="143">
        <f>Q344*H344</f>
        <v>0</v>
      </c>
      <c r="S344" s="143">
        <v>0</v>
      </c>
      <c r="T344" s="144">
        <f>S344*H344</f>
        <v>0</v>
      </c>
      <c r="AR344" s="145" t="s">
        <v>142</v>
      </c>
      <c r="AT344" s="145" t="s">
        <v>138</v>
      </c>
      <c r="AU344" s="145" t="s">
        <v>84</v>
      </c>
      <c r="AY344" s="16" t="s">
        <v>136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6" t="s">
        <v>82</v>
      </c>
      <c r="BK344" s="146">
        <f>ROUND(I344*H344,2)</f>
        <v>0</v>
      </c>
      <c r="BL344" s="16" t="s">
        <v>142</v>
      </c>
      <c r="BM344" s="145" t="s">
        <v>1912</v>
      </c>
    </row>
    <row r="345" spans="2:65" s="12" customFormat="1">
      <c r="B345" s="147"/>
      <c r="D345" s="148" t="s">
        <v>144</v>
      </c>
      <c r="E345" s="149" t="s">
        <v>1</v>
      </c>
      <c r="F345" s="150" t="s">
        <v>1864</v>
      </c>
      <c r="H345" s="149" t="s">
        <v>1</v>
      </c>
      <c r="L345" s="147"/>
      <c r="M345" s="151"/>
      <c r="T345" s="152"/>
      <c r="AT345" s="149" t="s">
        <v>144</v>
      </c>
      <c r="AU345" s="149" t="s">
        <v>84</v>
      </c>
      <c r="AV345" s="12" t="s">
        <v>82</v>
      </c>
      <c r="AW345" s="12" t="s">
        <v>32</v>
      </c>
      <c r="AX345" s="12" t="s">
        <v>74</v>
      </c>
      <c r="AY345" s="149" t="s">
        <v>136</v>
      </c>
    </row>
    <row r="346" spans="2:65" s="12" customFormat="1">
      <c r="B346" s="147"/>
      <c r="D346" s="148" t="s">
        <v>144</v>
      </c>
      <c r="E346" s="149" t="s">
        <v>1</v>
      </c>
      <c r="F346" s="150" t="s">
        <v>454</v>
      </c>
      <c r="H346" s="149" t="s">
        <v>1</v>
      </c>
      <c r="L346" s="147"/>
      <c r="M346" s="151"/>
      <c r="T346" s="152"/>
      <c r="AT346" s="149" t="s">
        <v>144</v>
      </c>
      <c r="AU346" s="149" t="s">
        <v>84</v>
      </c>
      <c r="AV346" s="12" t="s">
        <v>82</v>
      </c>
      <c r="AW346" s="12" t="s">
        <v>32</v>
      </c>
      <c r="AX346" s="12" t="s">
        <v>74</v>
      </c>
      <c r="AY346" s="149" t="s">
        <v>136</v>
      </c>
    </row>
    <row r="347" spans="2:65" s="12" customFormat="1">
      <c r="B347" s="147"/>
      <c r="D347" s="148" t="s">
        <v>144</v>
      </c>
      <c r="E347" s="149" t="s">
        <v>1</v>
      </c>
      <c r="F347" s="150" t="s">
        <v>455</v>
      </c>
      <c r="H347" s="149" t="s">
        <v>1</v>
      </c>
      <c r="L347" s="147"/>
      <c r="M347" s="151"/>
      <c r="T347" s="152"/>
      <c r="AT347" s="149" t="s">
        <v>144</v>
      </c>
      <c r="AU347" s="149" t="s">
        <v>84</v>
      </c>
      <c r="AV347" s="12" t="s">
        <v>82</v>
      </c>
      <c r="AW347" s="12" t="s">
        <v>32</v>
      </c>
      <c r="AX347" s="12" t="s">
        <v>74</v>
      </c>
      <c r="AY347" s="149" t="s">
        <v>136</v>
      </c>
    </row>
    <row r="348" spans="2:65" s="13" customFormat="1">
      <c r="B348" s="153"/>
      <c r="D348" s="148" t="s">
        <v>144</v>
      </c>
      <c r="E348" s="154" t="s">
        <v>1</v>
      </c>
      <c r="F348" s="155" t="s">
        <v>1913</v>
      </c>
      <c r="H348" s="156">
        <v>11.422400000000001</v>
      </c>
      <c r="L348" s="153"/>
      <c r="M348" s="157"/>
      <c r="T348" s="158"/>
      <c r="AT348" s="154" t="s">
        <v>144</v>
      </c>
      <c r="AU348" s="154" t="s">
        <v>84</v>
      </c>
      <c r="AV348" s="13" t="s">
        <v>84</v>
      </c>
      <c r="AW348" s="13" t="s">
        <v>32</v>
      </c>
      <c r="AX348" s="13" t="s">
        <v>74</v>
      </c>
      <c r="AY348" s="154" t="s">
        <v>136</v>
      </c>
    </row>
    <row r="349" spans="2:65" s="12" customFormat="1">
      <c r="B349" s="147"/>
      <c r="D349" s="148" t="s">
        <v>144</v>
      </c>
      <c r="E349" s="149" t="s">
        <v>1</v>
      </c>
      <c r="F349" s="150" t="s">
        <v>457</v>
      </c>
      <c r="H349" s="149" t="s">
        <v>1</v>
      </c>
      <c r="L349" s="147"/>
      <c r="M349" s="151"/>
      <c r="T349" s="152"/>
      <c r="AT349" s="149" t="s">
        <v>144</v>
      </c>
      <c r="AU349" s="149" t="s">
        <v>84</v>
      </c>
      <c r="AV349" s="12" t="s">
        <v>82</v>
      </c>
      <c r="AW349" s="12" t="s">
        <v>32</v>
      </c>
      <c r="AX349" s="12" t="s">
        <v>74</v>
      </c>
      <c r="AY349" s="149" t="s">
        <v>136</v>
      </c>
    </row>
    <row r="350" spans="2:65" s="13" customFormat="1">
      <c r="B350" s="153"/>
      <c r="D350" s="148" t="s">
        <v>144</v>
      </c>
      <c r="E350" s="154" t="s">
        <v>1</v>
      </c>
      <c r="F350" s="155" t="s">
        <v>1914</v>
      </c>
      <c r="H350" s="156">
        <v>95.697600000000008</v>
      </c>
      <c r="L350" s="153"/>
      <c r="M350" s="157"/>
      <c r="T350" s="158"/>
      <c r="AT350" s="154" t="s">
        <v>144</v>
      </c>
      <c r="AU350" s="154" t="s">
        <v>84</v>
      </c>
      <c r="AV350" s="13" t="s">
        <v>84</v>
      </c>
      <c r="AW350" s="13" t="s">
        <v>32</v>
      </c>
      <c r="AX350" s="13" t="s">
        <v>74</v>
      </c>
      <c r="AY350" s="154" t="s">
        <v>136</v>
      </c>
    </row>
    <row r="351" spans="2:65" s="12" customFormat="1">
      <c r="B351" s="147"/>
      <c r="D351" s="148" t="s">
        <v>144</v>
      </c>
      <c r="E351" s="149" t="s">
        <v>1</v>
      </c>
      <c r="F351" s="150" t="s">
        <v>459</v>
      </c>
      <c r="H351" s="149" t="s">
        <v>1</v>
      </c>
      <c r="L351" s="147"/>
      <c r="M351" s="151"/>
      <c r="T351" s="152"/>
      <c r="AT351" s="149" t="s">
        <v>144</v>
      </c>
      <c r="AU351" s="149" t="s">
        <v>84</v>
      </c>
      <c r="AV351" s="12" t="s">
        <v>82</v>
      </c>
      <c r="AW351" s="12" t="s">
        <v>32</v>
      </c>
      <c r="AX351" s="12" t="s">
        <v>74</v>
      </c>
      <c r="AY351" s="149" t="s">
        <v>136</v>
      </c>
    </row>
    <row r="352" spans="2:65" s="13" customFormat="1">
      <c r="B352" s="153"/>
      <c r="D352" s="148" t="s">
        <v>144</v>
      </c>
      <c r="E352" s="154" t="s">
        <v>1</v>
      </c>
      <c r="F352" s="155" t="s">
        <v>1915</v>
      </c>
      <c r="H352" s="156">
        <v>9.7744</v>
      </c>
      <c r="L352" s="153"/>
      <c r="M352" s="157"/>
      <c r="T352" s="158"/>
      <c r="AT352" s="154" t="s">
        <v>144</v>
      </c>
      <c r="AU352" s="154" t="s">
        <v>84</v>
      </c>
      <c r="AV352" s="13" t="s">
        <v>84</v>
      </c>
      <c r="AW352" s="13" t="s">
        <v>32</v>
      </c>
      <c r="AX352" s="13" t="s">
        <v>74</v>
      </c>
      <c r="AY352" s="154" t="s">
        <v>136</v>
      </c>
    </row>
    <row r="353" spans="2:65" s="12" customFormat="1">
      <c r="B353" s="147"/>
      <c r="D353" s="148" t="s">
        <v>144</v>
      </c>
      <c r="E353" s="149" t="s">
        <v>1</v>
      </c>
      <c r="F353" s="150" t="s">
        <v>463</v>
      </c>
      <c r="H353" s="149" t="s">
        <v>1</v>
      </c>
      <c r="L353" s="147"/>
      <c r="M353" s="151"/>
      <c r="T353" s="152"/>
      <c r="AT353" s="149" t="s">
        <v>144</v>
      </c>
      <c r="AU353" s="149" t="s">
        <v>84</v>
      </c>
      <c r="AV353" s="12" t="s">
        <v>82</v>
      </c>
      <c r="AW353" s="12" t="s">
        <v>32</v>
      </c>
      <c r="AX353" s="12" t="s">
        <v>74</v>
      </c>
      <c r="AY353" s="149" t="s">
        <v>136</v>
      </c>
    </row>
    <row r="354" spans="2:65" s="13" customFormat="1">
      <c r="B354" s="153"/>
      <c r="D354" s="148" t="s">
        <v>144</v>
      </c>
      <c r="E354" s="154" t="s">
        <v>1</v>
      </c>
      <c r="F354" s="155" t="s">
        <v>1916</v>
      </c>
      <c r="H354" s="156">
        <v>5.8496000000000006</v>
      </c>
      <c r="L354" s="153"/>
      <c r="M354" s="157"/>
      <c r="T354" s="158"/>
      <c r="AT354" s="154" t="s">
        <v>144</v>
      </c>
      <c r="AU354" s="154" t="s">
        <v>84</v>
      </c>
      <c r="AV354" s="13" t="s">
        <v>84</v>
      </c>
      <c r="AW354" s="13" t="s">
        <v>32</v>
      </c>
      <c r="AX354" s="13" t="s">
        <v>74</v>
      </c>
      <c r="AY354" s="154" t="s">
        <v>136</v>
      </c>
    </row>
    <row r="355" spans="2:65" s="12" customFormat="1">
      <c r="B355" s="147"/>
      <c r="D355" s="148" t="s">
        <v>144</v>
      </c>
      <c r="E355" s="149" t="s">
        <v>1</v>
      </c>
      <c r="F355" s="150" t="s">
        <v>296</v>
      </c>
      <c r="H355" s="149" t="s">
        <v>1</v>
      </c>
      <c r="L355" s="147"/>
      <c r="M355" s="151"/>
      <c r="T355" s="152"/>
      <c r="AT355" s="149" t="s">
        <v>144</v>
      </c>
      <c r="AU355" s="149" t="s">
        <v>84</v>
      </c>
      <c r="AV355" s="12" t="s">
        <v>82</v>
      </c>
      <c r="AW355" s="12" t="s">
        <v>32</v>
      </c>
      <c r="AX355" s="12" t="s">
        <v>74</v>
      </c>
      <c r="AY355" s="149" t="s">
        <v>136</v>
      </c>
    </row>
    <row r="356" spans="2:65" s="13" customFormat="1">
      <c r="B356" s="153"/>
      <c r="D356" s="148" t="s">
        <v>144</v>
      </c>
      <c r="E356" s="154" t="s">
        <v>1</v>
      </c>
      <c r="F356" s="155" t="s">
        <v>1917</v>
      </c>
      <c r="H356" s="156">
        <v>2.7632000000000008</v>
      </c>
      <c r="L356" s="153"/>
      <c r="M356" s="157"/>
      <c r="T356" s="158"/>
      <c r="AT356" s="154" t="s">
        <v>144</v>
      </c>
      <c r="AU356" s="154" t="s">
        <v>84</v>
      </c>
      <c r="AV356" s="13" t="s">
        <v>84</v>
      </c>
      <c r="AW356" s="13" t="s">
        <v>32</v>
      </c>
      <c r="AX356" s="13" t="s">
        <v>74</v>
      </c>
      <c r="AY356" s="154" t="s">
        <v>136</v>
      </c>
    </row>
    <row r="357" spans="2:65" s="12" customFormat="1">
      <c r="B357" s="147"/>
      <c r="D357" s="148" t="s">
        <v>144</v>
      </c>
      <c r="E357" s="149" t="s">
        <v>1</v>
      </c>
      <c r="F357" s="150" t="s">
        <v>1831</v>
      </c>
      <c r="H357" s="149" t="s">
        <v>1</v>
      </c>
      <c r="L357" s="147"/>
      <c r="M357" s="151"/>
      <c r="T357" s="152"/>
      <c r="AT357" s="149" t="s">
        <v>144</v>
      </c>
      <c r="AU357" s="149" t="s">
        <v>84</v>
      </c>
      <c r="AV357" s="12" t="s">
        <v>82</v>
      </c>
      <c r="AW357" s="12" t="s">
        <v>32</v>
      </c>
      <c r="AX357" s="12" t="s">
        <v>74</v>
      </c>
      <c r="AY357" s="149" t="s">
        <v>136</v>
      </c>
    </row>
    <row r="358" spans="2:65" s="13" customFormat="1">
      <c r="B358" s="153"/>
      <c r="D358" s="148" t="s">
        <v>144</v>
      </c>
      <c r="E358" s="154" t="s">
        <v>1</v>
      </c>
      <c r="F358" s="155" t="s">
        <v>1918</v>
      </c>
      <c r="H358" s="156">
        <v>9.4080000000000013</v>
      </c>
      <c r="L358" s="153"/>
      <c r="M358" s="157"/>
      <c r="T358" s="158"/>
      <c r="AT358" s="154" t="s">
        <v>144</v>
      </c>
      <c r="AU358" s="154" t="s">
        <v>84</v>
      </c>
      <c r="AV358" s="13" t="s">
        <v>84</v>
      </c>
      <c r="AW358" s="13" t="s">
        <v>32</v>
      </c>
      <c r="AX358" s="13" t="s">
        <v>74</v>
      </c>
      <c r="AY358" s="154" t="s">
        <v>136</v>
      </c>
    </row>
    <row r="359" spans="2:65" s="12" customFormat="1">
      <c r="B359" s="147"/>
      <c r="D359" s="148" t="s">
        <v>144</v>
      </c>
      <c r="E359" s="149" t="s">
        <v>1</v>
      </c>
      <c r="F359" s="150" t="s">
        <v>1862</v>
      </c>
      <c r="H359" s="149" t="s">
        <v>1</v>
      </c>
      <c r="L359" s="147"/>
      <c r="M359" s="151"/>
      <c r="T359" s="152"/>
      <c r="AT359" s="149" t="s">
        <v>144</v>
      </c>
      <c r="AU359" s="149" t="s">
        <v>84</v>
      </c>
      <c r="AV359" s="12" t="s">
        <v>82</v>
      </c>
      <c r="AW359" s="12" t="s">
        <v>32</v>
      </c>
      <c r="AX359" s="12" t="s">
        <v>74</v>
      </c>
      <c r="AY359" s="149" t="s">
        <v>136</v>
      </c>
    </row>
    <row r="360" spans="2:65" s="13" customFormat="1">
      <c r="B360" s="153"/>
      <c r="D360" s="148" t="s">
        <v>144</v>
      </c>
      <c r="E360" s="154" t="s">
        <v>1</v>
      </c>
      <c r="F360" s="155" t="s">
        <v>1919</v>
      </c>
      <c r="H360" s="156">
        <v>4.8896000000000006</v>
      </c>
      <c r="L360" s="153"/>
      <c r="M360" s="157"/>
      <c r="T360" s="158"/>
      <c r="AT360" s="154" t="s">
        <v>144</v>
      </c>
      <c r="AU360" s="154" t="s">
        <v>84</v>
      </c>
      <c r="AV360" s="13" t="s">
        <v>84</v>
      </c>
      <c r="AW360" s="13" t="s">
        <v>32</v>
      </c>
      <c r="AX360" s="13" t="s">
        <v>74</v>
      </c>
      <c r="AY360" s="154" t="s">
        <v>136</v>
      </c>
    </row>
    <row r="361" spans="2:65" s="14" customFormat="1">
      <c r="B361" s="159"/>
      <c r="D361" s="148" t="s">
        <v>144</v>
      </c>
      <c r="E361" s="160" t="s">
        <v>1</v>
      </c>
      <c r="F361" s="161" t="s">
        <v>146</v>
      </c>
      <c r="H361" s="162">
        <v>139.8048</v>
      </c>
      <c r="L361" s="159"/>
      <c r="M361" s="163"/>
      <c r="T361" s="164"/>
      <c r="AT361" s="160" t="s">
        <v>144</v>
      </c>
      <c r="AU361" s="160" t="s">
        <v>84</v>
      </c>
      <c r="AV361" s="14" t="s">
        <v>142</v>
      </c>
      <c r="AW361" s="14" t="s">
        <v>32</v>
      </c>
      <c r="AX361" s="14" t="s">
        <v>82</v>
      </c>
      <c r="AY361" s="160" t="s">
        <v>136</v>
      </c>
    </row>
    <row r="362" spans="2:65" s="1" customFormat="1" ht="22.25" customHeight="1">
      <c r="B362" s="134"/>
      <c r="C362" s="135" t="s">
        <v>266</v>
      </c>
      <c r="D362" s="135" t="s">
        <v>138</v>
      </c>
      <c r="E362" s="136" t="s">
        <v>467</v>
      </c>
      <c r="F362" s="137" t="s">
        <v>468</v>
      </c>
      <c r="G362" s="138" t="s">
        <v>277</v>
      </c>
      <c r="H362" s="139">
        <v>699.02499999999998</v>
      </c>
      <c r="I362" s="140"/>
      <c r="J362" s="140">
        <f>ROUND(I362*H362,2)</f>
        <v>0</v>
      </c>
      <c r="K362" s="141"/>
      <c r="L362" s="28"/>
      <c r="M362" s="142" t="s">
        <v>1</v>
      </c>
      <c r="N362" s="111" t="s">
        <v>39</v>
      </c>
      <c r="O362" s="143">
        <v>5.0000000000000001E-3</v>
      </c>
      <c r="P362" s="143">
        <f>O362*H362</f>
        <v>3.4951249999999998</v>
      </c>
      <c r="Q362" s="143">
        <v>0</v>
      </c>
      <c r="R362" s="143">
        <f>Q362*H362</f>
        <v>0</v>
      </c>
      <c r="S362" s="143">
        <v>0</v>
      </c>
      <c r="T362" s="144">
        <f>S362*H362</f>
        <v>0</v>
      </c>
      <c r="AR362" s="145" t="s">
        <v>142</v>
      </c>
      <c r="AT362" s="145" t="s">
        <v>138</v>
      </c>
      <c r="AU362" s="145" t="s">
        <v>84</v>
      </c>
      <c r="AY362" s="16" t="s">
        <v>136</v>
      </c>
      <c r="BE362" s="146">
        <f>IF(N362="základní",J362,0)</f>
        <v>0</v>
      </c>
      <c r="BF362" s="146">
        <f>IF(N362="snížená",J362,0)</f>
        <v>0</v>
      </c>
      <c r="BG362" s="146">
        <f>IF(N362="zákl. přenesená",J362,0)</f>
        <v>0</v>
      </c>
      <c r="BH362" s="146">
        <f>IF(N362="sníž. přenesená",J362,0)</f>
        <v>0</v>
      </c>
      <c r="BI362" s="146">
        <f>IF(N362="nulová",J362,0)</f>
        <v>0</v>
      </c>
      <c r="BJ362" s="16" t="s">
        <v>82</v>
      </c>
      <c r="BK362" s="146">
        <f>ROUND(I362*H362,2)</f>
        <v>0</v>
      </c>
      <c r="BL362" s="16" t="s">
        <v>142</v>
      </c>
      <c r="BM362" s="145" t="s">
        <v>1920</v>
      </c>
    </row>
    <row r="363" spans="2:65" s="12" customFormat="1">
      <c r="B363" s="147"/>
      <c r="D363" s="148" t="s">
        <v>144</v>
      </c>
      <c r="E363" s="149" t="s">
        <v>1</v>
      </c>
      <c r="F363" s="150" t="s">
        <v>1864</v>
      </c>
      <c r="H363" s="149" t="s">
        <v>1</v>
      </c>
      <c r="L363" s="147"/>
      <c r="M363" s="151"/>
      <c r="T363" s="152"/>
      <c r="AT363" s="149" t="s">
        <v>144</v>
      </c>
      <c r="AU363" s="149" t="s">
        <v>84</v>
      </c>
      <c r="AV363" s="12" t="s">
        <v>82</v>
      </c>
      <c r="AW363" s="12" t="s">
        <v>32</v>
      </c>
      <c r="AX363" s="12" t="s">
        <v>74</v>
      </c>
      <c r="AY363" s="149" t="s">
        <v>136</v>
      </c>
    </row>
    <row r="364" spans="2:65" s="13" customFormat="1">
      <c r="B364" s="153"/>
      <c r="D364" s="148" t="s">
        <v>144</v>
      </c>
      <c r="E364" s="154" t="s">
        <v>1</v>
      </c>
      <c r="F364" s="155" t="s">
        <v>1921</v>
      </c>
      <c r="H364" s="156">
        <v>699.02500000000009</v>
      </c>
      <c r="L364" s="153"/>
      <c r="M364" s="157"/>
      <c r="T364" s="158"/>
      <c r="AT364" s="154" t="s">
        <v>144</v>
      </c>
      <c r="AU364" s="154" t="s">
        <v>84</v>
      </c>
      <c r="AV364" s="13" t="s">
        <v>84</v>
      </c>
      <c r="AW364" s="13" t="s">
        <v>32</v>
      </c>
      <c r="AX364" s="13" t="s">
        <v>74</v>
      </c>
      <c r="AY364" s="154" t="s">
        <v>136</v>
      </c>
    </row>
    <row r="365" spans="2:65" s="14" customFormat="1">
      <c r="B365" s="159"/>
      <c r="D365" s="148" t="s">
        <v>144</v>
      </c>
      <c r="E365" s="160" t="s">
        <v>1</v>
      </c>
      <c r="F365" s="161" t="s">
        <v>146</v>
      </c>
      <c r="H365" s="162">
        <v>699.02500000000009</v>
      </c>
      <c r="L365" s="159"/>
      <c r="M365" s="163"/>
      <c r="T365" s="164"/>
      <c r="AT365" s="160" t="s">
        <v>144</v>
      </c>
      <c r="AU365" s="160" t="s">
        <v>84</v>
      </c>
      <c r="AV365" s="14" t="s">
        <v>142</v>
      </c>
      <c r="AW365" s="14" t="s">
        <v>32</v>
      </c>
      <c r="AX365" s="14" t="s">
        <v>82</v>
      </c>
      <c r="AY365" s="160" t="s">
        <v>136</v>
      </c>
    </row>
    <row r="366" spans="2:65" s="1" customFormat="1" ht="19.75" customHeight="1">
      <c r="B366" s="134"/>
      <c r="C366" s="135" t="s">
        <v>274</v>
      </c>
      <c r="D366" s="135" t="s">
        <v>138</v>
      </c>
      <c r="E366" s="136" t="s">
        <v>472</v>
      </c>
      <c r="F366" s="137" t="s">
        <v>473</v>
      </c>
      <c r="G366" s="138" t="s">
        <v>277</v>
      </c>
      <c r="H366" s="139">
        <v>34.951000000000001</v>
      </c>
      <c r="I366" s="140"/>
      <c r="J366" s="140">
        <f>ROUND(I366*H366,2)</f>
        <v>0</v>
      </c>
      <c r="K366" s="141"/>
      <c r="L366" s="28"/>
      <c r="M366" s="142" t="s">
        <v>1</v>
      </c>
      <c r="N366" s="111" t="s">
        <v>39</v>
      </c>
      <c r="O366" s="143">
        <v>9.9000000000000005E-2</v>
      </c>
      <c r="P366" s="143">
        <f>O366*H366</f>
        <v>3.4601490000000004</v>
      </c>
      <c r="Q366" s="143">
        <v>0</v>
      </c>
      <c r="R366" s="143">
        <f>Q366*H366</f>
        <v>0</v>
      </c>
      <c r="S366" s="143">
        <v>0</v>
      </c>
      <c r="T366" s="144">
        <f>S366*H366</f>
        <v>0</v>
      </c>
      <c r="AR366" s="145" t="s">
        <v>142</v>
      </c>
      <c r="AT366" s="145" t="s">
        <v>138</v>
      </c>
      <c r="AU366" s="145" t="s">
        <v>84</v>
      </c>
      <c r="AY366" s="16" t="s">
        <v>136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6" t="s">
        <v>82</v>
      </c>
      <c r="BK366" s="146">
        <f>ROUND(I366*H366,2)</f>
        <v>0</v>
      </c>
      <c r="BL366" s="16" t="s">
        <v>142</v>
      </c>
      <c r="BM366" s="145" t="s">
        <v>1922</v>
      </c>
    </row>
    <row r="367" spans="2:65" s="12" customFormat="1">
      <c r="B367" s="147"/>
      <c r="D367" s="148" t="s">
        <v>144</v>
      </c>
      <c r="E367" s="149" t="s">
        <v>1</v>
      </c>
      <c r="F367" s="150" t="s">
        <v>1864</v>
      </c>
      <c r="H367" s="149" t="s">
        <v>1</v>
      </c>
      <c r="L367" s="147"/>
      <c r="M367" s="151"/>
      <c r="T367" s="152"/>
      <c r="AT367" s="149" t="s">
        <v>144</v>
      </c>
      <c r="AU367" s="149" t="s">
        <v>84</v>
      </c>
      <c r="AV367" s="12" t="s">
        <v>82</v>
      </c>
      <c r="AW367" s="12" t="s">
        <v>32</v>
      </c>
      <c r="AX367" s="12" t="s">
        <v>74</v>
      </c>
      <c r="AY367" s="149" t="s">
        <v>136</v>
      </c>
    </row>
    <row r="368" spans="2:65" s="12" customFormat="1">
      <c r="B368" s="147"/>
      <c r="D368" s="148" t="s">
        <v>144</v>
      </c>
      <c r="E368" s="149" t="s">
        <v>1</v>
      </c>
      <c r="F368" s="150" t="s">
        <v>454</v>
      </c>
      <c r="H368" s="149" t="s">
        <v>1</v>
      </c>
      <c r="L368" s="147"/>
      <c r="M368" s="151"/>
      <c r="T368" s="152"/>
      <c r="AT368" s="149" t="s">
        <v>144</v>
      </c>
      <c r="AU368" s="149" t="s">
        <v>84</v>
      </c>
      <c r="AV368" s="12" t="s">
        <v>82</v>
      </c>
      <c r="AW368" s="12" t="s">
        <v>32</v>
      </c>
      <c r="AX368" s="12" t="s">
        <v>74</v>
      </c>
      <c r="AY368" s="149" t="s">
        <v>136</v>
      </c>
    </row>
    <row r="369" spans="2:65" s="12" customFormat="1">
      <c r="B369" s="147"/>
      <c r="D369" s="148" t="s">
        <v>144</v>
      </c>
      <c r="E369" s="149" t="s">
        <v>1</v>
      </c>
      <c r="F369" s="150" t="s">
        <v>455</v>
      </c>
      <c r="H369" s="149" t="s">
        <v>1</v>
      </c>
      <c r="L369" s="147"/>
      <c r="M369" s="151"/>
      <c r="T369" s="152"/>
      <c r="AT369" s="149" t="s">
        <v>144</v>
      </c>
      <c r="AU369" s="149" t="s">
        <v>84</v>
      </c>
      <c r="AV369" s="12" t="s">
        <v>82</v>
      </c>
      <c r="AW369" s="12" t="s">
        <v>32</v>
      </c>
      <c r="AX369" s="12" t="s">
        <v>74</v>
      </c>
      <c r="AY369" s="149" t="s">
        <v>136</v>
      </c>
    </row>
    <row r="370" spans="2:65" s="13" customFormat="1">
      <c r="B370" s="153"/>
      <c r="D370" s="148" t="s">
        <v>144</v>
      </c>
      <c r="E370" s="154" t="s">
        <v>1</v>
      </c>
      <c r="F370" s="155" t="s">
        <v>1923</v>
      </c>
      <c r="H370" s="156">
        <v>2.8556000000000004</v>
      </c>
      <c r="L370" s="153"/>
      <c r="M370" s="157"/>
      <c r="T370" s="158"/>
      <c r="AT370" s="154" t="s">
        <v>144</v>
      </c>
      <c r="AU370" s="154" t="s">
        <v>84</v>
      </c>
      <c r="AV370" s="13" t="s">
        <v>84</v>
      </c>
      <c r="AW370" s="13" t="s">
        <v>32</v>
      </c>
      <c r="AX370" s="13" t="s">
        <v>74</v>
      </c>
      <c r="AY370" s="154" t="s">
        <v>136</v>
      </c>
    </row>
    <row r="371" spans="2:65" s="12" customFormat="1">
      <c r="B371" s="147"/>
      <c r="D371" s="148" t="s">
        <v>144</v>
      </c>
      <c r="E371" s="149" t="s">
        <v>1</v>
      </c>
      <c r="F371" s="150" t="s">
        <v>457</v>
      </c>
      <c r="H371" s="149" t="s">
        <v>1</v>
      </c>
      <c r="L371" s="147"/>
      <c r="M371" s="151"/>
      <c r="T371" s="152"/>
      <c r="AT371" s="149" t="s">
        <v>144</v>
      </c>
      <c r="AU371" s="149" t="s">
        <v>84</v>
      </c>
      <c r="AV371" s="12" t="s">
        <v>82</v>
      </c>
      <c r="AW371" s="12" t="s">
        <v>32</v>
      </c>
      <c r="AX371" s="12" t="s">
        <v>74</v>
      </c>
      <c r="AY371" s="149" t="s">
        <v>136</v>
      </c>
    </row>
    <row r="372" spans="2:65" s="13" customFormat="1">
      <c r="B372" s="153"/>
      <c r="D372" s="148" t="s">
        <v>144</v>
      </c>
      <c r="E372" s="154" t="s">
        <v>1</v>
      </c>
      <c r="F372" s="155" t="s">
        <v>1924</v>
      </c>
      <c r="H372" s="156">
        <v>23.924400000000002</v>
      </c>
      <c r="L372" s="153"/>
      <c r="M372" s="157"/>
      <c r="T372" s="158"/>
      <c r="AT372" s="154" t="s">
        <v>144</v>
      </c>
      <c r="AU372" s="154" t="s">
        <v>84</v>
      </c>
      <c r="AV372" s="13" t="s">
        <v>84</v>
      </c>
      <c r="AW372" s="13" t="s">
        <v>32</v>
      </c>
      <c r="AX372" s="13" t="s">
        <v>74</v>
      </c>
      <c r="AY372" s="154" t="s">
        <v>136</v>
      </c>
    </row>
    <row r="373" spans="2:65" s="12" customFormat="1">
      <c r="B373" s="147"/>
      <c r="D373" s="148" t="s">
        <v>144</v>
      </c>
      <c r="E373" s="149" t="s">
        <v>1</v>
      </c>
      <c r="F373" s="150" t="s">
        <v>459</v>
      </c>
      <c r="H373" s="149" t="s">
        <v>1</v>
      </c>
      <c r="L373" s="147"/>
      <c r="M373" s="151"/>
      <c r="T373" s="152"/>
      <c r="AT373" s="149" t="s">
        <v>144</v>
      </c>
      <c r="AU373" s="149" t="s">
        <v>84</v>
      </c>
      <c r="AV373" s="12" t="s">
        <v>82</v>
      </c>
      <c r="AW373" s="12" t="s">
        <v>32</v>
      </c>
      <c r="AX373" s="12" t="s">
        <v>74</v>
      </c>
      <c r="AY373" s="149" t="s">
        <v>136</v>
      </c>
    </row>
    <row r="374" spans="2:65" s="13" customFormat="1">
      <c r="B374" s="153"/>
      <c r="D374" s="148" t="s">
        <v>144</v>
      </c>
      <c r="E374" s="154" t="s">
        <v>1</v>
      </c>
      <c r="F374" s="155" t="s">
        <v>1925</v>
      </c>
      <c r="H374" s="156">
        <v>2.4436</v>
      </c>
      <c r="L374" s="153"/>
      <c r="M374" s="157"/>
      <c r="T374" s="158"/>
      <c r="AT374" s="154" t="s">
        <v>144</v>
      </c>
      <c r="AU374" s="154" t="s">
        <v>84</v>
      </c>
      <c r="AV374" s="13" t="s">
        <v>84</v>
      </c>
      <c r="AW374" s="13" t="s">
        <v>32</v>
      </c>
      <c r="AX374" s="13" t="s">
        <v>74</v>
      </c>
      <c r="AY374" s="154" t="s">
        <v>136</v>
      </c>
    </row>
    <row r="375" spans="2:65" s="12" customFormat="1">
      <c r="B375" s="147"/>
      <c r="D375" s="148" t="s">
        <v>144</v>
      </c>
      <c r="E375" s="149" t="s">
        <v>1</v>
      </c>
      <c r="F375" s="150" t="s">
        <v>463</v>
      </c>
      <c r="H375" s="149" t="s">
        <v>1</v>
      </c>
      <c r="L375" s="147"/>
      <c r="M375" s="151"/>
      <c r="T375" s="152"/>
      <c r="AT375" s="149" t="s">
        <v>144</v>
      </c>
      <c r="AU375" s="149" t="s">
        <v>84</v>
      </c>
      <c r="AV375" s="12" t="s">
        <v>82</v>
      </c>
      <c r="AW375" s="12" t="s">
        <v>32</v>
      </c>
      <c r="AX375" s="12" t="s">
        <v>74</v>
      </c>
      <c r="AY375" s="149" t="s">
        <v>136</v>
      </c>
    </row>
    <row r="376" spans="2:65" s="13" customFormat="1">
      <c r="B376" s="153"/>
      <c r="D376" s="148" t="s">
        <v>144</v>
      </c>
      <c r="E376" s="154" t="s">
        <v>1</v>
      </c>
      <c r="F376" s="155" t="s">
        <v>1926</v>
      </c>
      <c r="H376" s="156">
        <v>1.4624000000000001</v>
      </c>
      <c r="L376" s="153"/>
      <c r="M376" s="157"/>
      <c r="T376" s="158"/>
      <c r="AT376" s="154" t="s">
        <v>144</v>
      </c>
      <c r="AU376" s="154" t="s">
        <v>84</v>
      </c>
      <c r="AV376" s="13" t="s">
        <v>84</v>
      </c>
      <c r="AW376" s="13" t="s">
        <v>32</v>
      </c>
      <c r="AX376" s="13" t="s">
        <v>74</v>
      </c>
      <c r="AY376" s="154" t="s">
        <v>136</v>
      </c>
    </row>
    <row r="377" spans="2:65" s="12" customFormat="1">
      <c r="B377" s="147"/>
      <c r="D377" s="148" t="s">
        <v>144</v>
      </c>
      <c r="E377" s="149" t="s">
        <v>1</v>
      </c>
      <c r="F377" s="150" t="s">
        <v>296</v>
      </c>
      <c r="H377" s="149" t="s">
        <v>1</v>
      </c>
      <c r="L377" s="147"/>
      <c r="M377" s="151"/>
      <c r="T377" s="152"/>
      <c r="AT377" s="149" t="s">
        <v>144</v>
      </c>
      <c r="AU377" s="149" t="s">
        <v>84</v>
      </c>
      <c r="AV377" s="12" t="s">
        <v>82</v>
      </c>
      <c r="AW377" s="12" t="s">
        <v>32</v>
      </c>
      <c r="AX377" s="12" t="s">
        <v>74</v>
      </c>
      <c r="AY377" s="149" t="s">
        <v>136</v>
      </c>
    </row>
    <row r="378" spans="2:65" s="13" customFormat="1">
      <c r="B378" s="153"/>
      <c r="D378" s="148" t="s">
        <v>144</v>
      </c>
      <c r="E378" s="154" t="s">
        <v>1</v>
      </c>
      <c r="F378" s="155" t="s">
        <v>1927</v>
      </c>
      <c r="H378" s="156">
        <v>0.69080000000000019</v>
      </c>
      <c r="L378" s="153"/>
      <c r="M378" s="157"/>
      <c r="T378" s="158"/>
      <c r="AT378" s="154" t="s">
        <v>144</v>
      </c>
      <c r="AU378" s="154" t="s">
        <v>84</v>
      </c>
      <c r="AV378" s="13" t="s">
        <v>84</v>
      </c>
      <c r="AW378" s="13" t="s">
        <v>32</v>
      </c>
      <c r="AX378" s="13" t="s">
        <v>74</v>
      </c>
      <c r="AY378" s="154" t="s">
        <v>136</v>
      </c>
    </row>
    <row r="379" spans="2:65" s="12" customFormat="1">
      <c r="B379" s="147"/>
      <c r="D379" s="148" t="s">
        <v>144</v>
      </c>
      <c r="E379" s="149" t="s">
        <v>1</v>
      </c>
      <c r="F379" s="150" t="s">
        <v>1831</v>
      </c>
      <c r="H379" s="149" t="s">
        <v>1</v>
      </c>
      <c r="L379" s="147"/>
      <c r="M379" s="151"/>
      <c r="T379" s="152"/>
      <c r="AT379" s="149" t="s">
        <v>144</v>
      </c>
      <c r="AU379" s="149" t="s">
        <v>84</v>
      </c>
      <c r="AV379" s="12" t="s">
        <v>82</v>
      </c>
      <c r="AW379" s="12" t="s">
        <v>32</v>
      </c>
      <c r="AX379" s="12" t="s">
        <v>74</v>
      </c>
      <c r="AY379" s="149" t="s">
        <v>136</v>
      </c>
    </row>
    <row r="380" spans="2:65" s="13" customFormat="1">
      <c r="B380" s="153"/>
      <c r="D380" s="148" t="s">
        <v>144</v>
      </c>
      <c r="E380" s="154" t="s">
        <v>1</v>
      </c>
      <c r="F380" s="155" t="s">
        <v>1928</v>
      </c>
      <c r="H380" s="156">
        <v>2.3520000000000003</v>
      </c>
      <c r="L380" s="153"/>
      <c r="M380" s="157"/>
      <c r="T380" s="158"/>
      <c r="AT380" s="154" t="s">
        <v>144</v>
      </c>
      <c r="AU380" s="154" t="s">
        <v>84</v>
      </c>
      <c r="AV380" s="13" t="s">
        <v>84</v>
      </c>
      <c r="AW380" s="13" t="s">
        <v>32</v>
      </c>
      <c r="AX380" s="13" t="s">
        <v>74</v>
      </c>
      <c r="AY380" s="154" t="s">
        <v>136</v>
      </c>
    </row>
    <row r="381" spans="2:65" s="12" customFormat="1">
      <c r="B381" s="147"/>
      <c r="D381" s="148" t="s">
        <v>144</v>
      </c>
      <c r="E381" s="149" t="s">
        <v>1</v>
      </c>
      <c r="F381" s="150" t="s">
        <v>1862</v>
      </c>
      <c r="H381" s="149" t="s">
        <v>1</v>
      </c>
      <c r="L381" s="147"/>
      <c r="M381" s="151"/>
      <c r="T381" s="152"/>
      <c r="AT381" s="149" t="s">
        <v>144</v>
      </c>
      <c r="AU381" s="149" t="s">
        <v>84</v>
      </c>
      <c r="AV381" s="12" t="s">
        <v>82</v>
      </c>
      <c r="AW381" s="12" t="s">
        <v>32</v>
      </c>
      <c r="AX381" s="12" t="s">
        <v>74</v>
      </c>
      <c r="AY381" s="149" t="s">
        <v>136</v>
      </c>
    </row>
    <row r="382" spans="2:65" s="13" customFormat="1">
      <c r="B382" s="153"/>
      <c r="D382" s="148" t="s">
        <v>144</v>
      </c>
      <c r="E382" s="154" t="s">
        <v>1</v>
      </c>
      <c r="F382" s="155" t="s">
        <v>1929</v>
      </c>
      <c r="H382" s="156">
        <v>1.2224000000000002</v>
      </c>
      <c r="L382" s="153"/>
      <c r="M382" s="157"/>
      <c r="T382" s="158"/>
      <c r="AT382" s="154" t="s">
        <v>144</v>
      </c>
      <c r="AU382" s="154" t="s">
        <v>84</v>
      </c>
      <c r="AV382" s="13" t="s">
        <v>84</v>
      </c>
      <c r="AW382" s="13" t="s">
        <v>32</v>
      </c>
      <c r="AX382" s="13" t="s">
        <v>74</v>
      </c>
      <c r="AY382" s="154" t="s">
        <v>136</v>
      </c>
    </row>
    <row r="383" spans="2:65" s="14" customFormat="1">
      <c r="B383" s="159"/>
      <c r="D383" s="148" t="s">
        <v>144</v>
      </c>
      <c r="E383" s="160" t="s">
        <v>1</v>
      </c>
      <c r="F383" s="161" t="s">
        <v>146</v>
      </c>
      <c r="H383" s="162">
        <v>34.9512</v>
      </c>
      <c r="L383" s="159"/>
      <c r="M383" s="163"/>
      <c r="T383" s="164"/>
      <c r="AT383" s="160" t="s">
        <v>144</v>
      </c>
      <c r="AU383" s="160" t="s">
        <v>84</v>
      </c>
      <c r="AV383" s="14" t="s">
        <v>142</v>
      </c>
      <c r="AW383" s="14" t="s">
        <v>32</v>
      </c>
      <c r="AX383" s="14" t="s">
        <v>82</v>
      </c>
      <c r="AY383" s="160" t="s">
        <v>136</v>
      </c>
    </row>
    <row r="384" spans="2:65" s="1" customFormat="1" ht="22.25" customHeight="1">
      <c r="B384" s="134"/>
      <c r="C384" s="135" t="s">
        <v>281</v>
      </c>
      <c r="D384" s="135" t="s">
        <v>138</v>
      </c>
      <c r="E384" s="136" t="s">
        <v>482</v>
      </c>
      <c r="F384" s="137" t="s">
        <v>483</v>
      </c>
      <c r="G384" s="138" t="s">
        <v>277</v>
      </c>
      <c r="H384" s="139">
        <v>174.755</v>
      </c>
      <c r="I384" s="140"/>
      <c r="J384" s="140">
        <f>ROUND(I384*H384,2)</f>
        <v>0</v>
      </c>
      <c r="K384" s="141"/>
      <c r="L384" s="28"/>
      <c r="M384" s="142" t="s">
        <v>1</v>
      </c>
      <c r="N384" s="111" t="s">
        <v>39</v>
      </c>
      <c r="O384" s="143">
        <v>6.0000000000000001E-3</v>
      </c>
      <c r="P384" s="143">
        <f>O384*H384</f>
        <v>1.04853</v>
      </c>
      <c r="Q384" s="143">
        <v>0</v>
      </c>
      <c r="R384" s="143">
        <f>Q384*H384</f>
        <v>0</v>
      </c>
      <c r="S384" s="143">
        <v>0</v>
      </c>
      <c r="T384" s="144">
        <f>S384*H384</f>
        <v>0</v>
      </c>
      <c r="AR384" s="145" t="s">
        <v>142</v>
      </c>
      <c r="AT384" s="145" t="s">
        <v>138</v>
      </c>
      <c r="AU384" s="145" t="s">
        <v>84</v>
      </c>
      <c r="AY384" s="16" t="s">
        <v>136</v>
      </c>
      <c r="BE384" s="146">
        <f>IF(N384="základní",J384,0)</f>
        <v>0</v>
      </c>
      <c r="BF384" s="146">
        <f>IF(N384="snížená",J384,0)</f>
        <v>0</v>
      </c>
      <c r="BG384" s="146">
        <f>IF(N384="zákl. přenesená",J384,0)</f>
        <v>0</v>
      </c>
      <c r="BH384" s="146">
        <f>IF(N384="sníž. přenesená",J384,0)</f>
        <v>0</v>
      </c>
      <c r="BI384" s="146">
        <f>IF(N384="nulová",J384,0)</f>
        <v>0</v>
      </c>
      <c r="BJ384" s="16" t="s">
        <v>82</v>
      </c>
      <c r="BK384" s="146">
        <f>ROUND(I384*H384,2)</f>
        <v>0</v>
      </c>
      <c r="BL384" s="16" t="s">
        <v>142</v>
      </c>
      <c r="BM384" s="145" t="s">
        <v>1930</v>
      </c>
    </row>
    <row r="385" spans="2:65" s="12" customFormat="1">
      <c r="B385" s="147"/>
      <c r="D385" s="148" t="s">
        <v>144</v>
      </c>
      <c r="E385" s="149" t="s">
        <v>1</v>
      </c>
      <c r="F385" s="150" t="s">
        <v>1864</v>
      </c>
      <c r="H385" s="149" t="s">
        <v>1</v>
      </c>
      <c r="L385" s="147"/>
      <c r="M385" s="151"/>
      <c r="T385" s="152"/>
      <c r="AT385" s="149" t="s">
        <v>144</v>
      </c>
      <c r="AU385" s="149" t="s">
        <v>84</v>
      </c>
      <c r="AV385" s="12" t="s">
        <v>82</v>
      </c>
      <c r="AW385" s="12" t="s">
        <v>32</v>
      </c>
      <c r="AX385" s="12" t="s">
        <v>74</v>
      </c>
      <c r="AY385" s="149" t="s">
        <v>136</v>
      </c>
    </row>
    <row r="386" spans="2:65" s="13" customFormat="1">
      <c r="B386" s="153"/>
      <c r="D386" s="148" t="s">
        <v>144</v>
      </c>
      <c r="E386" s="154" t="s">
        <v>1</v>
      </c>
      <c r="F386" s="155" t="s">
        <v>1931</v>
      </c>
      <c r="H386" s="156">
        <v>174.755</v>
      </c>
      <c r="L386" s="153"/>
      <c r="M386" s="157"/>
      <c r="T386" s="158"/>
      <c r="AT386" s="154" t="s">
        <v>144</v>
      </c>
      <c r="AU386" s="154" t="s">
        <v>84</v>
      </c>
      <c r="AV386" s="13" t="s">
        <v>84</v>
      </c>
      <c r="AW386" s="13" t="s">
        <v>32</v>
      </c>
      <c r="AX386" s="13" t="s">
        <v>74</v>
      </c>
      <c r="AY386" s="154" t="s">
        <v>136</v>
      </c>
    </row>
    <row r="387" spans="2:65" s="14" customFormat="1">
      <c r="B387" s="159"/>
      <c r="D387" s="148" t="s">
        <v>144</v>
      </c>
      <c r="E387" s="160" t="s">
        <v>1</v>
      </c>
      <c r="F387" s="161" t="s">
        <v>146</v>
      </c>
      <c r="H387" s="162">
        <v>174.755</v>
      </c>
      <c r="L387" s="159"/>
      <c r="M387" s="163"/>
      <c r="T387" s="164"/>
      <c r="AT387" s="160" t="s">
        <v>144</v>
      </c>
      <c r="AU387" s="160" t="s">
        <v>84</v>
      </c>
      <c r="AV387" s="14" t="s">
        <v>142</v>
      </c>
      <c r="AW387" s="14" t="s">
        <v>32</v>
      </c>
      <c r="AX387" s="14" t="s">
        <v>82</v>
      </c>
      <c r="AY387" s="160" t="s">
        <v>136</v>
      </c>
    </row>
    <row r="388" spans="2:65" s="1" customFormat="1" ht="14.4" customHeight="1">
      <c r="B388" s="134"/>
      <c r="C388" s="135" t="s">
        <v>287</v>
      </c>
      <c r="D388" s="135" t="s">
        <v>138</v>
      </c>
      <c r="E388" s="136" t="s">
        <v>1571</v>
      </c>
      <c r="F388" s="137" t="s">
        <v>1572</v>
      </c>
      <c r="G388" s="138" t="s">
        <v>277</v>
      </c>
      <c r="H388" s="139">
        <v>84.695999999999998</v>
      </c>
      <c r="I388" s="140"/>
      <c r="J388" s="140">
        <f>ROUND(I388*H388,2)</f>
        <v>0</v>
      </c>
      <c r="K388" s="141"/>
      <c r="L388" s="28"/>
      <c r="M388" s="142" t="s">
        <v>1</v>
      </c>
      <c r="N388" s="111" t="s">
        <v>39</v>
      </c>
      <c r="O388" s="143">
        <v>0.19700000000000001</v>
      </c>
      <c r="P388" s="143">
        <f>O388*H388</f>
        <v>16.685112</v>
      </c>
      <c r="Q388" s="143">
        <v>0</v>
      </c>
      <c r="R388" s="143">
        <f>Q388*H388</f>
        <v>0</v>
      </c>
      <c r="S388" s="143">
        <v>0</v>
      </c>
      <c r="T388" s="144">
        <f>S388*H388</f>
        <v>0</v>
      </c>
      <c r="AR388" s="145" t="s">
        <v>142</v>
      </c>
      <c r="AT388" s="145" t="s">
        <v>138</v>
      </c>
      <c r="AU388" s="145" t="s">
        <v>84</v>
      </c>
      <c r="AY388" s="16" t="s">
        <v>136</v>
      </c>
      <c r="BE388" s="146">
        <f>IF(N388="základní",J388,0)</f>
        <v>0</v>
      </c>
      <c r="BF388" s="146">
        <f>IF(N388="snížená",J388,0)</f>
        <v>0</v>
      </c>
      <c r="BG388" s="146">
        <f>IF(N388="zákl. přenesená",J388,0)</f>
        <v>0</v>
      </c>
      <c r="BH388" s="146">
        <f>IF(N388="sníž. přenesená",J388,0)</f>
        <v>0</v>
      </c>
      <c r="BI388" s="146">
        <f>IF(N388="nulová",J388,0)</f>
        <v>0</v>
      </c>
      <c r="BJ388" s="16" t="s">
        <v>82</v>
      </c>
      <c r="BK388" s="146">
        <f>ROUND(I388*H388,2)</f>
        <v>0</v>
      </c>
      <c r="BL388" s="16" t="s">
        <v>142</v>
      </c>
      <c r="BM388" s="145" t="s">
        <v>1932</v>
      </c>
    </row>
    <row r="389" spans="2:65" s="12" customFormat="1">
      <c r="B389" s="147"/>
      <c r="D389" s="148" t="s">
        <v>144</v>
      </c>
      <c r="E389" s="149" t="s">
        <v>1</v>
      </c>
      <c r="F389" s="150" t="s">
        <v>1864</v>
      </c>
      <c r="H389" s="149" t="s">
        <v>1</v>
      </c>
      <c r="L389" s="147"/>
      <c r="M389" s="151"/>
      <c r="T389" s="152"/>
      <c r="AT389" s="149" t="s">
        <v>144</v>
      </c>
      <c r="AU389" s="149" t="s">
        <v>84</v>
      </c>
      <c r="AV389" s="12" t="s">
        <v>82</v>
      </c>
      <c r="AW389" s="12" t="s">
        <v>32</v>
      </c>
      <c r="AX389" s="12" t="s">
        <v>74</v>
      </c>
      <c r="AY389" s="149" t="s">
        <v>136</v>
      </c>
    </row>
    <row r="390" spans="2:65" s="12" customFormat="1">
      <c r="B390" s="147"/>
      <c r="D390" s="148" t="s">
        <v>144</v>
      </c>
      <c r="E390" s="149" t="s">
        <v>1</v>
      </c>
      <c r="F390" s="150" t="s">
        <v>490</v>
      </c>
      <c r="H390" s="149" t="s">
        <v>1</v>
      </c>
      <c r="L390" s="147"/>
      <c r="M390" s="151"/>
      <c r="T390" s="152"/>
      <c r="AT390" s="149" t="s">
        <v>144</v>
      </c>
      <c r="AU390" s="149" t="s">
        <v>84</v>
      </c>
      <c r="AV390" s="12" t="s">
        <v>82</v>
      </c>
      <c r="AW390" s="12" t="s">
        <v>32</v>
      </c>
      <c r="AX390" s="12" t="s">
        <v>74</v>
      </c>
      <c r="AY390" s="149" t="s">
        <v>136</v>
      </c>
    </row>
    <row r="391" spans="2:65" s="12" customFormat="1">
      <c r="B391" s="147"/>
      <c r="D391" s="148" t="s">
        <v>144</v>
      </c>
      <c r="E391" s="149" t="s">
        <v>1</v>
      </c>
      <c r="F391" s="150" t="s">
        <v>491</v>
      </c>
      <c r="H391" s="149" t="s">
        <v>1</v>
      </c>
      <c r="L391" s="147"/>
      <c r="M391" s="151"/>
      <c r="T391" s="152"/>
      <c r="AT391" s="149" t="s">
        <v>144</v>
      </c>
      <c r="AU391" s="149" t="s">
        <v>84</v>
      </c>
      <c r="AV391" s="12" t="s">
        <v>82</v>
      </c>
      <c r="AW391" s="12" t="s">
        <v>32</v>
      </c>
      <c r="AX391" s="12" t="s">
        <v>74</v>
      </c>
      <c r="AY391" s="149" t="s">
        <v>136</v>
      </c>
    </row>
    <row r="392" spans="2:65" s="13" customFormat="1">
      <c r="B392" s="153"/>
      <c r="D392" s="148" t="s">
        <v>144</v>
      </c>
      <c r="E392" s="154" t="s">
        <v>1</v>
      </c>
      <c r="F392" s="155" t="s">
        <v>1933</v>
      </c>
      <c r="H392" s="156">
        <v>224.50080000000003</v>
      </c>
      <c r="L392" s="153"/>
      <c r="M392" s="157"/>
      <c r="T392" s="158"/>
      <c r="AT392" s="154" t="s">
        <v>144</v>
      </c>
      <c r="AU392" s="154" t="s">
        <v>84</v>
      </c>
      <c r="AV392" s="13" t="s">
        <v>84</v>
      </c>
      <c r="AW392" s="13" t="s">
        <v>32</v>
      </c>
      <c r="AX392" s="13" t="s">
        <v>74</v>
      </c>
      <c r="AY392" s="154" t="s">
        <v>136</v>
      </c>
    </row>
    <row r="393" spans="2:65" s="12" customFormat="1">
      <c r="B393" s="147"/>
      <c r="D393" s="148" t="s">
        <v>144</v>
      </c>
      <c r="E393" s="149" t="s">
        <v>1</v>
      </c>
      <c r="F393" s="150" t="s">
        <v>455</v>
      </c>
      <c r="H393" s="149" t="s">
        <v>1</v>
      </c>
      <c r="L393" s="147"/>
      <c r="M393" s="151"/>
      <c r="T393" s="152"/>
      <c r="AT393" s="149" t="s">
        <v>144</v>
      </c>
      <c r="AU393" s="149" t="s">
        <v>84</v>
      </c>
      <c r="AV393" s="12" t="s">
        <v>82</v>
      </c>
      <c r="AW393" s="12" t="s">
        <v>32</v>
      </c>
      <c r="AX393" s="12" t="s">
        <v>74</v>
      </c>
      <c r="AY393" s="149" t="s">
        <v>136</v>
      </c>
    </row>
    <row r="394" spans="2:65" s="13" customFormat="1">
      <c r="B394" s="153"/>
      <c r="D394" s="148" t="s">
        <v>144</v>
      </c>
      <c r="E394" s="154" t="s">
        <v>1</v>
      </c>
      <c r="F394" s="155" t="s">
        <v>1934</v>
      </c>
      <c r="H394" s="156">
        <v>-11.422400000000001</v>
      </c>
      <c r="L394" s="153"/>
      <c r="M394" s="157"/>
      <c r="T394" s="158"/>
      <c r="AT394" s="154" t="s">
        <v>144</v>
      </c>
      <c r="AU394" s="154" t="s">
        <v>84</v>
      </c>
      <c r="AV394" s="13" t="s">
        <v>84</v>
      </c>
      <c r="AW394" s="13" t="s">
        <v>32</v>
      </c>
      <c r="AX394" s="13" t="s">
        <v>74</v>
      </c>
      <c r="AY394" s="154" t="s">
        <v>136</v>
      </c>
    </row>
    <row r="395" spans="2:65" s="12" customFormat="1">
      <c r="B395" s="147"/>
      <c r="D395" s="148" t="s">
        <v>144</v>
      </c>
      <c r="E395" s="149" t="s">
        <v>1</v>
      </c>
      <c r="F395" s="150" t="s">
        <v>457</v>
      </c>
      <c r="H395" s="149" t="s">
        <v>1</v>
      </c>
      <c r="L395" s="147"/>
      <c r="M395" s="151"/>
      <c r="T395" s="152"/>
      <c r="AT395" s="149" t="s">
        <v>144</v>
      </c>
      <c r="AU395" s="149" t="s">
        <v>84</v>
      </c>
      <c r="AV395" s="12" t="s">
        <v>82</v>
      </c>
      <c r="AW395" s="12" t="s">
        <v>32</v>
      </c>
      <c r="AX395" s="12" t="s">
        <v>74</v>
      </c>
      <c r="AY395" s="149" t="s">
        <v>136</v>
      </c>
    </row>
    <row r="396" spans="2:65" s="13" customFormat="1">
      <c r="B396" s="153"/>
      <c r="D396" s="148" t="s">
        <v>144</v>
      </c>
      <c r="E396" s="154" t="s">
        <v>1</v>
      </c>
      <c r="F396" s="155" t="s">
        <v>1935</v>
      </c>
      <c r="H396" s="156">
        <v>-95.697600000000008</v>
      </c>
      <c r="L396" s="153"/>
      <c r="M396" s="157"/>
      <c r="T396" s="158"/>
      <c r="AT396" s="154" t="s">
        <v>144</v>
      </c>
      <c r="AU396" s="154" t="s">
        <v>84</v>
      </c>
      <c r="AV396" s="13" t="s">
        <v>84</v>
      </c>
      <c r="AW396" s="13" t="s">
        <v>32</v>
      </c>
      <c r="AX396" s="13" t="s">
        <v>74</v>
      </c>
      <c r="AY396" s="154" t="s">
        <v>136</v>
      </c>
    </row>
    <row r="397" spans="2:65" s="12" customFormat="1">
      <c r="B397" s="147"/>
      <c r="D397" s="148" t="s">
        <v>144</v>
      </c>
      <c r="E397" s="149" t="s">
        <v>1</v>
      </c>
      <c r="F397" s="150" t="s">
        <v>459</v>
      </c>
      <c r="H397" s="149" t="s">
        <v>1</v>
      </c>
      <c r="L397" s="147"/>
      <c r="M397" s="151"/>
      <c r="T397" s="152"/>
      <c r="AT397" s="149" t="s">
        <v>144</v>
      </c>
      <c r="AU397" s="149" t="s">
        <v>84</v>
      </c>
      <c r="AV397" s="12" t="s">
        <v>82</v>
      </c>
      <c r="AW397" s="12" t="s">
        <v>32</v>
      </c>
      <c r="AX397" s="12" t="s">
        <v>74</v>
      </c>
      <c r="AY397" s="149" t="s">
        <v>136</v>
      </c>
    </row>
    <row r="398" spans="2:65" s="13" customFormat="1">
      <c r="B398" s="153"/>
      <c r="D398" s="148" t="s">
        <v>144</v>
      </c>
      <c r="E398" s="154" t="s">
        <v>1</v>
      </c>
      <c r="F398" s="155" t="s">
        <v>1936</v>
      </c>
      <c r="H398" s="156">
        <v>-9.7744</v>
      </c>
      <c r="L398" s="153"/>
      <c r="M398" s="157"/>
      <c r="T398" s="158"/>
      <c r="AT398" s="154" t="s">
        <v>144</v>
      </c>
      <c r="AU398" s="154" t="s">
        <v>84</v>
      </c>
      <c r="AV398" s="13" t="s">
        <v>84</v>
      </c>
      <c r="AW398" s="13" t="s">
        <v>32</v>
      </c>
      <c r="AX398" s="13" t="s">
        <v>74</v>
      </c>
      <c r="AY398" s="154" t="s">
        <v>136</v>
      </c>
    </row>
    <row r="399" spans="2:65" s="12" customFormat="1">
      <c r="B399" s="147"/>
      <c r="D399" s="148" t="s">
        <v>144</v>
      </c>
      <c r="E399" s="149" t="s">
        <v>1</v>
      </c>
      <c r="F399" s="150" t="s">
        <v>463</v>
      </c>
      <c r="H399" s="149" t="s">
        <v>1</v>
      </c>
      <c r="L399" s="147"/>
      <c r="M399" s="151"/>
      <c r="T399" s="152"/>
      <c r="AT399" s="149" t="s">
        <v>144</v>
      </c>
      <c r="AU399" s="149" t="s">
        <v>84</v>
      </c>
      <c r="AV399" s="12" t="s">
        <v>82</v>
      </c>
      <c r="AW399" s="12" t="s">
        <v>32</v>
      </c>
      <c r="AX399" s="12" t="s">
        <v>74</v>
      </c>
      <c r="AY399" s="149" t="s">
        <v>136</v>
      </c>
    </row>
    <row r="400" spans="2:65" s="13" customFormat="1">
      <c r="B400" s="153"/>
      <c r="D400" s="148" t="s">
        <v>144</v>
      </c>
      <c r="E400" s="154" t="s">
        <v>1</v>
      </c>
      <c r="F400" s="155" t="s">
        <v>1937</v>
      </c>
      <c r="H400" s="156">
        <v>-5.8496000000000006</v>
      </c>
      <c r="L400" s="153"/>
      <c r="M400" s="157"/>
      <c r="T400" s="158"/>
      <c r="AT400" s="154" t="s">
        <v>144</v>
      </c>
      <c r="AU400" s="154" t="s">
        <v>84</v>
      </c>
      <c r="AV400" s="13" t="s">
        <v>84</v>
      </c>
      <c r="AW400" s="13" t="s">
        <v>32</v>
      </c>
      <c r="AX400" s="13" t="s">
        <v>74</v>
      </c>
      <c r="AY400" s="154" t="s">
        <v>136</v>
      </c>
    </row>
    <row r="401" spans="2:65" s="12" customFormat="1">
      <c r="B401" s="147"/>
      <c r="D401" s="148" t="s">
        <v>144</v>
      </c>
      <c r="E401" s="149" t="s">
        <v>1</v>
      </c>
      <c r="F401" s="150" t="s">
        <v>296</v>
      </c>
      <c r="H401" s="149" t="s">
        <v>1</v>
      </c>
      <c r="L401" s="147"/>
      <c r="M401" s="151"/>
      <c r="T401" s="152"/>
      <c r="AT401" s="149" t="s">
        <v>144</v>
      </c>
      <c r="AU401" s="149" t="s">
        <v>84</v>
      </c>
      <c r="AV401" s="12" t="s">
        <v>82</v>
      </c>
      <c r="AW401" s="12" t="s">
        <v>32</v>
      </c>
      <c r="AX401" s="12" t="s">
        <v>74</v>
      </c>
      <c r="AY401" s="149" t="s">
        <v>136</v>
      </c>
    </row>
    <row r="402" spans="2:65" s="13" customFormat="1">
      <c r="B402" s="153"/>
      <c r="D402" s="148" t="s">
        <v>144</v>
      </c>
      <c r="E402" s="154" t="s">
        <v>1</v>
      </c>
      <c r="F402" s="155" t="s">
        <v>1938</v>
      </c>
      <c r="H402" s="156">
        <v>-2.7632000000000008</v>
      </c>
      <c r="L402" s="153"/>
      <c r="M402" s="157"/>
      <c r="T402" s="158"/>
      <c r="AT402" s="154" t="s">
        <v>144</v>
      </c>
      <c r="AU402" s="154" t="s">
        <v>84</v>
      </c>
      <c r="AV402" s="13" t="s">
        <v>84</v>
      </c>
      <c r="AW402" s="13" t="s">
        <v>32</v>
      </c>
      <c r="AX402" s="13" t="s">
        <v>74</v>
      </c>
      <c r="AY402" s="154" t="s">
        <v>136</v>
      </c>
    </row>
    <row r="403" spans="2:65" s="12" customFormat="1">
      <c r="B403" s="147"/>
      <c r="D403" s="148" t="s">
        <v>144</v>
      </c>
      <c r="E403" s="149" t="s">
        <v>1</v>
      </c>
      <c r="F403" s="150" t="s">
        <v>1831</v>
      </c>
      <c r="H403" s="149" t="s">
        <v>1</v>
      </c>
      <c r="L403" s="147"/>
      <c r="M403" s="151"/>
      <c r="T403" s="152"/>
      <c r="AT403" s="149" t="s">
        <v>144</v>
      </c>
      <c r="AU403" s="149" t="s">
        <v>84</v>
      </c>
      <c r="AV403" s="12" t="s">
        <v>82</v>
      </c>
      <c r="AW403" s="12" t="s">
        <v>32</v>
      </c>
      <c r="AX403" s="12" t="s">
        <v>74</v>
      </c>
      <c r="AY403" s="149" t="s">
        <v>136</v>
      </c>
    </row>
    <row r="404" spans="2:65" s="13" customFormat="1">
      <c r="B404" s="153"/>
      <c r="D404" s="148" t="s">
        <v>144</v>
      </c>
      <c r="E404" s="154" t="s">
        <v>1</v>
      </c>
      <c r="F404" s="155" t="s">
        <v>1939</v>
      </c>
      <c r="H404" s="156">
        <v>-9.4080000000000013</v>
      </c>
      <c r="L404" s="153"/>
      <c r="M404" s="157"/>
      <c r="T404" s="158"/>
      <c r="AT404" s="154" t="s">
        <v>144</v>
      </c>
      <c r="AU404" s="154" t="s">
        <v>84</v>
      </c>
      <c r="AV404" s="13" t="s">
        <v>84</v>
      </c>
      <c r="AW404" s="13" t="s">
        <v>32</v>
      </c>
      <c r="AX404" s="13" t="s">
        <v>74</v>
      </c>
      <c r="AY404" s="154" t="s">
        <v>136</v>
      </c>
    </row>
    <row r="405" spans="2:65" s="12" customFormat="1">
      <c r="B405" s="147"/>
      <c r="D405" s="148" t="s">
        <v>144</v>
      </c>
      <c r="E405" s="149" t="s">
        <v>1</v>
      </c>
      <c r="F405" s="150" t="s">
        <v>1862</v>
      </c>
      <c r="H405" s="149" t="s">
        <v>1</v>
      </c>
      <c r="L405" s="147"/>
      <c r="M405" s="151"/>
      <c r="T405" s="152"/>
      <c r="AT405" s="149" t="s">
        <v>144</v>
      </c>
      <c r="AU405" s="149" t="s">
        <v>84</v>
      </c>
      <c r="AV405" s="12" t="s">
        <v>82</v>
      </c>
      <c r="AW405" s="12" t="s">
        <v>32</v>
      </c>
      <c r="AX405" s="12" t="s">
        <v>74</v>
      </c>
      <c r="AY405" s="149" t="s">
        <v>136</v>
      </c>
    </row>
    <row r="406" spans="2:65" s="13" customFormat="1">
      <c r="B406" s="153"/>
      <c r="D406" s="148" t="s">
        <v>144</v>
      </c>
      <c r="E406" s="154" t="s">
        <v>1</v>
      </c>
      <c r="F406" s="155" t="s">
        <v>1940</v>
      </c>
      <c r="H406" s="156">
        <v>-4.8896000000000006</v>
      </c>
      <c r="L406" s="153"/>
      <c r="M406" s="157"/>
      <c r="T406" s="158"/>
      <c r="AT406" s="154" t="s">
        <v>144</v>
      </c>
      <c r="AU406" s="154" t="s">
        <v>84</v>
      </c>
      <c r="AV406" s="13" t="s">
        <v>84</v>
      </c>
      <c r="AW406" s="13" t="s">
        <v>32</v>
      </c>
      <c r="AX406" s="13" t="s">
        <v>74</v>
      </c>
      <c r="AY406" s="154" t="s">
        <v>136</v>
      </c>
    </row>
    <row r="407" spans="2:65" s="14" customFormat="1">
      <c r="B407" s="159"/>
      <c r="D407" s="148" t="s">
        <v>144</v>
      </c>
      <c r="E407" s="160" t="s">
        <v>1</v>
      </c>
      <c r="F407" s="161" t="s">
        <v>146</v>
      </c>
      <c r="H407" s="162">
        <v>84.696000000000012</v>
      </c>
      <c r="L407" s="159"/>
      <c r="M407" s="163"/>
      <c r="T407" s="164"/>
      <c r="AT407" s="160" t="s">
        <v>144</v>
      </c>
      <c r="AU407" s="160" t="s">
        <v>84</v>
      </c>
      <c r="AV407" s="14" t="s">
        <v>142</v>
      </c>
      <c r="AW407" s="14" t="s">
        <v>32</v>
      </c>
      <c r="AX407" s="14" t="s">
        <v>82</v>
      </c>
      <c r="AY407" s="160" t="s">
        <v>136</v>
      </c>
    </row>
    <row r="408" spans="2:65" s="1" customFormat="1" ht="14.4" customHeight="1">
      <c r="B408" s="134"/>
      <c r="C408" s="135" t="s">
        <v>302</v>
      </c>
      <c r="D408" s="135" t="s">
        <v>138</v>
      </c>
      <c r="E408" s="136" t="s">
        <v>1218</v>
      </c>
      <c r="F408" s="137" t="s">
        <v>1219</v>
      </c>
      <c r="G408" s="138" t="s">
        <v>277</v>
      </c>
      <c r="H408" s="139">
        <v>21.173999999999999</v>
      </c>
      <c r="I408" s="140"/>
      <c r="J408" s="140">
        <f>ROUND(I408*H408,2)</f>
        <v>0</v>
      </c>
      <c r="K408" s="141"/>
      <c r="L408" s="28"/>
      <c r="M408" s="142" t="s">
        <v>1</v>
      </c>
      <c r="N408" s="111" t="s">
        <v>39</v>
      </c>
      <c r="O408" s="143">
        <v>0.25600000000000001</v>
      </c>
      <c r="P408" s="143">
        <f>O408*H408</f>
        <v>5.4205439999999996</v>
      </c>
      <c r="Q408" s="143">
        <v>0</v>
      </c>
      <c r="R408" s="143">
        <f>Q408*H408</f>
        <v>0</v>
      </c>
      <c r="S408" s="143">
        <v>0</v>
      </c>
      <c r="T408" s="144">
        <f>S408*H408</f>
        <v>0</v>
      </c>
      <c r="AR408" s="145" t="s">
        <v>142</v>
      </c>
      <c r="AT408" s="145" t="s">
        <v>138</v>
      </c>
      <c r="AU408" s="145" t="s">
        <v>84</v>
      </c>
      <c r="AY408" s="16" t="s">
        <v>136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6" t="s">
        <v>82</v>
      </c>
      <c r="BK408" s="146">
        <f>ROUND(I408*H408,2)</f>
        <v>0</v>
      </c>
      <c r="BL408" s="16" t="s">
        <v>142</v>
      </c>
      <c r="BM408" s="145" t="s">
        <v>1941</v>
      </c>
    </row>
    <row r="409" spans="2:65" s="12" customFormat="1">
      <c r="B409" s="147"/>
      <c r="D409" s="148" t="s">
        <v>144</v>
      </c>
      <c r="E409" s="149" t="s">
        <v>1</v>
      </c>
      <c r="F409" s="150" t="s">
        <v>1864</v>
      </c>
      <c r="H409" s="149" t="s">
        <v>1</v>
      </c>
      <c r="L409" s="147"/>
      <c r="M409" s="151"/>
      <c r="T409" s="152"/>
      <c r="AT409" s="149" t="s">
        <v>144</v>
      </c>
      <c r="AU409" s="149" t="s">
        <v>84</v>
      </c>
      <c r="AV409" s="12" t="s">
        <v>82</v>
      </c>
      <c r="AW409" s="12" t="s">
        <v>32</v>
      </c>
      <c r="AX409" s="12" t="s">
        <v>74</v>
      </c>
      <c r="AY409" s="149" t="s">
        <v>136</v>
      </c>
    </row>
    <row r="410" spans="2:65" s="12" customFormat="1">
      <c r="B410" s="147"/>
      <c r="D410" s="148" t="s">
        <v>144</v>
      </c>
      <c r="E410" s="149" t="s">
        <v>1</v>
      </c>
      <c r="F410" s="150" t="s">
        <v>490</v>
      </c>
      <c r="H410" s="149" t="s">
        <v>1</v>
      </c>
      <c r="L410" s="147"/>
      <c r="M410" s="151"/>
      <c r="T410" s="152"/>
      <c r="AT410" s="149" t="s">
        <v>144</v>
      </c>
      <c r="AU410" s="149" t="s">
        <v>84</v>
      </c>
      <c r="AV410" s="12" t="s">
        <v>82</v>
      </c>
      <c r="AW410" s="12" t="s">
        <v>32</v>
      </c>
      <c r="AX410" s="12" t="s">
        <v>74</v>
      </c>
      <c r="AY410" s="149" t="s">
        <v>136</v>
      </c>
    </row>
    <row r="411" spans="2:65" s="12" customFormat="1">
      <c r="B411" s="147"/>
      <c r="D411" s="148" t="s">
        <v>144</v>
      </c>
      <c r="E411" s="149" t="s">
        <v>1</v>
      </c>
      <c r="F411" s="150" t="s">
        <v>491</v>
      </c>
      <c r="H411" s="149" t="s">
        <v>1</v>
      </c>
      <c r="L411" s="147"/>
      <c r="M411" s="151"/>
      <c r="T411" s="152"/>
      <c r="AT411" s="149" t="s">
        <v>144</v>
      </c>
      <c r="AU411" s="149" t="s">
        <v>84</v>
      </c>
      <c r="AV411" s="12" t="s">
        <v>82</v>
      </c>
      <c r="AW411" s="12" t="s">
        <v>32</v>
      </c>
      <c r="AX411" s="12" t="s">
        <v>74</v>
      </c>
      <c r="AY411" s="149" t="s">
        <v>136</v>
      </c>
    </row>
    <row r="412" spans="2:65" s="13" customFormat="1">
      <c r="B412" s="153"/>
      <c r="D412" s="148" t="s">
        <v>144</v>
      </c>
      <c r="E412" s="154" t="s">
        <v>1</v>
      </c>
      <c r="F412" s="155" t="s">
        <v>1942</v>
      </c>
      <c r="H412" s="156">
        <v>56.125200000000007</v>
      </c>
      <c r="L412" s="153"/>
      <c r="M412" s="157"/>
      <c r="T412" s="158"/>
      <c r="AT412" s="154" t="s">
        <v>144</v>
      </c>
      <c r="AU412" s="154" t="s">
        <v>84</v>
      </c>
      <c r="AV412" s="13" t="s">
        <v>84</v>
      </c>
      <c r="AW412" s="13" t="s">
        <v>32</v>
      </c>
      <c r="AX412" s="13" t="s">
        <v>74</v>
      </c>
      <c r="AY412" s="154" t="s">
        <v>136</v>
      </c>
    </row>
    <row r="413" spans="2:65" s="12" customFormat="1">
      <c r="B413" s="147"/>
      <c r="D413" s="148" t="s">
        <v>144</v>
      </c>
      <c r="E413" s="149" t="s">
        <v>1</v>
      </c>
      <c r="F413" s="150" t="s">
        <v>455</v>
      </c>
      <c r="H413" s="149" t="s">
        <v>1</v>
      </c>
      <c r="L413" s="147"/>
      <c r="M413" s="151"/>
      <c r="T413" s="152"/>
      <c r="AT413" s="149" t="s">
        <v>144</v>
      </c>
      <c r="AU413" s="149" t="s">
        <v>84</v>
      </c>
      <c r="AV413" s="12" t="s">
        <v>82</v>
      </c>
      <c r="AW413" s="12" t="s">
        <v>32</v>
      </c>
      <c r="AX413" s="12" t="s">
        <v>74</v>
      </c>
      <c r="AY413" s="149" t="s">
        <v>136</v>
      </c>
    </row>
    <row r="414" spans="2:65" s="13" customFormat="1">
      <c r="B414" s="153"/>
      <c r="D414" s="148" t="s">
        <v>144</v>
      </c>
      <c r="E414" s="154" t="s">
        <v>1</v>
      </c>
      <c r="F414" s="155" t="s">
        <v>1943</v>
      </c>
      <c r="H414" s="156">
        <v>-2.8556000000000004</v>
      </c>
      <c r="L414" s="153"/>
      <c r="M414" s="157"/>
      <c r="T414" s="158"/>
      <c r="AT414" s="154" t="s">
        <v>144</v>
      </c>
      <c r="AU414" s="154" t="s">
        <v>84</v>
      </c>
      <c r="AV414" s="13" t="s">
        <v>84</v>
      </c>
      <c r="AW414" s="13" t="s">
        <v>32</v>
      </c>
      <c r="AX414" s="13" t="s">
        <v>74</v>
      </c>
      <c r="AY414" s="154" t="s">
        <v>136</v>
      </c>
    </row>
    <row r="415" spans="2:65" s="12" customFormat="1">
      <c r="B415" s="147"/>
      <c r="D415" s="148" t="s">
        <v>144</v>
      </c>
      <c r="E415" s="149" t="s">
        <v>1</v>
      </c>
      <c r="F415" s="150" t="s">
        <v>457</v>
      </c>
      <c r="H415" s="149" t="s">
        <v>1</v>
      </c>
      <c r="L415" s="147"/>
      <c r="M415" s="151"/>
      <c r="T415" s="152"/>
      <c r="AT415" s="149" t="s">
        <v>144</v>
      </c>
      <c r="AU415" s="149" t="s">
        <v>84</v>
      </c>
      <c r="AV415" s="12" t="s">
        <v>82</v>
      </c>
      <c r="AW415" s="12" t="s">
        <v>32</v>
      </c>
      <c r="AX415" s="12" t="s">
        <v>74</v>
      </c>
      <c r="AY415" s="149" t="s">
        <v>136</v>
      </c>
    </row>
    <row r="416" spans="2:65" s="13" customFormat="1">
      <c r="B416" s="153"/>
      <c r="D416" s="148" t="s">
        <v>144</v>
      </c>
      <c r="E416" s="154" t="s">
        <v>1</v>
      </c>
      <c r="F416" s="155" t="s">
        <v>1944</v>
      </c>
      <c r="H416" s="156">
        <v>-23.924400000000002</v>
      </c>
      <c r="L416" s="153"/>
      <c r="M416" s="157"/>
      <c r="T416" s="158"/>
      <c r="AT416" s="154" t="s">
        <v>144</v>
      </c>
      <c r="AU416" s="154" t="s">
        <v>84</v>
      </c>
      <c r="AV416" s="13" t="s">
        <v>84</v>
      </c>
      <c r="AW416" s="13" t="s">
        <v>32</v>
      </c>
      <c r="AX416" s="13" t="s">
        <v>74</v>
      </c>
      <c r="AY416" s="154" t="s">
        <v>136</v>
      </c>
    </row>
    <row r="417" spans="2:65" s="12" customFormat="1">
      <c r="B417" s="147"/>
      <c r="D417" s="148" t="s">
        <v>144</v>
      </c>
      <c r="E417" s="149" t="s">
        <v>1</v>
      </c>
      <c r="F417" s="150" t="s">
        <v>459</v>
      </c>
      <c r="H417" s="149" t="s">
        <v>1</v>
      </c>
      <c r="L417" s="147"/>
      <c r="M417" s="151"/>
      <c r="T417" s="152"/>
      <c r="AT417" s="149" t="s">
        <v>144</v>
      </c>
      <c r="AU417" s="149" t="s">
        <v>84</v>
      </c>
      <c r="AV417" s="12" t="s">
        <v>82</v>
      </c>
      <c r="AW417" s="12" t="s">
        <v>32</v>
      </c>
      <c r="AX417" s="12" t="s">
        <v>74</v>
      </c>
      <c r="AY417" s="149" t="s">
        <v>136</v>
      </c>
    </row>
    <row r="418" spans="2:65" s="13" customFormat="1">
      <c r="B418" s="153"/>
      <c r="D418" s="148" t="s">
        <v>144</v>
      </c>
      <c r="E418" s="154" t="s">
        <v>1</v>
      </c>
      <c r="F418" s="155" t="s">
        <v>1945</v>
      </c>
      <c r="H418" s="156">
        <v>-2.4436</v>
      </c>
      <c r="L418" s="153"/>
      <c r="M418" s="157"/>
      <c r="T418" s="158"/>
      <c r="AT418" s="154" t="s">
        <v>144</v>
      </c>
      <c r="AU418" s="154" t="s">
        <v>84</v>
      </c>
      <c r="AV418" s="13" t="s">
        <v>84</v>
      </c>
      <c r="AW418" s="13" t="s">
        <v>32</v>
      </c>
      <c r="AX418" s="13" t="s">
        <v>74</v>
      </c>
      <c r="AY418" s="154" t="s">
        <v>136</v>
      </c>
    </row>
    <row r="419" spans="2:65" s="12" customFormat="1">
      <c r="B419" s="147"/>
      <c r="D419" s="148" t="s">
        <v>144</v>
      </c>
      <c r="E419" s="149" t="s">
        <v>1</v>
      </c>
      <c r="F419" s="150" t="s">
        <v>463</v>
      </c>
      <c r="H419" s="149" t="s">
        <v>1</v>
      </c>
      <c r="L419" s="147"/>
      <c r="M419" s="151"/>
      <c r="T419" s="152"/>
      <c r="AT419" s="149" t="s">
        <v>144</v>
      </c>
      <c r="AU419" s="149" t="s">
        <v>84</v>
      </c>
      <c r="AV419" s="12" t="s">
        <v>82</v>
      </c>
      <c r="AW419" s="12" t="s">
        <v>32</v>
      </c>
      <c r="AX419" s="12" t="s">
        <v>74</v>
      </c>
      <c r="AY419" s="149" t="s">
        <v>136</v>
      </c>
    </row>
    <row r="420" spans="2:65" s="13" customFormat="1">
      <c r="B420" s="153"/>
      <c r="D420" s="148" t="s">
        <v>144</v>
      </c>
      <c r="E420" s="154" t="s">
        <v>1</v>
      </c>
      <c r="F420" s="155" t="s">
        <v>1946</v>
      </c>
      <c r="H420" s="156">
        <v>-1.4624000000000001</v>
      </c>
      <c r="L420" s="153"/>
      <c r="M420" s="157"/>
      <c r="T420" s="158"/>
      <c r="AT420" s="154" t="s">
        <v>144</v>
      </c>
      <c r="AU420" s="154" t="s">
        <v>84</v>
      </c>
      <c r="AV420" s="13" t="s">
        <v>84</v>
      </c>
      <c r="AW420" s="13" t="s">
        <v>32</v>
      </c>
      <c r="AX420" s="13" t="s">
        <v>74</v>
      </c>
      <c r="AY420" s="154" t="s">
        <v>136</v>
      </c>
    </row>
    <row r="421" spans="2:65" s="12" customFormat="1">
      <c r="B421" s="147"/>
      <c r="D421" s="148" t="s">
        <v>144</v>
      </c>
      <c r="E421" s="149" t="s">
        <v>1</v>
      </c>
      <c r="F421" s="150" t="s">
        <v>296</v>
      </c>
      <c r="H421" s="149" t="s">
        <v>1</v>
      </c>
      <c r="L421" s="147"/>
      <c r="M421" s="151"/>
      <c r="T421" s="152"/>
      <c r="AT421" s="149" t="s">
        <v>144</v>
      </c>
      <c r="AU421" s="149" t="s">
        <v>84</v>
      </c>
      <c r="AV421" s="12" t="s">
        <v>82</v>
      </c>
      <c r="AW421" s="12" t="s">
        <v>32</v>
      </c>
      <c r="AX421" s="12" t="s">
        <v>74</v>
      </c>
      <c r="AY421" s="149" t="s">
        <v>136</v>
      </c>
    </row>
    <row r="422" spans="2:65" s="13" customFormat="1">
      <c r="B422" s="153"/>
      <c r="D422" s="148" t="s">
        <v>144</v>
      </c>
      <c r="E422" s="154" t="s">
        <v>1</v>
      </c>
      <c r="F422" s="155" t="s">
        <v>1947</v>
      </c>
      <c r="H422" s="156">
        <v>-0.69080000000000019</v>
      </c>
      <c r="L422" s="153"/>
      <c r="M422" s="157"/>
      <c r="T422" s="158"/>
      <c r="AT422" s="154" t="s">
        <v>144</v>
      </c>
      <c r="AU422" s="154" t="s">
        <v>84</v>
      </c>
      <c r="AV422" s="13" t="s">
        <v>84</v>
      </c>
      <c r="AW422" s="13" t="s">
        <v>32</v>
      </c>
      <c r="AX422" s="13" t="s">
        <v>74</v>
      </c>
      <c r="AY422" s="154" t="s">
        <v>136</v>
      </c>
    </row>
    <row r="423" spans="2:65" s="12" customFormat="1">
      <c r="B423" s="147"/>
      <c r="D423" s="148" t="s">
        <v>144</v>
      </c>
      <c r="E423" s="149" t="s">
        <v>1</v>
      </c>
      <c r="F423" s="150" t="s">
        <v>1831</v>
      </c>
      <c r="H423" s="149" t="s">
        <v>1</v>
      </c>
      <c r="L423" s="147"/>
      <c r="M423" s="151"/>
      <c r="T423" s="152"/>
      <c r="AT423" s="149" t="s">
        <v>144</v>
      </c>
      <c r="AU423" s="149" t="s">
        <v>84</v>
      </c>
      <c r="AV423" s="12" t="s">
        <v>82</v>
      </c>
      <c r="AW423" s="12" t="s">
        <v>32</v>
      </c>
      <c r="AX423" s="12" t="s">
        <v>74</v>
      </c>
      <c r="AY423" s="149" t="s">
        <v>136</v>
      </c>
    </row>
    <row r="424" spans="2:65" s="13" customFormat="1">
      <c r="B424" s="153"/>
      <c r="D424" s="148" t="s">
        <v>144</v>
      </c>
      <c r="E424" s="154" t="s">
        <v>1</v>
      </c>
      <c r="F424" s="155" t="s">
        <v>1948</v>
      </c>
      <c r="H424" s="156">
        <v>-2.3520000000000003</v>
      </c>
      <c r="L424" s="153"/>
      <c r="M424" s="157"/>
      <c r="T424" s="158"/>
      <c r="AT424" s="154" t="s">
        <v>144</v>
      </c>
      <c r="AU424" s="154" t="s">
        <v>84</v>
      </c>
      <c r="AV424" s="13" t="s">
        <v>84</v>
      </c>
      <c r="AW424" s="13" t="s">
        <v>32</v>
      </c>
      <c r="AX424" s="13" t="s">
        <v>74</v>
      </c>
      <c r="AY424" s="154" t="s">
        <v>136</v>
      </c>
    </row>
    <row r="425" spans="2:65" s="12" customFormat="1">
      <c r="B425" s="147"/>
      <c r="D425" s="148" t="s">
        <v>144</v>
      </c>
      <c r="E425" s="149" t="s">
        <v>1</v>
      </c>
      <c r="F425" s="150" t="s">
        <v>1862</v>
      </c>
      <c r="H425" s="149" t="s">
        <v>1</v>
      </c>
      <c r="L425" s="147"/>
      <c r="M425" s="151"/>
      <c r="T425" s="152"/>
      <c r="AT425" s="149" t="s">
        <v>144</v>
      </c>
      <c r="AU425" s="149" t="s">
        <v>84</v>
      </c>
      <c r="AV425" s="12" t="s">
        <v>82</v>
      </c>
      <c r="AW425" s="12" t="s">
        <v>32</v>
      </c>
      <c r="AX425" s="12" t="s">
        <v>74</v>
      </c>
      <c r="AY425" s="149" t="s">
        <v>136</v>
      </c>
    </row>
    <row r="426" spans="2:65" s="13" customFormat="1">
      <c r="B426" s="153"/>
      <c r="D426" s="148" t="s">
        <v>144</v>
      </c>
      <c r="E426" s="154" t="s">
        <v>1</v>
      </c>
      <c r="F426" s="155" t="s">
        <v>1949</v>
      </c>
      <c r="H426" s="156">
        <v>-1.2224000000000002</v>
      </c>
      <c r="L426" s="153"/>
      <c r="M426" s="157"/>
      <c r="T426" s="158"/>
      <c r="AT426" s="154" t="s">
        <v>144</v>
      </c>
      <c r="AU426" s="154" t="s">
        <v>84</v>
      </c>
      <c r="AV426" s="13" t="s">
        <v>84</v>
      </c>
      <c r="AW426" s="13" t="s">
        <v>32</v>
      </c>
      <c r="AX426" s="13" t="s">
        <v>74</v>
      </c>
      <c r="AY426" s="154" t="s">
        <v>136</v>
      </c>
    </row>
    <row r="427" spans="2:65" s="14" customFormat="1">
      <c r="B427" s="159"/>
      <c r="D427" s="148" t="s">
        <v>144</v>
      </c>
      <c r="E427" s="160" t="s">
        <v>1</v>
      </c>
      <c r="F427" s="161" t="s">
        <v>146</v>
      </c>
      <c r="H427" s="162">
        <v>21.174000000000003</v>
      </c>
      <c r="L427" s="159"/>
      <c r="M427" s="163"/>
      <c r="T427" s="164"/>
      <c r="AT427" s="160" t="s">
        <v>144</v>
      </c>
      <c r="AU427" s="160" t="s">
        <v>84</v>
      </c>
      <c r="AV427" s="14" t="s">
        <v>142</v>
      </c>
      <c r="AW427" s="14" t="s">
        <v>32</v>
      </c>
      <c r="AX427" s="14" t="s">
        <v>82</v>
      </c>
      <c r="AY427" s="160" t="s">
        <v>136</v>
      </c>
    </row>
    <row r="428" spans="2:65" s="1" customFormat="1" ht="14.4" customHeight="1">
      <c r="B428" s="134"/>
      <c r="C428" s="135" t="s">
        <v>312</v>
      </c>
      <c r="D428" s="135" t="s">
        <v>138</v>
      </c>
      <c r="E428" s="136" t="s">
        <v>511</v>
      </c>
      <c r="F428" s="137" t="s">
        <v>512</v>
      </c>
      <c r="G428" s="138" t="s">
        <v>356</v>
      </c>
      <c r="H428" s="139">
        <v>307.74599999999998</v>
      </c>
      <c r="I428" s="140"/>
      <c r="J428" s="140">
        <f>ROUND(I428*H428,2)</f>
        <v>0</v>
      </c>
      <c r="K428" s="141"/>
      <c r="L428" s="28"/>
      <c r="M428" s="142" t="s">
        <v>1</v>
      </c>
      <c r="N428" s="111" t="s">
        <v>39</v>
      </c>
      <c r="O428" s="143">
        <v>0</v>
      </c>
      <c r="P428" s="143">
        <f>O428*H428</f>
        <v>0</v>
      </c>
      <c r="Q428" s="143">
        <v>0</v>
      </c>
      <c r="R428" s="143">
        <f>Q428*H428</f>
        <v>0</v>
      </c>
      <c r="S428" s="143">
        <v>0</v>
      </c>
      <c r="T428" s="144">
        <f>S428*H428</f>
        <v>0</v>
      </c>
      <c r="AR428" s="145" t="s">
        <v>142</v>
      </c>
      <c r="AT428" s="145" t="s">
        <v>138</v>
      </c>
      <c r="AU428" s="145" t="s">
        <v>84</v>
      </c>
      <c r="AY428" s="16" t="s">
        <v>136</v>
      </c>
      <c r="BE428" s="146">
        <f>IF(N428="základní",J428,0)</f>
        <v>0</v>
      </c>
      <c r="BF428" s="146">
        <f>IF(N428="snížená",J428,0)</f>
        <v>0</v>
      </c>
      <c r="BG428" s="146">
        <f>IF(N428="zákl. přenesená",J428,0)</f>
        <v>0</v>
      </c>
      <c r="BH428" s="146">
        <f>IF(N428="sníž. přenesená",J428,0)</f>
        <v>0</v>
      </c>
      <c r="BI428" s="146">
        <f>IF(N428="nulová",J428,0)</f>
        <v>0</v>
      </c>
      <c r="BJ428" s="16" t="s">
        <v>82</v>
      </c>
      <c r="BK428" s="146">
        <f>ROUND(I428*H428,2)</f>
        <v>0</v>
      </c>
      <c r="BL428" s="16" t="s">
        <v>142</v>
      </c>
      <c r="BM428" s="145" t="s">
        <v>1950</v>
      </c>
    </row>
    <row r="429" spans="2:65" s="12" customFormat="1">
      <c r="B429" s="147"/>
      <c r="D429" s="148" t="s">
        <v>144</v>
      </c>
      <c r="E429" s="149" t="s">
        <v>1</v>
      </c>
      <c r="F429" s="150" t="s">
        <v>1864</v>
      </c>
      <c r="H429" s="149" t="s">
        <v>1</v>
      </c>
      <c r="L429" s="147"/>
      <c r="M429" s="151"/>
      <c r="T429" s="152"/>
      <c r="AT429" s="149" t="s">
        <v>144</v>
      </c>
      <c r="AU429" s="149" t="s">
        <v>84</v>
      </c>
      <c r="AV429" s="12" t="s">
        <v>82</v>
      </c>
      <c r="AW429" s="12" t="s">
        <v>32</v>
      </c>
      <c r="AX429" s="12" t="s">
        <v>74</v>
      </c>
      <c r="AY429" s="149" t="s">
        <v>136</v>
      </c>
    </row>
    <row r="430" spans="2:65" s="13" customFormat="1">
      <c r="B430" s="153"/>
      <c r="D430" s="148" t="s">
        <v>144</v>
      </c>
      <c r="E430" s="154" t="s">
        <v>1</v>
      </c>
      <c r="F430" s="155" t="s">
        <v>1951</v>
      </c>
      <c r="H430" s="156">
        <v>307.745676</v>
      </c>
      <c r="L430" s="153"/>
      <c r="M430" s="157"/>
      <c r="T430" s="158"/>
      <c r="AT430" s="154" t="s">
        <v>144</v>
      </c>
      <c r="AU430" s="154" t="s">
        <v>84</v>
      </c>
      <c r="AV430" s="13" t="s">
        <v>84</v>
      </c>
      <c r="AW430" s="13" t="s">
        <v>32</v>
      </c>
      <c r="AX430" s="13" t="s">
        <v>74</v>
      </c>
      <c r="AY430" s="154" t="s">
        <v>136</v>
      </c>
    </row>
    <row r="431" spans="2:65" s="14" customFormat="1">
      <c r="B431" s="159"/>
      <c r="D431" s="148" t="s">
        <v>144</v>
      </c>
      <c r="E431" s="160" t="s">
        <v>1</v>
      </c>
      <c r="F431" s="161" t="s">
        <v>146</v>
      </c>
      <c r="H431" s="162">
        <v>307.745676</v>
      </c>
      <c r="L431" s="159"/>
      <c r="M431" s="163"/>
      <c r="T431" s="164"/>
      <c r="AT431" s="160" t="s">
        <v>144</v>
      </c>
      <c r="AU431" s="160" t="s">
        <v>84</v>
      </c>
      <c r="AV431" s="14" t="s">
        <v>142</v>
      </c>
      <c r="AW431" s="14" t="s">
        <v>32</v>
      </c>
      <c r="AX431" s="14" t="s">
        <v>82</v>
      </c>
      <c r="AY431" s="160" t="s">
        <v>136</v>
      </c>
    </row>
    <row r="432" spans="2:65" s="1" customFormat="1" ht="14.4" customHeight="1">
      <c r="B432" s="134"/>
      <c r="C432" s="135" t="s">
        <v>322</v>
      </c>
      <c r="D432" s="135" t="s">
        <v>138</v>
      </c>
      <c r="E432" s="136" t="s">
        <v>516</v>
      </c>
      <c r="F432" s="137" t="s">
        <v>517</v>
      </c>
      <c r="G432" s="138" t="s">
        <v>277</v>
      </c>
      <c r="H432" s="139">
        <v>174.459</v>
      </c>
      <c r="I432" s="140"/>
      <c r="J432" s="140">
        <f>ROUND(I432*H432,2)</f>
        <v>0</v>
      </c>
      <c r="K432" s="141"/>
      <c r="L432" s="28"/>
      <c r="M432" s="142" t="s">
        <v>1</v>
      </c>
      <c r="N432" s="111" t="s">
        <v>39</v>
      </c>
      <c r="O432" s="143">
        <v>8.9999999999999993E-3</v>
      </c>
      <c r="P432" s="143">
        <f>O432*H432</f>
        <v>1.5701309999999999</v>
      </c>
      <c r="Q432" s="143">
        <v>0</v>
      </c>
      <c r="R432" s="143">
        <f>Q432*H432</f>
        <v>0</v>
      </c>
      <c r="S432" s="143">
        <v>0</v>
      </c>
      <c r="T432" s="144">
        <f>S432*H432</f>
        <v>0</v>
      </c>
      <c r="AR432" s="145" t="s">
        <v>142</v>
      </c>
      <c r="AT432" s="145" t="s">
        <v>138</v>
      </c>
      <c r="AU432" s="145" t="s">
        <v>84</v>
      </c>
      <c r="AY432" s="16" t="s">
        <v>136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6" t="s">
        <v>82</v>
      </c>
      <c r="BK432" s="146">
        <f>ROUND(I432*H432,2)</f>
        <v>0</v>
      </c>
      <c r="BL432" s="16" t="s">
        <v>142</v>
      </c>
      <c r="BM432" s="145" t="s">
        <v>1952</v>
      </c>
    </row>
    <row r="433" spans="2:65" s="12" customFormat="1">
      <c r="B433" s="147"/>
      <c r="D433" s="148" t="s">
        <v>144</v>
      </c>
      <c r="E433" s="149" t="s">
        <v>1</v>
      </c>
      <c r="F433" s="150" t="s">
        <v>1864</v>
      </c>
      <c r="H433" s="149" t="s">
        <v>1</v>
      </c>
      <c r="L433" s="147"/>
      <c r="M433" s="151"/>
      <c r="T433" s="152"/>
      <c r="AT433" s="149" t="s">
        <v>144</v>
      </c>
      <c r="AU433" s="149" t="s">
        <v>84</v>
      </c>
      <c r="AV433" s="12" t="s">
        <v>82</v>
      </c>
      <c r="AW433" s="12" t="s">
        <v>32</v>
      </c>
      <c r="AX433" s="12" t="s">
        <v>74</v>
      </c>
      <c r="AY433" s="149" t="s">
        <v>136</v>
      </c>
    </row>
    <row r="434" spans="2:65" s="13" customFormat="1">
      <c r="B434" s="153"/>
      <c r="D434" s="148" t="s">
        <v>144</v>
      </c>
      <c r="E434" s="154" t="s">
        <v>1</v>
      </c>
      <c r="F434" s="155" t="s">
        <v>1953</v>
      </c>
      <c r="H434" s="156">
        <v>174.459</v>
      </c>
      <c r="L434" s="153"/>
      <c r="M434" s="157"/>
      <c r="T434" s="158"/>
      <c r="AT434" s="154" t="s">
        <v>144</v>
      </c>
      <c r="AU434" s="154" t="s">
        <v>84</v>
      </c>
      <c r="AV434" s="13" t="s">
        <v>84</v>
      </c>
      <c r="AW434" s="13" t="s">
        <v>32</v>
      </c>
      <c r="AX434" s="13" t="s">
        <v>74</v>
      </c>
      <c r="AY434" s="154" t="s">
        <v>136</v>
      </c>
    </row>
    <row r="435" spans="2:65" s="14" customFormat="1">
      <c r="B435" s="159"/>
      <c r="D435" s="148" t="s">
        <v>144</v>
      </c>
      <c r="E435" s="160" t="s">
        <v>1</v>
      </c>
      <c r="F435" s="161" t="s">
        <v>146</v>
      </c>
      <c r="H435" s="162">
        <v>174.459</v>
      </c>
      <c r="L435" s="159"/>
      <c r="M435" s="163"/>
      <c r="T435" s="164"/>
      <c r="AT435" s="160" t="s">
        <v>144</v>
      </c>
      <c r="AU435" s="160" t="s">
        <v>84</v>
      </c>
      <c r="AV435" s="14" t="s">
        <v>142</v>
      </c>
      <c r="AW435" s="14" t="s">
        <v>32</v>
      </c>
      <c r="AX435" s="14" t="s">
        <v>82</v>
      </c>
      <c r="AY435" s="160" t="s">
        <v>136</v>
      </c>
    </row>
    <row r="436" spans="2:65" s="1" customFormat="1" ht="14.4" customHeight="1">
      <c r="B436" s="134"/>
      <c r="C436" s="135" t="s">
        <v>329</v>
      </c>
      <c r="D436" s="135" t="s">
        <v>138</v>
      </c>
      <c r="E436" s="136" t="s">
        <v>521</v>
      </c>
      <c r="F436" s="137" t="s">
        <v>522</v>
      </c>
      <c r="G436" s="138" t="s">
        <v>277</v>
      </c>
      <c r="H436" s="139">
        <v>105.87</v>
      </c>
      <c r="I436" s="140"/>
      <c r="J436" s="140">
        <f>ROUND(I436*H436,2)</f>
        <v>0</v>
      </c>
      <c r="K436" s="141"/>
      <c r="L436" s="28"/>
      <c r="M436" s="142" t="s">
        <v>1</v>
      </c>
      <c r="N436" s="111" t="s">
        <v>39</v>
      </c>
      <c r="O436" s="143">
        <v>0.32800000000000001</v>
      </c>
      <c r="P436" s="143">
        <f>O436*H436</f>
        <v>34.725360000000002</v>
      </c>
      <c r="Q436" s="143">
        <v>0</v>
      </c>
      <c r="R436" s="143">
        <f>Q436*H436</f>
        <v>0</v>
      </c>
      <c r="S436" s="143">
        <v>0</v>
      </c>
      <c r="T436" s="144">
        <f>S436*H436</f>
        <v>0</v>
      </c>
      <c r="AR436" s="145" t="s">
        <v>142</v>
      </c>
      <c r="AT436" s="145" t="s">
        <v>138</v>
      </c>
      <c r="AU436" s="145" t="s">
        <v>84</v>
      </c>
      <c r="AY436" s="16" t="s">
        <v>136</v>
      </c>
      <c r="BE436" s="146">
        <f>IF(N436="základní",J436,0)</f>
        <v>0</v>
      </c>
      <c r="BF436" s="146">
        <f>IF(N436="snížená",J436,0)</f>
        <v>0</v>
      </c>
      <c r="BG436" s="146">
        <f>IF(N436="zákl. přenesená",J436,0)</f>
        <v>0</v>
      </c>
      <c r="BH436" s="146">
        <f>IF(N436="sníž. přenesená",J436,0)</f>
        <v>0</v>
      </c>
      <c r="BI436" s="146">
        <f>IF(N436="nulová",J436,0)</f>
        <v>0</v>
      </c>
      <c r="BJ436" s="16" t="s">
        <v>82</v>
      </c>
      <c r="BK436" s="146">
        <f>ROUND(I436*H436,2)</f>
        <v>0</v>
      </c>
      <c r="BL436" s="16" t="s">
        <v>142</v>
      </c>
      <c r="BM436" s="145" t="s">
        <v>1954</v>
      </c>
    </row>
    <row r="437" spans="2:65" s="12" customFormat="1">
      <c r="B437" s="147"/>
      <c r="D437" s="148" t="s">
        <v>144</v>
      </c>
      <c r="E437" s="149" t="s">
        <v>1</v>
      </c>
      <c r="F437" s="150" t="s">
        <v>1864</v>
      </c>
      <c r="H437" s="149" t="s">
        <v>1</v>
      </c>
      <c r="L437" s="147"/>
      <c r="M437" s="151"/>
      <c r="T437" s="152"/>
      <c r="AT437" s="149" t="s">
        <v>144</v>
      </c>
      <c r="AU437" s="149" t="s">
        <v>84</v>
      </c>
      <c r="AV437" s="12" t="s">
        <v>82</v>
      </c>
      <c r="AW437" s="12" t="s">
        <v>32</v>
      </c>
      <c r="AX437" s="12" t="s">
        <v>74</v>
      </c>
      <c r="AY437" s="149" t="s">
        <v>136</v>
      </c>
    </row>
    <row r="438" spans="2:65" s="12" customFormat="1">
      <c r="B438" s="147"/>
      <c r="D438" s="148" t="s">
        <v>144</v>
      </c>
      <c r="E438" s="149" t="s">
        <v>1</v>
      </c>
      <c r="F438" s="150" t="s">
        <v>490</v>
      </c>
      <c r="H438" s="149" t="s">
        <v>1</v>
      </c>
      <c r="L438" s="147"/>
      <c r="M438" s="151"/>
      <c r="T438" s="152"/>
      <c r="AT438" s="149" t="s">
        <v>144</v>
      </c>
      <c r="AU438" s="149" t="s">
        <v>84</v>
      </c>
      <c r="AV438" s="12" t="s">
        <v>82</v>
      </c>
      <c r="AW438" s="12" t="s">
        <v>32</v>
      </c>
      <c r="AX438" s="12" t="s">
        <v>74</v>
      </c>
      <c r="AY438" s="149" t="s">
        <v>136</v>
      </c>
    </row>
    <row r="439" spans="2:65" s="12" customFormat="1">
      <c r="B439" s="147"/>
      <c r="D439" s="148" t="s">
        <v>144</v>
      </c>
      <c r="E439" s="149" t="s">
        <v>1</v>
      </c>
      <c r="F439" s="150" t="s">
        <v>491</v>
      </c>
      <c r="H439" s="149" t="s">
        <v>1</v>
      </c>
      <c r="L439" s="147"/>
      <c r="M439" s="151"/>
      <c r="T439" s="152"/>
      <c r="AT439" s="149" t="s">
        <v>144</v>
      </c>
      <c r="AU439" s="149" t="s">
        <v>84</v>
      </c>
      <c r="AV439" s="12" t="s">
        <v>82</v>
      </c>
      <c r="AW439" s="12" t="s">
        <v>32</v>
      </c>
      <c r="AX439" s="12" t="s">
        <v>74</v>
      </c>
      <c r="AY439" s="149" t="s">
        <v>136</v>
      </c>
    </row>
    <row r="440" spans="2:65" s="13" customFormat="1">
      <c r="B440" s="153"/>
      <c r="D440" s="148" t="s">
        <v>144</v>
      </c>
      <c r="E440" s="154" t="s">
        <v>1</v>
      </c>
      <c r="F440" s="155" t="s">
        <v>1955</v>
      </c>
      <c r="H440" s="156">
        <v>280.62600000000003</v>
      </c>
      <c r="L440" s="153"/>
      <c r="M440" s="157"/>
      <c r="T440" s="158"/>
      <c r="AT440" s="154" t="s">
        <v>144</v>
      </c>
      <c r="AU440" s="154" t="s">
        <v>84</v>
      </c>
      <c r="AV440" s="13" t="s">
        <v>84</v>
      </c>
      <c r="AW440" s="13" t="s">
        <v>32</v>
      </c>
      <c r="AX440" s="13" t="s">
        <v>74</v>
      </c>
      <c r="AY440" s="154" t="s">
        <v>136</v>
      </c>
    </row>
    <row r="441" spans="2:65" s="12" customFormat="1">
      <c r="B441" s="147"/>
      <c r="D441" s="148" t="s">
        <v>144</v>
      </c>
      <c r="E441" s="149" t="s">
        <v>1</v>
      </c>
      <c r="F441" s="150" t="s">
        <v>455</v>
      </c>
      <c r="H441" s="149" t="s">
        <v>1</v>
      </c>
      <c r="L441" s="147"/>
      <c r="M441" s="151"/>
      <c r="T441" s="152"/>
      <c r="AT441" s="149" t="s">
        <v>144</v>
      </c>
      <c r="AU441" s="149" t="s">
        <v>84</v>
      </c>
      <c r="AV441" s="12" t="s">
        <v>82</v>
      </c>
      <c r="AW441" s="12" t="s">
        <v>32</v>
      </c>
      <c r="AX441" s="12" t="s">
        <v>74</v>
      </c>
      <c r="AY441" s="149" t="s">
        <v>136</v>
      </c>
    </row>
    <row r="442" spans="2:65" s="13" customFormat="1">
      <c r="B442" s="153"/>
      <c r="D442" s="148" t="s">
        <v>144</v>
      </c>
      <c r="E442" s="154" t="s">
        <v>1</v>
      </c>
      <c r="F442" s="155" t="s">
        <v>1956</v>
      </c>
      <c r="H442" s="156">
        <v>-14.278</v>
      </c>
      <c r="L442" s="153"/>
      <c r="M442" s="157"/>
      <c r="T442" s="158"/>
      <c r="AT442" s="154" t="s">
        <v>144</v>
      </c>
      <c r="AU442" s="154" t="s">
        <v>84</v>
      </c>
      <c r="AV442" s="13" t="s">
        <v>84</v>
      </c>
      <c r="AW442" s="13" t="s">
        <v>32</v>
      </c>
      <c r="AX442" s="13" t="s">
        <v>74</v>
      </c>
      <c r="AY442" s="154" t="s">
        <v>136</v>
      </c>
    </row>
    <row r="443" spans="2:65" s="12" customFormat="1">
      <c r="B443" s="147"/>
      <c r="D443" s="148" t="s">
        <v>144</v>
      </c>
      <c r="E443" s="149" t="s">
        <v>1</v>
      </c>
      <c r="F443" s="150" t="s">
        <v>457</v>
      </c>
      <c r="H443" s="149" t="s">
        <v>1</v>
      </c>
      <c r="L443" s="147"/>
      <c r="M443" s="151"/>
      <c r="T443" s="152"/>
      <c r="AT443" s="149" t="s">
        <v>144</v>
      </c>
      <c r="AU443" s="149" t="s">
        <v>84</v>
      </c>
      <c r="AV443" s="12" t="s">
        <v>82</v>
      </c>
      <c r="AW443" s="12" t="s">
        <v>32</v>
      </c>
      <c r="AX443" s="12" t="s">
        <v>74</v>
      </c>
      <c r="AY443" s="149" t="s">
        <v>136</v>
      </c>
    </row>
    <row r="444" spans="2:65" s="13" customFormat="1">
      <c r="B444" s="153"/>
      <c r="D444" s="148" t="s">
        <v>144</v>
      </c>
      <c r="E444" s="154" t="s">
        <v>1</v>
      </c>
      <c r="F444" s="155" t="s">
        <v>1957</v>
      </c>
      <c r="H444" s="156">
        <v>-119.622</v>
      </c>
      <c r="L444" s="153"/>
      <c r="M444" s="157"/>
      <c r="T444" s="158"/>
      <c r="AT444" s="154" t="s">
        <v>144</v>
      </c>
      <c r="AU444" s="154" t="s">
        <v>84</v>
      </c>
      <c r="AV444" s="13" t="s">
        <v>84</v>
      </c>
      <c r="AW444" s="13" t="s">
        <v>32</v>
      </c>
      <c r="AX444" s="13" t="s">
        <v>74</v>
      </c>
      <c r="AY444" s="154" t="s">
        <v>136</v>
      </c>
    </row>
    <row r="445" spans="2:65" s="12" customFormat="1">
      <c r="B445" s="147"/>
      <c r="D445" s="148" t="s">
        <v>144</v>
      </c>
      <c r="E445" s="149" t="s">
        <v>1</v>
      </c>
      <c r="F445" s="150" t="s">
        <v>459</v>
      </c>
      <c r="H445" s="149" t="s">
        <v>1</v>
      </c>
      <c r="L445" s="147"/>
      <c r="M445" s="151"/>
      <c r="T445" s="152"/>
      <c r="AT445" s="149" t="s">
        <v>144</v>
      </c>
      <c r="AU445" s="149" t="s">
        <v>84</v>
      </c>
      <c r="AV445" s="12" t="s">
        <v>82</v>
      </c>
      <c r="AW445" s="12" t="s">
        <v>32</v>
      </c>
      <c r="AX445" s="12" t="s">
        <v>74</v>
      </c>
      <c r="AY445" s="149" t="s">
        <v>136</v>
      </c>
    </row>
    <row r="446" spans="2:65" s="13" customFormat="1">
      <c r="B446" s="153"/>
      <c r="D446" s="148" t="s">
        <v>144</v>
      </c>
      <c r="E446" s="154" t="s">
        <v>1</v>
      </c>
      <c r="F446" s="155" t="s">
        <v>1958</v>
      </c>
      <c r="H446" s="156">
        <v>-12.218</v>
      </c>
      <c r="L446" s="153"/>
      <c r="M446" s="157"/>
      <c r="T446" s="158"/>
      <c r="AT446" s="154" t="s">
        <v>144</v>
      </c>
      <c r="AU446" s="154" t="s">
        <v>84</v>
      </c>
      <c r="AV446" s="13" t="s">
        <v>84</v>
      </c>
      <c r="AW446" s="13" t="s">
        <v>32</v>
      </c>
      <c r="AX446" s="13" t="s">
        <v>74</v>
      </c>
      <c r="AY446" s="154" t="s">
        <v>136</v>
      </c>
    </row>
    <row r="447" spans="2:65" s="12" customFormat="1">
      <c r="B447" s="147"/>
      <c r="D447" s="148" t="s">
        <v>144</v>
      </c>
      <c r="E447" s="149" t="s">
        <v>1</v>
      </c>
      <c r="F447" s="150" t="s">
        <v>463</v>
      </c>
      <c r="H447" s="149" t="s">
        <v>1</v>
      </c>
      <c r="L447" s="147"/>
      <c r="M447" s="151"/>
      <c r="T447" s="152"/>
      <c r="AT447" s="149" t="s">
        <v>144</v>
      </c>
      <c r="AU447" s="149" t="s">
        <v>84</v>
      </c>
      <c r="AV447" s="12" t="s">
        <v>82</v>
      </c>
      <c r="AW447" s="12" t="s">
        <v>32</v>
      </c>
      <c r="AX447" s="12" t="s">
        <v>74</v>
      </c>
      <c r="AY447" s="149" t="s">
        <v>136</v>
      </c>
    </row>
    <row r="448" spans="2:65" s="13" customFormat="1">
      <c r="B448" s="153"/>
      <c r="D448" s="148" t="s">
        <v>144</v>
      </c>
      <c r="E448" s="154" t="s">
        <v>1</v>
      </c>
      <c r="F448" s="155" t="s">
        <v>1959</v>
      </c>
      <c r="H448" s="156">
        <v>-7.3120000000000003</v>
      </c>
      <c r="L448" s="153"/>
      <c r="M448" s="157"/>
      <c r="T448" s="158"/>
      <c r="AT448" s="154" t="s">
        <v>144</v>
      </c>
      <c r="AU448" s="154" t="s">
        <v>84</v>
      </c>
      <c r="AV448" s="13" t="s">
        <v>84</v>
      </c>
      <c r="AW448" s="13" t="s">
        <v>32</v>
      </c>
      <c r="AX448" s="13" t="s">
        <v>74</v>
      </c>
      <c r="AY448" s="154" t="s">
        <v>136</v>
      </c>
    </row>
    <row r="449" spans="2:65" s="12" customFormat="1">
      <c r="B449" s="147"/>
      <c r="D449" s="148" t="s">
        <v>144</v>
      </c>
      <c r="E449" s="149" t="s">
        <v>1</v>
      </c>
      <c r="F449" s="150" t="s">
        <v>296</v>
      </c>
      <c r="H449" s="149" t="s">
        <v>1</v>
      </c>
      <c r="L449" s="147"/>
      <c r="M449" s="151"/>
      <c r="T449" s="152"/>
      <c r="AT449" s="149" t="s">
        <v>144</v>
      </c>
      <c r="AU449" s="149" t="s">
        <v>84</v>
      </c>
      <c r="AV449" s="12" t="s">
        <v>82</v>
      </c>
      <c r="AW449" s="12" t="s">
        <v>32</v>
      </c>
      <c r="AX449" s="12" t="s">
        <v>74</v>
      </c>
      <c r="AY449" s="149" t="s">
        <v>136</v>
      </c>
    </row>
    <row r="450" spans="2:65" s="13" customFormat="1">
      <c r="B450" s="153"/>
      <c r="D450" s="148" t="s">
        <v>144</v>
      </c>
      <c r="E450" s="154" t="s">
        <v>1</v>
      </c>
      <c r="F450" s="155" t="s">
        <v>1960</v>
      </c>
      <c r="H450" s="156">
        <v>-3.4540000000000006</v>
      </c>
      <c r="L450" s="153"/>
      <c r="M450" s="157"/>
      <c r="T450" s="158"/>
      <c r="AT450" s="154" t="s">
        <v>144</v>
      </c>
      <c r="AU450" s="154" t="s">
        <v>84</v>
      </c>
      <c r="AV450" s="13" t="s">
        <v>84</v>
      </c>
      <c r="AW450" s="13" t="s">
        <v>32</v>
      </c>
      <c r="AX450" s="13" t="s">
        <v>74</v>
      </c>
      <c r="AY450" s="154" t="s">
        <v>136</v>
      </c>
    </row>
    <row r="451" spans="2:65" s="12" customFormat="1">
      <c r="B451" s="147"/>
      <c r="D451" s="148" t="s">
        <v>144</v>
      </c>
      <c r="E451" s="149" t="s">
        <v>1</v>
      </c>
      <c r="F451" s="150" t="s">
        <v>1831</v>
      </c>
      <c r="H451" s="149" t="s">
        <v>1</v>
      </c>
      <c r="L451" s="147"/>
      <c r="M451" s="151"/>
      <c r="T451" s="152"/>
      <c r="AT451" s="149" t="s">
        <v>144</v>
      </c>
      <c r="AU451" s="149" t="s">
        <v>84</v>
      </c>
      <c r="AV451" s="12" t="s">
        <v>82</v>
      </c>
      <c r="AW451" s="12" t="s">
        <v>32</v>
      </c>
      <c r="AX451" s="12" t="s">
        <v>74</v>
      </c>
      <c r="AY451" s="149" t="s">
        <v>136</v>
      </c>
    </row>
    <row r="452" spans="2:65" s="13" customFormat="1">
      <c r="B452" s="153"/>
      <c r="D452" s="148" t="s">
        <v>144</v>
      </c>
      <c r="E452" s="154" t="s">
        <v>1</v>
      </c>
      <c r="F452" s="155" t="s">
        <v>1961</v>
      </c>
      <c r="H452" s="156">
        <v>-11.760000000000002</v>
      </c>
      <c r="L452" s="153"/>
      <c r="M452" s="157"/>
      <c r="T452" s="158"/>
      <c r="AT452" s="154" t="s">
        <v>144</v>
      </c>
      <c r="AU452" s="154" t="s">
        <v>84</v>
      </c>
      <c r="AV452" s="13" t="s">
        <v>84</v>
      </c>
      <c r="AW452" s="13" t="s">
        <v>32</v>
      </c>
      <c r="AX452" s="13" t="s">
        <v>74</v>
      </c>
      <c r="AY452" s="154" t="s">
        <v>136</v>
      </c>
    </row>
    <row r="453" spans="2:65" s="12" customFormat="1">
      <c r="B453" s="147"/>
      <c r="D453" s="148" t="s">
        <v>144</v>
      </c>
      <c r="E453" s="149" t="s">
        <v>1</v>
      </c>
      <c r="F453" s="150" t="s">
        <v>1862</v>
      </c>
      <c r="H453" s="149" t="s">
        <v>1</v>
      </c>
      <c r="L453" s="147"/>
      <c r="M453" s="151"/>
      <c r="T453" s="152"/>
      <c r="AT453" s="149" t="s">
        <v>144</v>
      </c>
      <c r="AU453" s="149" t="s">
        <v>84</v>
      </c>
      <c r="AV453" s="12" t="s">
        <v>82</v>
      </c>
      <c r="AW453" s="12" t="s">
        <v>32</v>
      </c>
      <c r="AX453" s="12" t="s">
        <v>74</v>
      </c>
      <c r="AY453" s="149" t="s">
        <v>136</v>
      </c>
    </row>
    <row r="454" spans="2:65" s="13" customFormat="1">
      <c r="B454" s="153"/>
      <c r="D454" s="148" t="s">
        <v>144</v>
      </c>
      <c r="E454" s="154" t="s">
        <v>1</v>
      </c>
      <c r="F454" s="155" t="s">
        <v>1962</v>
      </c>
      <c r="H454" s="156">
        <v>-6.1120000000000001</v>
      </c>
      <c r="L454" s="153"/>
      <c r="M454" s="157"/>
      <c r="T454" s="158"/>
      <c r="AT454" s="154" t="s">
        <v>144</v>
      </c>
      <c r="AU454" s="154" t="s">
        <v>84</v>
      </c>
      <c r="AV454" s="13" t="s">
        <v>84</v>
      </c>
      <c r="AW454" s="13" t="s">
        <v>32</v>
      </c>
      <c r="AX454" s="13" t="s">
        <v>74</v>
      </c>
      <c r="AY454" s="154" t="s">
        <v>136</v>
      </c>
    </row>
    <row r="455" spans="2:65" s="14" customFormat="1">
      <c r="B455" s="159"/>
      <c r="D455" s="148" t="s">
        <v>144</v>
      </c>
      <c r="E455" s="160" t="s">
        <v>1</v>
      </c>
      <c r="F455" s="161" t="s">
        <v>146</v>
      </c>
      <c r="H455" s="162">
        <v>105.87000000000002</v>
      </c>
      <c r="L455" s="159"/>
      <c r="M455" s="163"/>
      <c r="T455" s="164"/>
      <c r="AT455" s="160" t="s">
        <v>144</v>
      </c>
      <c r="AU455" s="160" t="s">
        <v>84</v>
      </c>
      <c r="AV455" s="14" t="s">
        <v>142</v>
      </c>
      <c r="AW455" s="14" t="s">
        <v>32</v>
      </c>
      <c r="AX455" s="14" t="s">
        <v>82</v>
      </c>
      <c r="AY455" s="160" t="s">
        <v>136</v>
      </c>
    </row>
    <row r="456" spans="2:65" s="1" customFormat="1" ht="14.4" customHeight="1">
      <c r="B456" s="134"/>
      <c r="C456" s="135" t="s">
        <v>334</v>
      </c>
      <c r="D456" s="135" t="s">
        <v>138</v>
      </c>
      <c r="E456" s="136" t="s">
        <v>544</v>
      </c>
      <c r="F456" s="137" t="s">
        <v>545</v>
      </c>
      <c r="G456" s="138" t="s">
        <v>277</v>
      </c>
      <c r="H456" s="139">
        <v>119.622</v>
      </c>
      <c r="I456" s="140"/>
      <c r="J456" s="140">
        <f>ROUND(I456*H456,2)</f>
        <v>0</v>
      </c>
      <c r="K456" s="141"/>
      <c r="L456" s="28"/>
      <c r="M456" s="142" t="s">
        <v>1</v>
      </c>
      <c r="N456" s="111" t="s">
        <v>39</v>
      </c>
      <c r="O456" s="143">
        <v>0.435</v>
      </c>
      <c r="P456" s="143">
        <f>O456*H456</f>
        <v>52.03557</v>
      </c>
      <c r="Q456" s="143">
        <v>0</v>
      </c>
      <c r="R456" s="143">
        <f>Q456*H456</f>
        <v>0</v>
      </c>
      <c r="S456" s="143">
        <v>0</v>
      </c>
      <c r="T456" s="144">
        <f>S456*H456</f>
        <v>0</v>
      </c>
      <c r="AR456" s="145" t="s">
        <v>142</v>
      </c>
      <c r="AT456" s="145" t="s">
        <v>138</v>
      </c>
      <c r="AU456" s="145" t="s">
        <v>84</v>
      </c>
      <c r="AY456" s="16" t="s">
        <v>136</v>
      </c>
      <c r="BE456" s="146">
        <f>IF(N456="základní",J456,0)</f>
        <v>0</v>
      </c>
      <c r="BF456" s="146">
        <f>IF(N456="snížená",J456,0)</f>
        <v>0</v>
      </c>
      <c r="BG456" s="146">
        <f>IF(N456="zákl. přenesená",J456,0)</f>
        <v>0</v>
      </c>
      <c r="BH456" s="146">
        <f>IF(N456="sníž. přenesená",J456,0)</f>
        <v>0</v>
      </c>
      <c r="BI456" s="146">
        <f>IF(N456="nulová",J456,0)</f>
        <v>0</v>
      </c>
      <c r="BJ456" s="16" t="s">
        <v>82</v>
      </c>
      <c r="BK456" s="146">
        <f>ROUND(I456*H456,2)</f>
        <v>0</v>
      </c>
      <c r="BL456" s="16" t="s">
        <v>142</v>
      </c>
      <c r="BM456" s="145" t="s">
        <v>1963</v>
      </c>
    </row>
    <row r="457" spans="2:65" s="12" customFormat="1">
      <c r="B457" s="147"/>
      <c r="D457" s="148" t="s">
        <v>144</v>
      </c>
      <c r="E457" s="149" t="s">
        <v>1</v>
      </c>
      <c r="F457" s="150" t="s">
        <v>1964</v>
      </c>
      <c r="H457" s="149" t="s">
        <v>1</v>
      </c>
      <c r="L457" s="147"/>
      <c r="M457" s="151"/>
      <c r="T457" s="152"/>
      <c r="AT457" s="149" t="s">
        <v>144</v>
      </c>
      <c r="AU457" s="149" t="s">
        <v>84</v>
      </c>
      <c r="AV457" s="12" t="s">
        <v>82</v>
      </c>
      <c r="AW457" s="12" t="s">
        <v>32</v>
      </c>
      <c r="AX457" s="12" t="s">
        <v>74</v>
      </c>
      <c r="AY457" s="149" t="s">
        <v>136</v>
      </c>
    </row>
    <row r="458" spans="2:65" s="13" customFormat="1">
      <c r="B458" s="153"/>
      <c r="D458" s="148" t="s">
        <v>144</v>
      </c>
      <c r="E458" s="154" t="s">
        <v>1</v>
      </c>
      <c r="F458" s="155" t="s">
        <v>1965</v>
      </c>
      <c r="H458" s="156">
        <v>115.18199999999999</v>
      </c>
      <c r="L458" s="153"/>
      <c r="M458" s="157"/>
      <c r="T458" s="158"/>
      <c r="AT458" s="154" t="s">
        <v>144</v>
      </c>
      <c r="AU458" s="154" t="s">
        <v>84</v>
      </c>
      <c r="AV458" s="13" t="s">
        <v>84</v>
      </c>
      <c r="AW458" s="13" t="s">
        <v>32</v>
      </c>
      <c r="AX458" s="13" t="s">
        <v>74</v>
      </c>
      <c r="AY458" s="154" t="s">
        <v>136</v>
      </c>
    </row>
    <row r="459" spans="2:65" s="13" customFormat="1">
      <c r="B459" s="153"/>
      <c r="D459" s="148" t="s">
        <v>144</v>
      </c>
      <c r="E459" s="154" t="s">
        <v>1</v>
      </c>
      <c r="F459" s="155" t="s">
        <v>1966</v>
      </c>
      <c r="H459" s="156">
        <v>4.4400000000000004</v>
      </c>
      <c r="L459" s="153"/>
      <c r="M459" s="157"/>
      <c r="T459" s="158"/>
      <c r="AT459" s="154" t="s">
        <v>144</v>
      </c>
      <c r="AU459" s="154" t="s">
        <v>84</v>
      </c>
      <c r="AV459" s="13" t="s">
        <v>84</v>
      </c>
      <c r="AW459" s="13" t="s">
        <v>32</v>
      </c>
      <c r="AX459" s="13" t="s">
        <v>74</v>
      </c>
      <c r="AY459" s="154" t="s">
        <v>136</v>
      </c>
    </row>
    <row r="460" spans="2:65" s="14" customFormat="1">
      <c r="B460" s="159"/>
      <c r="D460" s="148" t="s">
        <v>144</v>
      </c>
      <c r="E460" s="160" t="s">
        <v>1</v>
      </c>
      <c r="F460" s="161" t="s">
        <v>146</v>
      </c>
      <c r="H460" s="162">
        <v>119.62199999999999</v>
      </c>
      <c r="L460" s="159"/>
      <c r="M460" s="163"/>
      <c r="T460" s="164"/>
      <c r="AT460" s="160" t="s">
        <v>144</v>
      </c>
      <c r="AU460" s="160" t="s">
        <v>84</v>
      </c>
      <c r="AV460" s="14" t="s">
        <v>142</v>
      </c>
      <c r="AW460" s="14" t="s">
        <v>32</v>
      </c>
      <c r="AX460" s="14" t="s">
        <v>82</v>
      </c>
      <c r="AY460" s="160" t="s">
        <v>136</v>
      </c>
    </row>
    <row r="461" spans="2:65" s="1" customFormat="1" ht="14.4" customHeight="1">
      <c r="B461" s="134"/>
      <c r="C461" s="165" t="s">
        <v>343</v>
      </c>
      <c r="D461" s="165" t="s">
        <v>353</v>
      </c>
      <c r="E461" s="166" t="s">
        <v>552</v>
      </c>
      <c r="F461" s="167" t="s">
        <v>553</v>
      </c>
      <c r="G461" s="168" t="s">
        <v>356</v>
      </c>
      <c r="H461" s="169">
        <v>251.20599999999999</v>
      </c>
      <c r="I461" s="170"/>
      <c r="J461" s="170">
        <f>ROUND(I461*H461,2)</f>
        <v>0</v>
      </c>
      <c r="K461" s="171"/>
      <c r="L461" s="172"/>
      <c r="M461" s="173" t="s">
        <v>1</v>
      </c>
      <c r="N461" s="174" t="s">
        <v>39</v>
      </c>
      <c r="O461" s="143">
        <v>0</v>
      </c>
      <c r="P461" s="143">
        <f>O461*H461</f>
        <v>0</v>
      </c>
      <c r="Q461" s="143">
        <v>1</v>
      </c>
      <c r="R461" s="143">
        <f>Q461*H461</f>
        <v>251.20599999999999</v>
      </c>
      <c r="S461" s="143">
        <v>0</v>
      </c>
      <c r="T461" s="144">
        <f>S461*H461</f>
        <v>0</v>
      </c>
      <c r="AR461" s="145" t="s">
        <v>170</v>
      </c>
      <c r="AT461" s="145" t="s">
        <v>353</v>
      </c>
      <c r="AU461" s="145" t="s">
        <v>84</v>
      </c>
      <c r="AY461" s="16" t="s">
        <v>136</v>
      </c>
      <c r="BE461" s="146">
        <f>IF(N461="základní",J461,0)</f>
        <v>0</v>
      </c>
      <c r="BF461" s="146">
        <f>IF(N461="snížená",J461,0)</f>
        <v>0</v>
      </c>
      <c r="BG461" s="146">
        <f>IF(N461="zákl. přenesená",J461,0)</f>
        <v>0</v>
      </c>
      <c r="BH461" s="146">
        <f>IF(N461="sníž. přenesená",J461,0)</f>
        <v>0</v>
      </c>
      <c r="BI461" s="146">
        <f>IF(N461="nulová",J461,0)</f>
        <v>0</v>
      </c>
      <c r="BJ461" s="16" t="s">
        <v>82</v>
      </c>
      <c r="BK461" s="146">
        <f>ROUND(I461*H461,2)</f>
        <v>0</v>
      </c>
      <c r="BL461" s="16" t="s">
        <v>142</v>
      </c>
      <c r="BM461" s="145" t="s">
        <v>1967</v>
      </c>
    </row>
    <row r="462" spans="2:65" s="12" customFormat="1">
      <c r="B462" s="147"/>
      <c r="D462" s="148" t="s">
        <v>144</v>
      </c>
      <c r="E462" s="149" t="s">
        <v>1</v>
      </c>
      <c r="F462" s="150" t="s">
        <v>555</v>
      </c>
      <c r="H462" s="149" t="s">
        <v>1</v>
      </c>
      <c r="L462" s="147"/>
      <c r="M462" s="151"/>
      <c r="T462" s="152"/>
      <c r="AT462" s="149" t="s">
        <v>144</v>
      </c>
      <c r="AU462" s="149" t="s">
        <v>84</v>
      </c>
      <c r="AV462" s="12" t="s">
        <v>82</v>
      </c>
      <c r="AW462" s="12" t="s">
        <v>32</v>
      </c>
      <c r="AX462" s="12" t="s">
        <v>74</v>
      </c>
      <c r="AY462" s="149" t="s">
        <v>136</v>
      </c>
    </row>
    <row r="463" spans="2:65" s="13" customFormat="1">
      <c r="B463" s="153"/>
      <c r="D463" s="148" t="s">
        <v>144</v>
      </c>
      <c r="E463" s="154" t="s">
        <v>1</v>
      </c>
      <c r="F463" s="155" t="s">
        <v>1968</v>
      </c>
      <c r="H463" s="156">
        <v>125.60310000000001</v>
      </c>
      <c r="L463" s="153"/>
      <c r="M463" s="157"/>
      <c r="T463" s="158"/>
      <c r="AT463" s="154" t="s">
        <v>144</v>
      </c>
      <c r="AU463" s="154" t="s">
        <v>84</v>
      </c>
      <c r="AV463" s="13" t="s">
        <v>84</v>
      </c>
      <c r="AW463" s="13" t="s">
        <v>32</v>
      </c>
      <c r="AX463" s="13" t="s">
        <v>74</v>
      </c>
      <c r="AY463" s="154" t="s">
        <v>136</v>
      </c>
    </row>
    <row r="464" spans="2:65" s="14" customFormat="1">
      <c r="B464" s="159"/>
      <c r="D464" s="148" t="s">
        <v>144</v>
      </c>
      <c r="E464" s="160" t="s">
        <v>1</v>
      </c>
      <c r="F464" s="161" t="s">
        <v>146</v>
      </c>
      <c r="H464" s="162">
        <v>125.60310000000001</v>
      </c>
      <c r="L464" s="159"/>
      <c r="M464" s="163"/>
      <c r="T464" s="164"/>
      <c r="AT464" s="160" t="s">
        <v>144</v>
      </c>
      <c r="AU464" s="160" t="s">
        <v>84</v>
      </c>
      <c r="AV464" s="14" t="s">
        <v>142</v>
      </c>
      <c r="AW464" s="14" t="s">
        <v>32</v>
      </c>
      <c r="AX464" s="14" t="s">
        <v>74</v>
      </c>
      <c r="AY464" s="160" t="s">
        <v>136</v>
      </c>
    </row>
    <row r="465" spans="2:65" s="13" customFormat="1">
      <c r="B465" s="153"/>
      <c r="D465" s="148" t="s">
        <v>144</v>
      </c>
      <c r="E465" s="154" t="s">
        <v>1</v>
      </c>
      <c r="F465" s="155" t="s">
        <v>1969</v>
      </c>
      <c r="H465" s="156">
        <v>251.2062</v>
      </c>
      <c r="L465" s="153"/>
      <c r="M465" s="157"/>
      <c r="T465" s="158"/>
      <c r="AT465" s="154" t="s">
        <v>144</v>
      </c>
      <c r="AU465" s="154" t="s">
        <v>84</v>
      </c>
      <c r="AV465" s="13" t="s">
        <v>84</v>
      </c>
      <c r="AW465" s="13" t="s">
        <v>32</v>
      </c>
      <c r="AX465" s="13" t="s">
        <v>82</v>
      </c>
      <c r="AY465" s="154" t="s">
        <v>136</v>
      </c>
    </row>
    <row r="466" spans="2:65" s="1" customFormat="1" ht="19.75" customHeight="1">
      <c r="B466" s="134"/>
      <c r="C466" s="135" t="s">
        <v>347</v>
      </c>
      <c r="D466" s="135" t="s">
        <v>138</v>
      </c>
      <c r="E466" s="136" t="s">
        <v>559</v>
      </c>
      <c r="F466" s="137" t="s">
        <v>560</v>
      </c>
      <c r="G466" s="138" t="s">
        <v>185</v>
      </c>
      <c r="H466" s="139">
        <v>35.380000000000003</v>
      </c>
      <c r="I466" s="140"/>
      <c r="J466" s="140">
        <f>ROUND(I466*H466,2)</f>
        <v>0</v>
      </c>
      <c r="K466" s="141"/>
      <c r="L466" s="28"/>
      <c r="M466" s="142" t="s">
        <v>1</v>
      </c>
      <c r="N466" s="111" t="s">
        <v>39</v>
      </c>
      <c r="O466" s="143">
        <v>0.126</v>
      </c>
      <c r="P466" s="143">
        <f>O466*H466</f>
        <v>4.4578800000000003</v>
      </c>
      <c r="Q466" s="143">
        <v>0</v>
      </c>
      <c r="R466" s="143">
        <f>Q466*H466</f>
        <v>0</v>
      </c>
      <c r="S466" s="143">
        <v>0</v>
      </c>
      <c r="T466" s="144">
        <f>S466*H466</f>
        <v>0</v>
      </c>
      <c r="AR466" s="145" t="s">
        <v>142</v>
      </c>
      <c r="AT466" s="145" t="s">
        <v>138</v>
      </c>
      <c r="AU466" s="145" t="s">
        <v>84</v>
      </c>
      <c r="AY466" s="16" t="s">
        <v>136</v>
      </c>
      <c r="BE466" s="146">
        <f>IF(N466="základní",J466,0)</f>
        <v>0</v>
      </c>
      <c r="BF466" s="146">
        <f>IF(N466="snížená",J466,0)</f>
        <v>0</v>
      </c>
      <c r="BG466" s="146">
        <f>IF(N466="zákl. přenesená",J466,0)</f>
        <v>0</v>
      </c>
      <c r="BH466" s="146">
        <f>IF(N466="sníž. přenesená",J466,0)</f>
        <v>0</v>
      </c>
      <c r="BI466" s="146">
        <f>IF(N466="nulová",J466,0)</f>
        <v>0</v>
      </c>
      <c r="BJ466" s="16" t="s">
        <v>82</v>
      </c>
      <c r="BK466" s="146">
        <f>ROUND(I466*H466,2)</f>
        <v>0</v>
      </c>
      <c r="BL466" s="16" t="s">
        <v>142</v>
      </c>
      <c r="BM466" s="145" t="s">
        <v>1970</v>
      </c>
    </row>
    <row r="467" spans="2:65" s="12" customFormat="1">
      <c r="B467" s="147"/>
      <c r="D467" s="148" t="s">
        <v>144</v>
      </c>
      <c r="E467" s="149" t="s">
        <v>1</v>
      </c>
      <c r="F467" s="150" t="s">
        <v>1829</v>
      </c>
      <c r="H467" s="149" t="s">
        <v>1</v>
      </c>
      <c r="L467" s="147"/>
      <c r="M467" s="151"/>
      <c r="T467" s="152"/>
      <c r="AT467" s="149" t="s">
        <v>144</v>
      </c>
      <c r="AU467" s="149" t="s">
        <v>84</v>
      </c>
      <c r="AV467" s="12" t="s">
        <v>82</v>
      </c>
      <c r="AW467" s="12" t="s">
        <v>32</v>
      </c>
      <c r="AX467" s="12" t="s">
        <v>74</v>
      </c>
      <c r="AY467" s="149" t="s">
        <v>136</v>
      </c>
    </row>
    <row r="468" spans="2:65" s="12" customFormat="1">
      <c r="B468" s="147"/>
      <c r="D468" s="148" t="s">
        <v>144</v>
      </c>
      <c r="E468" s="149" t="s">
        <v>1</v>
      </c>
      <c r="F468" s="150" t="s">
        <v>190</v>
      </c>
      <c r="H468" s="149" t="s">
        <v>1</v>
      </c>
      <c r="L468" s="147"/>
      <c r="M468" s="151"/>
      <c r="T468" s="152"/>
      <c r="AT468" s="149" t="s">
        <v>144</v>
      </c>
      <c r="AU468" s="149" t="s">
        <v>84</v>
      </c>
      <c r="AV468" s="12" t="s">
        <v>82</v>
      </c>
      <c r="AW468" s="12" t="s">
        <v>32</v>
      </c>
      <c r="AX468" s="12" t="s">
        <v>74</v>
      </c>
      <c r="AY468" s="149" t="s">
        <v>136</v>
      </c>
    </row>
    <row r="469" spans="2:65" s="13" customFormat="1">
      <c r="B469" s="153"/>
      <c r="D469" s="148" t="s">
        <v>144</v>
      </c>
      <c r="E469" s="154" t="s">
        <v>1</v>
      </c>
      <c r="F469" s="155" t="s">
        <v>1861</v>
      </c>
      <c r="H469" s="156">
        <v>25.38</v>
      </c>
      <c r="L469" s="153"/>
      <c r="M469" s="157"/>
      <c r="T469" s="158"/>
      <c r="AT469" s="154" t="s">
        <v>144</v>
      </c>
      <c r="AU469" s="154" t="s">
        <v>84</v>
      </c>
      <c r="AV469" s="13" t="s">
        <v>84</v>
      </c>
      <c r="AW469" s="13" t="s">
        <v>32</v>
      </c>
      <c r="AX469" s="13" t="s">
        <v>74</v>
      </c>
      <c r="AY469" s="154" t="s">
        <v>136</v>
      </c>
    </row>
    <row r="470" spans="2:65" s="13" customFormat="1">
      <c r="B470" s="153"/>
      <c r="D470" s="148" t="s">
        <v>144</v>
      </c>
      <c r="E470" s="154" t="s">
        <v>1</v>
      </c>
      <c r="F470" s="155" t="s">
        <v>1274</v>
      </c>
      <c r="H470" s="156">
        <v>1</v>
      </c>
      <c r="L470" s="153"/>
      <c r="M470" s="157"/>
      <c r="T470" s="158"/>
      <c r="AT470" s="154" t="s">
        <v>144</v>
      </c>
      <c r="AU470" s="154" t="s">
        <v>84</v>
      </c>
      <c r="AV470" s="13" t="s">
        <v>84</v>
      </c>
      <c r="AW470" s="13" t="s">
        <v>32</v>
      </c>
      <c r="AX470" s="13" t="s">
        <v>74</v>
      </c>
      <c r="AY470" s="154" t="s">
        <v>136</v>
      </c>
    </row>
    <row r="471" spans="2:65" s="12" customFormat="1">
      <c r="B471" s="147"/>
      <c r="D471" s="148" t="s">
        <v>144</v>
      </c>
      <c r="E471" s="149" t="s">
        <v>1</v>
      </c>
      <c r="F471" s="150" t="s">
        <v>188</v>
      </c>
      <c r="H471" s="149" t="s">
        <v>1</v>
      </c>
      <c r="L471" s="147"/>
      <c r="M471" s="151"/>
      <c r="T471" s="152"/>
      <c r="AT471" s="149" t="s">
        <v>144</v>
      </c>
      <c r="AU471" s="149" t="s">
        <v>84</v>
      </c>
      <c r="AV471" s="12" t="s">
        <v>82</v>
      </c>
      <c r="AW471" s="12" t="s">
        <v>32</v>
      </c>
      <c r="AX471" s="12" t="s">
        <v>74</v>
      </c>
      <c r="AY471" s="149" t="s">
        <v>136</v>
      </c>
    </row>
    <row r="472" spans="2:65" s="12" customFormat="1">
      <c r="B472" s="147"/>
      <c r="D472" s="148" t="s">
        <v>144</v>
      </c>
      <c r="E472" s="149" t="s">
        <v>1</v>
      </c>
      <c r="F472" s="150" t="s">
        <v>1862</v>
      </c>
      <c r="H472" s="149" t="s">
        <v>1</v>
      </c>
      <c r="L472" s="147"/>
      <c r="M472" s="151"/>
      <c r="T472" s="152"/>
      <c r="AT472" s="149" t="s">
        <v>144</v>
      </c>
      <c r="AU472" s="149" t="s">
        <v>84</v>
      </c>
      <c r="AV472" s="12" t="s">
        <v>82</v>
      </c>
      <c r="AW472" s="12" t="s">
        <v>32</v>
      </c>
      <c r="AX472" s="12" t="s">
        <v>74</v>
      </c>
      <c r="AY472" s="149" t="s">
        <v>136</v>
      </c>
    </row>
    <row r="473" spans="2:65" s="13" customFormat="1">
      <c r="B473" s="153"/>
      <c r="D473" s="148" t="s">
        <v>144</v>
      </c>
      <c r="E473" s="154" t="s">
        <v>1</v>
      </c>
      <c r="F473" s="155" t="s">
        <v>1842</v>
      </c>
      <c r="H473" s="156">
        <v>9</v>
      </c>
      <c r="L473" s="153"/>
      <c r="M473" s="157"/>
      <c r="T473" s="158"/>
      <c r="AT473" s="154" t="s">
        <v>144</v>
      </c>
      <c r="AU473" s="154" t="s">
        <v>84</v>
      </c>
      <c r="AV473" s="13" t="s">
        <v>84</v>
      </c>
      <c r="AW473" s="13" t="s">
        <v>32</v>
      </c>
      <c r="AX473" s="13" t="s">
        <v>74</v>
      </c>
      <c r="AY473" s="154" t="s">
        <v>136</v>
      </c>
    </row>
    <row r="474" spans="2:65" s="14" customFormat="1">
      <c r="B474" s="159"/>
      <c r="D474" s="148" t="s">
        <v>144</v>
      </c>
      <c r="E474" s="160" t="s">
        <v>1</v>
      </c>
      <c r="F474" s="161" t="s">
        <v>146</v>
      </c>
      <c r="H474" s="162">
        <v>35.379999999999995</v>
      </c>
      <c r="L474" s="159"/>
      <c r="M474" s="163"/>
      <c r="T474" s="164"/>
      <c r="AT474" s="160" t="s">
        <v>144</v>
      </c>
      <c r="AU474" s="160" t="s">
        <v>84</v>
      </c>
      <c r="AV474" s="14" t="s">
        <v>142</v>
      </c>
      <c r="AW474" s="14" t="s">
        <v>32</v>
      </c>
      <c r="AX474" s="14" t="s">
        <v>82</v>
      </c>
      <c r="AY474" s="160" t="s">
        <v>136</v>
      </c>
    </row>
    <row r="475" spans="2:65" s="1" customFormat="1" ht="14.4" customHeight="1">
      <c r="B475" s="134"/>
      <c r="C475" s="135" t="s">
        <v>352</v>
      </c>
      <c r="D475" s="135" t="s">
        <v>138</v>
      </c>
      <c r="E475" s="136" t="s">
        <v>563</v>
      </c>
      <c r="F475" s="137" t="s">
        <v>564</v>
      </c>
      <c r="G475" s="138" t="s">
        <v>185</v>
      </c>
      <c r="H475" s="139">
        <v>35.380000000000003</v>
      </c>
      <c r="I475" s="140"/>
      <c r="J475" s="140">
        <f>ROUND(I475*H475,2)</f>
        <v>0</v>
      </c>
      <c r="K475" s="141"/>
      <c r="L475" s="28"/>
      <c r="M475" s="142" t="s">
        <v>1</v>
      </c>
      <c r="N475" s="111" t="s">
        <v>39</v>
      </c>
      <c r="O475" s="143">
        <v>0.114</v>
      </c>
      <c r="P475" s="143">
        <f>O475*H475</f>
        <v>4.0333200000000007</v>
      </c>
      <c r="Q475" s="143">
        <v>0</v>
      </c>
      <c r="R475" s="143">
        <f>Q475*H475</f>
        <v>0</v>
      </c>
      <c r="S475" s="143">
        <v>0</v>
      </c>
      <c r="T475" s="144">
        <f>S475*H475</f>
        <v>0</v>
      </c>
      <c r="AR475" s="145" t="s">
        <v>142</v>
      </c>
      <c r="AT475" s="145" t="s">
        <v>138</v>
      </c>
      <c r="AU475" s="145" t="s">
        <v>84</v>
      </c>
      <c r="AY475" s="16" t="s">
        <v>136</v>
      </c>
      <c r="BE475" s="146">
        <f>IF(N475="základní",J475,0)</f>
        <v>0</v>
      </c>
      <c r="BF475" s="146">
        <f>IF(N475="snížená",J475,0)</f>
        <v>0</v>
      </c>
      <c r="BG475" s="146">
        <f>IF(N475="zákl. přenesená",J475,0)</f>
        <v>0</v>
      </c>
      <c r="BH475" s="146">
        <f>IF(N475="sníž. přenesená",J475,0)</f>
        <v>0</v>
      </c>
      <c r="BI475" s="146">
        <f>IF(N475="nulová",J475,0)</f>
        <v>0</v>
      </c>
      <c r="BJ475" s="16" t="s">
        <v>82</v>
      </c>
      <c r="BK475" s="146">
        <f>ROUND(I475*H475,2)</f>
        <v>0</v>
      </c>
      <c r="BL475" s="16" t="s">
        <v>142</v>
      </c>
      <c r="BM475" s="145" t="s">
        <v>1971</v>
      </c>
    </row>
    <row r="476" spans="2:65" s="12" customFormat="1">
      <c r="B476" s="147"/>
      <c r="D476" s="148" t="s">
        <v>144</v>
      </c>
      <c r="E476" s="149" t="s">
        <v>1</v>
      </c>
      <c r="F476" s="150" t="s">
        <v>1829</v>
      </c>
      <c r="H476" s="149" t="s">
        <v>1</v>
      </c>
      <c r="L476" s="147"/>
      <c r="M476" s="151"/>
      <c r="T476" s="152"/>
      <c r="AT476" s="149" t="s">
        <v>144</v>
      </c>
      <c r="AU476" s="149" t="s">
        <v>84</v>
      </c>
      <c r="AV476" s="12" t="s">
        <v>82</v>
      </c>
      <c r="AW476" s="12" t="s">
        <v>32</v>
      </c>
      <c r="AX476" s="12" t="s">
        <v>74</v>
      </c>
      <c r="AY476" s="149" t="s">
        <v>136</v>
      </c>
    </row>
    <row r="477" spans="2:65" s="12" customFormat="1">
      <c r="B477" s="147"/>
      <c r="D477" s="148" t="s">
        <v>144</v>
      </c>
      <c r="E477" s="149" t="s">
        <v>1</v>
      </c>
      <c r="F477" s="150" t="s">
        <v>190</v>
      </c>
      <c r="H477" s="149" t="s">
        <v>1</v>
      </c>
      <c r="L477" s="147"/>
      <c r="M477" s="151"/>
      <c r="T477" s="152"/>
      <c r="AT477" s="149" t="s">
        <v>144</v>
      </c>
      <c r="AU477" s="149" t="s">
        <v>84</v>
      </c>
      <c r="AV477" s="12" t="s">
        <v>82</v>
      </c>
      <c r="AW477" s="12" t="s">
        <v>32</v>
      </c>
      <c r="AX477" s="12" t="s">
        <v>74</v>
      </c>
      <c r="AY477" s="149" t="s">
        <v>136</v>
      </c>
    </row>
    <row r="478" spans="2:65" s="13" customFormat="1">
      <c r="B478" s="153"/>
      <c r="D478" s="148" t="s">
        <v>144</v>
      </c>
      <c r="E478" s="154" t="s">
        <v>1</v>
      </c>
      <c r="F478" s="155" t="s">
        <v>1861</v>
      </c>
      <c r="H478" s="156">
        <v>25.38</v>
      </c>
      <c r="L478" s="153"/>
      <c r="M478" s="157"/>
      <c r="T478" s="158"/>
      <c r="AT478" s="154" t="s">
        <v>144</v>
      </c>
      <c r="AU478" s="154" t="s">
        <v>84</v>
      </c>
      <c r="AV478" s="13" t="s">
        <v>84</v>
      </c>
      <c r="AW478" s="13" t="s">
        <v>32</v>
      </c>
      <c r="AX478" s="13" t="s">
        <v>74</v>
      </c>
      <c r="AY478" s="154" t="s">
        <v>136</v>
      </c>
    </row>
    <row r="479" spans="2:65" s="13" customFormat="1">
      <c r="B479" s="153"/>
      <c r="D479" s="148" t="s">
        <v>144</v>
      </c>
      <c r="E479" s="154" t="s">
        <v>1</v>
      </c>
      <c r="F479" s="155" t="s">
        <v>1274</v>
      </c>
      <c r="H479" s="156">
        <v>1</v>
      </c>
      <c r="L479" s="153"/>
      <c r="M479" s="157"/>
      <c r="T479" s="158"/>
      <c r="AT479" s="154" t="s">
        <v>144</v>
      </c>
      <c r="AU479" s="154" t="s">
        <v>84</v>
      </c>
      <c r="AV479" s="13" t="s">
        <v>84</v>
      </c>
      <c r="AW479" s="13" t="s">
        <v>32</v>
      </c>
      <c r="AX479" s="13" t="s">
        <v>74</v>
      </c>
      <c r="AY479" s="154" t="s">
        <v>136</v>
      </c>
    </row>
    <row r="480" spans="2:65" s="12" customFormat="1">
      <c r="B480" s="147"/>
      <c r="D480" s="148" t="s">
        <v>144</v>
      </c>
      <c r="E480" s="149" t="s">
        <v>1</v>
      </c>
      <c r="F480" s="150" t="s">
        <v>188</v>
      </c>
      <c r="H480" s="149" t="s">
        <v>1</v>
      </c>
      <c r="L480" s="147"/>
      <c r="M480" s="151"/>
      <c r="T480" s="152"/>
      <c r="AT480" s="149" t="s">
        <v>144</v>
      </c>
      <c r="AU480" s="149" t="s">
        <v>84</v>
      </c>
      <c r="AV480" s="12" t="s">
        <v>82</v>
      </c>
      <c r="AW480" s="12" t="s">
        <v>32</v>
      </c>
      <c r="AX480" s="12" t="s">
        <v>74</v>
      </c>
      <c r="AY480" s="149" t="s">
        <v>136</v>
      </c>
    </row>
    <row r="481" spans="2:65" s="12" customFormat="1">
      <c r="B481" s="147"/>
      <c r="D481" s="148" t="s">
        <v>144</v>
      </c>
      <c r="E481" s="149" t="s">
        <v>1</v>
      </c>
      <c r="F481" s="150" t="s">
        <v>1862</v>
      </c>
      <c r="H481" s="149" t="s">
        <v>1</v>
      </c>
      <c r="L481" s="147"/>
      <c r="M481" s="151"/>
      <c r="T481" s="152"/>
      <c r="AT481" s="149" t="s">
        <v>144</v>
      </c>
      <c r="AU481" s="149" t="s">
        <v>84</v>
      </c>
      <c r="AV481" s="12" t="s">
        <v>82</v>
      </c>
      <c r="AW481" s="12" t="s">
        <v>32</v>
      </c>
      <c r="AX481" s="12" t="s">
        <v>74</v>
      </c>
      <c r="AY481" s="149" t="s">
        <v>136</v>
      </c>
    </row>
    <row r="482" spans="2:65" s="13" customFormat="1">
      <c r="B482" s="153"/>
      <c r="D482" s="148" t="s">
        <v>144</v>
      </c>
      <c r="E482" s="154" t="s">
        <v>1</v>
      </c>
      <c r="F482" s="155" t="s">
        <v>1842</v>
      </c>
      <c r="H482" s="156">
        <v>9</v>
      </c>
      <c r="L482" s="153"/>
      <c r="M482" s="157"/>
      <c r="T482" s="158"/>
      <c r="AT482" s="154" t="s">
        <v>144</v>
      </c>
      <c r="AU482" s="154" t="s">
        <v>84</v>
      </c>
      <c r="AV482" s="13" t="s">
        <v>84</v>
      </c>
      <c r="AW482" s="13" t="s">
        <v>32</v>
      </c>
      <c r="AX482" s="13" t="s">
        <v>74</v>
      </c>
      <c r="AY482" s="154" t="s">
        <v>136</v>
      </c>
    </row>
    <row r="483" spans="2:65" s="14" customFormat="1">
      <c r="B483" s="159"/>
      <c r="D483" s="148" t="s">
        <v>144</v>
      </c>
      <c r="E483" s="160" t="s">
        <v>1</v>
      </c>
      <c r="F483" s="161" t="s">
        <v>146</v>
      </c>
      <c r="H483" s="162">
        <v>35.379999999999995</v>
      </c>
      <c r="L483" s="159"/>
      <c r="M483" s="163"/>
      <c r="T483" s="164"/>
      <c r="AT483" s="160" t="s">
        <v>144</v>
      </c>
      <c r="AU483" s="160" t="s">
        <v>84</v>
      </c>
      <c r="AV483" s="14" t="s">
        <v>142</v>
      </c>
      <c r="AW483" s="14" t="s">
        <v>32</v>
      </c>
      <c r="AX483" s="14" t="s">
        <v>82</v>
      </c>
      <c r="AY483" s="160" t="s">
        <v>136</v>
      </c>
    </row>
    <row r="484" spans="2:65" s="1" customFormat="1" ht="14.4" customHeight="1">
      <c r="B484" s="134"/>
      <c r="C484" s="135" t="s">
        <v>359</v>
      </c>
      <c r="D484" s="135" t="s">
        <v>138</v>
      </c>
      <c r="E484" s="136" t="s">
        <v>567</v>
      </c>
      <c r="F484" s="137" t="s">
        <v>568</v>
      </c>
      <c r="G484" s="138" t="s">
        <v>185</v>
      </c>
      <c r="H484" s="139">
        <v>35.380000000000003</v>
      </c>
      <c r="I484" s="140"/>
      <c r="J484" s="140">
        <f>ROUND(I484*H484,2)</f>
        <v>0</v>
      </c>
      <c r="K484" s="141"/>
      <c r="L484" s="28"/>
      <c r="M484" s="142" t="s">
        <v>1</v>
      </c>
      <c r="N484" s="111" t="s">
        <v>39</v>
      </c>
      <c r="O484" s="143">
        <v>5.8000000000000003E-2</v>
      </c>
      <c r="P484" s="143">
        <f>O484*H484</f>
        <v>2.0520400000000003</v>
      </c>
      <c r="Q484" s="143">
        <v>0</v>
      </c>
      <c r="R484" s="143">
        <f>Q484*H484</f>
        <v>0</v>
      </c>
      <c r="S484" s="143">
        <v>0</v>
      </c>
      <c r="T484" s="144">
        <f>S484*H484</f>
        <v>0</v>
      </c>
      <c r="AR484" s="145" t="s">
        <v>142</v>
      </c>
      <c r="AT484" s="145" t="s">
        <v>138</v>
      </c>
      <c r="AU484" s="145" t="s">
        <v>84</v>
      </c>
      <c r="AY484" s="16" t="s">
        <v>136</v>
      </c>
      <c r="BE484" s="146">
        <f>IF(N484="základní",J484,0)</f>
        <v>0</v>
      </c>
      <c r="BF484" s="146">
        <f>IF(N484="snížená",J484,0)</f>
        <v>0</v>
      </c>
      <c r="BG484" s="146">
        <f>IF(N484="zákl. přenesená",J484,0)</f>
        <v>0</v>
      </c>
      <c r="BH484" s="146">
        <f>IF(N484="sníž. přenesená",J484,0)</f>
        <v>0</v>
      </c>
      <c r="BI484" s="146">
        <f>IF(N484="nulová",J484,0)</f>
        <v>0</v>
      </c>
      <c r="BJ484" s="16" t="s">
        <v>82</v>
      </c>
      <c r="BK484" s="146">
        <f>ROUND(I484*H484,2)</f>
        <v>0</v>
      </c>
      <c r="BL484" s="16" t="s">
        <v>142</v>
      </c>
      <c r="BM484" s="145" t="s">
        <v>1972</v>
      </c>
    </row>
    <row r="485" spans="2:65" s="12" customFormat="1">
      <c r="B485" s="147"/>
      <c r="D485" s="148" t="s">
        <v>144</v>
      </c>
      <c r="E485" s="149" t="s">
        <v>1</v>
      </c>
      <c r="F485" s="150" t="s">
        <v>1829</v>
      </c>
      <c r="H485" s="149" t="s">
        <v>1</v>
      </c>
      <c r="L485" s="147"/>
      <c r="M485" s="151"/>
      <c r="T485" s="152"/>
      <c r="AT485" s="149" t="s">
        <v>144</v>
      </c>
      <c r="AU485" s="149" t="s">
        <v>84</v>
      </c>
      <c r="AV485" s="12" t="s">
        <v>82</v>
      </c>
      <c r="AW485" s="12" t="s">
        <v>32</v>
      </c>
      <c r="AX485" s="12" t="s">
        <v>74</v>
      </c>
      <c r="AY485" s="149" t="s">
        <v>136</v>
      </c>
    </row>
    <row r="486" spans="2:65" s="12" customFormat="1">
      <c r="B486" s="147"/>
      <c r="D486" s="148" t="s">
        <v>144</v>
      </c>
      <c r="E486" s="149" t="s">
        <v>1</v>
      </c>
      <c r="F486" s="150" t="s">
        <v>190</v>
      </c>
      <c r="H486" s="149" t="s">
        <v>1</v>
      </c>
      <c r="L486" s="147"/>
      <c r="M486" s="151"/>
      <c r="T486" s="152"/>
      <c r="AT486" s="149" t="s">
        <v>144</v>
      </c>
      <c r="AU486" s="149" t="s">
        <v>84</v>
      </c>
      <c r="AV486" s="12" t="s">
        <v>82</v>
      </c>
      <c r="AW486" s="12" t="s">
        <v>32</v>
      </c>
      <c r="AX486" s="12" t="s">
        <v>74</v>
      </c>
      <c r="AY486" s="149" t="s">
        <v>136</v>
      </c>
    </row>
    <row r="487" spans="2:65" s="13" customFormat="1">
      <c r="B487" s="153"/>
      <c r="D487" s="148" t="s">
        <v>144</v>
      </c>
      <c r="E487" s="154" t="s">
        <v>1</v>
      </c>
      <c r="F487" s="155" t="s">
        <v>1861</v>
      </c>
      <c r="H487" s="156">
        <v>25.38</v>
      </c>
      <c r="L487" s="153"/>
      <c r="M487" s="157"/>
      <c r="T487" s="158"/>
      <c r="AT487" s="154" t="s">
        <v>144</v>
      </c>
      <c r="AU487" s="154" t="s">
        <v>84</v>
      </c>
      <c r="AV487" s="13" t="s">
        <v>84</v>
      </c>
      <c r="AW487" s="13" t="s">
        <v>32</v>
      </c>
      <c r="AX487" s="13" t="s">
        <v>74</v>
      </c>
      <c r="AY487" s="154" t="s">
        <v>136</v>
      </c>
    </row>
    <row r="488" spans="2:65" s="13" customFormat="1">
      <c r="B488" s="153"/>
      <c r="D488" s="148" t="s">
        <v>144</v>
      </c>
      <c r="E488" s="154" t="s">
        <v>1</v>
      </c>
      <c r="F488" s="155" t="s">
        <v>1274</v>
      </c>
      <c r="H488" s="156">
        <v>1</v>
      </c>
      <c r="L488" s="153"/>
      <c r="M488" s="157"/>
      <c r="T488" s="158"/>
      <c r="AT488" s="154" t="s">
        <v>144</v>
      </c>
      <c r="AU488" s="154" t="s">
        <v>84</v>
      </c>
      <c r="AV488" s="13" t="s">
        <v>84</v>
      </c>
      <c r="AW488" s="13" t="s">
        <v>32</v>
      </c>
      <c r="AX488" s="13" t="s">
        <v>74</v>
      </c>
      <c r="AY488" s="154" t="s">
        <v>136</v>
      </c>
    </row>
    <row r="489" spans="2:65" s="12" customFormat="1">
      <c r="B489" s="147"/>
      <c r="D489" s="148" t="s">
        <v>144</v>
      </c>
      <c r="E489" s="149" t="s">
        <v>1</v>
      </c>
      <c r="F489" s="150" t="s">
        <v>188</v>
      </c>
      <c r="H489" s="149" t="s">
        <v>1</v>
      </c>
      <c r="L489" s="147"/>
      <c r="M489" s="151"/>
      <c r="T489" s="152"/>
      <c r="AT489" s="149" t="s">
        <v>144</v>
      </c>
      <c r="AU489" s="149" t="s">
        <v>84</v>
      </c>
      <c r="AV489" s="12" t="s">
        <v>82</v>
      </c>
      <c r="AW489" s="12" t="s">
        <v>32</v>
      </c>
      <c r="AX489" s="12" t="s">
        <v>74</v>
      </c>
      <c r="AY489" s="149" t="s">
        <v>136</v>
      </c>
    </row>
    <row r="490" spans="2:65" s="12" customFormat="1">
      <c r="B490" s="147"/>
      <c r="D490" s="148" t="s">
        <v>144</v>
      </c>
      <c r="E490" s="149" t="s">
        <v>1</v>
      </c>
      <c r="F490" s="150" t="s">
        <v>1862</v>
      </c>
      <c r="H490" s="149" t="s">
        <v>1</v>
      </c>
      <c r="L490" s="147"/>
      <c r="M490" s="151"/>
      <c r="T490" s="152"/>
      <c r="AT490" s="149" t="s">
        <v>144</v>
      </c>
      <c r="AU490" s="149" t="s">
        <v>84</v>
      </c>
      <c r="AV490" s="12" t="s">
        <v>82</v>
      </c>
      <c r="AW490" s="12" t="s">
        <v>32</v>
      </c>
      <c r="AX490" s="12" t="s">
        <v>74</v>
      </c>
      <c r="AY490" s="149" t="s">
        <v>136</v>
      </c>
    </row>
    <row r="491" spans="2:65" s="13" customFormat="1">
      <c r="B491" s="153"/>
      <c r="D491" s="148" t="s">
        <v>144</v>
      </c>
      <c r="E491" s="154" t="s">
        <v>1</v>
      </c>
      <c r="F491" s="155" t="s">
        <v>1842</v>
      </c>
      <c r="H491" s="156">
        <v>9</v>
      </c>
      <c r="L491" s="153"/>
      <c r="M491" s="157"/>
      <c r="T491" s="158"/>
      <c r="AT491" s="154" t="s">
        <v>144</v>
      </c>
      <c r="AU491" s="154" t="s">
        <v>84</v>
      </c>
      <c r="AV491" s="13" t="s">
        <v>84</v>
      </c>
      <c r="AW491" s="13" t="s">
        <v>32</v>
      </c>
      <c r="AX491" s="13" t="s">
        <v>74</v>
      </c>
      <c r="AY491" s="154" t="s">
        <v>136</v>
      </c>
    </row>
    <row r="492" spans="2:65" s="14" customFormat="1">
      <c r="B492" s="159"/>
      <c r="D492" s="148" t="s">
        <v>144</v>
      </c>
      <c r="E492" s="160" t="s">
        <v>1</v>
      </c>
      <c r="F492" s="161" t="s">
        <v>146</v>
      </c>
      <c r="H492" s="162">
        <v>35.379999999999995</v>
      </c>
      <c r="L492" s="159"/>
      <c r="M492" s="163"/>
      <c r="T492" s="164"/>
      <c r="AT492" s="160" t="s">
        <v>144</v>
      </c>
      <c r="AU492" s="160" t="s">
        <v>84</v>
      </c>
      <c r="AV492" s="14" t="s">
        <v>142</v>
      </c>
      <c r="AW492" s="14" t="s">
        <v>32</v>
      </c>
      <c r="AX492" s="14" t="s">
        <v>82</v>
      </c>
      <c r="AY492" s="160" t="s">
        <v>136</v>
      </c>
    </row>
    <row r="493" spans="2:65" s="1" customFormat="1" ht="14.4" customHeight="1">
      <c r="B493" s="134"/>
      <c r="C493" s="165" t="s">
        <v>363</v>
      </c>
      <c r="D493" s="165" t="s">
        <v>353</v>
      </c>
      <c r="E493" s="166" t="s">
        <v>571</v>
      </c>
      <c r="F493" s="167" t="s">
        <v>572</v>
      </c>
      <c r="G493" s="168" t="s">
        <v>573</v>
      </c>
      <c r="H493" s="169">
        <v>0.70799999999999996</v>
      </c>
      <c r="I493" s="170"/>
      <c r="J493" s="170">
        <f>ROUND(I493*H493,2)</f>
        <v>0</v>
      </c>
      <c r="K493" s="171"/>
      <c r="L493" s="172"/>
      <c r="M493" s="173" t="s">
        <v>1</v>
      </c>
      <c r="N493" s="174" t="s">
        <v>39</v>
      </c>
      <c r="O493" s="143">
        <v>0</v>
      </c>
      <c r="P493" s="143">
        <f>O493*H493</f>
        <v>0</v>
      </c>
      <c r="Q493" s="143">
        <v>1E-3</v>
      </c>
      <c r="R493" s="143">
        <f>Q493*H493</f>
        <v>7.0799999999999997E-4</v>
      </c>
      <c r="S493" s="143">
        <v>0</v>
      </c>
      <c r="T493" s="144">
        <f>S493*H493</f>
        <v>0</v>
      </c>
      <c r="AR493" s="145" t="s">
        <v>170</v>
      </c>
      <c r="AT493" s="145" t="s">
        <v>353</v>
      </c>
      <c r="AU493" s="145" t="s">
        <v>84</v>
      </c>
      <c r="AY493" s="16" t="s">
        <v>136</v>
      </c>
      <c r="BE493" s="146">
        <f>IF(N493="základní",J493,0)</f>
        <v>0</v>
      </c>
      <c r="BF493" s="146">
        <f>IF(N493="snížená",J493,0)</f>
        <v>0</v>
      </c>
      <c r="BG493" s="146">
        <f>IF(N493="zákl. přenesená",J493,0)</f>
        <v>0</v>
      </c>
      <c r="BH493" s="146">
        <f>IF(N493="sníž. přenesená",J493,0)</f>
        <v>0</v>
      </c>
      <c r="BI493" s="146">
        <f>IF(N493="nulová",J493,0)</f>
        <v>0</v>
      </c>
      <c r="BJ493" s="16" t="s">
        <v>82</v>
      </c>
      <c r="BK493" s="146">
        <f>ROUND(I493*H493,2)</f>
        <v>0</v>
      </c>
      <c r="BL493" s="16" t="s">
        <v>142</v>
      </c>
      <c r="BM493" s="145" t="s">
        <v>1973</v>
      </c>
    </row>
    <row r="494" spans="2:65" s="12" customFormat="1">
      <c r="B494" s="147"/>
      <c r="D494" s="148" t="s">
        <v>144</v>
      </c>
      <c r="E494" s="149" t="s">
        <v>1</v>
      </c>
      <c r="F494" s="150" t="s">
        <v>1829</v>
      </c>
      <c r="H494" s="149" t="s">
        <v>1</v>
      </c>
      <c r="L494" s="147"/>
      <c r="M494" s="151"/>
      <c r="T494" s="152"/>
      <c r="AT494" s="149" t="s">
        <v>144</v>
      </c>
      <c r="AU494" s="149" t="s">
        <v>84</v>
      </c>
      <c r="AV494" s="12" t="s">
        <v>82</v>
      </c>
      <c r="AW494" s="12" t="s">
        <v>32</v>
      </c>
      <c r="AX494" s="12" t="s">
        <v>74</v>
      </c>
      <c r="AY494" s="149" t="s">
        <v>136</v>
      </c>
    </row>
    <row r="495" spans="2:65" s="12" customFormat="1">
      <c r="B495" s="147"/>
      <c r="D495" s="148" t="s">
        <v>144</v>
      </c>
      <c r="E495" s="149" t="s">
        <v>1</v>
      </c>
      <c r="F495" s="150" t="s">
        <v>190</v>
      </c>
      <c r="H495" s="149" t="s">
        <v>1</v>
      </c>
      <c r="L495" s="147"/>
      <c r="M495" s="151"/>
      <c r="T495" s="152"/>
      <c r="AT495" s="149" t="s">
        <v>144</v>
      </c>
      <c r="AU495" s="149" t="s">
        <v>84</v>
      </c>
      <c r="AV495" s="12" t="s">
        <v>82</v>
      </c>
      <c r="AW495" s="12" t="s">
        <v>32</v>
      </c>
      <c r="AX495" s="12" t="s">
        <v>74</v>
      </c>
      <c r="AY495" s="149" t="s">
        <v>136</v>
      </c>
    </row>
    <row r="496" spans="2:65" s="13" customFormat="1">
      <c r="B496" s="153"/>
      <c r="D496" s="148" t="s">
        <v>144</v>
      </c>
      <c r="E496" s="154" t="s">
        <v>1</v>
      </c>
      <c r="F496" s="155" t="s">
        <v>1861</v>
      </c>
      <c r="H496" s="156">
        <v>25.38</v>
      </c>
      <c r="L496" s="153"/>
      <c r="M496" s="157"/>
      <c r="T496" s="158"/>
      <c r="AT496" s="154" t="s">
        <v>144</v>
      </c>
      <c r="AU496" s="154" t="s">
        <v>84</v>
      </c>
      <c r="AV496" s="13" t="s">
        <v>84</v>
      </c>
      <c r="AW496" s="13" t="s">
        <v>32</v>
      </c>
      <c r="AX496" s="13" t="s">
        <v>74</v>
      </c>
      <c r="AY496" s="154" t="s">
        <v>136</v>
      </c>
    </row>
    <row r="497" spans="2:65" s="13" customFormat="1">
      <c r="B497" s="153"/>
      <c r="D497" s="148" t="s">
        <v>144</v>
      </c>
      <c r="E497" s="154" t="s">
        <v>1</v>
      </c>
      <c r="F497" s="155" t="s">
        <v>1274</v>
      </c>
      <c r="H497" s="156">
        <v>1</v>
      </c>
      <c r="L497" s="153"/>
      <c r="M497" s="157"/>
      <c r="T497" s="158"/>
      <c r="AT497" s="154" t="s">
        <v>144</v>
      </c>
      <c r="AU497" s="154" t="s">
        <v>84</v>
      </c>
      <c r="AV497" s="13" t="s">
        <v>84</v>
      </c>
      <c r="AW497" s="13" t="s">
        <v>32</v>
      </c>
      <c r="AX497" s="13" t="s">
        <v>74</v>
      </c>
      <c r="AY497" s="154" t="s">
        <v>136</v>
      </c>
    </row>
    <row r="498" spans="2:65" s="12" customFormat="1">
      <c r="B498" s="147"/>
      <c r="D498" s="148" t="s">
        <v>144</v>
      </c>
      <c r="E498" s="149" t="s">
        <v>1</v>
      </c>
      <c r="F498" s="150" t="s">
        <v>188</v>
      </c>
      <c r="H498" s="149" t="s">
        <v>1</v>
      </c>
      <c r="L498" s="147"/>
      <c r="M498" s="151"/>
      <c r="T498" s="152"/>
      <c r="AT498" s="149" t="s">
        <v>144</v>
      </c>
      <c r="AU498" s="149" t="s">
        <v>84</v>
      </c>
      <c r="AV498" s="12" t="s">
        <v>82</v>
      </c>
      <c r="AW498" s="12" t="s">
        <v>32</v>
      </c>
      <c r="AX498" s="12" t="s">
        <v>74</v>
      </c>
      <c r="AY498" s="149" t="s">
        <v>136</v>
      </c>
    </row>
    <row r="499" spans="2:65" s="12" customFormat="1">
      <c r="B499" s="147"/>
      <c r="D499" s="148" t="s">
        <v>144</v>
      </c>
      <c r="E499" s="149" t="s">
        <v>1</v>
      </c>
      <c r="F499" s="150" t="s">
        <v>1862</v>
      </c>
      <c r="H499" s="149" t="s">
        <v>1</v>
      </c>
      <c r="L499" s="147"/>
      <c r="M499" s="151"/>
      <c r="T499" s="152"/>
      <c r="AT499" s="149" t="s">
        <v>144</v>
      </c>
      <c r="AU499" s="149" t="s">
        <v>84</v>
      </c>
      <c r="AV499" s="12" t="s">
        <v>82</v>
      </c>
      <c r="AW499" s="12" t="s">
        <v>32</v>
      </c>
      <c r="AX499" s="12" t="s">
        <v>74</v>
      </c>
      <c r="AY499" s="149" t="s">
        <v>136</v>
      </c>
    </row>
    <row r="500" spans="2:65" s="13" customFormat="1">
      <c r="B500" s="153"/>
      <c r="D500" s="148" t="s">
        <v>144</v>
      </c>
      <c r="E500" s="154" t="s">
        <v>1</v>
      </c>
      <c r="F500" s="155" t="s">
        <v>1842</v>
      </c>
      <c r="H500" s="156">
        <v>9</v>
      </c>
      <c r="L500" s="153"/>
      <c r="M500" s="157"/>
      <c r="T500" s="158"/>
      <c r="AT500" s="154" t="s">
        <v>144</v>
      </c>
      <c r="AU500" s="154" t="s">
        <v>84</v>
      </c>
      <c r="AV500" s="13" t="s">
        <v>84</v>
      </c>
      <c r="AW500" s="13" t="s">
        <v>32</v>
      </c>
      <c r="AX500" s="13" t="s">
        <v>74</v>
      </c>
      <c r="AY500" s="154" t="s">
        <v>136</v>
      </c>
    </row>
    <row r="501" spans="2:65" s="14" customFormat="1">
      <c r="B501" s="159"/>
      <c r="D501" s="148" t="s">
        <v>144</v>
      </c>
      <c r="E501" s="160" t="s">
        <v>1</v>
      </c>
      <c r="F501" s="161" t="s">
        <v>146</v>
      </c>
      <c r="H501" s="162">
        <v>35.379999999999995</v>
      </c>
      <c r="L501" s="159"/>
      <c r="M501" s="163"/>
      <c r="T501" s="164"/>
      <c r="AT501" s="160" t="s">
        <v>144</v>
      </c>
      <c r="AU501" s="160" t="s">
        <v>84</v>
      </c>
      <c r="AV501" s="14" t="s">
        <v>142</v>
      </c>
      <c r="AW501" s="14" t="s">
        <v>32</v>
      </c>
      <c r="AX501" s="14" t="s">
        <v>74</v>
      </c>
      <c r="AY501" s="160" t="s">
        <v>136</v>
      </c>
    </row>
    <row r="502" spans="2:65" s="13" customFormat="1">
      <c r="B502" s="153"/>
      <c r="D502" s="148" t="s">
        <v>144</v>
      </c>
      <c r="E502" s="154" t="s">
        <v>1</v>
      </c>
      <c r="F502" s="155" t="s">
        <v>1974</v>
      </c>
      <c r="H502" s="156">
        <v>0.70760000000000012</v>
      </c>
      <c r="L502" s="153"/>
      <c r="M502" s="157"/>
      <c r="T502" s="158"/>
      <c r="AT502" s="154" t="s">
        <v>144</v>
      </c>
      <c r="AU502" s="154" t="s">
        <v>84</v>
      </c>
      <c r="AV502" s="13" t="s">
        <v>84</v>
      </c>
      <c r="AW502" s="13" t="s">
        <v>32</v>
      </c>
      <c r="AX502" s="13" t="s">
        <v>82</v>
      </c>
      <c r="AY502" s="154" t="s">
        <v>136</v>
      </c>
    </row>
    <row r="503" spans="2:65" s="1" customFormat="1" ht="14.4" customHeight="1">
      <c r="B503" s="134"/>
      <c r="C503" s="135" t="s">
        <v>367</v>
      </c>
      <c r="D503" s="135" t="s">
        <v>138</v>
      </c>
      <c r="E503" s="136" t="s">
        <v>577</v>
      </c>
      <c r="F503" s="137" t="s">
        <v>578</v>
      </c>
      <c r="G503" s="138" t="s">
        <v>185</v>
      </c>
      <c r="H503" s="139">
        <v>146.22399999999999</v>
      </c>
      <c r="I503" s="140"/>
      <c r="J503" s="140">
        <f>ROUND(I503*H503,2)</f>
        <v>0</v>
      </c>
      <c r="K503" s="141"/>
      <c r="L503" s="28"/>
      <c r="M503" s="142" t="s">
        <v>1</v>
      </c>
      <c r="N503" s="111" t="s">
        <v>39</v>
      </c>
      <c r="O503" s="143">
        <v>2.5000000000000001E-2</v>
      </c>
      <c r="P503" s="143">
        <f>O503*H503</f>
        <v>3.6555999999999997</v>
      </c>
      <c r="Q503" s="143">
        <v>0</v>
      </c>
      <c r="R503" s="143">
        <f>Q503*H503</f>
        <v>0</v>
      </c>
      <c r="S503" s="143">
        <v>0</v>
      </c>
      <c r="T503" s="144">
        <f>S503*H503</f>
        <v>0</v>
      </c>
      <c r="AR503" s="145" t="s">
        <v>142</v>
      </c>
      <c r="AT503" s="145" t="s">
        <v>138</v>
      </c>
      <c r="AU503" s="145" t="s">
        <v>84</v>
      </c>
      <c r="AY503" s="16" t="s">
        <v>136</v>
      </c>
      <c r="BE503" s="146">
        <f>IF(N503="základní",J503,0)</f>
        <v>0</v>
      </c>
      <c r="BF503" s="146">
        <f>IF(N503="snížená",J503,0)</f>
        <v>0</v>
      </c>
      <c r="BG503" s="146">
        <f>IF(N503="zákl. přenesená",J503,0)</f>
        <v>0</v>
      </c>
      <c r="BH503" s="146">
        <f>IF(N503="sníž. přenesená",J503,0)</f>
        <v>0</v>
      </c>
      <c r="BI503" s="146">
        <f>IF(N503="nulová",J503,0)</f>
        <v>0</v>
      </c>
      <c r="BJ503" s="16" t="s">
        <v>82</v>
      </c>
      <c r="BK503" s="146">
        <f>ROUND(I503*H503,2)</f>
        <v>0</v>
      </c>
      <c r="BL503" s="16" t="s">
        <v>142</v>
      </c>
      <c r="BM503" s="145" t="s">
        <v>1975</v>
      </c>
    </row>
    <row r="504" spans="2:65" s="12" customFormat="1">
      <c r="B504" s="147"/>
      <c r="D504" s="148" t="s">
        <v>144</v>
      </c>
      <c r="E504" s="149" t="s">
        <v>1</v>
      </c>
      <c r="F504" s="150" t="s">
        <v>1864</v>
      </c>
      <c r="H504" s="149" t="s">
        <v>1</v>
      </c>
      <c r="L504" s="147"/>
      <c r="M504" s="151"/>
      <c r="T504" s="152"/>
      <c r="AT504" s="149" t="s">
        <v>144</v>
      </c>
      <c r="AU504" s="149" t="s">
        <v>84</v>
      </c>
      <c r="AV504" s="12" t="s">
        <v>82</v>
      </c>
      <c r="AW504" s="12" t="s">
        <v>32</v>
      </c>
      <c r="AX504" s="12" t="s">
        <v>74</v>
      </c>
      <c r="AY504" s="149" t="s">
        <v>136</v>
      </c>
    </row>
    <row r="505" spans="2:65" s="12" customFormat="1">
      <c r="B505" s="147"/>
      <c r="D505" s="148" t="s">
        <v>144</v>
      </c>
      <c r="E505" s="149" t="s">
        <v>1</v>
      </c>
      <c r="F505" s="150" t="s">
        <v>190</v>
      </c>
      <c r="H505" s="149" t="s">
        <v>1</v>
      </c>
      <c r="L505" s="147"/>
      <c r="M505" s="151"/>
      <c r="T505" s="152"/>
      <c r="AT505" s="149" t="s">
        <v>144</v>
      </c>
      <c r="AU505" s="149" t="s">
        <v>84</v>
      </c>
      <c r="AV505" s="12" t="s">
        <v>82</v>
      </c>
      <c r="AW505" s="12" t="s">
        <v>32</v>
      </c>
      <c r="AX505" s="12" t="s">
        <v>74</v>
      </c>
      <c r="AY505" s="149" t="s">
        <v>136</v>
      </c>
    </row>
    <row r="506" spans="2:65" s="13" customFormat="1">
      <c r="B506" s="153"/>
      <c r="D506" s="148" t="s">
        <v>144</v>
      </c>
      <c r="E506" s="154" t="s">
        <v>1</v>
      </c>
      <c r="F506" s="155" t="s">
        <v>1976</v>
      </c>
      <c r="H506" s="156">
        <v>102.384</v>
      </c>
      <c r="L506" s="153"/>
      <c r="M506" s="157"/>
      <c r="T506" s="158"/>
      <c r="AT506" s="154" t="s">
        <v>144</v>
      </c>
      <c r="AU506" s="154" t="s">
        <v>84</v>
      </c>
      <c r="AV506" s="13" t="s">
        <v>84</v>
      </c>
      <c r="AW506" s="13" t="s">
        <v>32</v>
      </c>
      <c r="AX506" s="13" t="s">
        <v>74</v>
      </c>
      <c r="AY506" s="154" t="s">
        <v>136</v>
      </c>
    </row>
    <row r="507" spans="2:65" s="13" customFormat="1">
      <c r="B507" s="153"/>
      <c r="D507" s="148" t="s">
        <v>144</v>
      </c>
      <c r="E507" s="154" t="s">
        <v>1</v>
      </c>
      <c r="F507" s="155" t="s">
        <v>1977</v>
      </c>
      <c r="H507" s="156">
        <v>11.840000000000002</v>
      </c>
      <c r="L507" s="153"/>
      <c r="M507" s="157"/>
      <c r="T507" s="158"/>
      <c r="AT507" s="154" t="s">
        <v>144</v>
      </c>
      <c r="AU507" s="154" t="s">
        <v>84</v>
      </c>
      <c r="AV507" s="13" t="s">
        <v>84</v>
      </c>
      <c r="AW507" s="13" t="s">
        <v>32</v>
      </c>
      <c r="AX507" s="13" t="s">
        <v>74</v>
      </c>
      <c r="AY507" s="154" t="s">
        <v>136</v>
      </c>
    </row>
    <row r="508" spans="2:65" s="12" customFormat="1">
      <c r="B508" s="147"/>
      <c r="D508" s="148" t="s">
        <v>144</v>
      </c>
      <c r="E508" s="149" t="s">
        <v>1</v>
      </c>
      <c r="F508" s="150" t="s">
        <v>188</v>
      </c>
      <c r="H508" s="149" t="s">
        <v>1</v>
      </c>
      <c r="L508" s="147"/>
      <c r="M508" s="151"/>
      <c r="T508" s="152"/>
      <c r="AT508" s="149" t="s">
        <v>144</v>
      </c>
      <c r="AU508" s="149" t="s">
        <v>84</v>
      </c>
      <c r="AV508" s="12" t="s">
        <v>82</v>
      </c>
      <c r="AW508" s="12" t="s">
        <v>32</v>
      </c>
      <c r="AX508" s="12" t="s">
        <v>74</v>
      </c>
      <c r="AY508" s="149" t="s">
        <v>136</v>
      </c>
    </row>
    <row r="509" spans="2:65" s="13" customFormat="1">
      <c r="B509" s="153"/>
      <c r="D509" s="148" t="s">
        <v>144</v>
      </c>
      <c r="E509" s="154" t="s">
        <v>1</v>
      </c>
      <c r="F509" s="155" t="s">
        <v>1978</v>
      </c>
      <c r="H509" s="156">
        <v>12.8</v>
      </c>
      <c r="L509" s="153"/>
      <c r="M509" s="157"/>
      <c r="T509" s="158"/>
      <c r="AT509" s="154" t="s">
        <v>144</v>
      </c>
      <c r="AU509" s="154" t="s">
        <v>84</v>
      </c>
      <c r="AV509" s="13" t="s">
        <v>84</v>
      </c>
      <c r="AW509" s="13" t="s">
        <v>32</v>
      </c>
      <c r="AX509" s="13" t="s">
        <v>74</v>
      </c>
      <c r="AY509" s="154" t="s">
        <v>136</v>
      </c>
    </row>
    <row r="510" spans="2:65" s="13" customFormat="1">
      <c r="B510" s="153"/>
      <c r="D510" s="148" t="s">
        <v>144</v>
      </c>
      <c r="E510" s="154" t="s">
        <v>1</v>
      </c>
      <c r="F510" s="155" t="s">
        <v>1979</v>
      </c>
      <c r="H510" s="156">
        <v>7.2</v>
      </c>
      <c r="L510" s="153"/>
      <c r="M510" s="157"/>
      <c r="T510" s="158"/>
      <c r="AT510" s="154" t="s">
        <v>144</v>
      </c>
      <c r="AU510" s="154" t="s">
        <v>84</v>
      </c>
      <c r="AV510" s="13" t="s">
        <v>84</v>
      </c>
      <c r="AW510" s="13" t="s">
        <v>32</v>
      </c>
      <c r="AX510" s="13" t="s">
        <v>74</v>
      </c>
      <c r="AY510" s="154" t="s">
        <v>136</v>
      </c>
    </row>
    <row r="511" spans="2:65" s="13" customFormat="1">
      <c r="B511" s="153"/>
      <c r="D511" s="148" t="s">
        <v>144</v>
      </c>
      <c r="E511" s="154" t="s">
        <v>1</v>
      </c>
      <c r="F511" s="155" t="s">
        <v>1980</v>
      </c>
      <c r="H511" s="156">
        <v>12</v>
      </c>
      <c r="L511" s="153"/>
      <c r="M511" s="157"/>
      <c r="T511" s="158"/>
      <c r="AT511" s="154" t="s">
        <v>144</v>
      </c>
      <c r="AU511" s="154" t="s">
        <v>84</v>
      </c>
      <c r="AV511" s="13" t="s">
        <v>84</v>
      </c>
      <c r="AW511" s="13" t="s">
        <v>32</v>
      </c>
      <c r="AX511" s="13" t="s">
        <v>74</v>
      </c>
      <c r="AY511" s="154" t="s">
        <v>136</v>
      </c>
    </row>
    <row r="512" spans="2:65" s="14" customFormat="1">
      <c r="B512" s="159"/>
      <c r="D512" s="148" t="s">
        <v>144</v>
      </c>
      <c r="E512" s="160" t="s">
        <v>1</v>
      </c>
      <c r="F512" s="161" t="s">
        <v>146</v>
      </c>
      <c r="H512" s="162">
        <v>146.22399999999999</v>
      </c>
      <c r="L512" s="159"/>
      <c r="M512" s="163"/>
      <c r="T512" s="164"/>
      <c r="AT512" s="160" t="s">
        <v>144</v>
      </c>
      <c r="AU512" s="160" t="s">
        <v>84</v>
      </c>
      <c r="AV512" s="14" t="s">
        <v>142</v>
      </c>
      <c r="AW512" s="14" t="s">
        <v>32</v>
      </c>
      <c r="AX512" s="14" t="s">
        <v>82</v>
      </c>
      <c r="AY512" s="160" t="s">
        <v>136</v>
      </c>
    </row>
    <row r="513" spans="2:65" s="1" customFormat="1" ht="14.4" customHeight="1">
      <c r="B513" s="134"/>
      <c r="C513" s="135" t="s">
        <v>372</v>
      </c>
      <c r="D513" s="135" t="s">
        <v>138</v>
      </c>
      <c r="E513" s="136" t="s">
        <v>585</v>
      </c>
      <c r="F513" s="137" t="s">
        <v>586</v>
      </c>
      <c r="G513" s="138" t="s">
        <v>185</v>
      </c>
      <c r="H513" s="139">
        <v>36.555999999999997</v>
      </c>
      <c r="I513" s="140"/>
      <c r="J513" s="140">
        <f>ROUND(I513*H513,2)</f>
        <v>0</v>
      </c>
      <c r="K513" s="141"/>
      <c r="L513" s="28"/>
      <c r="M513" s="142" t="s">
        <v>1</v>
      </c>
      <c r="N513" s="111" t="s">
        <v>39</v>
      </c>
      <c r="O513" s="143">
        <v>2.8000000000000001E-2</v>
      </c>
      <c r="P513" s="143">
        <f>O513*H513</f>
        <v>1.023568</v>
      </c>
      <c r="Q513" s="143">
        <v>0</v>
      </c>
      <c r="R513" s="143">
        <f>Q513*H513</f>
        <v>0</v>
      </c>
      <c r="S513" s="143">
        <v>0</v>
      </c>
      <c r="T513" s="144">
        <f>S513*H513</f>
        <v>0</v>
      </c>
      <c r="AR513" s="145" t="s">
        <v>142</v>
      </c>
      <c r="AT513" s="145" t="s">
        <v>138</v>
      </c>
      <c r="AU513" s="145" t="s">
        <v>84</v>
      </c>
      <c r="AY513" s="16" t="s">
        <v>136</v>
      </c>
      <c r="BE513" s="146">
        <f>IF(N513="základní",J513,0)</f>
        <v>0</v>
      </c>
      <c r="BF513" s="146">
        <f>IF(N513="snížená",J513,0)</f>
        <v>0</v>
      </c>
      <c r="BG513" s="146">
        <f>IF(N513="zákl. přenesená",J513,0)</f>
        <v>0</v>
      </c>
      <c r="BH513" s="146">
        <f>IF(N513="sníž. přenesená",J513,0)</f>
        <v>0</v>
      </c>
      <c r="BI513" s="146">
        <f>IF(N513="nulová",J513,0)</f>
        <v>0</v>
      </c>
      <c r="BJ513" s="16" t="s">
        <v>82</v>
      </c>
      <c r="BK513" s="146">
        <f>ROUND(I513*H513,2)</f>
        <v>0</v>
      </c>
      <c r="BL513" s="16" t="s">
        <v>142</v>
      </c>
      <c r="BM513" s="145" t="s">
        <v>1981</v>
      </c>
    </row>
    <row r="514" spans="2:65" s="12" customFormat="1">
      <c r="B514" s="147"/>
      <c r="D514" s="148" t="s">
        <v>144</v>
      </c>
      <c r="E514" s="149" t="s">
        <v>1</v>
      </c>
      <c r="F514" s="150" t="s">
        <v>1864</v>
      </c>
      <c r="H514" s="149" t="s">
        <v>1</v>
      </c>
      <c r="L514" s="147"/>
      <c r="M514" s="151"/>
      <c r="T514" s="152"/>
      <c r="AT514" s="149" t="s">
        <v>144</v>
      </c>
      <c r="AU514" s="149" t="s">
        <v>84</v>
      </c>
      <c r="AV514" s="12" t="s">
        <v>82</v>
      </c>
      <c r="AW514" s="12" t="s">
        <v>32</v>
      </c>
      <c r="AX514" s="12" t="s">
        <v>74</v>
      </c>
      <c r="AY514" s="149" t="s">
        <v>136</v>
      </c>
    </row>
    <row r="515" spans="2:65" s="12" customFormat="1">
      <c r="B515" s="147"/>
      <c r="D515" s="148" t="s">
        <v>144</v>
      </c>
      <c r="E515" s="149" t="s">
        <v>1</v>
      </c>
      <c r="F515" s="150" t="s">
        <v>190</v>
      </c>
      <c r="H515" s="149" t="s">
        <v>1</v>
      </c>
      <c r="L515" s="147"/>
      <c r="M515" s="151"/>
      <c r="T515" s="152"/>
      <c r="AT515" s="149" t="s">
        <v>144</v>
      </c>
      <c r="AU515" s="149" t="s">
        <v>84</v>
      </c>
      <c r="AV515" s="12" t="s">
        <v>82</v>
      </c>
      <c r="AW515" s="12" t="s">
        <v>32</v>
      </c>
      <c r="AX515" s="12" t="s">
        <v>74</v>
      </c>
      <c r="AY515" s="149" t="s">
        <v>136</v>
      </c>
    </row>
    <row r="516" spans="2:65" s="13" customFormat="1">
      <c r="B516" s="153"/>
      <c r="D516" s="148" t="s">
        <v>144</v>
      </c>
      <c r="E516" s="154" t="s">
        <v>1</v>
      </c>
      <c r="F516" s="155" t="s">
        <v>1982</v>
      </c>
      <c r="H516" s="156">
        <v>25.596</v>
      </c>
      <c r="L516" s="153"/>
      <c r="M516" s="157"/>
      <c r="T516" s="158"/>
      <c r="AT516" s="154" t="s">
        <v>144</v>
      </c>
      <c r="AU516" s="154" t="s">
        <v>84</v>
      </c>
      <c r="AV516" s="13" t="s">
        <v>84</v>
      </c>
      <c r="AW516" s="13" t="s">
        <v>32</v>
      </c>
      <c r="AX516" s="13" t="s">
        <v>74</v>
      </c>
      <c r="AY516" s="154" t="s">
        <v>136</v>
      </c>
    </row>
    <row r="517" spans="2:65" s="13" customFormat="1">
      <c r="B517" s="153"/>
      <c r="D517" s="148" t="s">
        <v>144</v>
      </c>
      <c r="E517" s="154" t="s">
        <v>1</v>
      </c>
      <c r="F517" s="155" t="s">
        <v>1983</v>
      </c>
      <c r="H517" s="156">
        <v>2.9600000000000004</v>
      </c>
      <c r="L517" s="153"/>
      <c r="M517" s="157"/>
      <c r="T517" s="158"/>
      <c r="AT517" s="154" t="s">
        <v>144</v>
      </c>
      <c r="AU517" s="154" t="s">
        <v>84</v>
      </c>
      <c r="AV517" s="13" t="s">
        <v>84</v>
      </c>
      <c r="AW517" s="13" t="s">
        <v>32</v>
      </c>
      <c r="AX517" s="13" t="s">
        <v>74</v>
      </c>
      <c r="AY517" s="154" t="s">
        <v>136</v>
      </c>
    </row>
    <row r="518" spans="2:65" s="12" customFormat="1">
      <c r="B518" s="147"/>
      <c r="D518" s="148" t="s">
        <v>144</v>
      </c>
      <c r="E518" s="149" t="s">
        <v>1</v>
      </c>
      <c r="F518" s="150" t="s">
        <v>188</v>
      </c>
      <c r="H518" s="149" t="s">
        <v>1</v>
      </c>
      <c r="L518" s="147"/>
      <c r="M518" s="151"/>
      <c r="T518" s="152"/>
      <c r="AT518" s="149" t="s">
        <v>144</v>
      </c>
      <c r="AU518" s="149" t="s">
        <v>84</v>
      </c>
      <c r="AV518" s="12" t="s">
        <v>82</v>
      </c>
      <c r="AW518" s="12" t="s">
        <v>32</v>
      </c>
      <c r="AX518" s="12" t="s">
        <v>74</v>
      </c>
      <c r="AY518" s="149" t="s">
        <v>136</v>
      </c>
    </row>
    <row r="519" spans="2:65" s="13" customFormat="1">
      <c r="B519" s="153"/>
      <c r="D519" s="148" t="s">
        <v>144</v>
      </c>
      <c r="E519" s="154" t="s">
        <v>1</v>
      </c>
      <c r="F519" s="155" t="s">
        <v>1984</v>
      </c>
      <c r="H519" s="156">
        <v>3.2</v>
      </c>
      <c r="L519" s="153"/>
      <c r="M519" s="157"/>
      <c r="T519" s="158"/>
      <c r="AT519" s="154" t="s">
        <v>144</v>
      </c>
      <c r="AU519" s="154" t="s">
        <v>84</v>
      </c>
      <c r="AV519" s="13" t="s">
        <v>84</v>
      </c>
      <c r="AW519" s="13" t="s">
        <v>32</v>
      </c>
      <c r="AX519" s="13" t="s">
        <v>74</v>
      </c>
      <c r="AY519" s="154" t="s">
        <v>136</v>
      </c>
    </row>
    <row r="520" spans="2:65" s="13" customFormat="1">
      <c r="B520" s="153"/>
      <c r="D520" s="148" t="s">
        <v>144</v>
      </c>
      <c r="E520" s="154" t="s">
        <v>1</v>
      </c>
      <c r="F520" s="155" t="s">
        <v>1985</v>
      </c>
      <c r="H520" s="156">
        <v>1.8</v>
      </c>
      <c r="L520" s="153"/>
      <c r="M520" s="157"/>
      <c r="T520" s="158"/>
      <c r="AT520" s="154" t="s">
        <v>144</v>
      </c>
      <c r="AU520" s="154" t="s">
        <v>84</v>
      </c>
      <c r="AV520" s="13" t="s">
        <v>84</v>
      </c>
      <c r="AW520" s="13" t="s">
        <v>32</v>
      </c>
      <c r="AX520" s="13" t="s">
        <v>74</v>
      </c>
      <c r="AY520" s="154" t="s">
        <v>136</v>
      </c>
    </row>
    <row r="521" spans="2:65" s="13" customFormat="1">
      <c r="B521" s="153"/>
      <c r="D521" s="148" t="s">
        <v>144</v>
      </c>
      <c r="E521" s="154" t="s">
        <v>1</v>
      </c>
      <c r="F521" s="155" t="s">
        <v>1986</v>
      </c>
      <c r="H521" s="156">
        <v>3</v>
      </c>
      <c r="L521" s="153"/>
      <c r="M521" s="157"/>
      <c r="T521" s="158"/>
      <c r="AT521" s="154" t="s">
        <v>144</v>
      </c>
      <c r="AU521" s="154" t="s">
        <v>84</v>
      </c>
      <c r="AV521" s="13" t="s">
        <v>84</v>
      </c>
      <c r="AW521" s="13" t="s">
        <v>32</v>
      </c>
      <c r="AX521" s="13" t="s">
        <v>74</v>
      </c>
      <c r="AY521" s="154" t="s">
        <v>136</v>
      </c>
    </row>
    <row r="522" spans="2:65" s="14" customFormat="1">
      <c r="B522" s="159"/>
      <c r="D522" s="148" t="s">
        <v>144</v>
      </c>
      <c r="E522" s="160" t="s">
        <v>1</v>
      </c>
      <c r="F522" s="161" t="s">
        <v>146</v>
      </c>
      <c r="H522" s="162">
        <v>36.555999999999997</v>
      </c>
      <c r="L522" s="159"/>
      <c r="M522" s="163"/>
      <c r="T522" s="164"/>
      <c r="AT522" s="160" t="s">
        <v>144</v>
      </c>
      <c r="AU522" s="160" t="s">
        <v>84</v>
      </c>
      <c r="AV522" s="14" t="s">
        <v>142</v>
      </c>
      <c r="AW522" s="14" t="s">
        <v>32</v>
      </c>
      <c r="AX522" s="14" t="s">
        <v>82</v>
      </c>
      <c r="AY522" s="160" t="s">
        <v>136</v>
      </c>
    </row>
    <row r="523" spans="2:65" s="11" customFormat="1" ht="22.75" customHeight="1">
      <c r="B523" s="123"/>
      <c r="D523" s="124" t="s">
        <v>73</v>
      </c>
      <c r="E523" s="132" t="s">
        <v>84</v>
      </c>
      <c r="F523" s="132" t="s">
        <v>621</v>
      </c>
      <c r="J523" s="133">
        <f>BK523</f>
        <v>0</v>
      </c>
      <c r="L523" s="123"/>
      <c r="M523" s="127"/>
      <c r="P523" s="128">
        <f>SUM(P524:P554)</f>
        <v>26.868079999999999</v>
      </c>
      <c r="R523" s="128">
        <f>SUM(R524:R554)</f>
        <v>33.475338000000001</v>
      </c>
      <c r="T523" s="129">
        <f>SUM(T524:T554)</f>
        <v>0</v>
      </c>
      <c r="AR523" s="124" t="s">
        <v>82</v>
      </c>
      <c r="AT523" s="130" t="s">
        <v>73</v>
      </c>
      <c r="AU523" s="130" t="s">
        <v>82</v>
      </c>
      <c r="AY523" s="124" t="s">
        <v>136</v>
      </c>
      <c r="BK523" s="131">
        <f>SUM(BK524:BK554)</f>
        <v>0</v>
      </c>
    </row>
    <row r="524" spans="2:65" s="1" customFormat="1" ht="14.4" customHeight="1">
      <c r="B524" s="134"/>
      <c r="C524" s="135" t="s">
        <v>376</v>
      </c>
      <c r="D524" s="135" t="s">
        <v>138</v>
      </c>
      <c r="E524" s="136" t="s">
        <v>623</v>
      </c>
      <c r="F524" s="137" t="s">
        <v>624</v>
      </c>
      <c r="G524" s="138" t="s">
        <v>208</v>
      </c>
      <c r="H524" s="139">
        <v>85.9</v>
      </c>
      <c r="I524" s="140"/>
      <c r="J524" s="140">
        <f>ROUND(I524*H524,2)</f>
        <v>0</v>
      </c>
      <c r="K524" s="141"/>
      <c r="L524" s="28"/>
      <c r="M524" s="142" t="s">
        <v>1</v>
      </c>
      <c r="N524" s="111" t="s">
        <v>39</v>
      </c>
      <c r="O524" s="143">
        <v>0.20200000000000001</v>
      </c>
      <c r="P524" s="143">
        <f>O524*H524</f>
        <v>17.351800000000001</v>
      </c>
      <c r="Q524" s="143">
        <v>0</v>
      </c>
      <c r="R524" s="143">
        <f>Q524*H524</f>
        <v>0</v>
      </c>
      <c r="S524" s="143">
        <v>0</v>
      </c>
      <c r="T524" s="144">
        <f>S524*H524</f>
        <v>0</v>
      </c>
      <c r="AR524" s="145" t="s">
        <v>142</v>
      </c>
      <c r="AT524" s="145" t="s">
        <v>138</v>
      </c>
      <c r="AU524" s="145" t="s">
        <v>84</v>
      </c>
      <c r="AY524" s="16" t="s">
        <v>136</v>
      </c>
      <c r="BE524" s="146">
        <f>IF(N524="základní",J524,0)</f>
        <v>0</v>
      </c>
      <c r="BF524" s="146">
        <f>IF(N524="snížená",J524,0)</f>
        <v>0</v>
      </c>
      <c r="BG524" s="146">
        <f>IF(N524="zákl. přenesená",J524,0)</f>
        <v>0</v>
      </c>
      <c r="BH524" s="146">
        <f>IF(N524="sníž. přenesená",J524,0)</f>
        <v>0</v>
      </c>
      <c r="BI524" s="146">
        <f>IF(N524="nulová",J524,0)</f>
        <v>0</v>
      </c>
      <c r="BJ524" s="16" t="s">
        <v>82</v>
      </c>
      <c r="BK524" s="146">
        <f>ROUND(I524*H524,2)</f>
        <v>0</v>
      </c>
      <c r="BL524" s="16" t="s">
        <v>142</v>
      </c>
      <c r="BM524" s="145" t="s">
        <v>1987</v>
      </c>
    </row>
    <row r="525" spans="2:65" s="12" customFormat="1">
      <c r="B525" s="147"/>
      <c r="D525" s="148" t="s">
        <v>144</v>
      </c>
      <c r="E525" s="149" t="s">
        <v>1</v>
      </c>
      <c r="F525" s="150" t="s">
        <v>1988</v>
      </c>
      <c r="H525" s="149" t="s">
        <v>1</v>
      </c>
      <c r="L525" s="147"/>
      <c r="M525" s="151"/>
      <c r="T525" s="152"/>
      <c r="AT525" s="149" t="s">
        <v>144</v>
      </c>
      <c r="AU525" s="149" t="s">
        <v>84</v>
      </c>
      <c r="AV525" s="12" t="s">
        <v>82</v>
      </c>
      <c r="AW525" s="12" t="s">
        <v>32</v>
      </c>
      <c r="AX525" s="12" t="s">
        <v>74</v>
      </c>
      <c r="AY525" s="149" t="s">
        <v>136</v>
      </c>
    </row>
    <row r="526" spans="2:65" s="13" customFormat="1">
      <c r="B526" s="153"/>
      <c r="D526" s="148" t="s">
        <v>144</v>
      </c>
      <c r="E526" s="154" t="s">
        <v>1</v>
      </c>
      <c r="F526" s="155" t="s">
        <v>1989</v>
      </c>
      <c r="H526" s="156">
        <v>85.9</v>
      </c>
      <c r="L526" s="153"/>
      <c r="M526" s="157"/>
      <c r="T526" s="158"/>
      <c r="AT526" s="154" t="s">
        <v>144</v>
      </c>
      <c r="AU526" s="154" t="s">
        <v>84</v>
      </c>
      <c r="AV526" s="13" t="s">
        <v>84</v>
      </c>
      <c r="AW526" s="13" t="s">
        <v>32</v>
      </c>
      <c r="AX526" s="13" t="s">
        <v>74</v>
      </c>
      <c r="AY526" s="154" t="s">
        <v>136</v>
      </c>
    </row>
    <row r="527" spans="2:65" s="14" customFormat="1">
      <c r="B527" s="159"/>
      <c r="D527" s="148" t="s">
        <v>144</v>
      </c>
      <c r="E527" s="160" t="s">
        <v>1</v>
      </c>
      <c r="F527" s="161" t="s">
        <v>146</v>
      </c>
      <c r="H527" s="162">
        <v>85.9</v>
      </c>
      <c r="L527" s="159"/>
      <c r="M527" s="163"/>
      <c r="T527" s="164"/>
      <c r="AT527" s="160" t="s">
        <v>144</v>
      </c>
      <c r="AU527" s="160" t="s">
        <v>84</v>
      </c>
      <c r="AV527" s="14" t="s">
        <v>142</v>
      </c>
      <c r="AW527" s="14" t="s">
        <v>32</v>
      </c>
      <c r="AX527" s="14" t="s">
        <v>82</v>
      </c>
      <c r="AY527" s="160" t="s">
        <v>136</v>
      </c>
    </row>
    <row r="528" spans="2:65" s="1" customFormat="1" ht="14.4" customHeight="1">
      <c r="B528" s="134"/>
      <c r="C528" s="165" t="s">
        <v>380</v>
      </c>
      <c r="D528" s="165" t="s">
        <v>353</v>
      </c>
      <c r="E528" s="166" t="s">
        <v>629</v>
      </c>
      <c r="F528" s="167" t="s">
        <v>630</v>
      </c>
      <c r="G528" s="168" t="s">
        <v>356</v>
      </c>
      <c r="H528" s="169">
        <v>28.861999999999998</v>
      </c>
      <c r="I528" s="170"/>
      <c r="J528" s="170">
        <f>ROUND(I528*H528,2)</f>
        <v>0</v>
      </c>
      <c r="K528" s="171"/>
      <c r="L528" s="172"/>
      <c r="M528" s="173" t="s">
        <v>1</v>
      </c>
      <c r="N528" s="174" t="s">
        <v>39</v>
      </c>
      <c r="O528" s="143">
        <v>0</v>
      </c>
      <c r="P528" s="143">
        <f>O528*H528</f>
        <v>0</v>
      </c>
      <c r="Q528" s="143">
        <v>1</v>
      </c>
      <c r="R528" s="143">
        <f>Q528*H528</f>
        <v>28.861999999999998</v>
      </c>
      <c r="S528" s="143">
        <v>0</v>
      </c>
      <c r="T528" s="144">
        <f>S528*H528</f>
        <v>0</v>
      </c>
      <c r="AR528" s="145" t="s">
        <v>170</v>
      </c>
      <c r="AT528" s="145" t="s">
        <v>353</v>
      </c>
      <c r="AU528" s="145" t="s">
        <v>84</v>
      </c>
      <c r="AY528" s="16" t="s">
        <v>136</v>
      </c>
      <c r="BE528" s="146">
        <f>IF(N528="základní",J528,0)</f>
        <v>0</v>
      </c>
      <c r="BF528" s="146">
        <f>IF(N528="snížená",J528,0)</f>
        <v>0</v>
      </c>
      <c r="BG528" s="146">
        <f>IF(N528="zákl. přenesená",J528,0)</f>
        <v>0</v>
      </c>
      <c r="BH528" s="146">
        <f>IF(N528="sníž. přenesená",J528,0)</f>
        <v>0</v>
      </c>
      <c r="BI528" s="146">
        <f>IF(N528="nulová",J528,0)</f>
        <v>0</v>
      </c>
      <c r="BJ528" s="16" t="s">
        <v>82</v>
      </c>
      <c r="BK528" s="146">
        <f>ROUND(I528*H528,2)</f>
        <v>0</v>
      </c>
      <c r="BL528" s="16" t="s">
        <v>142</v>
      </c>
      <c r="BM528" s="145" t="s">
        <v>1990</v>
      </c>
    </row>
    <row r="529" spans="2:65" s="12" customFormat="1">
      <c r="B529" s="147"/>
      <c r="D529" s="148" t="s">
        <v>144</v>
      </c>
      <c r="E529" s="149" t="s">
        <v>1</v>
      </c>
      <c r="F529" s="150" t="s">
        <v>1988</v>
      </c>
      <c r="H529" s="149" t="s">
        <v>1</v>
      </c>
      <c r="L529" s="147"/>
      <c r="M529" s="151"/>
      <c r="T529" s="152"/>
      <c r="AT529" s="149" t="s">
        <v>144</v>
      </c>
      <c r="AU529" s="149" t="s">
        <v>84</v>
      </c>
      <c r="AV529" s="12" t="s">
        <v>82</v>
      </c>
      <c r="AW529" s="12" t="s">
        <v>32</v>
      </c>
      <c r="AX529" s="12" t="s">
        <v>74</v>
      </c>
      <c r="AY529" s="149" t="s">
        <v>136</v>
      </c>
    </row>
    <row r="530" spans="2:65" s="13" customFormat="1">
      <c r="B530" s="153"/>
      <c r="D530" s="148" t="s">
        <v>144</v>
      </c>
      <c r="E530" s="154" t="s">
        <v>1</v>
      </c>
      <c r="F530" s="155" t="s">
        <v>1991</v>
      </c>
      <c r="H530" s="156">
        <v>14.431200000000004</v>
      </c>
      <c r="L530" s="153"/>
      <c r="M530" s="157"/>
      <c r="T530" s="158"/>
      <c r="AT530" s="154" t="s">
        <v>144</v>
      </c>
      <c r="AU530" s="154" t="s">
        <v>84</v>
      </c>
      <c r="AV530" s="13" t="s">
        <v>84</v>
      </c>
      <c r="AW530" s="13" t="s">
        <v>32</v>
      </c>
      <c r="AX530" s="13" t="s">
        <v>74</v>
      </c>
      <c r="AY530" s="154" t="s">
        <v>136</v>
      </c>
    </row>
    <row r="531" spans="2:65" s="14" customFormat="1">
      <c r="B531" s="159"/>
      <c r="D531" s="148" t="s">
        <v>144</v>
      </c>
      <c r="E531" s="160" t="s">
        <v>1</v>
      </c>
      <c r="F531" s="161" t="s">
        <v>146</v>
      </c>
      <c r="H531" s="162">
        <v>14.431200000000004</v>
      </c>
      <c r="L531" s="159"/>
      <c r="M531" s="163"/>
      <c r="T531" s="164"/>
      <c r="AT531" s="160" t="s">
        <v>144</v>
      </c>
      <c r="AU531" s="160" t="s">
        <v>84</v>
      </c>
      <c r="AV531" s="14" t="s">
        <v>142</v>
      </c>
      <c r="AW531" s="14" t="s">
        <v>32</v>
      </c>
      <c r="AX531" s="14" t="s">
        <v>74</v>
      </c>
      <c r="AY531" s="160" t="s">
        <v>136</v>
      </c>
    </row>
    <row r="532" spans="2:65" s="13" customFormat="1">
      <c r="B532" s="153"/>
      <c r="D532" s="148" t="s">
        <v>144</v>
      </c>
      <c r="E532" s="154" t="s">
        <v>1</v>
      </c>
      <c r="F532" s="155" t="s">
        <v>1992</v>
      </c>
      <c r="H532" s="156">
        <v>28.862400000000001</v>
      </c>
      <c r="L532" s="153"/>
      <c r="M532" s="157"/>
      <c r="T532" s="158"/>
      <c r="AT532" s="154" t="s">
        <v>144</v>
      </c>
      <c r="AU532" s="154" t="s">
        <v>84</v>
      </c>
      <c r="AV532" s="13" t="s">
        <v>84</v>
      </c>
      <c r="AW532" s="13" t="s">
        <v>32</v>
      </c>
      <c r="AX532" s="13" t="s">
        <v>82</v>
      </c>
      <c r="AY532" s="154" t="s">
        <v>136</v>
      </c>
    </row>
    <row r="533" spans="2:65" s="1" customFormat="1" ht="14.4" customHeight="1">
      <c r="B533" s="134"/>
      <c r="C533" s="135" t="s">
        <v>384</v>
      </c>
      <c r="D533" s="135" t="s">
        <v>138</v>
      </c>
      <c r="E533" s="136" t="s">
        <v>636</v>
      </c>
      <c r="F533" s="137" t="s">
        <v>637</v>
      </c>
      <c r="G533" s="138" t="s">
        <v>208</v>
      </c>
      <c r="H533" s="139">
        <v>85.9</v>
      </c>
      <c r="I533" s="140"/>
      <c r="J533" s="140">
        <f>ROUND(I533*H533,2)</f>
        <v>0</v>
      </c>
      <c r="K533" s="141"/>
      <c r="L533" s="28"/>
      <c r="M533" s="142" t="s">
        <v>1</v>
      </c>
      <c r="N533" s="111" t="s">
        <v>39</v>
      </c>
      <c r="O533" s="143">
        <v>0</v>
      </c>
      <c r="P533" s="143">
        <f>O533*H533</f>
        <v>0</v>
      </c>
      <c r="Q533" s="143">
        <v>0</v>
      </c>
      <c r="R533" s="143">
        <f>Q533*H533</f>
        <v>0</v>
      </c>
      <c r="S533" s="143">
        <v>0</v>
      </c>
      <c r="T533" s="144">
        <f>S533*H533</f>
        <v>0</v>
      </c>
      <c r="AR533" s="145" t="s">
        <v>142</v>
      </c>
      <c r="AT533" s="145" t="s">
        <v>138</v>
      </c>
      <c r="AU533" s="145" t="s">
        <v>84</v>
      </c>
      <c r="AY533" s="16" t="s">
        <v>136</v>
      </c>
      <c r="BE533" s="146">
        <f>IF(N533="základní",J533,0)</f>
        <v>0</v>
      </c>
      <c r="BF533" s="146">
        <f>IF(N533="snížená",J533,0)</f>
        <v>0</v>
      </c>
      <c r="BG533" s="146">
        <f>IF(N533="zákl. přenesená",J533,0)</f>
        <v>0</v>
      </c>
      <c r="BH533" s="146">
        <f>IF(N533="sníž. přenesená",J533,0)</f>
        <v>0</v>
      </c>
      <c r="BI533" s="146">
        <f>IF(N533="nulová",J533,0)</f>
        <v>0</v>
      </c>
      <c r="BJ533" s="16" t="s">
        <v>82</v>
      </c>
      <c r="BK533" s="146">
        <f>ROUND(I533*H533,2)</f>
        <v>0</v>
      </c>
      <c r="BL533" s="16" t="s">
        <v>142</v>
      </c>
      <c r="BM533" s="145" t="s">
        <v>1993</v>
      </c>
    </row>
    <row r="534" spans="2:65" s="12" customFormat="1">
      <c r="B534" s="147"/>
      <c r="D534" s="148" t="s">
        <v>144</v>
      </c>
      <c r="E534" s="149" t="s">
        <v>1</v>
      </c>
      <c r="F534" s="150" t="s">
        <v>1988</v>
      </c>
      <c r="H534" s="149" t="s">
        <v>1</v>
      </c>
      <c r="L534" s="147"/>
      <c r="M534" s="151"/>
      <c r="T534" s="152"/>
      <c r="AT534" s="149" t="s">
        <v>144</v>
      </c>
      <c r="AU534" s="149" t="s">
        <v>84</v>
      </c>
      <c r="AV534" s="12" t="s">
        <v>82</v>
      </c>
      <c r="AW534" s="12" t="s">
        <v>32</v>
      </c>
      <c r="AX534" s="12" t="s">
        <v>74</v>
      </c>
      <c r="AY534" s="149" t="s">
        <v>136</v>
      </c>
    </row>
    <row r="535" spans="2:65" s="13" customFormat="1">
      <c r="B535" s="153"/>
      <c r="D535" s="148" t="s">
        <v>144</v>
      </c>
      <c r="E535" s="154" t="s">
        <v>1</v>
      </c>
      <c r="F535" s="155" t="s">
        <v>1989</v>
      </c>
      <c r="H535" s="156">
        <v>85.9</v>
      </c>
      <c r="L535" s="153"/>
      <c r="M535" s="157"/>
      <c r="T535" s="158"/>
      <c r="AT535" s="154" t="s">
        <v>144</v>
      </c>
      <c r="AU535" s="154" t="s">
        <v>84</v>
      </c>
      <c r="AV535" s="13" t="s">
        <v>84</v>
      </c>
      <c r="AW535" s="13" t="s">
        <v>32</v>
      </c>
      <c r="AX535" s="13" t="s">
        <v>74</v>
      </c>
      <c r="AY535" s="154" t="s">
        <v>136</v>
      </c>
    </row>
    <row r="536" spans="2:65" s="14" customFormat="1">
      <c r="B536" s="159"/>
      <c r="D536" s="148" t="s">
        <v>144</v>
      </c>
      <c r="E536" s="160" t="s">
        <v>1</v>
      </c>
      <c r="F536" s="161" t="s">
        <v>146</v>
      </c>
      <c r="H536" s="162">
        <v>85.9</v>
      </c>
      <c r="L536" s="159"/>
      <c r="M536" s="163"/>
      <c r="T536" s="164"/>
      <c r="AT536" s="160" t="s">
        <v>144</v>
      </c>
      <c r="AU536" s="160" t="s">
        <v>84</v>
      </c>
      <c r="AV536" s="14" t="s">
        <v>142</v>
      </c>
      <c r="AW536" s="14" t="s">
        <v>32</v>
      </c>
      <c r="AX536" s="14" t="s">
        <v>82</v>
      </c>
      <c r="AY536" s="160" t="s">
        <v>136</v>
      </c>
    </row>
    <row r="537" spans="2:65" s="1" customFormat="1" ht="14.4" customHeight="1">
      <c r="B537" s="134"/>
      <c r="C537" s="135" t="s">
        <v>388</v>
      </c>
      <c r="D537" s="135" t="s">
        <v>138</v>
      </c>
      <c r="E537" s="136" t="s">
        <v>645</v>
      </c>
      <c r="F537" s="137" t="s">
        <v>646</v>
      </c>
      <c r="G537" s="138" t="s">
        <v>185</v>
      </c>
      <c r="H537" s="139">
        <v>9.1999999999999993</v>
      </c>
      <c r="I537" s="140"/>
      <c r="J537" s="140">
        <f>ROUND(I537*H537,2)</f>
        <v>0</v>
      </c>
      <c r="K537" s="141"/>
      <c r="L537" s="28"/>
      <c r="M537" s="142" t="s">
        <v>1</v>
      </c>
      <c r="N537" s="111" t="s">
        <v>39</v>
      </c>
      <c r="O537" s="143">
        <v>0.51800000000000002</v>
      </c>
      <c r="P537" s="143">
        <f>O537*H537</f>
        <v>4.7656000000000001</v>
      </c>
      <c r="Q537" s="143">
        <v>2.7499999999999998E-3</v>
      </c>
      <c r="R537" s="143">
        <f>Q537*H537</f>
        <v>2.5299999999999996E-2</v>
      </c>
      <c r="S537" s="143">
        <v>0</v>
      </c>
      <c r="T537" s="144">
        <f>S537*H537</f>
        <v>0</v>
      </c>
      <c r="AR537" s="145" t="s">
        <v>142</v>
      </c>
      <c r="AT537" s="145" t="s">
        <v>138</v>
      </c>
      <c r="AU537" s="145" t="s">
        <v>84</v>
      </c>
      <c r="AY537" s="16" t="s">
        <v>136</v>
      </c>
      <c r="BE537" s="146">
        <f>IF(N537="základní",J537,0)</f>
        <v>0</v>
      </c>
      <c r="BF537" s="146">
        <f>IF(N537="snížená",J537,0)</f>
        <v>0</v>
      </c>
      <c r="BG537" s="146">
        <f>IF(N537="zákl. přenesená",J537,0)</f>
        <v>0</v>
      </c>
      <c r="BH537" s="146">
        <f>IF(N537="sníž. přenesená",J537,0)</f>
        <v>0</v>
      </c>
      <c r="BI537" s="146">
        <f>IF(N537="nulová",J537,0)</f>
        <v>0</v>
      </c>
      <c r="BJ537" s="16" t="s">
        <v>82</v>
      </c>
      <c r="BK537" s="146">
        <f>ROUND(I537*H537,2)</f>
        <v>0</v>
      </c>
      <c r="BL537" s="16" t="s">
        <v>142</v>
      </c>
      <c r="BM537" s="145" t="s">
        <v>1994</v>
      </c>
    </row>
    <row r="538" spans="2:65" s="12" customFormat="1">
      <c r="B538" s="147"/>
      <c r="D538" s="148" t="s">
        <v>144</v>
      </c>
      <c r="E538" s="149" t="s">
        <v>1</v>
      </c>
      <c r="F538" s="150" t="s">
        <v>1995</v>
      </c>
      <c r="H538" s="149" t="s">
        <v>1</v>
      </c>
      <c r="L538" s="147"/>
      <c r="M538" s="151"/>
      <c r="T538" s="152"/>
      <c r="AT538" s="149" t="s">
        <v>144</v>
      </c>
      <c r="AU538" s="149" t="s">
        <v>84</v>
      </c>
      <c r="AV538" s="12" t="s">
        <v>82</v>
      </c>
      <c r="AW538" s="12" t="s">
        <v>32</v>
      </c>
      <c r="AX538" s="12" t="s">
        <v>74</v>
      </c>
      <c r="AY538" s="149" t="s">
        <v>136</v>
      </c>
    </row>
    <row r="539" spans="2:65" s="13" customFormat="1">
      <c r="B539" s="153"/>
      <c r="D539" s="148" t="s">
        <v>144</v>
      </c>
      <c r="E539" s="154" t="s">
        <v>1</v>
      </c>
      <c r="F539" s="155" t="s">
        <v>1996</v>
      </c>
      <c r="H539" s="156">
        <v>2</v>
      </c>
      <c r="L539" s="153"/>
      <c r="M539" s="157"/>
      <c r="T539" s="158"/>
      <c r="AT539" s="154" t="s">
        <v>144</v>
      </c>
      <c r="AU539" s="154" t="s">
        <v>84</v>
      </c>
      <c r="AV539" s="13" t="s">
        <v>84</v>
      </c>
      <c r="AW539" s="13" t="s">
        <v>32</v>
      </c>
      <c r="AX539" s="13" t="s">
        <v>74</v>
      </c>
      <c r="AY539" s="154" t="s">
        <v>136</v>
      </c>
    </row>
    <row r="540" spans="2:65" s="13" customFormat="1">
      <c r="B540" s="153"/>
      <c r="D540" s="148" t="s">
        <v>144</v>
      </c>
      <c r="E540" s="154" t="s">
        <v>1</v>
      </c>
      <c r="F540" s="155" t="s">
        <v>1997</v>
      </c>
      <c r="H540" s="156">
        <v>7.2</v>
      </c>
      <c r="L540" s="153"/>
      <c r="M540" s="157"/>
      <c r="T540" s="158"/>
      <c r="AT540" s="154" t="s">
        <v>144</v>
      </c>
      <c r="AU540" s="154" t="s">
        <v>84</v>
      </c>
      <c r="AV540" s="13" t="s">
        <v>84</v>
      </c>
      <c r="AW540" s="13" t="s">
        <v>32</v>
      </c>
      <c r="AX540" s="13" t="s">
        <v>74</v>
      </c>
      <c r="AY540" s="154" t="s">
        <v>136</v>
      </c>
    </row>
    <row r="541" spans="2:65" s="14" customFormat="1">
      <c r="B541" s="159"/>
      <c r="D541" s="148" t="s">
        <v>144</v>
      </c>
      <c r="E541" s="160" t="s">
        <v>1</v>
      </c>
      <c r="F541" s="161" t="s">
        <v>146</v>
      </c>
      <c r="H541" s="162">
        <v>9.1999999999999993</v>
      </c>
      <c r="L541" s="159"/>
      <c r="M541" s="163"/>
      <c r="T541" s="164"/>
      <c r="AT541" s="160" t="s">
        <v>144</v>
      </c>
      <c r="AU541" s="160" t="s">
        <v>84</v>
      </c>
      <c r="AV541" s="14" t="s">
        <v>142</v>
      </c>
      <c r="AW541" s="14" t="s">
        <v>32</v>
      </c>
      <c r="AX541" s="14" t="s">
        <v>82</v>
      </c>
      <c r="AY541" s="160" t="s">
        <v>136</v>
      </c>
    </row>
    <row r="542" spans="2:65" s="1" customFormat="1" ht="14.4" customHeight="1">
      <c r="B542" s="134"/>
      <c r="C542" s="135" t="s">
        <v>392</v>
      </c>
      <c r="D542" s="135" t="s">
        <v>138</v>
      </c>
      <c r="E542" s="136" t="s">
        <v>651</v>
      </c>
      <c r="F542" s="137" t="s">
        <v>652</v>
      </c>
      <c r="G542" s="138" t="s">
        <v>185</v>
      </c>
      <c r="H542" s="139">
        <v>9.1999999999999993</v>
      </c>
      <c r="I542" s="140"/>
      <c r="J542" s="140">
        <f>ROUND(I542*H542,2)</f>
        <v>0</v>
      </c>
      <c r="K542" s="141"/>
      <c r="L542" s="28"/>
      <c r="M542" s="142" t="s">
        <v>1</v>
      </c>
      <c r="N542" s="111" t="s">
        <v>39</v>
      </c>
      <c r="O542" s="143">
        <v>0.17699999999999999</v>
      </c>
      <c r="P542" s="143">
        <f>O542*H542</f>
        <v>1.6283999999999998</v>
      </c>
      <c r="Q542" s="143">
        <v>0</v>
      </c>
      <c r="R542" s="143">
        <f>Q542*H542</f>
        <v>0</v>
      </c>
      <c r="S542" s="143">
        <v>0</v>
      </c>
      <c r="T542" s="144">
        <f>S542*H542</f>
        <v>0</v>
      </c>
      <c r="AR542" s="145" t="s">
        <v>142</v>
      </c>
      <c r="AT542" s="145" t="s">
        <v>138</v>
      </c>
      <c r="AU542" s="145" t="s">
        <v>84</v>
      </c>
      <c r="AY542" s="16" t="s">
        <v>136</v>
      </c>
      <c r="BE542" s="146">
        <f>IF(N542="základní",J542,0)</f>
        <v>0</v>
      </c>
      <c r="BF542" s="146">
        <f>IF(N542="snížená",J542,0)</f>
        <v>0</v>
      </c>
      <c r="BG542" s="146">
        <f>IF(N542="zákl. přenesená",J542,0)</f>
        <v>0</v>
      </c>
      <c r="BH542" s="146">
        <f>IF(N542="sníž. přenesená",J542,0)</f>
        <v>0</v>
      </c>
      <c r="BI542" s="146">
        <f>IF(N542="nulová",J542,0)</f>
        <v>0</v>
      </c>
      <c r="BJ542" s="16" t="s">
        <v>82</v>
      </c>
      <c r="BK542" s="146">
        <f>ROUND(I542*H542,2)</f>
        <v>0</v>
      </c>
      <c r="BL542" s="16" t="s">
        <v>142</v>
      </c>
      <c r="BM542" s="145" t="s">
        <v>1998</v>
      </c>
    </row>
    <row r="543" spans="2:65" s="12" customFormat="1">
      <c r="B543" s="147"/>
      <c r="D543" s="148" t="s">
        <v>144</v>
      </c>
      <c r="E543" s="149" t="s">
        <v>1</v>
      </c>
      <c r="F543" s="150" t="s">
        <v>1995</v>
      </c>
      <c r="H543" s="149" t="s">
        <v>1</v>
      </c>
      <c r="L543" s="147"/>
      <c r="M543" s="151"/>
      <c r="T543" s="152"/>
      <c r="AT543" s="149" t="s">
        <v>144</v>
      </c>
      <c r="AU543" s="149" t="s">
        <v>84</v>
      </c>
      <c r="AV543" s="12" t="s">
        <v>82</v>
      </c>
      <c r="AW543" s="12" t="s">
        <v>32</v>
      </c>
      <c r="AX543" s="12" t="s">
        <v>74</v>
      </c>
      <c r="AY543" s="149" t="s">
        <v>136</v>
      </c>
    </row>
    <row r="544" spans="2:65" s="13" customFormat="1">
      <c r="B544" s="153"/>
      <c r="D544" s="148" t="s">
        <v>144</v>
      </c>
      <c r="E544" s="154" t="s">
        <v>1</v>
      </c>
      <c r="F544" s="155" t="s">
        <v>1996</v>
      </c>
      <c r="H544" s="156">
        <v>2</v>
      </c>
      <c r="L544" s="153"/>
      <c r="M544" s="157"/>
      <c r="T544" s="158"/>
      <c r="AT544" s="154" t="s">
        <v>144</v>
      </c>
      <c r="AU544" s="154" t="s">
        <v>84</v>
      </c>
      <c r="AV544" s="13" t="s">
        <v>84</v>
      </c>
      <c r="AW544" s="13" t="s">
        <v>32</v>
      </c>
      <c r="AX544" s="13" t="s">
        <v>74</v>
      </c>
      <c r="AY544" s="154" t="s">
        <v>136</v>
      </c>
    </row>
    <row r="545" spans="2:65" s="13" customFormat="1">
      <c r="B545" s="153"/>
      <c r="D545" s="148" t="s">
        <v>144</v>
      </c>
      <c r="E545" s="154" t="s">
        <v>1</v>
      </c>
      <c r="F545" s="155" t="s">
        <v>1997</v>
      </c>
      <c r="H545" s="156">
        <v>7.2</v>
      </c>
      <c r="L545" s="153"/>
      <c r="M545" s="157"/>
      <c r="T545" s="158"/>
      <c r="AT545" s="154" t="s">
        <v>144</v>
      </c>
      <c r="AU545" s="154" t="s">
        <v>84</v>
      </c>
      <c r="AV545" s="13" t="s">
        <v>84</v>
      </c>
      <c r="AW545" s="13" t="s">
        <v>32</v>
      </c>
      <c r="AX545" s="13" t="s">
        <v>74</v>
      </c>
      <c r="AY545" s="154" t="s">
        <v>136</v>
      </c>
    </row>
    <row r="546" spans="2:65" s="14" customFormat="1">
      <c r="B546" s="159"/>
      <c r="D546" s="148" t="s">
        <v>144</v>
      </c>
      <c r="E546" s="160" t="s">
        <v>1</v>
      </c>
      <c r="F546" s="161" t="s">
        <v>146</v>
      </c>
      <c r="H546" s="162">
        <v>9.1999999999999993</v>
      </c>
      <c r="L546" s="159"/>
      <c r="M546" s="163"/>
      <c r="T546" s="164"/>
      <c r="AT546" s="160" t="s">
        <v>144</v>
      </c>
      <c r="AU546" s="160" t="s">
        <v>84</v>
      </c>
      <c r="AV546" s="14" t="s">
        <v>142</v>
      </c>
      <c r="AW546" s="14" t="s">
        <v>32</v>
      </c>
      <c r="AX546" s="14" t="s">
        <v>82</v>
      </c>
      <c r="AY546" s="160" t="s">
        <v>136</v>
      </c>
    </row>
    <row r="547" spans="2:65" s="1" customFormat="1" ht="14.4" customHeight="1">
      <c r="B547" s="134"/>
      <c r="C547" s="135" t="s">
        <v>396</v>
      </c>
      <c r="D547" s="135" t="s">
        <v>138</v>
      </c>
      <c r="E547" s="136" t="s">
        <v>655</v>
      </c>
      <c r="F547" s="137" t="s">
        <v>656</v>
      </c>
      <c r="G547" s="138" t="s">
        <v>356</v>
      </c>
      <c r="H547" s="139">
        <v>0.08</v>
      </c>
      <c r="I547" s="140"/>
      <c r="J547" s="140">
        <f>ROUND(I547*H547,2)</f>
        <v>0</v>
      </c>
      <c r="K547" s="141"/>
      <c r="L547" s="28"/>
      <c r="M547" s="142" t="s">
        <v>1</v>
      </c>
      <c r="N547" s="111" t="s">
        <v>39</v>
      </c>
      <c r="O547" s="143">
        <v>22.491</v>
      </c>
      <c r="P547" s="143">
        <f>O547*H547</f>
        <v>1.79928</v>
      </c>
      <c r="Q547" s="143">
        <v>1.0584</v>
      </c>
      <c r="R547" s="143">
        <f>Q547*H547</f>
        <v>8.4671999999999997E-2</v>
      </c>
      <c r="S547" s="143">
        <v>0</v>
      </c>
      <c r="T547" s="144">
        <f>S547*H547</f>
        <v>0</v>
      </c>
      <c r="AR547" s="145" t="s">
        <v>142</v>
      </c>
      <c r="AT547" s="145" t="s">
        <v>138</v>
      </c>
      <c r="AU547" s="145" t="s">
        <v>84</v>
      </c>
      <c r="AY547" s="16" t="s">
        <v>136</v>
      </c>
      <c r="BE547" s="146">
        <f>IF(N547="základní",J547,0)</f>
        <v>0</v>
      </c>
      <c r="BF547" s="146">
        <f>IF(N547="snížená",J547,0)</f>
        <v>0</v>
      </c>
      <c r="BG547" s="146">
        <f>IF(N547="zákl. přenesená",J547,0)</f>
        <v>0</v>
      </c>
      <c r="BH547" s="146">
        <f>IF(N547="sníž. přenesená",J547,0)</f>
        <v>0</v>
      </c>
      <c r="BI547" s="146">
        <f>IF(N547="nulová",J547,0)</f>
        <v>0</v>
      </c>
      <c r="BJ547" s="16" t="s">
        <v>82</v>
      </c>
      <c r="BK547" s="146">
        <f>ROUND(I547*H547,2)</f>
        <v>0</v>
      </c>
      <c r="BL547" s="16" t="s">
        <v>142</v>
      </c>
      <c r="BM547" s="145" t="s">
        <v>1999</v>
      </c>
    </row>
    <row r="548" spans="2:65" s="12" customFormat="1">
      <c r="B548" s="147"/>
      <c r="D548" s="148" t="s">
        <v>144</v>
      </c>
      <c r="E548" s="149" t="s">
        <v>1</v>
      </c>
      <c r="F548" s="150" t="s">
        <v>1995</v>
      </c>
      <c r="H548" s="149" t="s">
        <v>1</v>
      </c>
      <c r="L548" s="147"/>
      <c r="M548" s="151"/>
      <c r="T548" s="152"/>
      <c r="AT548" s="149" t="s">
        <v>144</v>
      </c>
      <c r="AU548" s="149" t="s">
        <v>84</v>
      </c>
      <c r="AV548" s="12" t="s">
        <v>82</v>
      </c>
      <c r="AW548" s="12" t="s">
        <v>32</v>
      </c>
      <c r="AX548" s="12" t="s">
        <v>74</v>
      </c>
      <c r="AY548" s="149" t="s">
        <v>136</v>
      </c>
    </row>
    <row r="549" spans="2:65" s="13" customFormat="1">
      <c r="B549" s="153"/>
      <c r="D549" s="148" t="s">
        <v>144</v>
      </c>
      <c r="E549" s="154" t="s">
        <v>1</v>
      </c>
      <c r="F549" s="155" t="s">
        <v>2000</v>
      </c>
      <c r="H549" s="156">
        <v>7.9999199999999993E-2</v>
      </c>
      <c r="L549" s="153"/>
      <c r="M549" s="157"/>
      <c r="T549" s="158"/>
      <c r="AT549" s="154" t="s">
        <v>144</v>
      </c>
      <c r="AU549" s="154" t="s">
        <v>84</v>
      </c>
      <c r="AV549" s="13" t="s">
        <v>84</v>
      </c>
      <c r="AW549" s="13" t="s">
        <v>32</v>
      </c>
      <c r="AX549" s="13" t="s">
        <v>74</v>
      </c>
      <c r="AY549" s="154" t="s">
        <v>136</v>
      </c>
    </row>
    <row r="550" spans="2:65" s="14" customFormat="1">
      <c r="B550" s="159"/>
      <c r="D550" s="148" t="s">
        <v>144</v>
      </c>
      <c r="E550" s="160" t="s">
        <v>1</v>
      </c>
      <c r="F550" s="161" t="s">
        <v>146</v>
      </c>
      <c r="H550" s="162">
        <v>7.9999199999999993E-2</v>
      </c>
      <c r="L550" s="159"/>
      <c r="M550" s="163"/>
      <c r="T550" s="164"/>
      <c r="AT550" s="160" t="s">
        <v>144</v>
      </c>
      <c r="AU550" s="160" t="s">
        <v>84</v>
      </c>
      <c r="AV550" s="14" t="s">
        <v>142</v>
      </c>
      <c r="AW550" s="14" t="s">
        <v>32</v>
      </c>
      <c r="AX550" s="14" t="s">
        <v>82</v>
      </c>
      <c r="AY550" s="160" t="s">
        <v>136</v>
      </c>
    </row>
    <row r="551" spans="2:65" s="1" customFormat="1" ht="14.4" customHeight="1">
      <c r="B551" s="134"/>
      <c r="C551" s="135" t="s">
        <v>400</v>
      </c>
      <c r="D551" s="135" t="s">
        <v>138</v>
      </c>
      <c r="E551" s="136" t="s">
        <v>640</v>
      </c>
      <c r="F551" s="137" t="s">
        <v>641</v>
      </c>
      <c r="G551" s="138" t="s">
        <v>277</v>
      </c>
      <c r="H551" s="139">
        <v>1.8</v>
      </c>
      <c r="I551" s="140"/>
      <c r="J551" s="140">
        <f>ROUND(I551*H551,2)</f>
        <v>0</v>
      </c>
      <c r="K551" s="141"/>
      <c r="L551" s="28"/>
      <c r="M551" s="142" t="s">
        <v>1</v>
      </c>
      <c r="N551" s="111" t="s">
        <v>39</v>
      </c>
      <c r="O551" s="143">
        <v>0.73499999999999999</v>
      </c>
      <c r="P551" s="143">
        <f>O551*H551</f>
        <v>1.323</v>
      </c>
      <c r="Q551" s="143">
        <v>2.5018699999999998</v>
      </c>
      <c r="R551" s="143">
        <f>Q551*H551</f>
        <v>4.5033659999999998</v>
      </c>
      <c r="S551" s="143">
        <v>0</v>
      </c>
      <c r="T551" s="144">
        <f>S551*H551</f>
        <v>0</v>
      </c>
      <c r="AR551" s="145" t="s">
        <v>142</v>
      </c>
      <c r="AT551" s="145" t="s">
        <v>138</v>
      </c>
      <c r="AU551" s="145" t="s">
        <v>84</v>
      </c>
      <c r="AY551" s="16" t="s">
        <v>136</v>
      </c>
      <c r="BE551" s="146">
        <f>IF(N551="základní",J551,0)</f>
        <v>0</v>
      </c>
      <c r="BF551" s="146">
        <f>IF(N551="snížená",J551,0)</f>
        <v>0</v>
      </c>
      <c r="BG551" s="146">
        <f>IF(N551="zákl. přenesená",J551,0)</f>
        <v>0</v>
      </c>
      <c r="BH551" s="146">
        <f>IF(N551="sníž. přenesená",J551,0)</f>
        <v>0</v>
      </c>
      <c r="BI551" s="146">
        <f>IF(N551="nulová",J551,0)</f>
        <v>0</v>
      </c>
      <c r="BJ551" s="16" t="s">
        <v>82</v>
      </c>
      <c r="BK551" s="146">
        <f>ROUND(I551*H551,2)</f>
        <v>0</v>
      </c>
      <c r="BL551" s="16" t="s">
        <v>142</v>
      </c>
      <c r="BM551" s="145" t="s">
        <v>2001</v>
      </c>
    </row>
    <row r="552" spans="2:65" s="12" customFormat="1">
      <c r="B552" s="147"/>
      <c r="D552" s="148" t="s">
        <v>144</v>
      </c>
      <c r="E552" s="149" t="s">
        <v>1</v>
      </c>
      <c r="F552" s="150" t="s">
        <v>1995</v>
      </c>
      <c r="H552" s="149" t="s">
        <v>1</v>
      </c>
      <c r="L552" s="147"/>
      <c r="M552" s="151"/>
      <c r="T552" s="152"/>
      <c r="AT552" s="149" t="s">
        <v>144</v>
      </c>
      <c r="AU552" s="149" t="s">
        <v>84</v>
      </c>
      <c r="AV552" s="12" t="s">
        <v>82</v>
      </c>
      <c r="AW552" s="12" t="s">
        <v>32</v>
      </c>
      <c r="AX552" s="12" t="s">
        <v>74</v>
      </c>
      <c r="AY552" s="149" t="s">
        <v>136</v>
      </c>
    </row>
    <row r="553" spans="2:65" s="13" customFormat="1">
      <c r="B553" s="153"/>
      <c r="D553" s="148" t="s">
        <v>144</v>
      </c>
      <c r="E553" s="154" t="s">
        <v>1</v>
      </c>
      <c r="F553" s="155" t="s">
        <v>2002</v>
      </c>
      <c r="H553" s="156">
        <v>1.8</v>
      </c>
      <c r="L553" s="153"/>
      <c r="M553" s="157"/>
      <c r="T553" s="158"/>
      <c r="AT553" s="154" t="s">
        <v>144</v>
      </c>
      <c r="AU553" s="154" t="s">
        <v>84</v>
      </c>
      <c r="AV553" s="13" t="s">
        <v>84</v>
      </c>
      <c r="AW553" s="13" t="s">
        <v>32</v>
      </c>
      <c r="AX553" s="13" t="s">
        <v>74</v>
      </c>
      <c r="AY553" s="154" t="s">
        <v>136</v>
      </c>
    </row>
    <row r="554" spans="2:65" s="14" customFormat="1">
      <c r="B554" s="159"/>
      <c r="D554" s="148" t="s">
        <v>144</v>
      </c>
      <c r="E554" s="160" t="s">
        <v>1</v>
      </c>
      <c r="F554" s="161" t="s">
        <v>146</v>
      </c>
      <c r="H554" s="162">
        <v>1.8</v>
      </c>
      <c r="L554" s="159"/>
      <c r="M554" s="163"/>
      <c r="T554" s="164"/>
      <c r="AT554" s="160" t="s">
        <v>144</v>
      </c>
      <c r="AU554" s="160" t="s">
        <v>84</v>
      </c>
      <c r="AV554" s="14" t="s">
        <v>142</v>
      </c>
      <c r="AW554" s="14" t="s">
        <v>32</v>
      </c>
      <c r="AX554" s="14" t="s">
        <v>82</v>
      </c>
      <c r="AY554" s="160" t="s">
        <v>136</v>
      </c>
    </row>
    <row r="555" spans="2:65" s="11" customFormat="1" ht="22.75" customHeight="1">
      <c r="B555" s="123"/>
      <c r="D555" s="124" t="s">
        <v>73</v>
      </c>
      <c r="E555" s="132" t="s">
        <v>150</v>
      </c>
      <c r="F555" s="132" t="s">
        <v>659</v>
      </c>
      <c r="J555" s="133">
        <f>BK555</f>
        <v>0</v>
      </c>
      <c r="L555" s="123"/>
      <c r="M555" s="127"/>
      <c r="P555" s="128">
        <f>SUM(P556:P563)</f>
        <v>20.762099999999997</v>
      </c>
      <c r="R555" s="128">
        <f>SUM(R556:R563)</f>
        <v>0</v>
      </c>
      <c r="T555" s="129">
        <f>SUM(T556:T563)</f>
        <v>0</v>
      </c>
      <c r="AR555" s="124" t="s">
        <v>82</v>
      </c>
      <c r="AT555" s="130" t="s">
        <v>73</v>
      </c>
      <c r="AU555" s="130" t="s">
        <v>82</v>
      </c>
      <c r="AY555" s="124" t="s">
        <v>136</v>
      </c>
      <c r="BK555" s="131">
        <f>SUM(BK556:BK563)</f>
        <v>0</v>
      </c>
    </row>
    <row r="556" spans="2:65" s="1" customFormat="1" ht="14.4" customHeight="1">
      <c r="B556" s="134"/>
      <c r="C556" s="135" t="s">
        <v>405</v>
      </c>
      <c r="D556" s="135" t="s">
        <v>138</v>
      </c>
      <c r="E556" s="136" t="s">
        <v>661</v>
      </c>
      <c r="F556" s="137" t="s">
        <v>662</v>
      </c>
      <c r="G556" s="138" t="s">
        <v>208</v>
      </c>
      <c r="H556" s="139">
        <v>71.099999999999994</v>
      </c>
      <c r="I556" s="140"/>
      <c r="J556" s="140">
        <f>ROUND(I556*H556,2)</f>
        <v>0</v>
      </c>
      <c r="K556" s="141"/>
      <c r="L556" s="28"/>
      <c r="M556" s="142" t="s">
        <v>1</v>
      </c>
      <c r="N556" s="111" t="s">
        <v>39</v>
      </c>
      <c r="O556" s="143">
        <v>8.5000000000000006E-2</v>
      </c>
      <c r="P556" s="143">
        <f>O556*H556</f>
        <v>6.0434999999999999</v>
      </c>
      <c r="Q556" s="143">
        <v>0</v>
      </c>
      <c r="R556" s="143">
        <f>Q556*H556</f>
        <v>0</v>
      </c>
      <c r="S556" s="143">
        <v>0</v>
      </c>
      <c r="T556" s="144">
        <f>S556*H556</f>
        <v>0</v>
      </c>
      <c r="AR556" s="145" t="s">
        <v>142</v>
      </c>
      <c r="AT556" s="145" t="s">
        <v>138</v>
      </c>
      <c r="AU556" s="145" t="s">
        <v>84</v>
      </c>
      <c r="AY556" s="16" t="s">
        <v>136</v>
      </c>
      <c r="BE556" s="146">
        <f>IF(N556="základní",J556,0)</f>
        <v>0</v>
      </c>
      <c r="BF556" s="146">
        <f>IF(N556="snížená",J556,0)</f>
        <v>0</v>
      </c>
      <c r="BG556" s="146">
        <f>IF(N556="zákl. přenesená",J556,0)</f>
        <v>0</v>
      </c>
      <c r="BH556" s="146">
        <f>IF(N556="sníž. přenesená",J556,0)</f>
        <v>0</v>
      </c>
      <c r="BI556" s="146">
        <f>IF(N556="nulová",J556,0)</f>
        <v>0</v>
      </c>
      <c r="BJ556" s="16" t="s">
        <v>82</v>
      </c>
      <c r="BK556" s="146">
        <f>ROUND(I556*H556,2)</f>
        <v>0</v>
      </c>
      <c r="BL556" s="16" t="s">
        <v>142</v>
      </c>
      <c r="BM556" s="145" t="s">
        <v>2003</v>
      </c>
    </row>
    <row r="557" spans="2:65" s="12" customFormat="1">
      <c r="B557" s="147"/>
      <c r="D557" s="148" t="s">
        <v>144</v>
      </c>
      <c r="E557" s="149" t="s">
        <v>1</v>
      </c>
      <c r="F557" s="150" t="s">
        <v>2004</v>
      </c>
      <c r="H557" s="149" t="s">
        <v>1</v>
      </c>
      <c r="L557" s="147"/>
      <c r="M557" s="151"/>
      <c r="T557" s="152"/>
      <c r="AT557" s="149" t="s">
        <v>144</v>
      </c>
      <c r="AU557" s="149" t="s">
        <v>84</v>
      </c>
      <c r="AV557" s="12" t="s">
        <v>82</v>
      </c>
      <c r="AW557" s="12" t="s">
        <v>32</v>
      </c>
      <c r="AX557" s="12" t="s">
        <v>74</v>
      </c>
      <c r="AY557" s="149" t="s">
        <v>136</v>
      </c>
    </row>
    <row r="558" spans="2:65" s="13" customFormat="1">
      <c r="B558" s="153"/>
      <c r="D558" s="148" t="s">
        <v>144</v>
      </c>
      <c r="E558" s="154" t="s">
        <v>1</v>
      </c>
      <c r="F558" s="155" t="s">
        <v>2005</v>
      </c>
      <c r="H558" s="156">
        <v>71.099999999999994</v>
      </c>
      <c r="L558" s="153"/>
      <c r="M558" s="157"/>
      <c r="T558" s="158"/>
      <c r="AT558" s="154" t="s">
        <v>144</v>
      </c>
      <c r="AU558" s="154" t="s">
        <v>84</v>
      </c>
      <c r="AV558" s="13" t="s">
        <v>84</v>
      </c>
      <c r="AW558" s="13" t="s">
        <v>32</v>
      </c>
      <c r="AX558" s="13" t="s">
        <v>74</v>
      </c>
      <c r="AY558" s="154" t="s">
        <v>136</v>
      </c>
    </row>
    <row r="559" spans="2:65" s="14" customFormat="1">
      <c r="B559" s="159"/>
      <c r="D559" s="148" t="s">
        <v>144</v>
      </c>
      <c r="E559" s="160" t="s">
        <v>1</v>
      </c>
      <c r="F559" s="161" t="s">
        <v>146</v>
      </c>
      <c r="H559" s="162">
        <v>71.099999999999994</v>
      </c>
      <c r="L559" s="159"/>
      <c r="M559" s="163"/>
      <c r="T559" s="164"/>
      <c r="AT559" s="160" t="s">
        <v>144</v>
      </c>
      <c r="AU559" s="160" t="s">
        <v>84</v>
      </c>
      <c r="AV559" s="14" t="s">
        <v>142</v>
      </c>
      <c r="AW559" s="14" t="s">
        <v>32</v>
      </c>
      <c r="AX559" s="14" t="s">
        <v>82</v>
      </c>
      <c r="AY559" s="160" t="s">
        <v>136</v>
      </c>
    </row>
    <row r="560" spans="2:65" s="1" customFormat="1" ht="14.4" customHeight="1">
      <c r="B560" s="134"/>
      <c r="C560" s="135" t="s">
        <v>410</v>
      </c>
      <c r="D560" s="135" t="s">
        <v>138</v>
      </c>
      <c r="E560" s="136" t="s">
        <v>2006</v>
      </c>
      <c r="F560" s="137" t="s">
        <v>2007</v>
      </c>
      <c r="G560" s="138" t="s">
        <v>208</v>
      </c>
      <c r="H560" s="139">
        <v>66.599999999999994</v>
      </c>
      <c r="I560" s="140"/>
      <c r="J560" s="140">
        <f>ROUND(I560*H560,2)</f>
        <v>0</v>
      </c>
      <c r="K560" s="141"/>
      <c r="L560" s="28"/>
      <c r="M560" s="142" t="s">
        <v>1</v>
      </c>
      <c r="N560" s="111" t="s">
        <v>39</v>
      </c>
      <c r="O560" s="143">
        <v>0.221</v>
      </c>
      <c r="P560" s="143">
        <f>O560*H560</f>
        <v>14.718599999999999</v>
      </c>
      <c r="Q560" s="143">
        <v>0</v>
      </c>
      <c r="R560" s="143">
        <f>Q560*H560</f>
        <v>0</v>
      </c>
      <c r="S560" s="143">
        <v>0</v>
      </c>
      <c r="T560" s="144">
        <f>S560*H560</f>
        <v>0</v>
      </c>
      <c r="AR560" s="145" t="s">
        <v>142</v>
      </c>
      <c r="AT560" s="145" t="s">
        <v>138</v>
      </c>
      <c r="AU560" s="145" t="s">
        <v>84</v>
      </c>
      <c r="AY560" s="16" t="s">
        <v>136</v>
      </c>
      <c r="BE560" s="146">
        <f>IF(N560="základní",J560,0)</f>
        <v>0</v>
      </c>
      <c r="BF560" s="146">
        <f>IF(N560="snížená",J560,0)</f>
        <v>0</v>
      </c>
      <c r="BG560" s="146">
        <f>IF(N560="zákl. přenesená",J560,0)</f>
        <v>0</v>
      </c>
      <c r="BH560" s="146">
        <f>IF(N560="sníž. přenesená",J560,0)</f>
        <v>0</v>
      </c>
      <c r="BI560" s="146">
        <f>IF(N560="nulová",J560,0)</f>
        <v>0</v>
      </c>
      <c r="BJ560" s="16" t="s">
        <v>82</v>
      </c>
      <c r="BK560" s="146">
        <f>ROUND(I560*H560,2)</f>
        <v>0</v>
      </c>
      <c r="BL560" s="16" t="s">
        <v>142</v>
      </c>
      <c r="BM560" s="145" t="s">
        <v>2008</v>
      </c>
    </row>
    <row r="561" spans="2:65" s="12" customFormat="1">
      <c r="B561" s="147"/>
      <c r="D561" s="148" t="s">
        <v>144</v>
      </c>
      <c r="E561" s="149" t="s">
        <v>1</v>
      </c>
      <c r="F561" s="150" t="s">
        <v>2004</v>
      </c>
      <c r="H561" s="149" t="s">
        <v>1</v>
      </c>
      <c r="L561" s="147"/>
      <c r="M561" s="151"/>
      <c r="T561" s="152"/>
      <c r="AT561" s="149" t="s">
        <v>144</v>
      </c>
      <c r="AU561" s="149" t="s">
        <v>84</v>
      </c>
      <c r="AV561" s="12" t="s">
        <v>82</v>
      </c>
      <c r="AW561" s="12" t="s">
        <v>32</v>
      </c>
      <c r="AX561" s="12" t="s">
        <v>74</v>
      </c>
      <c r="AY561" s="149" t="s">
        <v>136</v>
      </c>
    </row>
    <row r="562" spans="2:65" s="13" customFormat="1">
      <c r="B562" s="153"/>
      <c r="D562" s="148" t="s">
        <v>144</v>
      </c>
      <c r="E562" s="154" t="s">
        <v>1</v>
      </c>
      <c r="F562" s="155" t="s">
        <v>2009</v>
      </c>
      <c r="H562" s="156">
        <v>66.599999999999994</v>
      </c>
      <c r="L562" s="153"/>
      <c r="M562" s="157"/>
      <c r="T562" s="158"/>
      <c r="AT562" s="154" t="s">
        <v>144</v>
      </c>
      <c r="AU562" s="154" t="s">
        <v>84</v>
      </c>
      <c r="AV562" s="13" t="s">
        <v>84</v>
      </c>
      <c r="AW562" s="13" t="s">
        <v>32</v>
      </c>
      <c r="AX562" s="13" t="s">
        <v>74</v>
      </c>
      <c r="AY562" s="154" t="s">
        <v>136</v>
      </c>
    </row>
    <row r="563" spans="2:65" s="14" customFormat="1">
      <c r="B563" s="159"/>
      <c r="D563" s="148" t="s">
        <v>144</v>
      </c>
      <c r="E563" s="160" t="s">
        <v>1</v>
      </c>
      <c r="F563" s="161" t="s">
        <v>146</v>
      </c>
      <c r="H563" s="162">
        <v>66.599999999999994</v>
      </c>
      <c r="L563" s="159"/>
      <c r="M563" s="163"/>
      <c r="T563" s="164"/>
      <c r="AT563" s="160" t="s">
        <v>144</v>
      </c>
      <c r="AU563" s="160" t="s">
        <v>84</v>
      </c>
      <c r="AV563" s="14" t="s">
        <v>142</v>
      </c>
      <c r="AW563" s="14" t="s">
        <v>32</v>
      </c>
      <c r="AX563" s="14" t="s">
        <v>82</v>
      </c>
      <c r="AY563" s="160" t="s">
        <v>136</v>
      </c>
    </row>
    <row r="564" spans="2:65" s="11" customFormat="1" ht="22.75" customHeight="1">
      <c r="B564" s="123"/>
      <c r="D564" s="124" t="s">
        <v>73</v>
      </c>
      <c r="E564" s="132" t="s">
        <v>142</v>
      </c>
      <c r="F564" s="132" t="s">
        <v>664</v>
      </c>
      <c r="J564" s="133">
        <f>BK564</f>
        <v>0</v>
      </c>
      <c r="L564" s="123"/>
      <c r="M564" s="127"/>
      <c r="P564" s="128">
        <f>SUM(P565:P658)</f>
        <v>124.84951100000001</v>
      </c>
      <c r="R564" s="128">
        <f>SUM(R565:R658)</f>
        <v>24.76093359</v>
      </c>
      <c r="T564" s="129">
        <f>SUM(T565:T658)</f>
        <v>0</v>
      </c>
      <c r="AR564" s="124" t="s">
        <v>82</v>
      </c>
      <c r="AT564" s="130" t="s">
        <v>73</v>
      </c>
      <c r="AU564" s="130" t="s">
        <v>82</v>
      </c>
      <c r="AY564" s="124" t="s">
        <v>136</v>
      </c>
      <c r="BK564" s="131">
        <f>SUM(BK565:BK658)</f>
        <v>0</v>
      </c>
    </row>
    <row r="565" spans="2:65" s="1" customFormat="1" ht="14.4" customHeight="1">
      <c r="B565" s="134"/>
      <c r="C565" s="135" t="s">
        <v>415</v>
      </c>
      <c r="D565" s="135" t="s">
        <v>138</v>
      </c>
      <c r="E565" s="136" t="s">
        <v>1271</v>
      </c>
      <c r="F565" s="137" t="s">
        <v>1272</v>
      </c>
      <c r="G565" s="138" t="s">
        <v>185</v>
      </c>
      <c r="H565" s="139">
        <v>15</v>
      </c>
      <c r="I565" s="140"/>
      <c r="J565" s="140">
        <f>ROUND(I565*H565,2)</f>
        <v>0</v>
      </c>
      <c r="K565" s="141"/>
      <c r="L565" s="28"/>
      <c r="M565" s="142" t="s">
        <v>1</v>
      </c>
      <c r="N565" s="111" t="s">
        <v>39</v>
      </c>
      <c r="O565" s="143">
        <v>0.23799999999999999</v>
      </c>
      <c r="P565" s="143">
        <f>O565*H565</f>
        <v>3.57</v>
      </c>
      <c r="Q565" s="143">
        <v>0</v>
      </c>
      <c r="R565" s="143">
        <f>Q565*H565</f>
        <v>0</v>
      </c>
      <c r="S565" s="143">
        <v>0</v>
      </c>
      <c r="T565" s="144">
        <f>S565*H565</f>
        <v>0</v>
      </c>
      <c r="AR565" s="145" t="s">
        <v>142</v>
      </c>
      <c r="AT565" s="145" t="s">
        <v>138</v>
      </c>
      <c r="AU565" s="145" t="s">
        <v>84</v>
      </c>
      <c r="AY565" s="16" t="s">
        <v>136</v>
      </c>
      <c r="BE565" s="146">
        <f>IF(N565="základní",J565,0)</f>
        <v>0</v>
      </c>
      <c r="BF565" s="146">
        <f>IF(N565="snížená",J565,0)</f>
        <v>0</v>
      </c>
      <c r="BG565" s="146">
        <f>IF(N565="zákl. přenesená",J565,0)</f>
        <v>0</v>
      </c>
      <c r="BH565" s="146">
        <f>IF(N565="sníž. přenesená",J565,0)</f>
        <v>0</v>
      </c>
      <c r="BI565" s="146">
        <f>IF(N565="nulová",J565,0)</f>
        <v>0</v>
      </c>
      <c r="BJ565" s="16" t="s">
        <v>82</v>
      </c>
      <c r="BK565" s="146">
        <f>ROUND(I565*H565,2)</f>
        <v>0</v>
      </c>
      <c r="BL565" s="16" t="s">
        <v>142</v>
      </c>
      <c r="BM565" s="145" t="s">
        <v>2010</v>
      </c>
    </row>
    <row r="566" spans="2:65" s="12" customFormat="1">
      <c r="B566" s="147"/>
      <c r="D566" s="148" t="s">
        <v>144</v>
      </c>
      <c r="E566" s="149" t="s">
        <v>1</v>
      </c>
      <c r="F566" s="150" t="s">
        <v>1831</v>
      </c>
      <c r="H566" s="149" t="s">
        <v>1</v>
      </c>
      <c r="L566" s="147"/>
      <c r="M566" s="151"/>
      <c r="T566" s="152"/>
      <c r="AT566" s="149" t="s">
        <v>144</v>
      </c>
      <c r="AU566" s="149" t="s">
        <v>84</v>
      </c>
      <c r="AV566" s="12" t="s">
        <v>82</v>
      </c>
      <c r="AW566" s="12" t="s">
        <v>32</v>
      </c>
      <c r="AX566" s="12" t="s">
        <v>74</v>
      </c>
      <c r="AY566" s="149" t="s">
        <v>136</v>
      </c>
    </row>
    <row r="567" spans="2:65" s="12" customFormat="1">
      <c r="B567" s="147"/>
      <c r="D567" s="148" t="s">
        <v>144</v>
      </c>
      <c r="E567" s="149" t="s">
        <v>1</v>
      </c>
      <c r="F567" s="150" t="s">
        <v>2011</v>
      </c>
      <c r="H567" s="149" t="s">
        <v>1</v>
      </c>
      <c r="L567" s="147"/>
      <c r="M567" s="151"/>
      <c r="T567" s="152"/>
      <c r="AT567" s="149" t="s">
        <v>144</v>
      </c>
      <c r="AU567" s="149" t="s">
        <v>84</v>
      </c>
      <c r="AV567" s="12" t="s">
        <v>82</v>
      </c>
      <c r="AW567" s="12" t="s">
        <v>32</v>
      </c>
      <c r="AX567" s="12" t="s">
        <v>74</v>
      </c>
      <c r="AY567" s="149" t="s">
        <v>136</v>
      </c>
    </row>
    <row r="568" spans="2:65" s="13" customFormat="1">
      <c r="B568" s="153"/>
      <c r="D568" s="148" t="s">
        <v>144</v>
      </c>
      <c r="E568" s="154" t="s">
        <v>1</v>
      </c>
      <c r="F568" s="155" t="s">
        <v>2012</v>
      </c>
      <c r="H568" s="156">
        <v>15</v>
      </c>
      <c r="L568" s="153"/>
      <c r="M568" s="157"/>
      <c r="T568" s="158"/>
      <c r="AT568" s="154" t="s">
        <v>144</v>
      </c>
      <c r="AU568" s="154" t="s">
        <v>84</v>
      </c>
      <c r="AV568" s="13" t="s">
        <v>84</v>
      </c>
      <c r="AW568" s="13" t="s">
        <v>32</v>
      </c>
      <c r="AX568" s="13" t="s">
        <v>74</v>
      </c>
      <c r="AY568" s="154" t="s">
        <v>136</v>
      </c>
    </row>
    <row r="569" spans="2:65" s="14" customFormat="1">
      <c r="B569" s="159"/>
      <c r="D569" s="148" t="s">
        <v>144</v>
      </c>
      <c r="E569" s="160" t="s">
        <v>1</v>
      </c>
      <c r="F569" s="161" t="s">
        <v>146</v>
      </c>
      <c r="H569" s="162">
        <v>15</v>
      </c>
      <c r="L569" s="159"/>
      <c r="M569" s="163"/>
      <c r="T569" s="164"/>
      <c r="AT569" s="160" t="s">
        <v>144</v>
      </c>
      <c r="AU569" s="160" t="s">
        <v>84</v>
      </c>
      <c r="AV569" s="14" t="s">
        <v>142</v>
      </c>
      <c r="AW569" s="14" t="s">
        <v>32</v>
      </c>
      <c r="AX569" s="14" t="s">
        <v>82</v>
      </c>
      <c r="AY569" s="160" t="s">
        <v>136</v>
      </c>
    </row>
    <row r="570" spans="2:65" s="1" customFormat="1" ht="14.4" customHeight="1">
      <c r="B570" s="134"/>
      <c r="C570" s="135" t="s">
        <v>419</v>
      </c>
      <c r="D570" s="135" t="s">
        <v>138</v>
      </c>
      <c r="E570" s="136" t="s">
        <v>672</v>
      </c>
      <c r="F570" s="137" t="s">
        <v>673</v>
      </c>
      <c r="G570" s="138" t="s">
        <v>277</v>
      </c>
      <c r="H570" s="139">
        <v>14.278</v>
      </c>
      <c r="I570" s="140"/>
      <c r="J570" s="140">
        <f>ROUND(I570*H570,2)</f>
        <v>0</v>
      </c>
      <c r="K570" s="141"/>
      <c r="L570" s="28"/>
      <c r="M570" s="142" t="s">
        <v>1</v>
      </c>
      <c r="N570" s="111" t="s">
        <v>39</v>
      </c>
      <c r="O570" s="143">
        <v>1.3169999999999999</v>
      </c>
      <c r="P570" s="143">
        <f>O570*H570</f>
        <v>18.804126</v>
      </c>
      <c r="Q570" s="143">
        <v>0</v>
      </c>
      <c r="R570" s="143">
        <f>Q570*H570</f>
        <v>0</v>
      </c>
      <c r="S570" s="143">
        <v>0</v>
      </c>
      <c r="T570" s="144">
        <f>S570*H570</f>
        <v>0</v>
      </c>
      <c r="AR570" s="145" t="s">
        <v>142</v>
      </c>
      <c r="AT570" s="145" t="s">
        <v>138</v>
      </c>
      <c r="AU570" s="145" t="s">
        <v>84</v>
      </c>
      <c r="AY570" s="16" t="s">
        <v>136</v>
      </c>
      <c r="BE570" s="146">
        <f>IF(N570="základní",J570,0)</f>
        <v>0</v>
      </c>
      <c r="BF570" s="146">
        <f>IF(N570="snížená",J570,0)</f>
        <v>0</v>
      </c>
      <c r="BG570" s="146">
        <f>IF(N570="zákl. přenesená",J570,0)</f>
        <v>0</v>
      </c>
      <c r="BH570" s="146">
        <f>IF(N570="sníž. přenesená",J570,0)</f>
        <v>0</v>
      </c>
      <c r="BI570" s="146">
        <f>IF(N570="nulová",J570,0)</f>
        <v>0</v>
      </c>
      <c r="BJ570" s="16" t="s">
        <v>82</v>
      </c>
      <c r="BK570" s="146">
        <f>ROUND(I570*H570,2)</f>
        <v>0</v>
      </c>
      <c r="BL570" s="16" t="s">
        <v>142</v>
      </c>
      <c r="BM570" s="145" t="s">
        <v>2013</v>
      </c>
    </row>
    <row r="571" spans="2:65" s="12" customFormat="1">
      <c r="B571" s="147"/>
      <c r="D571" s="148" t="s">
        <v>144</v>
      </c>
      <c r="E571" s="149" t="s">
        <v>1</v>
      </c>
      <c r="F571" s="150" t="s">
        <v>1964</v>
      </c>
      <c r="H571" s="149" t="s">
        <v>1</v>
      </c>
      <c r="L571" s="147"/>
      <c r="M571" s="151"/>
      <c r="T571" s="152"/>
      <c r="AT571" s="149" t="s">
        <v>144</v>
      </c>
      <c r="AU571" s="149" t="s">
        <v>84</v>
      </c>
      <c r="AV571" s="12" t="s">
        <v>82</v>
      </c>
      <c r="AW571" s="12" t="s">
        <v>32</v>
      </c>
      <c r="AX571" s="12" t="s">
        <v>74</v>
      </c>
      <c r="AY571" s="149" t="s">
        <v>136</v>
      </c>
    </row>
    <row r="572" spans="2:65" s="13" customFormat="1">
      <c r="B572" s="153"/>
      <c r="D572" s="148" t="s">
        <v>144</v>
      </c>
      <c r="E572" s="154" t="s">
        <v>1</v>
      </c>
      <c r="F572" s="155" t="s">
        <v>2014</v>
      </c>
      <c r="H572" s="156">
        <v>12.798</v>
      </c>
      <c r="L572" s="153"/>
      <c r="M572" s="157"/>
      <c r="T572" s="158"/>
      <c r="AT572" s="154" t="s">
        <v>144</v>
      </c>
      <c r="AU572" s="154" t="s">
        <v>84</v>
      </c>
      <c r="AV572" s="13" t="s">
        <v>84</v>
      </c>
      <c r="AW572" s="13" t="s">
        <v>32</v>
      </c>
      <c r="AX572" s="13" t="s">
        <v>74</v>
      </c>
      <c r="AY572" s="154" t="s">
        <v>136</v>
      </c>
    </row>
    <row r="573" spans="2:65" s="13" customFormat="1">
      <c r="B573" s="153"/>
      <c r="D573" s="148" t="s">
        <v>144</v>
      </c>
      <c r="E573" s="154" t="s">
        <v>1</v>
      </c>
      <c r="F573" s="155" t="s">
        <v>2015</v>
      </c>
      <c r="H573" s="156">
        <v>1.4800000000000002</v>
      </c>
      <c r="L573" s="153"/>
      <c r="M573" s="157"/>
      <c r="T573" s="158"/>
      <c r="AT573" s="154" t="s">
        <v>144</v>
      </c>
      <c r="AU573" s="154" t="s">
        <v>84</v>
      </c>
      <c r="AV573" s="13" t="s">
        <v>84</v>
      </c>
      <c r="AW573" s="13" t="s">
        <v>32</v>
      </c>
      <c r="AX573" s="13" t="s">
        <v>74</v>
      </c>
      <c r="AY573" s="154" t="s">
        <v>136</v>
      </c>
    </row>
    <row r="574" spans="2:65" s="14" customFormat="1">
      <c r="B574" s="159"/>
      <c r="D574" s="148" t="s">
        <v>144</v>
      </c>
      <c r="E574" s="160" t="s">
        <v>1</v>
      </c>
      <c r="F574" s="161" t="s">
        <v>146</v>
      </c>
      <c r="H574" s="162">
        <v>14.278</v>
      </c>
      <c r="L574" s="159"/>
      <c r="M574" s="163"/>
      <c r="T574" s="164"/>
      <c r="AT574" s="160" t="s">
        <v>144</v>
      </c>
      <c r="AU574" s="160" t="s">
        <v>84</v>
      </c>
      <c r="AV574" s="14" t="s">
        <v>142</v>
      </c>
      <c r="AW574" s="14" t="s">
        <v>32</v>
      </c>
      <c r="AX574" s="14" t="s">
        <v>82</v>
      </c>
      <c r="AY574" s="160" t="s">
        <v>136</v>
      </c>
    </row>
    <row r="575" spans="2:65" s="1" customFormat="1" ht="14.4" customHeight="1">
      <c r="B575" s="134"/>
      <c r="C575" s="135" t="s">
        <v>423</v>
      </c>
      <c r="D575" s="135" t="s">
        <v>138</v>
      </c>
      <c r="E575" s="136" t="s">
        <v>678</v>
      </c>
      <c r="F575" s="137" t="s">
        <v>679</v>
      </c>
      <c r="G575" s="138" t="s">
        <v>185</v>
      </c>
      <c r="H575" s="139">
        <v>21.56</v>
      </c>
      <c r="I575" s="140"/>
      <c r="J575" s="140">
        <f>ROUND(I575*H575,2)</f>
        <v>0</v>
      </c>
      <c r="K575" s="141"/>
      <c r="L575" s="28"/>
      <c r="M575" s="142" t="s">
        <v>1</v>
      </c>
      <c r="N575" s="111" t="s">
        <v>39</v>
      </c>
      <c r="O575" s="143">
        <v>0.108</v>
      </c>
      <c r="P575" s="143">
        <f>O575*H575</f>
        <v>2.3284799999999999</v>
      </c>
      <c r="Q575" s="143">
        <v>0.4</v>
      </c>
      <c r="R575" s="143">
        <f>Q575*H575</f>
        <v>8.6240000000000006</v>
      </c>
      <c r="S575" s="143">
        <v>0</v>
      </c>
      <c r="T575" s="144">
        <f>S575*H575</f>
        <v>0</v>
      </c>
      <c r="AR575" s="145" t="s">
        <v>142</v>
      </c>
      <c r="AT575" s="145" t="s">
        <v>138</v>
      </c>
      <c r="AU575" s="145" t="s">
        <v>84</v>
      </c>
      <c r="AY575" s="16" t="s">
        <v>136</v>
      </c>
      <c r="BE575" s="146">
        <f>IF(N575="základní",J575,0)</f>
        <v>0</v>
      </c>
      <c r="BF575" s="146">
        <f>IF(N575="snížená",J575,0)</f>
        <v>0</v>
      </c>
      <c r="BG575" s="146">
        <f>IF(N575="zákl. přenesená",J575,0)</f>
        <v>0</v>
      </c>
      <c r="BH575" s="146">
        <f>IF(N575="sníž. přenesená",J575,0)</f>
        <v>0</v>
      </c>
      <c r="BI575" s="146">
        <f>IF(N575="nulová",J575,0)</f>
        <v>0</v>
      </c>
      <c r="BJ575" s="16" t="s">
        <v>82</v>
      </c>
      <c r="BK575" s="146">
        <f>ROUND(I575*H575,2)</f>
        <v>0</v>
      </c>
      <c r="BL575" s="16" t="s">
        <v>142</v>
      </c>
      <c r="BM575" s="145" t="s">
        <v>2016</v>
      </c>
    </row>
    <row r="576" spans="2:65" s="12" customFormat="1">
      <c r="B576" s="147"/>
      <c r="D576" s="148" t="s">
        <v>144</v>
      </c>
      <c r="E576" s="149" t="s">
        <v>1</v>
      </c>
      <c r="F576" s="150" t="s">
        <v>1995</v>
      </c>
      <c r="H576" s="149" t="s">
        <v>1</v>
      </c>
      <c r="L576" s="147"/>
      <c r="M576" s="151"/>
      <c r="T576" s="152"/>
      <c r="AT576" s="149" t="s">
        <v>144</v>
      </c>
      <c r="AU576" s="149" t="s">
        <v>84</v>
      </c>
      <c r="AV576" s="12" t="s">
        <v>82</v>
      </c>
      <c r="AW576" s="12" t="s">
        <v>32</v>
      </c>
      <c r="AX576" s="12" t="s">
        <v>74</v>
      </c>
      <c r="AY576" s="149" t="s">
        <v>136</v>
      </c>
    </row>
    <row r="577" spans="2:65" s="12" customFormat="1">
      <c r="B577" s="147"/>
      <c r="D577" s="148" t="s">
        <v>144</v>
      </c>
      <c r="E577" s="149" t="s">
        <v>1</v>
      </c>
      <c r="F577" s="150" t="s">
        <v>681</v>
      </c>
      <c r="H577" s="149" t="s">
        <v>1</v>
      </c>
      <c r="L577" s="147"/>
      <c r="M577" s="151"/>
      <c r="T577" s="152"/>
      <c r="AT577" s="149" t="s">
        <v>144</v>
      </c>
      <c r="AU577" s="149" t="s">
        <v>84</v>
      </c>
      <c r="AV577" s="12" t="s">
        <v>82</v>
      </c>
      <c r="AW577" s="12" t="s">
        <v>32</v>
      </c>
      <c r="AX577" s="12" t="s">
        <v>74</v>
      </c>
      <c r="AY577" s="149" t="s">
        <v>136</v>
      </c>
    </row>
    <row r="578" spans="2:65" s="13" customFormat="1">
      <c r="B578" s="153"/>
      <c r="D578" s="148" t="s">
        <v>144</v>
      </c>
      <c r="E578" s="154" t="s">
        <v>1</v>
      </c>
      <c r="F578" s="155" t="s">
        <v>2017</v>
      </c>
      <c r="H578" s="156">
        <v>21.560000000000002</v>
      </c>
      <c r="L578" s="153"/>
      <c r="M578" s="157"/>
      <c r="T578" s="158"/>
      <c r="AT578" s="154" t="s">
        <v>144</v>
      </c>
      <c r="AU578" s="154" t="s">
        <v>84</v>
      </c>
      <c r="AV578" s="13" t="s">
        <v>84</v>
      </c>
      <c r="AW578" s="13" t="s">
        <v>32</v>
      </c>
      <c r="AX578" s="13" t="s">
        <v>74</v>
      </c>
      <c r="AY578" s="154" t="s">
        <v>136</v>
      </c>
    </row>
    <row r="579" spans="2:65" s="14" customFormat="1">
      <c r="B579" s="159"/>
      <c r="D579" s="148" t="s">
        <v>144</v>
      </c>
      <c r="E579" s="160" t="s">
        <v>1</v>
      </c>
      <c r="F579" s="161" t="s">
        <v>146</v>
      </c>
      <c r="H579" s="162">
        <v>21.560000000000002</v>
      </c>
      <c r="L579" s="159"/>
      <c r="M579" s="163"/>
      <c r="T579" s="164"/>
      <c r="AT579" s="160" t="s">
        <v>144</v>
      </c>
      <c r="AU579" s="160" t="s">
        <v>84</v>
      </c>
      <c r="AV579" s="14" t="s">
        <v>142</v>
      </c>
      <c r="AW579" s="14" t="s">
        <v>32</v>
      </c>
      <c r="AX579" s="14" t="s">
        <v>82</v>
      </c>
      <c r="AY579" s="160" t="s">
        <v>136</v>
      </c>
    </row>
    <row r="580" spans="2:65" s="1" customFormat="1" ht="14.4" customHeight="1">
      <c r="B580" s="134"/>
      <c r="C580" s="135" t="s">
        <v>427</v>
      </c>
      <c r="D580" s="135" t="s">
        <v>138</v>
      </c>
      <c r="E580" s="136" t="s">
        <v>2018</v>
      </c>
      <c r="F580" s="137" t="s">
        <v>2019</v>
      </c>
      <c r="G580" s="138" t="s">
        <v>185</v>
      </c>
      <c r="H580" s="139">
        <v>15</v>
      </c>
      <c r="I580" s="140"/>
      <c r="J580" s="140">
        <f>ROUND(I580*H580,2)</f>
        <v>0</v>
      </c>
      <c r="K580" s="141"/>
      <c r="L580" s="28"/>
      <c r="M580" s="142" t="s">
        <v>1</v>
      </c>
      <c r="N580" s="111" t="s">
        <v>39</v>
      </c>
      <c r="O580" s="143">
        <v>0.16</v>
      </c>
      <c r="P580" s="143">
        <f>O580*H580</f>
        <v>2.4</v>
      </c>
      <c r="Q580" s="143">
        <v>0.4</v>
      </c>
      <c r="R580" s="143">
        <f>Q580*H580</f>
        <v>6</v>
      </c>
      <c r="S580" s="143">
        <v>0</v>
      </c>
      <c r="T580" s="144">
        <f>S580*H580</f>
        <v>0</v>
      </c>
      <c r="AR580" s="145" t="s">
        <v>142</v>
      </c>
      <c r="AT580" s="145" t="s">
        <v>138</v>
      </c>
      <c r="AU580" s="145" t="s">
        <v>84</v>
      </c>
      <c r="AY580" s="16" t="s">
        <v>136</v>
      </c>
      <c r="BE580" s="146">
        <f>IF(N580="základní",J580,0)</f>
        <v>0</v>
      </c>
      <c r="BF580" s="146">
        <f>IF(N580="snížená",J580,0)</f>
        <v>0</v>
      </c>
      <c r="BG580" s="146">
        <f>IF(N580="zákl. přenesená",J580,0)</f>
        <v>0</v>
      </c>
      <c r="BH580" s="146">
        <f>IF(N580="sníž. přenesená",J580,0)</f>
        <v>0</v>
      </c>
      <c r="BI580" s="146">
        <f>IF(N580="nulová",J580,0)</f>
        <v>0</v>
      </c>
      <c r="BJ580" s="16" t="s">
        <v>82</v>
      </c>
      <c r="BK580" s="146">
        <f>ROUND(I580*H580,2)</f>
        <v>0</v>
      </c>
      <c r="BL580" s="16" t="s">
        <v>142</v>
      </c>
      <c r="BM580" s="145" t="s">
        <v>2020</v>
      </c>
    </row>
    <row r="581" spans="2:65" s="12" customFormat="1">
      <c r="B581" s="147"/>
      <c r="D581" s="148" t="s">
        <v>144</v>
      </c>
      <c r="E581" s="149" t="s">
        <v>1</v>
      </c>
      <c r="F581" s="150" t="s">
        <v>1831</v>
      </c>
      <c r="H581" s="149" t="s">
        <v>1</v>
      </c>
      <c r="L581" s="147"/>
      <c r="M581" s="151"/>
      <c r="T581" s="152"/>
      <c r="AT581" s="149" t="s">
        <v>144</v>
      </c>
      <c r="AU581" s="149" t="s">
        <v>84</v>
      </c>
      <c r="AV581" s="12" t="s">
        <v>82</v>
      </c>
      <c r="AW581" s="12" t="s">
        <v>32</v>
      </c>
      <c r="AX581" s="12" t="s">
        <v>74</v>
      </c>
      <c r="AY581" s="149" t="s">
        <v>136</v>
      </c>
    </row>
    <row r="582" spans="2:65" s="12" customFormat="1">
      <c r="B582" s="147"/>
      <c r="D582" s="148" t="s">
        <v>144</v>
      </c>
      <c r="E582" s="149" t="s">
        <v>1</v>
      </c>
      <c r="F582" s="150" t="s">
        <v>2021</v>
      </c>
      <c r="H582" s="149" t="s">
        <v>1</v>
      </c>
      <c r="L582" s="147"/>
      <c r="M582" s="151"/>
      <c r="T582" s="152"/>
      <c r="AT582" s="149" t="s">
        <v>144</v>
      </c>
      <c r="AU582" s="149" t="s">
        <v>84</v>
      </c>
      <c r="AV582" s="12" t="s">
        <v>82</v>
      </c>
      <c r="AW582" s="12" t="s">
        <v>32</v>
      </c>
      <c r="AX582" s="12" t="s">
        <v>74</v>
      </c>
      <c r="AY582" s="149" t="s">
        <v>136</v>
      </c>
    </row>
    <row r="583" spans="2:65" s="13" customFormat="1">
      <c r="B583" s="153"/>
      <c r="D583" s="148" t="s">
        <v>144</v>
      </c>
      <c r="E583" s="154" t="s">
        <v>1</v>
      </c>
      <c r="F583" s="155" t="s">
        <v>2012</v>
      </c>
      <c r="H583" s="156">
        <v>15</v>
      </c>
      <c r="L583" s="153"/>
      <c r="M583" s="157"/>
      <c r="T583" s="158"/>
      <c r="AT583" s="154" t="s">
        <v>144</v>
      </c>
      <c r="AU583" s="154" t="s">
        <v>84</v>
      </c>
      <c r="AV583" s="13" t="s">
        <v>84</v>
      </c>
      <c r="AW583" s="13" t="s">
        <v>32</v>
      </c>
      <c r="AX583" s="13" t="s">
        <v>74</v>
      </c>
      <c r="AY583" s="154" t="s">
        <v>136</v>
      </c>
    </row>
    <row r="584" spans="2:65" s="14" customFormat="1">
      <c r="B584" s="159"/>
      <c r="D584" s="148" t="s">
        <v>144</v>
      </c>
      <c r="E584" s="160" t="s">
        <v>1</v>
      </c>
      <c r="F584" s="161" t="s">
        <v>146</v>
      </c>
      <c r="H584" s="162">
        <v>15</v>
      </c>
      <c r="L584" s="159"/>
      <c r="M584" s="163"/>
      <c r="T584" s="164"/>
      <c r="AT584" s="160" t="s">
        <v>144</v>
      </c>
      <c r="AU584" s="160" t="s">
        <v>84</v>
      </c>
      <c r="AV584" s="14" t="s">
        <v>142</v>
      </c>
      <c r="AW584" s="14" t="s">
        <v>32</v>
      </c>
      <c r="AX584" s="14" t="s">
        <v>82</v>
      </c>
      <c r="AY584" s="160" t="s">
        <v>136</v>
      </c>
    </row>
    <row r="585" spans="2:65" s="1" customFormat="1" ht="14.4" customHeight="1">
      <c r="B585" s="134"/>
      <c r="C585" s="135" t="s">
        <v>431</v>
      </c>
      <c r="D585" s="135" t="s">
        <v>138</v>
      </c>
      <c r="E585" s="136" t="s">
        <v>685</v>
      </c>
      <c r="F585" s="137" t="s">
        <v>686</v>
      </c>
      <c r="G585" s="138" t="s">
        <v>277</v>
      </c>
      <c r="H585" s="139">
        <v>2.1560000000000001</v>
      </c>
      <c r="I585" s="140"/>
      <c r="J585" s="140">
        <f>ROUND(I585*H585,2)</f>
        <v>0</v>
      </c>
      <c r="K585" s="141"/>
      <c r="L585" s="28"/>
      <c r="M585" s="142" t="s">
        <v>1</v>
      </c>
      <c r="N585" s="111" t="s">
        <v>39</v>
      </c>
      <c r="O585" s="143">
        <v>1.4650000000000001</v>
      </c>
      <c r="P585" s="143">
        <f>O585*H585</f>
        <v>3.1585400000000003</v>
      </c>
      <c r="Q585" s="143">
        <v>0</v>
      </c>
      <c r="R585" s="143">
        <f>Q585*H585</f>
        <v>0</v>
      </c>
      <c r="S585" s="143">
        <v>0</v>
      </c>
      <c r="T585" s="144">
        <f>S585*H585</f>
        <v>0</v>
      </c>
      <c r="AR585" s="145" t="s">
        <v>142</v>
      </c>
      <c r="AT585" s="145" t="s">
        <v>138</v>
      </c>
      <c r="AU585" s="145" t="s">
        <v>84</v>
      </c>
      <c r="AY585" s="16" t="s">
        <v>136</v>
      </c>
      <c r="BE585" s="146">
        <f>IF(N585="základní",J585,0)</f>
        <v>0</v>
      </c>
      <c r="BF585" s="146">
        <f>IF(N585="snížená",J585,0)</f>
        <v>0</v>
      </c>
      <c r="BG585" s="146">
        <f>IF(N585="zákl. přenesená",J585,0)</f>
        <v>0</v>
      </c>
      <c r="BH585" s="146">
        <f>IF(N585="sníž. přenesená",J585,0)</f>
        <v>0</v>
      </c>
      <c r="BI585" s="146">
        <f>IF(N585="nulová",J585,0)</f>
        <v>0</v>
      </c>
      <c r="BJ585" s="16" t="s">
        <v>82</v>
      </c>
      <c r="BK585" s="146">
        <f>ROUND(I585*H585,2)</f>
        <v>0</v>
      </c>
      <c r="BL585" s="16" t="s">
        <v>142</v>
      </c>
      <c r="BM585" s="145" t="s">
        <v>2022</v>
      </c>
    </row>
    <row r="586" spans="2:65" s="12" customFormat="1">
      <c r="B586" s="147"/>
      <c r="D586" s="148" t="s">
        <v>144</v>
      </c>
      <c r="E586" s="149" t="s">
        <v>1</v>
      </c>
      <c r="F586" s="150" t="s">
        <v>1995</v>
      </c>
      <c r="H586" s="149" t="s">
        <v>1</v>
      </c>
      <c r="L586" s="147"/>
      <c r="M586" s="151"/>
      <c r="T586" s="152"/>
      <c r="AT586" s="149" t="s">
        <v>144</v>
      </c>
      <c r="AU586" s="149" t="s">
        <v>84</v>
      </c>
      <c r="AV586" s="12" t="s">
        <v>82</v>
      </c>
      <c r="AW586" s="12" t="s">
        <v>32</v>
      </c>
      <c r="AX586" s="12" t="s">
        <v>74</v>
      </c>
      <c r="AY586" s="149" t="s">
        <v>136</v>
      </c>
    </row>
    <row r="587" spans="2:65" s="13" customFormat="1">
      <c r="B587" s="153"/>
      <c r="D587" s="148" t="s">
        <v>144</v>
      </c>
      <c r="E587" s="154" t="s">
        <v>1</v>
      </c>
      <c r="F587" s="155" t="s">
        <v>2023</v>
      </c>
      <c r="H587" s="156">
        <v>2.1560000000000001</v>
      </c>
      <c r="L587" s="153"/>
      <c r="M587" s="157"/>
      <c r="T587" s="158"/>
      <c r="AT587" s="154" t="s">
        <v>144</v>
      </c>
      <c r="AU587" s="154" t="s">
        <v>84</v>
      </c>
      <c r="AV587" s="13" t="s">
        <v>84</v>
      </c>
      <c r="AW587" s="13" t="s">
        <v>32</v>
      </c>
      <c r="AX587" s="13" t="s">
        <v>74</v>
      </c>
      <c r="AY587" s="154" t="s">
        <v>136</v>
      </c>
    </row>
    <row r="588" spans="2:65" s="14" customFormat="1">
      <c r="B588" s="159"/>
      <c r="D588" s="148" t="s">
        <v>144</v>
      </c>
      <c r="E588" s="160" t="s">
        <v>1</v>
      </c>
      <c r="F588" s="161" t="s">
        <v>146</v>
      </c>
      <c r="H588" s="162">
        <v>2.1560000000000001</v>
      </c>
      <c r="L588" s="159"/>
      <c r="M588" s="163"/>
      <c r="T588" s="164"/>
      <c r="AT588" s="160" t="s">
        <v>144</v>
      </c>
      <c r="AU588" s="160" t="s">
        <v>84</v>
      </c>
      <c r="AV588" s="14" t="s">
        <v>142</v>
      </c>
      <c r="AW588" s="14" t="s">
        <v>32</v>
      </c>
      <c r="AX588" s="14" t="s">
        <v>82</v>
      </c>
      <c r="AY588" s="160" t="s">
        <v>136</v>
      </c>
    </row>
    <row r="589" spans="2:65" s="1" customFormat="1" ht="14.4" customHeight="1">
      <c r="B589" s="134"/>
      <c r="C589" s="135" t="s">
        <v>435</v>
      </c>
      <c r="D589" s="135" t="s">
        <v>138</v>
      </c>
      <c r="E589" s="136" t="s">
        <v>690</v>
      </c>
      <c r="F589" s="137" t="s">
        <v>691</v>
      </c>
      <c r="G589" s="138" t="s">
        <v>277</v>
      </c>
      <c r="H589" s="139">
        <v>4.2480000000000002</v>
      </c>
      <c r="I589" s="140"/>
      <c r="J589" s="140">
        <f>ROUND(I589*H589,2)</f>
        <v>0</v>
      </c>
      <c r="K589" s="141"/>
      <c r="L589" s="28"/>
      <c r="M589" s="142" t="s">
        <v>1</v>
      </c>
      <c r="N589" s="111" t="s">
        <v>39</v>
      </c>
      <c r="O589" s="143">
        <v>1.208</v>
      </c>
      <c r="P589" s="143">
        <f>O589*H589</f>
        <v>5.1315840000000001</v>
      </c>
      <c r="Q589" s="143">
        <v>0</v>
      </c>
      <c r="R589" s="143">
        <f>Q589*H589</f>
        <v>0</v>
      </c>
      <c r="S589" s="143">
        <v>0</v>
      </c>
      <c r="T589" s="144">
        <f>S589*H589</f>
        <v>0</v>
      </c>
      <c r="AR589" s="145" t="s">
        <v>142</v>
      </c>
      <c r="AT589" s="145" t="s">
        <v>138</v>
      </c>
      <c r="AU589" s="145" t="s">
        <v>84</v>
      </c>
      <c r="AY589" s="16" t="s">
        <v>136</v>
      </c>
      <c r="BE589" s="146">
        <f>IF(N589="základní",J589,0)</f>
        <v>0</v>
      </c>
      <c r="BF589" s="146">
        <f>IF(N589="snížená",J589,0)</f>
        <v>0</v>
      </c>
      <c r="BG589" s="146">
        <f>IF(N589="zákl. přenesená",J589,0)</f>
        <v>0</v>
      </c>
      <c r="BH589" s="146">
        <f>IF(N589="sníž. přenesená",J589,0)</f>
        <v>0</v>
      </c>
      <c r="BI589" s="146">
        <f>IF(N589="nulová",J589,0)</f>
        <v>0</v>
      </c>
      <c r="BJ589" s="16" t="s">
        <v>82</v>
      </c>
      <c r="BK589" s="146">
        <f>ROUND(I589*H589,2)</f>
        <v>0</v>
      </c>
      <c r="BL589" s="16" t="s">
        <v>142</v>
      </c>
      <c r="BM589" s="145" t="s">
        <v>2024</v>
      </c>
    </row>
    <row r="590" spans="2:65" s="12" customFormat="1">
      <c r="B590" s="147"/>
      <c r="D590" s="148" t="s">
        <v>144</v>
      </c>
      <c r="E590" s="149" t="s">
        <v>1</v>
      </c>
      <c r="F590" s="150" t="s">
        <v>1995</v>
      </c>
      <c r="H590" s="149" t="s">
        <v>1</v>
      </c>
      <c r="L590" s="147"/>
      <c r="M590" s="151"/>
      <c r="T590" s="152"/>
      <c r="AT590" s="149" t="s">
        <v>144</v>
      </c>
      <c r="AU590" s="149" t="s">
        <v>84</v>
      </c>
      <c r="AV590" s="12" t="s">
        <v>82</v>
      </c>
      <c r="AW590" s="12" t="s">
        <v>32</v>
      </c>
      <c r="AX590" s="12" t="s">
        <v>74</v>
      </c>
      <c r="AY590" s="149" t="s">
        <v>136</v>
      </c>
    </row>
    <row r="591" spans="2:65" s="13" customFormat="1">
      <c r="B591" s="153"/>
      <c r="D591" s="148" t="s">
        <v>144</v>
      </c>
      <c r="E591" s="154" t="s">
        <v>1</v>
      </c>
      <c r="F591" s="155" t="s">
        <v>2025</v>
      </c>
      <c r="H591" s="156">
        <v>0.57600000000000007</v>
      </c>
      <c r="L591" s="153"/>
      <c r="M591" s="157"/>
      <c r="T591" s="158"/>
      <c r="AT591" s="154" t="s">
        <v>144</v>
      </c>
      <c r="AU591" s="154" t="s">
        <v>84</v>
      </c>
      <c r="AV591" s="13" t="s">
        <v>84</v>
      </c>
      <c r="AW591" s="13" t="s">
        <v>32</v>
      </c>
      <c r="AX591" s="13" t="s">
        <v>74</v>
      </c>
      <c r="AY591" s="154" t="s">
        <v>136</v>
      </c>
    </row>
    <row r="592" spans="2:65" s="13" customFormat="1">
      <c r="B592" s="153"/>
      <c r="D592" s="148" t="s">
        <v>144</v>
      </c>
      <c r="E592" s="154" t="s">
        <v>1</v>
      </c>
      <c r="F592" s="155" t="s">
        <v>2026</v>
      </c>
      <c r="H592" s="156">
        <v>0.372</v>
      </c>
      <c r="L592" s="153"/>
      <c r="M592" s="157"/>
      <c r="T592" s="158"/>
      <c r="AT592" s="154" t="s">
        <v>144</v>
      </c>
      <c r="AU592" s="154" t="s">
        <v>84</v>
      </c>
      <c r="AV592" s="13" t="s">
        <v>84</v>
      </c>
      <c r="AW592" s="13" t="s">
        <v>32</v>
      </c>
      <c r="AX592" s="13" t="s">
        <v>74</v>
      </c>
      <c r="AY592" s="154" t="s">
        <v>136</v>
      </c>
    </row>
    <row r="593" spans="2:65" s="13" customFormat="1">
      <c r="B593" s="153"/>
      <c r="D593" s="148" t="s">
        <v>144</v>
      </c>
      <c r="E593" s="154" t="s">
        <v>1</v>
      </c>
      <c r="F593" s="155" t="s">
        <v>2027</v>
      </c>
      <c r="H593" s="156">
        <v>3.3</v>
      </c>
      <c r="L593" s="153"/>
      <c r="M593" s="157"/>
      <c r="T593" s="158"/>
      <c r="AT593" s="154" t="s">
        <v>144</v>
      </c>
      <c r="AU593" s="154" t="s">
        <v>84</v>
      </c>
      <c r="AV593" s="13" t="s">
        <v>84</v>
      </c>
      <c r="AW593" s="13" t="s">
        <v>32</v>
      </c>
      <c r="AX593" s="13" t="s">
        <v>74</v>
      </c>
      <c r="AY593" s="154" t="s">
        <v>136</v>
      </c>
    </row>
    <row r="594" spans="2:65" s="14" customFormat="1">
      <c r="B594" s="159"/>
      <c r="D594" s="148" t="s">
        <v>144</v>
      </c>
      <c r="E594" s="160" t="s">
        <v>1</v>
      </c>
      <c r="F594" s="161" t="s">
        <v>146</v>
      </c>
      <c r="H594" s="162">
        <v>4.2480000000000002</v>
      </c>
      <c r="L594" s="159"/>
      <c r="M594" s="163"/>
      <c r="T594" s="164"/>
      <c r="AT594" s="160" t="s">
        <v>144</v>
      </c>
      <c r="AU594" s="160" t="s">
        <v>84</v>
      </c>
      <c r="AV594" s="14" t="s">
        <v>142</v>
      </c>
      <c r="AW594" s="14" t="s">
        <v>32</v>
      </c>
      <c r="AX594" s="14" t="s">
        <v>82</v>
      </c>
      <c r="AY594" s="160" t="s">
        <v>136</v>
      </c>
    </row>
    <row r="595" spans="2:65" s="1" customFormat="1" ht="19.75" customHeight="1">
      <c r="B595" s="134"/>
      <c r="C595" s="135" t="s">
        <v>439</v>
      </c>
      <c r="D595" s="135" t="s">
        <v>138</v>
      </c>
      <c r="E595" s="136" t="s">
        <v>696</v>
      </c>
      <c r="F595" s="137" t="s">
        <v>697</v>
      </c>
      <c r="G595" s="138" t="s">
        <v>185</v>
      </c>
      <c r="H595" s="139">
        <v>6.94</v>
      </c>
      <c r="I595" s="140"/>
      <c r="J595" s="140">
        <f>ROUND(I595*H595,2)</f>
        <v>0</v>
      </c>
      <c r="K595" s="141"/>
      <c r="L595" s="28"/>
      <c r="M595" s="142" t="s">
        <v>1</v>
      </c>
      <c r="N595" s="111" t="s">
        <v>39</v>
      </c>
      <c r="O595" s="143">
        <v>0.89800000000000002</v>
      </c>
      <c r="P595" s="143">
        <f>O595*H595</f>
        <v>6.2321200000000001</v>
      </c>
      <c r="Q595" s="143">
        <v>7.8799999999999999E-3</v>
      </c>
      <c r="R595" s="143">
        <f>Q595*H595</f>
        <v>5.4687200000000005E-2</v>
      </c>
      <c r="S595" s="143">
        <v>0</v>
      </c>
      <c r="T595" s="144">
        <f>S595*H595</f>
        <v>0</v>
      </c>
      <c r="AR595" s="145" t="s">
        <v>142</v>
      </c>
      <c r="AT595" s="145" t="s">
        <v>138</v>
      </c>
      <c r="AU595" s="145" t="s">
        <v>84</v>
      </c>
      <c r="AY595" s="16" t="s">
        <v>136</v>
      </c>
      <c r="BE595" s="146">
        <f>IF(N595="základní",J595,0)</f>
        <v>0</v>
      </c>
      <c r="BF595" s="146">
        <f>IF(N595="snížená",J595,0)</f>
        <v>0</v>
      </c>
      <c r="BG595" s="146">
        <f>IF(N595="zákl. přenesená",J595,0)</f>
        <v>0</v>
      </c>
      <c r="BH595" s="146">
        <f>IF(N595="sníž. přenesená",J595,0)</f>
        <v>0</v>
      </c>
      <c r="BI595" s="146">
        <f>IF(N595="nulová",J595,0)</f>
        <v>0</v>
      </c>
      <c r="BJ595" s="16" t="s">
        <v>82</v>
      </c>
      <c r="BK595" s="146">
        <f>ROUND(I595*H595,2)</f>
        <v>0</v>
      </c>
      <c r="BL595" s="16" t="s">
        <v>142</v>
      </c>
      <c r="BM595" s="145" t="s">
        <v>2028</v>
      </c>
    </row>
    <row r="596" spans="2:65" s="12" customFormat="1">
      <c r="B596" s="147"/>
      <c r="D596" s="148" t="s">
        <v>144</v>
      </c>
      <c r="E596" s="149" t="s">
        <v>1</v>
      </c>
      <c r="F596" s="150" t="s">
        <v>1831</v>
      </c>
      <c r="H596" s="149" t="s">
        <v>1</v>
      </c>
      <c r="L596" s="147"/>
      <c r="M596" s="151"/>
      <c r="T596" s="152"/>
      <c r="AT596" s="149" t="s">
        <v>144</v>
      </c>
      <c r="AU596" s="149" t="s">
        <v>84</v>
      </c>
      <c r="AV596" s="12" t="s">
        <v>82</v>
      </c>
      <c r="AW596" s="12" t="s">
        <v>32</v>
      </c>
      <c r="AX596" s="12" t="s">
        <v>74</v>
      </c>
      <c r="AY596" s="149" t="s">
        <v>136</v>
      </c>
    </row>
    <row r="597" spans="2:65" s="12" customFormat="1">
      <c r="B597" s="147"/>
      <c r="D597" s="148" t="s">
        <v>144</v>
      </c>
      <c r="E597" s="149" t="s">
        <v>1</v>
      </c>
      <c r="F597" s="150" t="s">
        <v>2011</v>
      </c>
      <c r="H597" s="149" t="s">
        <v>1</v>
      </c>
      <c r="L597" s="147"/>
      <c r="M597" s="151"/>
      <c r="T597" s="152"/>
      <c r="AT597" s="149" t="s">
        <v>144</v>
      </c>
      <c r="AU597" s="149" t="s">
        <v>84</v>
      </c>
      <c r="AV597" s="12" t="s">
        <v>82</v>
      </c>
      <c r="AW597" s="12" t="s">
        <v>32</v>
      </c>
      <c r="AX597" s="12" t="s">
        <v>74</v>
      </c>
      <c r="AY597" s="149" t="s">
        <v>136</v>
      </c>
    </row>
    <row r="598" spans="2:65" s="13" customFormat="1">
      <c r="B598" s="153"/>
      <c r="D598" s="148" t="s">
        <v>144</v>
      </c>
      <c r="E598" s="154" t="s">
        <v>1</v>
      </c>
      <c r="F598" s="155" t="s">
        <v>2029</v>
      </c>
      <c r="H598" s="156">
        <v>1.6</v>
      </c>
      <c r="L598" s="153"/>
      <c r="M598" s="157"/>
      <c r="T598" s="158"/>
      <c r="AT598" s="154" t="s">
        <v>144</v>
      </c>
      <c r="AU598" s="154" t="s">
        <v>84</v>
      </c>
      <c r="AV598" s="13" t="s">
        <v>84</v>
      </c>
      <c r="AW598" s="13" t="s">
        <v>32</v>
      </c>
      <c r="AX598" s="13" t="s">
        <v>74</v>
      </c>
      <c r="AY598" s="154" t="s">
        <v>136</v>
      </c>
    </row>
    <row r="599" spans="2:65" s="12" customFormat="1">
      <c r="B599" s="147"/>
      <c r="D599" s="148" t="s">
        <v>144</v>
      </c>
      <c r="E599" s="149" t="s">
        <v>1</v>
      </c>
      <c r="F599" s="150" t="s">
        <v>1995</v>
      </c>
      <c r="H599" s="149" t="s">
        <v>1</v>
      </c>
      <c r="L599" s="147"/>
      <c r="M599" s="151"/>
      <c r="T599" s="152"/>
      <c r="AT599" s="149" t="s">
        <v>144</v>
      </c>
      <c r="AU599" s="149" t="s">
        <v>84</v>
      </c>
      <c r="AV599" s="12" t="s">
        <v>82</v>
      </c>
      <c r="AW599" s="12" t="s">
        <v>32</v>
      </c>
      <c r="AX599" s="12" t="s">
        <v>74</v>
      </c>
      <c r="AY599" s="149" t="s">
        <v>136</v>
      </c>
    </row>
    <row r="600" spans="2:65" s="13" customFormat="1">
      <c r="B600" s="153"/>
      <c r="D600" s="148" t="s">
        <v>144</v>
      </c>
      <c r="E600" s="154" t="s">
        <v>1</v>
      </c>
      <c r="F600" s="155" t="s">
        <v>2030</v>
      </c>
      <c r="H600" s="156">
        <v>1.2400000000000002</v>
      </c>
      <c r="L600" s="153"/>
      <c r="M600" s="157"/>
      <c r="T600" s="158"/>
      <c r="AT600" s="154" t="s">
        <v>144</v>
      </c>
      <c r="AU600" s="154" t="s">
        <v>84</v>
      </c>
      <c r="AV600" s="13" t="s">
        <v>84</v>
      </c>
      <c r="AW600" s="13" t="s">
        <v>32</v>
      </c>
      <c r="AX600" s="13" t="s">
        <v>74</v>
      </c>
      <c r="AY600" s="154" t="s">
        <v>136</v>
      </c>
    </row>
    <row r="601" spans="2:65" s="13" customFormat="1">
      <c r="B601" s="153"/>
      <c r="D601" s="148" t="s">
        <v>144</v>
      </c>
      <c r="E601" s="154" t="s">
        <v>1</v>
      </c>
      <c r="F601" s="155" t="s">
        <v>700</v>
      </c>
      <c r="H601" s="156">
        <v>2.1</v>
      </c>
      <c r="L601" s="153"/>
      <c r="M601" s="157"/>
      <c r="T601" s="158"/>
      <c r="AT601" s="154" t="s">
        <v>144</v>
      </c>
      <c r="AU601" s="154" t="s">
        <v>84</v>
      </c>
      <c r="AV601" s="13" t="s">
        <v>84</v>
      </c>
      <c r="AW601" s="13" t="s">
        <v>32</v>
      </c>
      <c r="AX601" s="13" t="s">
        <v>74</v>
      </c>
      <c r="AY601" s="154" t="s">
        <v>136</v>
      </c>
    </row>
    <row r="602" spans="2:65" s="13" customFormat="1">
      <c r="B602" s="153"/>
      <c r="D602" s="148" t="s">
        <v>144</v>
      </c>
      <c r="E602" s="154" t="s">
        <v>1</v>
      </c>
      <c r="F602" s="155" t="s">
        <v>1996</v>
      </c>
      <c r="H602" s="156">
        <v>2</v>
      </c>
      <c r="L602" s="153"/>
      <c r="M602" s="157"/>
      <c r="T602" s="158"/>
      <c r="AT602" s="154" t="s">
        <v>144</v>
      </c>
      <c r="AU602" s="154" t="s">
        <v>84</v>
      </c>
      <c r="AV602" s="13" t="s">
        <v>84</v>
      </c>
      <c r="AW602" s="13" t="s">
        <v>32</v>
      </c>
      <c r="AX602" s="13" t="s">
        <v>74</v>
      </c>
      <c r="AY602" s="154" t="s">
        <v>136</v>
      </c>
    </row>
    <row r="603" spans="2:65" s="14" customFormat="1">
      <c r="B603" s="159"/>
      <c r="D603" s="148" t="s">
        <v>144</v>
      </c>
      <c r="E603" s="160" t="s">
        <v>1</v>
      </c>
      <c r="F603" s="161" t="s">
        <v>146</v>
      </c>
      <c r="H603" s="162">
        <v>6.94</v>
      </c>
      <c r="L603" s="159"/>
      <c r="M603" s="163"/>
      <c r="T603" s="164"/>
      <c r="AT603" s="160" t="s">
        <v>144</v>
      </c>
      <c r="AU603" s="160" t="s">
        <v>84</v>
      </c>
      <c r="AV603" s="14" t="s">
        <v>142</v>
      </c>
      <c r="AW603" s="14" t="s">
        <v>32</v>
      </c>
      <c r="AX603" s="14" t="s">
        <v>82</v>
      </c>
      <c r="AY603" s="160" t="s">
        <v>136</v>
      </c>
    </row>
    <row r="604" spans="2:65" s="1" customFormat="1" ht="19.75" customHeight="1">
      <c r="B604" s="134"/>
      <c r="C604" s="135" t="s">
        <v>445</v>
      </c>
      <c r="D604" s="135" t="s">
        <v>138</v>
      </c>
      <c r="E604" s="136" t="s">
        <v>704</v>
      </c>
      <c r="F604" s="137" t="s">
        <v>705</v>
      </c>
      <c r="G604" s="138" t="s">
        <v>185</v>
      </c>
      <c r="H604" s="139">
        <v>6.94</v>
      </c>
      <c r="I604" s="140"/>
      <c r="J604" s="140">
        <f>ROUND(I604*H604,2)</f>
        <v>0</v>
      </c>
      <c r="K604" s="141"/>
      <c r="L604" s="28"/>
      <c r="M604" s="142" t="s">
        <v>1</v>
      </c>
      <c r="N604" s="111" t="s">
        <v>39</v>
      </c>
      <c r="O604" s="143">
        <v>0.32200000000000001</v>
      </c>
      <c r="P604" s="143">
        <f>O604*H604</f>
        <v>2.23468</v>
      </c>
      <c r="Q604" s="143">
        <v>0</v>
      </c>
      <c r="R604" s="143">
        <f>Q604*H604</f>
        <v>0</v>
      </c>
      <c r="S604" s="143">
        <v>0</v>
      </c>
      <c r="T604" s="144">
        <f>S604*H604</f>
        <v>0</v>
      </c>
      <c r="AR604" s="145" t="s">
        <v>142</v>
      </c>
      <c r="AT604" s="145" t="s">
        <v>138</v>
      </c>
      <c r="AU604" s="145" t="s">
        <v>84</v>
      </c>
      <c r="AY604" s="16" t="s">
        <v>136</v>
      </c>
      <c r="BE604" s="146">
        <f>IF(N604="základní",J604,0)</f>
        <v>0</v>
      </c>
      <c r="BF604" s="146">
        <f>IF(N604="snížená",J604,0)</f>
        <v>0</v>
      </c>
      <c r="BG604" s="146">
        <f>IF(N604="zákl. přenesená",J604,0)</f>
        <v>0</v>
      </c>
      <c r="BH604" s="146">
        <f>IF(N604="sníž. přenesená",J604,0)</f>
        <v>0</v>
      </c>
      <c r="BI604" s="146">
        <f>IF(N604="nulová",J604,0)</f>
        <v>0</v>
      </c>
      <c r="BJ604" s="16" t="s">
        <v>82</v>
      </c>
      <c r="BK604" s="146">
        <f>ROUND(I604*H604,2)</f>
        <v>0</v>
      </c>
      <c r="BL604" s="16" t="s">
        <v>142</v>
      </c>
      <c r="BM604" s="145" t="s">
        <v>2031</v>
      </c>
    </row>
    <row r="605" spans="2:65" s="12" customFormat="1">
      <c r="B605" s="147"/>
      <c r="D605" s="148" t="s">
        <v>144</v>
      </c>
      <c r="E605" s="149" t="s">
        <v>1</v>
      </c>
      <c r="F605" s="150" t="s">
        <v>1831</v>
      </c>
      <c r="H605" s="149" t="s">
        <v>1</v>
      </c>
      <c r="L605" s="147"/>
      <c r="M605" s="151"/>
      <c r="T605" s="152"/>
      <c r="AT605" s="149" t="s">
        <v>144</v>
      </c>
      <c r="AU605" s="149" t="s">
        <v>84</v>
      </c>
      <c r="AV605" s="12" t="s">
        <v>82</v>
      </c>
      <c r="AW605" s="12" t="s">
        <v>32</v>
      </c>
      <c r="AX605" s="12" t="s">
        <v>74</v>
      </c>
      <c r="AY605" s="149" t="s">
        <v>136</v>
      </c>
    </row>
    <row r="606" spans="2:65" s="12" customFormat="1">
      <c r="B606" s="147"/>
      <c r="D606" s="148" t="s">
        <v>144</v>
      </c>
      <c r="E606" s="149" t="s">
        <v>1</v>
      </c>
      <c r="F606" s="150" t="s">
        <v>2011</v>
      </c>
      <c r="H606" s="149" t="s">
        <v>1</v>
      </c>
      <c r="L606" s="147"/>
      <c r="M606" s="151"/>
      <c r="T606" s="152"/>
      <c r="AT606" s="149" t="s">
        <v>144</v>
      </c>
      <c r="AU606" s="149" t="s">
        <v>84</v>
      </c>
      <c r="AV606" s="12" t="s">
        <v>82</v>
      </c>
      <c r="AW606" s="12" t="s">
        <v>32</v>
      </c>
      <c r="AX606" s="12" t="s">
        <v>74</v>
      </c>
      <c r="AY606" s="149" t="s">
        <v>136</v>
      </c>
    </row>
    <row r="607" spans="2:65" s="13" customFormat="1">
      <c r="B607" s="153"/>
      <c r="D607" s="148" t="s">
        <v>144</v>
      </c>
      <c r="E607" s="154" t="s">
        <v>1</v>
      </c>
      <c r="F607" s="155" t="s">
        <v>2029</v>
      </c>
      <c r="H607" s="156">
        <v>1.6</v>
      </c>
      <c r="L607" s="153"/>
      <c r="M607" s="157"/>
      <c r="T607" s="158"/>
      <c r="AT607" s="154" t="s">
        <v>144</v>
      </c>
      <c r="AU607" s="154" t="s">
        <v>84</v>
      </c>
      <c r="AV607" s="13" t="s">
        <v>84</v>
      </c>
      <c r="AW607" s="13" t="s">
        <v>32</v>
      </c>
      <c r="AX607" s="13" t="s">
        <v>74</v>
      </c>
      <c r="AY607" s="154" t="s">
        <v>136</v>
      </c>
    </row>
    <row r="608" spans="2:65" s="12" customFormat="1">
      <c r="B608" s="147"/>
      <c r="D608" s="148" t="s">
        <v>144</v>
      </c>
      <c r="E608" s="149" t="s">
        <v>1</v>
      </c>
      <c r="F608" s="150" t="s">
        <v>1995</v>
      </c>
      <c r="H608" s="149" t="s">
        <v>1</v>
      </c>
      <c r="L608" s="147"/>
      <c r="M608" s="151"/>
      <c r="T608" s="152"/>
      <c r="AT608" s="149" t="s">
        <v>144</v>
      </c>
      <c r="AU608" s="149" t="s">
        <v>84</v>
      </c>
      <c r="AV608" s="12" t="s">
        <v>82</v>
      </c>
      <c r="AW608" s="12" t="s">
        <v>32</v>
      </c>
      <c r="AX608" s="12" t="s">
        <v>74</v>
      </c>
      <c r="AY608" s="149" t="s">
        <v>136</v>
      </c>
    </row>
    <row r="609" spans="2:65" s="13" customFormat="1">
      <c r="B609" s="153"/>
      <c r="D609" s="148" t="s">
        <v>144</v>
      </c>
      <c r="E609" s="154" t="s">
        <v>1</v>
      </c>
      <c r="F609" s="155" t="s">
        <v>2030</v>
      </c>
      <c r="H609" s="156">
        <v>1.2400000000000002</v>
      </c>
      <c r="L609" s="153"/>
      <c r="M609" s="157"/>
      <c r="T609" s="158"/>
      <c r="AT609" s="154" t="s">
        <v>144</v>
      </c>
      <c r="AU609" s="154" t="s">
        <v>84</v>
      </c>
      <c r="AV609" s="13" t="s">
        <v>84</v>
      </c>
      <c r="AW609" s="13" t="s">
        <v>32</v>
      </c>
      <c r="AX609" s="13" t="s">
        <v>74</v>
      </c>
      <c r="AY609" s="154" t="s">
        <v>136</v>
      </c>
    </row>
    <row r="610" spans="2:65" s="13" customFormat="1">
      <c r="B610" s="153"/>
      <c r="D610" s="148" t="s">
        <v>144</v>
      </c>
      <c r="E610" s="154" t="s">
        <v>1</v>
      </c>
      <c r="F610" s="155" t="s">
        <v>700</v>
      </c>
      <c r="H610" s="156">
        <v>2.1</v>
      </c>
      <c r="L610" s="153"/>
      <c r="M610" s="157"/>
      <c r="T610" s="158"/>
      <c r="AT610" s="154" t="s">
        <v>144</v>
      </c>
      <c r="AU610" s="154" t="s">
        <v>84</v>
      </c>
      <c r="AV610" s="13" t="s">
        <v>84</v>
      </c>
      <c r="AW610" s="13" t="s">
        <v>32</v>
      </c>
      <c r="AX610" s="13" t="s">
        <v>74</v>
      </c>
      <c r="AY610" s="154" t="s">
        <v>136</v>
      </c>
    </row>
    <row r="611" spans="2:65" s="13" customFormat="1">
      <c r="B611" s="153"/>
      <c r="D611" s="148" t="s">
        <v>144</v>
      </c>
      <c r="E611" s="154" t="s">
        <v>1</v>
      </c>
      <c r="F611" s="155" t="s">
        <v>1996</v>
      </c>
      <c r="H611" s="156">
        <v>2</v>
      </c>
      <c r="L611" s="153"/>
      <c r="M611" s="157"/>
      <c r="T611" s="158"/>
      <c r="AT611" s="154" t="s">
        <v>144</v>
      </c>
      <c r="AU611" s="154" t="s">
        <v>84</v>
      </c>
      <c r="AV611" s="13" t="s">
        <v>84</v>
      </c>
      <c r="AW611" s="13" t="s">
        <v>32</v>
      </c>
      <c r="AX611" s="13" t="s">
        <v>74</v>
      </c>
      <c r="AY611" s="154" t="s">
        <v>136</v>
      </c>
    </row>
    <row r="612" spans="2:65" s="14" customFormat="1">
      <c r="B612" s="159"/>
      <c r="D612" s="148" t="s">
        <v>144</v>
      </c>
      <c r="E612" s="160" t="s">
        <v>1</v>
      </c>
      <c r="F612" s="161" t="s">
        <v>146</v>
      </c>
      <c r="H612" s="162">
        <v>6.94</v>
      </c>
      <c r="L612" s="159"/>
      <c r="M612" s="163"/>
      <c r="T612" s="164"/>
      <c r="AT612" s="160" t="s">
        <v>144</v>
      </c>
      <c r="AU612" s="160" t="s">
        <v>84</v>
      </c>
      <c r="AV612" s="14" t="s">
        <v>142</v>
      </c>
      <c r="AW612" s="14" t="s">
        <v>32</v>
      </c>
      <c r="AX612" s="14" t="s">
        <v>82</v>
      </c>
      <c r="AY612" s="160" t="s">
        <v>136</v>
      </c>
    </row>
    <row r="613" spans="2:65" s="1" customFormat="1" ht="14.4" customHeight="1">
      <c r="B613" s="134"/>
      <c r="C613" s="135" t="s">
        <v>450</v>
      </c>
      <c r="D613" s="135" t="s">
        <v>138</v>
      </c>
      <c r="E613" s="136" t="s">
        <v>708</v>
      </c>
      <c r="F613" s="137" t="s">
        <v>709</v>
      </c>
      <c r="G613" s="138" t="s">
        <v>185</v>
      </c>
      <c r="H613" s="139">
        <v>30.94</v>
      </c>
      <c r="I613" s="140"/>
      <c r="J613" s="140">
        <f>ROUND(I613*H613,2)</f>
        <v>0</v>
      </c>
      <c r="K613" s="141"/>
      <c r="L613" s="28"/>
      <c r="M613" s="142" t="s">
        <v>1</v>
      </c>
      <c r="N613" s="111" t="s">
        <v>39</v>
      </c>
      <c r="O613" s="143">
        <v>1.077</v>
      </c>
      <c r="P613" s="143">
        <f>O613*H613</f>
        <v>33.322380000000003</v>
      </c>
      <c r="Q613" s="143">
        <v>1.328E-2</v>
      </c>
      <c r="R613" s="143">
        <f>Q613*H613</f>
        <v>0.4108832</v>
      </c>
      <c r="S613" s="143">
        <v>0</v>
      </c>
      <c r="T613" s="144">
        <f>S613*H613</f>
        <v>0</v>
      </c>
      <c r="AR613" s="145" t="s">
        <v>142</v>
      </c>
      <c r="AT613" s="145" t="s">
        <v>138</v>
      </c>
      <c r="AU613" s="145" t="s">
        <v>84</v>
      </c>
      <c r="AY613" s="16" t="s">
        <v>136</v>
      </c>
      <c r="BE613" s="146">
        <f>IF(N613="základní",J613,0)</f>
        <v>0</v>
      </c>
      <c r="BF613" s="146">
        <f>IF(N613="snížená",J613,0)</f>
        <v>0</v>
      </c>
      <c r="BG613" s="146">
        <f>IF(N613="zákl. přenesená",J613,0)</f>
        <v>0</v>
      </c>
      <c r="BH613" s="146">
        <f>IF(N613="sníž. přenesená",J613,0)</f>
        <v>0</v>
      </c>
      <c r="BI613" s="146">
        <f>IF(N613="nulová",J613,0)</f>
        <v>0</v>
      </c>
      <c r="BJ613" s="16" t="s">
        <v>82</v>
      </c>
      <c r="BK613" s="146">
        <f>ROUND(I613*H613,2)</f>
        <v>0</v>
      </c>
      <c r="BL613" s="16" t="s">
        <v>142</v>
      </c>
      <c r="BM613" s="145" t="s">
        <v>2032</v>
      </c>
    </row>
    <row r="614" spans="2:65" s="12" customFormat="1">
      <c r="B614" s="147"/>
      <c r="D614" s="148" t="s">
        <v>144</v>
      </c>
      <c r="E614" s="149" t="s">
        <v>1</v>
      </c>
      <c r="F614" s="150" t="s">
        <v>1995</v>
      </c>
      <c r="H614" s="149" t="s">
        <v>1</v>
      </c>
      <c r="L614" s="147"/>
      <c r="M614" s="151"/>
      <c r="T614" s="152"/>
      <c r="AT614" s="149" t="s">
        <v>144</v>
      </c>
      <c r="AU614" s="149" t="s">
        <v>84</v>
      </c>
      <c r="AV614" s="12" t="s">
        <v>82</v>
      </c>
      <c r="AW614" s="12" t="s">
        <v>32</v>
      </c>
      <c r="AX614" s="12" t="s">
        <v>74</v>
      </c>
      <c r="AY614" s="149" t="s">
        <v>136</v>
      </c>
    </row>
    <row r="615" spans="2:65" s="13" customFormat="1">
      <c r="B615" s="153"/>
      <c r="D615" s="148" t="s">
        <v>144</v>
      </c>
      <c r="E615" s="154" t="s">
        <v>1</v>
      </c>
      <c r="F615" s="155" t="s">
        <v>1997</v>
      </c>
      <c r="H615" s="156">
        <v>7.2</v>
      </c>
      <c r="L615" s="153"/>
      <c r="M615" s="157"/>
      <c r="T615" s="158"/>
      <c r="AT615" s="154" t="s">
        <v>144</v>
      </c>
      <c r="AU615" s="154" t="s">
        <v>84</v>
      </c>
      <c r="AV615" s="13" t="s">
        <v>84</v>
      </c>
      <c r="AW615" s="13" t="s">
        <v>32</v>
      </c>
      <c r="AX615" s="13" t="s">
        <v>74</v>
      </c>
      <c r="AY615" s="154" t="s">
        <v>136</v>
      </c>
    </row>
    <row r="616" spans="2:65" s="13" customFormat="1">
      <c r="B616" s="153"/>
      <c r="D616" s="148" t="s">
        <v>144</v>
      </c>
      <c r="E616" s="154" t="s">
        <v>1</v>
      </c>
      <c r="F616" s="155" t="s">
        <v>2033</v>
      </c>
      <c r="H616" s="156">
        <v>2</v>
      </c>
      <c r="L616" s="153"/>
      <c r="M616" s="157"/>
      <c r="T616" s="158"/>
      <c r="AT616" s="154" t="s">
        <v>144</v>
      </c>
      <c r="AU616" s="154" t="s">
        <v>84</v>
      </c>
      <c r="AV616" s="13" t="s">
        <v>84</v>
      </c>
      <c r="AW616" s="13" t="s">
        <v>32</v>
      </c>
      <c r="AX616" s="13" t="s">
        <v>74</v>
      </c>
      <c r="AY616" s="154" t="s">
        <v>136</v>
      </c>
    </row>
    <row r="617" spans="2:65" s="13" customFormat="1">
      <c r="B617" s="153"/>
      <c r="D617" s="148" t="s">
        <v>144</v>
      </c>
      <c r="E617" s="154" t="s">
        <v>1</v>
      </c>
      <c r="F617" s="155" t="s">
        <v>2034</v>
      </c>
      <c r="H617" s="156">
        <v>2.4000000000000004</v>
      </c>
      <c r="L617" s="153"/>
      <c r="M617" s="157"/>
      <c r="T617" s="158"/>
      <c r="AT617" s="154" t="s">
        <v>144</v>
      </c>
      <c r="AU617" s="154" t="s">
        <v>84</v>
      </c>
      <c r="AV617" s="13" t="s">
        <v>84</v>
      </c>
      <c r="AW617" s="13" t="s">
        <v>32</v>
      </c>
      <c r="AX617" s="13" t="s">
        <v>74</v>
      </c>
      <c r="AY617" s="154" t="s">
        <v>136</v>
      </c>
    </row>
    <row r="618" spans="2:65" s="13" customFormat="1">
      <c r="B618" s="153"/>
      <c r="D618" s="148" t="s">
        <v>144</v>
      </c>
      <c r="E618" s="154" t="s">
        <v>1</v>
      </c>
      <c r="F618" s="155" t="s">
        <v>2035</v>
      </c>
      <c r="H618" s="156">
        <v>0.52</v>
      </c>
      <c r="L618" s="153"/>
      <c r="M618" s="157"/>
      <c r="T618" s="158"/>
      <c r="AT618" s="154" t="s">
        <v>144</v>
      </c>
      <c r="AU618" s="154" t="s">
        <v>84</v>
      </c>
      <c r="AV618" s="13" t="s">
        <v>84</v>
      </c>
      <c r="AW618" s="13" t="s">
        <v>32</v>
      </c>
      <c r="AX618" s="13" t="s">
        <v>74</v>
      </c>
      <c r="AY618" s="154" t="s">
        <v>136</v>
      </c>
    </row>
    <row r="619" spans="2:65" s="13" customFormat="1">
      <c r="B619" s="153"/>
      <c r="D619" s="148" t="s">
        <v>144</v>
      </c>
      <c r="E619" s="154" t="s">
        <v>1</v>
      </c>
      <c r="F619" s="155" t="s">
        <v>2036</v>
      </c>
      <c r="H619" s="156">
        <v>1</v>
      </c>
      <c r="L619" s="153"/>
      <c r="M619" s="157"/>
      <c r="T619" s="158"/>
      <c r="AT619" s="154" t="s">
        <v>144</v>
      </c>
      <c r="AU619" s="154" t="s">
        <v>84</v>
      </c>
      <c r="AV619" s="13" t="s">
        <v>84</v>
      </c>
      <c r="AW619" s="13" t="s">
        <v>32</v>
      </c>
      <c r="AX619" s="13" t="s">
        <v>74</v>
      </c>
      <c r="AY619" s="154" t="s">
        <v>136</v>
      </c>
    </row>
    <row r="620" spans="2:65" s="13" customFormat="1">
      <c r="B620" s="153"/>
      <c r="D620" s="148" t="s">
        <v>144</v>
      </c>
      <c r="E620" s="154" t="s">
        <v>1</v>
      </c>
      <c r="F620" s="155" t="s">
        <v>2037</v>
      </c>
      <c r="H620" s="156">
        <v>2.3400000000000003</v>
      </c>
      <c r="L620" s="153"/>
      <c r="M620" s="157"/>
      <c r="T620" s="158"/>
      <c r="AT620" s="154" t="s">
        <v>144</v>
      </c>
      <c r="AU620" s="154" t="s">
        <v>84</v>
      </c>
      <c r="AV620" s="13" t="s">
        <v>84</v>
      </c>
      <c r="AW620" s="13" t="s">
        <v>32</v>
      </c>
      <c r="AX620" s="13" t="s">
        <v>74</v>
      </c>
      <c r="AY620" s="154" t="s">
        <v>136</v>
      </c>
    </row>
    <row r="621" spans="2:65" s="13" customFormat="1">
      <c r="B621" s="153"/>
      <c r="D621" s="148" t="s">
        <v>144</v>
      </c>
      <c r="E621" s="154" t="s">
        <v>1</v>
      </c>
      <c r="F621" s="155" t="s">
        <v>2038</v>
      </c>
      <c r="H621" s="156">
        <v>1.08</v>
      </c>
      <c r="L621" s="153"/>
      <c r="M621" s="157"/>
      <c r="T621" s="158"/>
      <c r="AT621" s="154" t="s">
        <v>144</v>
      </c>
      <c r="AU621" s="154" t="s">
        <v>84</v>
      </c>
      <c r="AV621" s="13" t="s">
        <v>84</v>
      </c>
      <c r="AW621" s="13" t="s">
        <v>32</v>
      </c>
      <c r="AX621" s="13" t="s">
        <v>74</v>
      </c>
      <c r="AY621" s="154" t="s">
        <v>136</v>
      </c>
    </row>
    <row r="622" spans="2:65" s="13" customFormat="1">
      <c r="B622" s="153"/>
      <c r="D622" s="148" t="s">
        <v>144</v>
      </c>
      <c r="E622" s="154" t="s">
        <v>1</v>
      </c>
      <c r="F622" s="155" t="s">
        <v>2039</v>
      </c>
      <c r="H622" s="156">
        <v>13.2</v>
      </c>
      <c r="L622" s="153"/>
      <c r="M622" s="157"/>
      <c r="T622" s="158"/>
      <c r="AT622" s="154" t="s">
        <v>144</v>
      </c>
      <c r="AU622" s="154" t="s">
        <v>84</v>
      </c>
      <c r="AV622" s="13" t="s">
        <v>84</v>
      </c>
      <c r="AW622" s="13" t="s">
        <v>32</v>
      </c>
      <c r="AX622" s="13" t="s">
        <v>74</v>
      </c>
      <c r="AY622" s="154" t="s">
        <v>136</v>
      </c>
    </row>
    <row r="623" spans="2:65" s="13" customFormat="1">
      <c r="B623" s="153"/>
      <c r="D623" s="148" t="s">
        <v>144</v>
      </c>
      <c r="E623" s="154" t="s">
        <v>1</v>
      </c>
      <c r="F623" s="155" t="s">
        <v>2040</v>
      </c>
      <c r="H623" s="156">
        <v>1.2</v>
      </c>
      <c r="L623" s="153"/>
      <c r="M623" s="157"/>
      <c r="T623" s="158"/>
      <c r="AT623" s="154" t="s">
        <v>144</v>
      </c>
      <c r="AU623" s="154" t="s">
        <v>84</v>
      </c>
      <c r="AV623" s="13" t="s">
        <v>84</v>
      </c>
      <c r="AW623" s="13" t="s">
        <v>32</v>
      </c>
      <c r="AX623" s="13" t="s">
        <v>74</v>
      </c>
      <c r="AY623" s="154" t="s">
        <v>136</v>
      </c>
    </row>
    <row r="624" spans="2:65" s="14" customFormat="1">
      <c r="B624" s="159"/>
      <c r="D624" s="148" t="s">
        <v>144</v>
      </c>
      <c r="E624" s="160" t="s">
        <v>1</v>
      </c>
      <c r="F624" s="161" t="s">
        <v>146</v>
      </c>
      <c r="H624" s="162">
        <v>30.939999999999998</v>
      </c>
      <c r="L624" s="159"/>
      <c r="M624" s="163"/>
      <c r="T624" s="164"/>
      <c r="AT624" s="160" t="s">
        <v>144</v>
      </c>
      <c r="AU624" s="160" t="s">
        <v>84</v>
      </c>
      <c r="AV624" s="14" t="s">
        <v>142</v>
      </c>
      <c r="AW624" s="14" t="s">
        <v>32</v>
      </c>
      <c r="AX624" s="14" t="s">
        <v>82</v>
      </c>
      <c r="AY624" s="160" t="s">
        <v>136</v>
      </c>
    </row>
    <row r="625" spans="2:65" s="1" customFormat="1" ht="14.4" customHeight="1">
      <c r="B625" s="134"/>
      <c r="C625" s="135" t="s">
        <v>466</v>
      </c>
      <c r="D625" s="135" t="s">
        <v>138</v>
      </c>
      <c r="E625" s="136" t="s">
        <v>716</v>
      </c>
      <c r="F625" s="137" t="s">
        <v>717</v>
      </c>
      <c r="G625" s="138" t="s">
        <v>185</v>
      </c>
      <c r="H625" s="139">
        <v>30.94</v>
      </c>
      <c r="I625" s="140"/>
      <c r="J625" s="140">
        <f>ROUND(I625*H625,2)</f>
        <v>0</v>
      </c>
      <c r="K625" s="141"/>
      <c r="L625" s="28"/>
      <c r="M625" s="142" t="s">
        <v>1</v>
      </c>
      <c r="N625" s="111" t="s">
        <v>39</v>
      </c>
      <c r="O625" s="143">
        <v>0.38600000000000001</v>
      </c>
      <c r="P625" s="143">
        <f>O625*H625</f>
        <v>11.94284</v>
      </c>
      <c r="Q625" s="143">
        <v>0</v>
      </c>
      <c r="R625" s="143">
        <f>Q625*H625</f>
        <v>0</v>
      </c>
      <c r="S625" s="143">
        <v>0</v>
      </c>
      <c r="T625" s="144">
        <f>S625*H625</f>
        <v>0</v>
      </c>
      <c r="AR625" s="145" t="s">
        <v>142</v>
      </c>
      <c r="AT625" s="145" t="s">
        <v>138</v>
      </c>
      <c r="AU625" s="145" t="s">
        <v>84</v>
      </c>
      <c r="AY625" s="16" t="s">
        <v>136</v>
      </c>
      <c r="BE625" s="146">
        <f>IF(N625="základní",J625,0)</f>
        <v>0</v>
      </c>
      <c r="BF625" s="146">
        <f>IF(N625="snížená",J625,0)</f>
        <v>0</v>
      </c>
      <c r="BG625" s="146">
        <f>IF(N625="zákl. přenesená",J625,0)</f>
        <v>0</v>
      </c>
      <c r="BH625" s="146">
        <f>IF(N625="sníž. přenesená",J625,0)</f>
        <v>0</v>
      </c>
      <c r="BI625" s="146">
        <f>IF(N625="nulová",J625,0)</f>
        <v>0</v>
      </c>
      <c r="BJ625" s="16" t="s">
        <v>82</v>
      </c>
      <c r="BK625" s="146">
        <f>ROUND(I625*H625,2)</f>
        <v>0</v>
      </c>
      <c r="BL625" s="16" t="s">
        <v>142</v>
      </c>
      <c r="BM625" s="145" t="s">
        <v>2041</v>
      </c>
    </row>
    <row r="626" spans="2:65" s="12" customFormat="1">
      <c r="B626" s="147"/>
      <c r="D626" s="148" t="s">
        <v>144</v>
      </c>
      <c r="E626" s="149" t="s">
        <v>1</v>
      </c>
      <c r="F626" s="150" t="s">
        <v>1995</v>
      </c>
      <c r="H626" s="149" t="s">
        <v>1</v>
      </c>
      <c r="L626" s="147"/>
      <c r="M626" s="151"/>
      <c r="T626" s="152"/>
      <c r="AT626" s="149" t="s">
        <v>144</v>
      </c>
      <c r="AU626" s="149" t="s">
        <v>84</v>
      </c>
      <c r="AV626" s="12" t="s">
        <v>82</v>
      </c>
      <c r="AW626" s="12" t="s">
        <v>32</v>
      </c>
      <c r="AX626" s="12" t="s">
        <v>74</v>
      </c>
      <c r="AY626" s="149" t="s">
        <v>136</v>
      </c>
    </row>
    <row r="627" spans="2:65" s="13" customFormat="1">
      <c r="B627" s="153"/>
      <c r="D627" s="148" t="s">
        <v>144</v>
      </c>
      <c r="E627" s="154" t="s">
        <v>1</v>
      </c>
      <c r="F627" s="155" t="s">
        <v>1997</v>
      </c>
      <c r="H627" s="156">
        <v>7.2</v>
      </c>
      <c r="L627" s="153"/>
      <c r="M627" s="157"/>
      <c r="T627" s="158"/>
      <c r="AT627" s="154" t="s">
        <v>144</v>
      </c>
      <c r="AU627" s="154" t="s">
        <v>84</v>
      </c>
      <c r="AV627" s="13" t="s">
        <v>84</v>
      </c>
      <c r="AW627" s="13" t="s">
        <v>32</v>
      </c>
      <c r="AX627" s="13" t="s">
        <v>74</v>
      </c>
      <c r="AY627" s="154" t="s">
        <v>136</v>
      </c>
    </row>
    <row r="628" spans="2:65" s="13" customFormat="1">
      <c r="B628" s="153"/>
      <c r="D628" s="148" t="s">
        <v>144</v>
      </c>
      <c r="E628" s="154" t="s">
        <v>1</v>
      </c>
      <c r="F628" s="155" t="s">
        <v>2033</v>
      </c>
      <c r="H628" s="156">
        <v>2</v>
      </c>
      <c r="L628" s="153"/>
      <c r="M628" s="157"/>
      <c r="T628" s="158"/>
      <c r="AT628" s="154" t="s">
        <v>144</v>
      </c>
      <c r="AU628" s="154" t="s">
        <v>84</v>
      </c>
      <c r="AV628" s="13" t="s">
        <v>84</v>
      </c>
      <c r="AW628" s="13" t="s">
        <v>32</v>
      </c>
      <c r="AX628" s="13" t="s">
        <v>74</v>
      </c>
      <c r="AY628" s="154" t="s">
        <v>136</v>
      </c>
    </row>
    <row r="629" spans="2:65" s="13" customFormat="1">
      <c r="B629" s="153"/>
      <c r="D629" s="148" t="s">
        <v>144</v>
      </c>
      <c r="E629" s="154" t="s">
        <v>1</v>
      </c>
      <c r="F629" s="155" t="s">
        <v>2034</v>
      </c>
      <c r="H629" s="156">
        <v>2.4000000000000004</v>
      </c>
      <c r="L629" s="153"/>
      <c r="M629" s="157"/>
      <c r="T629" s="158"/>
      <c r="AT629" s="154" t="s">
        <v>144</v>
      </c>
      <c r="AU629" s="154" t="s">
        <v>84</v>
      </c>
      <c r="AV629" s="13" t="s">
        <v>84</v>
      </c>
      <c r="AW629" s="13" t="s">
        <v>32</v>
      </c>
      <c r="AX629" s="13" t="s">
        <v>74</v>
      </c>
      <c r="AY629" s="154" t="s">
        <v>136</v>
      </c>
    </row>
    <row r="630" spans="2:65" s="13" customFormat="1">
      <c r="B630" s="153"/>
      <c r="D630" s="148" t="s">
        <v>144</v>
      </c>
      <c r="E630" s="154" t="s">
        <v>1</v>
      </c>
      <c r="F630" s="155" t="s">
        <v>2035</v>
      </c>
      <c r="H630" s="156">
        <v>0.52</v>
      </c>
      <c r="L630" s="153"/>
      <c r="M630" s="157"/>
      <c r="T630" s="158"/>
      <c r="AT630" s="154" t="s">
        <v>144</v>
      </c>
      <c r="AU630" s="154" t="s">
        <v>84</v>
      </c>
      <c r="AV630" s="13" t="s">
        <v>84</v>
      </c>
      <c r="AW630" s="13" t="s">
        <v>32</v>
      </c>
      <c r="AX630" s="13" t="s">
        <v>74</v>
      </c>
      <c r="AY630" s="154" t="s">
        <v>136</v>
      </c>
    </row>
    <row r="631" spans="2:65" s="13" customFormat="1">
      <c r="B631" s="153"/>
      <c r="D631" s="148" t="s">
        <v>144</v>
      </c>
      <c r="E631" s="154" t="s">
        <v>1</v>
      </c>
      <c r="F631" s="155" t="s">
        <v>2036</v>
      </c>
      <c r="H631" s="156">
        <v>1</v>
      </c>
      <c r="L631" s="153"/>
      <c r="M631" s="157"/>
      <c r="T631" s="158"/>
      <c r="AT631" s="154" t="s">
        <v>144</v>
      </c>
      <c r="AU631" s="154" t="s">
        <v>84</v>
      </c>
      <c r="AV631" s="13" t="s">
        <v>84</v>
      </c>
      <c r="AW631" s="13" t="s">
        <v>32</v>
      </c>
      <c r="AX631" s="13" t="s">
        <v>74</v>
      </c>
      <c r="AY631" s="154" t="s">
        <v>136</v>
      </c>
    </row>
    <row r="632" spans="2:65" s="13" customFormat="1">
      <c r="B632" s="153"/>
      <c r="D632" s="148" t="s">
        <v>144</v>
      </c>
      <c r="E632" s="154" t="s">
        <v>1</v>
      </c>
      <c r="F632" s="155" t="s">
        <v>2037</v>
      </c>
      <c r="H632" s="156">
        <v>2.3400000000000003</v>
      </c>
      <c r="L632" s="153"/>
      <c r="M632" s="157"/>
      <c r="T632" s="158"/>
      <c r="AT632" s="154" t="s">
        <v>144</v>
      </c>
      <c r="AU632" s="154" t="s">
        <v>84</v>
      </c>
      <c r="AV632" s="13" t="s">
        <v>84</v>
      </c>
      <c r="AW632" s="13" t="s">
        <v>32</v>
      </c>
      <c r="AX632" s="13" t="s">
        <v>74</v>
      </c>
      <c r="AY632" s="154" t="s">
        <v>136</v>
      </c>
    </row>
    <row r="633" spans="2:65" s="13" customFormat="1">
      <c r="B633" s="153"/>
      <c r="D633" s="148" t="s">
        <v>144</v>
      </c>
      <c r="E633" s="154" t="s">
        <v>1</v>
      </c>
      <c r="F633" s="155" t="s">
        <v>2038</v>
      </c>
      <c r="H633" s="156">
        <v>1.08</v>
      </c>
      <c r="L633" s="153"/>
      <c r="M633" s="157"/>
      <c r="T633" s="158"/>
      <c r="AT633" s="154" t="s">
        <v>144</v>
      </c>
      <c r="AU633" s="154" t="s">
        <v>84</v>
      </c>
      <c r="AV633" s="13" t="s">
        <v>84</v>
      </c>
      <c r="AW633" s="13" t="s">
        <v>32</v>
      </c>
      <c r="AX633" s="13" t="s">
        <v>74</v>
      </c>
      <c r="AY633" s="154" t="s">
        <v>136</v>
      </c>
    </row>
    <row r="634" spans="2:65" s="13" customFormat="1">
      <c r="B634" s="153"/>
      <c r="D634" s="148" t="s">
        <v>144</v>
      </c>
      <c r="E634" s="154" t="s">
        <v>1</v>
      </c>
      <c r="F634" s="155" t="s">
        <v>2039</v>
      </c>
      <c r="H634" s="156">
        <v>13.2</v>
      </c>
      <c r="L634" s="153"/>
      <c r="M634" s="157"/>
      <c r="T634" s="158"/>
      <c r="AT634" s="154" t="s">
        <v>144</v>
      </c>
      <c r="AU634" s="154" t="s">
        <v>84</v>
      </c>
      <c r="AV634" s="13" t="s">
        <v>84</v>
      </c>
      <c r="AW634" s="13" t="s">
        <v>32</v>
      </c>
      <c r="AX634" s="13" t="s">
        <v>74</v>
      </c>
      <c r="AY634" s="154" t="s">
        <v>136</v>
      </c>
    </row>
    <row r="635" spans="2:65" s="13" customFormat="1">
      <c r="B635" s="153"/>
      <c r="D635" s="148" t="s">
        <v>144</v>
      </c>
      <c r="E635" s="154" t="s">
        <v>1</v>
      </c>
      <c r="F635" s="155" t="s">
        <v>2040</v>
      </c>
      <c r="H635" s="156">
        <v>1.2</v>
      </c>
      <c r="L635" s="153"/>
      <c r="M635" s="157"/>
      <c r="T635" s="158"/>
      <c r="AT635" s="154" t="s">
        <v>144</v>
      </c>
      <c r="AU635" s="154" t="s">
        <v>84</v>
      </c>
      <c r="AV635" s="13" t="s">
        <v>84</v>
      </c>
      <c r="AW635" s="13" t="s">
        <v>32</v>
      </c>
      <c r="AX635" s="13" t="s">
        <v>74</v>
      </c>
      <c r="AY635" s="154" t="s">
        <v>136</v>
      </c>
    </row>
    <row r="636" spans="2:65" s="14" customFormat="1">
      <c r="B636" s="159"/>
      <c r="D636" s="148" t="s">
        <v>144</v>
      </c>
      <c r="E636" s="160" t="s">
        <v>1</v>
      </c>
      <c r="F636" s="161" t="s">
        <v>146</v>
      </c>
      <c r="H636" s="162">
        <v>30.939999999999998</v>
      </c>
      <c r="L636" s="159"/>
      <c r="M636" s="163"/>
      <c r="T636" s="164"/>
      <c r="AT636" s="160" t="s">
        <v>144</v>
      </c>
      <c r="AU636" s="160" t="s">
        <v>84</v>
      </c>
      <c r="AV636" s="14" t="s">
        <v>142</v>
      </c>
      <c r="AW636" s="14" t="s">
        <v>32</v>
      </c>
      <c r="AX636" s="14" t="s">
        <v>82</v>
      </c>
      <c r="AY636" s="160" t="s">
        <v>136</v>
      </c>
    </row>
    <row r="637" spans="2:65" s="1" customFormat="1" ht="14.4" customHeight="1">
      <c r="B637" s="134"/>
      <c r="C637" s="135" t="s">
        <v>471</v>
      </c>
      <c r="D637" s="135" t="s">
        <v>138</v>
      </c>
      <c r="E637" s="136" t="s">
        <v>720</v>
      </c>
      <c r="F637" s="137" t="s">
        <v>721</v>
      </c>
      <c r="G637" s="138" t="s">
        <v>356</v>
      </c>
      <c r="H637" s="139">
        <v>0.17599999999999999</v>
      </c>
      <c r="I637" s="140"/>
      <c r="J637" s="140">
        <f>ROUND(I637*H637,2)</f>
        <v>0</v>
      </c>
      <c r="K637" s="141"/>
      <c r="L637" s="28"/>
      <c r="M637" s="142" t="s">
        <v>1</v>
      </c>
      <c r="N637" s="111" t="s">
        <v>39</v>
      </c>
      <c r="O637" s="143">
        <v>8.109</v>
      </c>
      <c r="P637" s="143">
        <f>O637*H637</f>
        <v>1.427184</v>
      </c>
      <c r="Q637" s="143">
        <v>1.0506</v>
      </c>
      <c r="R637" s="143">
        <f>Q637*H637</f>
        <v>0.18490559999999998</v>
      </c>
      <c r="S637" s="143">
        <v>0</v>
      </c>
      <c r="T637" s="144">
        <f>S637*H637</f>
        <v>0</v>
      </c>
      <c r="AR637" s="145" t="s">
        <v>142</v>
      </c>
      <c r="AT637" s="145" t="s">
        <v>138</v>
      </c>
      <c r="AU637" s="145" t="s">
        <v>84</v>
      </c>
      <c r="AY637" s="16" t="s">
        <v>136</v>
      </c>
      <c r="BE637" s="146">
        <f>IF(N637="základní",J637,0)</f>
        <v>0</v>
      </c>
      <c r="BF637" s="146">
        <f>IF(N637="snížená",J637,0)</f>
        <v>0</v>
      </c>
      <c r="BG637" s="146">
        <f>IF(N637="zákl. přenesená",J637,0)</f>
        <v>0</v>
      </c>
      <c r="BH637" s="146">
        <f>IF(N637="sníž. přenesená",J637,0)</f>
        <v>0</v>
      </c>
      <c r="BI637" s="146">
        <f>IF(N637="nulová",J637,0)</f>
        <v>0</v>
      </c>
      <c r="BJ637" s="16" t="s">
        <v>82</v>
      </c>
      <c r="BK637" s="146">
        <f>ROUND(I637*H637,2)</f>
        <v>0</v>
      </c>
      <c r="BL637" s="16" t="s">
        <v>142</v>
      </c>
      <c r="BM637" s="145" t="s">
        <v>2042</v>
      </c>
    </row>
    <row r="638" spans="2:65" s="12" customFormat="1">
      <c r="B638" s="147"/>
      <c r="D638" s="148" t="s">
        <v>144</v>
      </c>
      <c r="E638" s="149" t="s">
        <v>1</v>
      </c>
      <c r="F638" s="150" t="s">
        <v>1995</v>
      </c>
      <c r="H638" s="149" t="s">
        <v>1</v>
      </c>
      <c r="L638" s="147"/>
      <c r="M638" s="151"/>
      <c r="T638" s="152"/>
      <c r="AT638" s="149" t="s">
        <v>144</v>
      </c>
      <c r="AU638" s="149" t="s">
        <v>84</v>
      </c>
      <c r="AV638" s="12" t="s">
        <v>82</v>
      </c>
      <c r="AW638" s="12" t="s">
        <v>32</v>
      </c>
      <c r="AX638" s="12" t="s">
        <v>74</v>
      </c>
      <c r="AY638" s="149" t="s">
        <v>136</v>
      </c>
    </row>
    <row r="639" spans="2:65" s="13" customFormat="1">
      <c r="B639" s="153"/>
      <c r="D639" s="148" t="s">
        <v>144</v>
      </c>
      <c r="E639" s="154" t="s">
        <v>1</v>
      </c>
      <c r="F639" s="155" t="s">
        <v>2043</v>
      </c>
      <c r="H639" s="156">
        <v>9.5990400000000003E-2</v>
      </c>
      <c r="L639" s="153"/>
      <c r="M639" s="157"/>
      <c r="T639" s="158"/>
      <c r="AT639" s="154" t="s">
        <v>144</v>
      </c>
      <c r="AU639" s="154" t="s">
        <v>84</v>
      </c>
      <c r="AV639" s="13" t="s">
        <v>84</v>
      </c>
      <c r="AW639" s="13" t="s">
        <v>32</v>
      </c>
      <c r="AX639" s="13" t="s">
        <v>74</v>
      </c>
      <c r="AY639" s="154" t="s">
        <v>136</v>
      </c>
    </row>
    <row r="640" spans="2:65" s="13" customFormat="1">
      <c r="B640" s="153"/>
      <c r="D640" s="148" t="s">
        <v>144</v>
      </c>
      <c r="E640" s="154" t="s">
        <v>1</v>
      </c>
      <c r="F640" s="155" t="s">
        <v>2044</v>
      </c>
      <c r="H640" s="156">
        <v>7.9992000000000008E-2</v>
      </c>
      <c r="L640" s="153"/>
      <c r="M640" s="157"/>
      <c r="T640" s="158"/>
      <c r="AT640" s="154" t="s">
        <v>144</v>
      </c>
      <c r="AU640" s="154" t="s">
        <v>84</v>
      </c>
      <c r="AV640" s="13" t="s">
        <v>84</v>
      </c>
      <c r="AW640" s="13" t="s">
        <v>32</v>
      </c>
      <c r="AX640" s="13" t="s">
        <v>74</v>
      </c>
      <c r="AY640" s="154" t="s">
        <v>136</v>
      </c>
    </row>
    <row r="641" spans="2:65" s="14" customFormat="1">
      <c r="B641" s="159"/>
      <c r="D641" s="148" t="s">
        <v>144</v>
      </c>
      <c r="E641" s="160" t="s">
        <v>1</v>
      </c>
      <c r="F641" s="161" t="s">
        <v>146</v>
      </c>
      <c r="H641" s="162">
        <v>0.17598240000000001</v>
      </c>
      <c r="L641" s="159"/>
      <c r="M641" s="163"/>
      <c r="T641" s="164"/>
      <c r="AT641" s="160" t="s">
        <v>144</v>
      </c>
      <c r="AU641" s="160" t="s">
        <v>84</v>
      </c>
      <c r="AV641" s="14" t="s">
        <v>142</v>
      </c>
      <c r="AW641" s="14" t="s">
        <v>32</v>
      </c>
      <c r="AX641" s="14" t="s">
        <v>82</v>
      </c>
      <c r="AY641" s="160" t="s">
        <v>136</v>
      </c>
    </row>
    <row r="642" spans="2:65" s="1" customFormat="1" ht="14.4" customHeight="1">
      <c r="B642" s="134"/>
      <c r="C642" s="135" t="s">
        <v>481</v>
      </c>
      <c r="D642" s="135" t="s">
        <v>138</v>
      </c>
      <c r="E642" s="136" t="s">
        <v>2045</v>
      </c>
      <c r="F642" s="137" t="s">
        <v>2046</v>
      </c>
      <c r="G642" s="138" t="s">
        <v>356</v>
      </c>
      <c r="H642" s="139">
        <v>6.7000000000000004E-2</v>
      </c>
      <c r="I642" s="140"/>
      <c r="J642" s="140">
        <f>ROUND(I642*H642,2)</f>
        <v>0</v>
      </c>
      <c r="K642" s="141"/>
      <c r="L642" s="28"/>
      <c r="M642" s="142" t="s">
        <v>1</v>
      </c>
      <c r="N642" s="111" t="s">
        <v>39</v>
      </c>
      <c r="O642" s="143">
        <v>15.231</v>
      </c>
      <c r="P642" s="143">
        <f>O642*H642</f>
        <v>1.0204770000000001</v>
      </c>
      <c r="Q642" s="143">
        <v>1.06277</v>
      </c>
      <c r="R642" s="143">
        <f>Q642*H642</f>
        <v>7.1205589999999999E-2</v>
      </c>
      <c r="S642" s="143">
        <v>0</v>
      </c>
      <c r="T642" s="144">
        <f>S642*H642</f>
        <v>0</v>
      </c>
      <c r="AR642" s="145" t="s">
        <v>142</v>
      </c>
      <c r="AT642" s="145" t="s">
        <v>138</v>
      </c>
      <c r="AU642" s="145" t="s">
        <v>84</v>
      </c>
      <c r="AY642" s="16" t="s">
        <v>136</v>
      </c>
      <c r="BE642" s="146">
        <f>IF(N642="základní",J642,0)</f>
        <v>0</v>
      </c>
      <c r="BF642" s="146">
        <f>IF(N642="snížená",J642,0)</f>
        <v>0</v>
      </c>
      <c r="BG642" s="146">
        <f>IF(N642="zákl. přenesená",J642,0)</f>
        <v>0</v>
      </c>
      <c r="BH642" s="146">
        <f>IF(N642="sníž. přenesená",J642,0)</f>
        <v>0</v>
      </c>
      <c r="BI642" s="146">
        <f>IF(N642="nulová",J642,0)</f>
        <v>0</v>
      </c>
      <c r="BJ642" s="16" t="s">
        <v>82</v>
      </c>
      <c r="BK642" s="146">
        <f>ROUND(I642*H642,2)</f>
        <v>0</v>
      </c>
      <c r="BL642" s="16" t="s">
        <v>142</v>
      </c>
      <c r="BM642" s="145" t="s">
        <v>2047</v>
      </c>
    </row>
    <row r="643" spans="2:65" s="12" customFormat="1">
      <c r="B643" s="147"/>
      <c r="D643" s="148" t="s">
        <v>144</v>
      </c>
      <c r="E643" s="149" t="s">
        <v>1</v>
      </c>
      <c r="F643" s="150" t="s">
        <v>1831</v>
      </c>
      <c r="H643" s="149" t="s">
        <v>1</v>
      </c>
      <c r="L643" s="147"/>
      <c r="M643" s="151"/>
      <c r="T643" s="152"/>
      <c r="AT643" s="149" t="s">
        <v>144</v>
      </c>
      <c r="AU643" s="149" t="s">
        <v>84</v>
      </c>
      <c r="AV643" s="12" t="s">
        <v>82</v>
      </c>
      <c r="AW643" s="12" t="s">
        <v>32</v>
      </c>
      <c r="AX643" s="12" t="s">
        <v>74</v>
      </c>
      <c r="AY643" s="149" t="s">
        <v>136</v>
      </c>
    </row>
    <row r="644" spans="2:65" s="12" customFormat="1">
      <c r="B644" s="147"/>
      <c r="D644" s="148" t="s">
        <v>144</v>
      </c>
      <c r="E644" s="149" t="s">
        <v>1</v>
      </c>
      <c r="F644" s="150" t="s">
        <v>2011</v>
      </c>
      <c r="H644" s="149" t="s">
        <v>1</v>
      </c>
      <c r="L644" s="147"/>
      <c r="M644" s="151"/>
      <c r="T644" s="152"/>
      <c r="AT644" s="149" t="s">
        <v>144</v>
      </c>
      <c r="AU644" s="149" t="s">
        <v>84</v>
      </c>
      <c r="AV644" s="12" t="s">
        <v>82</v>
      </c>
      <c r="AW644" s="12" t="s">
        <v>32</v>
      </c>
      <c r="AX644" s="12" t="s">
        <v>74</v>
      </c>
      <c r="AY644" s="149" t="s">
        <v>136</v>
      </c>
    </row>
    <row r="645" spans="2:65" s="13" customFormat="1">
      <c r="B645" s="153"/>
      <c r="D645" s="148" t="s">
        <v>144</v>
      </c>
      <c r="E645" s="154" t="s">
        <v>1</v>
      </c>
      <c r="F645" s="155" t="s">
        <v>2048</v>
      </c>
      <c r="H645" s="156">
        <v>6.6666000000000003E-2</v>
      </c>
      <c r="L645" s="153"/>
      <c r="M645" s="157"/>
      <c r="T645" s="158"/>
      <c r="AT645" s="154" t="s">
        <v>144</v>
      </c>
      <c r="AU645" s="154" t="s">
        <v>84</v>
      </c>
      <c r="AV645" s="13" t="s">
        <v>84</v>
      </c>
      <c r="AW645" s="13" t="s">
        <v>32</v>
      </c>
      <c r="AX645" s="13" t="s">
        <v>74</v>
      </c>
      <c r="AY645" s="154" t="s">
        <v>136</v>
      </c>
    </row>
    <row r="646" spans="2:65" s="14" customFormat="1">
      <c r="B646" s="159"/>
      <c r="D646" s="148" t="s">
        <v>144</v>
      </c>
      <c r="E646" s="160" t="s">
        <v>1</v>
      </c>
      <c r="F646" s="161" t="s">
        <v>146</v>
      </c>
      <c r="H646" s="162">
        <v>6.6666000000000003E-2</v>
      </c>
      <c r="L646" s="159"/>
      <c r="M646" s="163"/>
      <c r="T646" s="164"/>
      <c r="AT646" s="160" t="s">
        <v>144</v>
      </c>
      <c r="AU646" s="160" t="s">
        <v>84</v>
      </c>
      <c r="AV646" s="14" t="s">
        <v>142</v>
      </c>
      <c r="AW646" s="14" t="s">
        <v>32</v>
      </c>
      <c r="AX646" s="14" t="s">
        <v>82</v>
      </c>
      <c r="AY646" s="160" t="s">
        <v>136</v>
      </c>
    </row>
    <row r="647" spans="2:65" s="1" customFormat="1" ht="14.4" customHeight="1">
      <c r="B647" s="134"/>
      <c r="C647" s="135" t="s">
        <v>486</v>
      </c>
      <c r="D647" s="135" t="s">
        <v>138</v>
      </c>
      <c r="E647" s="136" t="s">
        <v>726</v>
      </c>
      <c r="F647" s="137" t="s">
        <v>727</v>
      </c>
      <c r="G647" s="138" t="s">
        <v>277</v>
      </c>
      <c r="H647" s="139">
        <v>2.7</v>
      </c>
      <c r="I647" s="140"/>
      <c r="J647" s="140">
        <f>ROUND(I647*H647,2)</f>
        <v>0</v>
      </c>
      <c r="K647" s="141"/>
      <c r="L647" s="28"/>
      <c r="M647" s="142" t="s">
        <v>1</v>
      </c>
      <c r="N647" s="111" t="s">
        <v>39</v>
      </c>
      <c r="O647" s="143">
        <v>1.4650000000000001</v>
      </c>
      <c r="P647" s="143">
        <f>O647*H647</f>
        <v>3.9555000000000007</v>
      </c>
      <c r="Q647" s="143">
        <v>0</v>
      </c>
      <c r="R647" s="143">
        <f>Q647*H647</f>
        <v>0</v>
      </c>
      <c r="S647" s="143">
        <v>0</v>
      </c>
      <c r="T647" s="144">
        <f>S647*H647</f>
        <v>0</v>
      </c>
      <c r="AR647" s="145" t="s">
        <v>142</v>
      </c>
      <c r="AT647" s="145" t="s">
        <v>138</v>
      </c>
      <c r="AU647" s="145" t="s">
        <v>84</v>
      </c>
      <c r="AY647" s="16" t="s">
        <v>136</v>
      </c>
      <c r="BE647" s="146">
        <f>IF(N647="základní",J647,0)</f>
        <v>0</v>
      </c>
      <c r="BF647" s="146">
        <f>IF(N647="snížená",J647,0)</f>
        <v>0</v>
      </c>
      <c r="BG647" s="146">
        <f>IF(N647="zákl. přenesená",J647,0)</f>
        <v>0</v>
      </c>
      <c r="BH647" s="146">
        <f>IF(N647="sníž. přenesená",J647,0)</f>
        <v>0</v>
      </c>
      <c r="BI647" s="146">
        <f>IF(N647="nulová",J647,0)</f>
        <v>0</v>
      </c>
      <c r="BJ647" s="16" t="s">
        <v>82</v>
      </c>
      <c r="BK647" s="146">
        <f>ROUND(I647*H647,2)</f>
        <v>0</v>
      </c>
      <c r="BL647" s="16" t="s">
        <v>142</v>
      </c>
      <c r="BM647" s="145" t="s">
        <v>2049</v>
      </c>
    </row>
    <row r="648" spans="2:65" s="12" customFormat="1">
      <c r="B648" s="147"/>
      <c r="D648" s="148" t="s">
        <v>144</v>
      </c>
      <c r="E648" s="149" t="s">
        <v>1</v>
      </c>
      <c r="F648" s="150" t="s">
        <v>1995</v>
      </c>
      <c r="H648" s="149" t="s">
        <v>1</v>
      </c>
      <c r="L648" s="147"/>
      <c r="M648" s="151"/>
      <c r="T648" s="152"/>
      <c r="AT648" s="149" t="s">
        <v>144</v>
      </c>
      <c r="AU648" s="149" t="s">
        <v>84</v>
      </c>
      <c r="AV648" s="12" t="s">
        <v>82</v>
      </c>
      <c r="AW648" s="12" t="s">
        <v>32</v>
      </c>
      <c r="AX648" s="12" t="s">
        <v>74</v>
      </c>
      <c r="AY648" s="149" t="s">
        <v>136</v>
      </c>
    </row>
    <row r="649" spans="2:65" s="13" customFormat="1">
      <c r="B649" s="153"/>
      <c r="D649" s="148" t="s">
        <v>144</v>
      </c>
      <c r="E649" s="154" t="s">
        <v>1</v>
      </c>
      <c r="F649" s="155" t="s">
        <v>2050</v>
      </c>
      <c r="H649" s="156">
        <v>2.7</v>
      </c>
      <c r="L649" s="153"/>
      <c r="M649" s="157"/>
      <c r="T649" s="158"/>
      <c r="AT649" s="154" t="s">
        <v>144</v>
      </c>
      <c r="AU649" s="154" t="s">
        <v>84</v>
      </c>
      <c r="AV649" s="13" t="s">
        <v>84</v>
      </c>
      <c r="AW649" s="13" t="s">
        <v>32</v>
      </c>
      <c r="AX649" s="13" t="s">
        <v>74</v>
      </c>
      <c r="AY649" s="154" t="s">
        <v>136</v>
      </c>
    </row>
    <row r="650" spans="2:65" s="14" customFormat="1">
      <c r="B650" s="159"/>
      <c r="D650" s="148" t="s">
        <v>144</v>
      </c>
      <c r="E650" s="160" t="s">
        <v>1</v>
      </c>
      <c r="F650" s="161" t="s">
        <v>146</v>
      </c>
      <c r="H650" s="162">
        <v>2.7</v>
      </c>
      <c r="L650" s="159"/>
      <c r="M650" s="163"/>
      <c r="T650" s="164"/>
      <c r="AT650" s="160" t="s">
        <v>144</v>
      </c>
      <c r="AU650" s="160" t="s">
        <v>84</v>
      </c>
      <c r="AV650" s="14" t="s">
        <v>142</v>
      </c>
      <c r="AW650" s="14" t="s">
        <v>32</v>
      </c>
      <c r="AX650" s="14" t="s">
        <v>82</v>
      </c>
      <c r="AY650" s="160" t="s">
        <v>136</v>
      </c>
    </row>
    <row r="651" spans="2:65" s="1" customFormat="1" ht="14.4" customHeight="1">
      <c r="B651" s="134"/>
      <c r="C651" s="135" t="s">
        <v>499</v>
      </c>
      <c r="D651" s="135" t="s">
        <v>138</v>
      </c>
      <c r="E651" s="136" t="s">
        <v>731</v>
      </c>
      <c r="F651" s="137" t="s">
        <v>732</v>
      </c>
      <c r="G651" s="138" t="s">
        <v>208</v>
      </c>
      <c r="H651" s="139">
        <v>85.9</v>
      </c>
      <c r="I651" s="140"/>
      <c r="J651" s="140">
        <f>ROUND(I651*H651,2)</f>
        <v>0</v>
      </c>
      <c r="K651" s="141"/>
      <c r="L651" s="28"/>
      <c r="M651" s="142" t="s">
        <v>1</v>
      </c>
      <c r="N651" s="111" t="s">
        <v>39</v>
      </c>
      <c r="O651" s="143">
        <v>0</v>
      </c>
      <c r="P651" s="143">
        <f>O651*H651</f>
        <v>0</v>
      </c>
      <c r="Q651" s="143">
        <v>0</v>
      </c>
      <c r="R651" s="143">
        <f>Q651*H651</f>
        <v>0</v>
      </c>
      <c r="S651" s="143">
        <v>0</v>
      </c>
      <c r="T651" s="144">
        <f>S651*H651</f>
        <v>0</v>
      </c>
      <c r="AR651" s="145" t="s">
        <v>142</v>
      </c>
      <c r="AT651" s="145" t="s">
        <v>138</v>
      </c>
      <c r="AU651" s="145" t="s">
        <v>84</v>
      </c>
      <c r="AY651" s="16" t="s">
        <v>136</v>
      </c>
      <c r="BE651" s="146">
        <f>IF(N651="základní",J651,0)</f>
        <v>0</v>
      </c>
      <c r="BF651" s="146">
        <f>IF(N651="snížená",J651,0)</f>
        <v>0</v>
      </c>
      <c r="BG651" s="146">
        <f>IF(N651="zákl. přenesená",J651,0)</f>
        <v>0</v>
      </c>
      <c r="BH651" s="146">
        <f>IF(N651="sníž. přenesená",J651,0)</f>
        <v>0</v>
      </c>
      <c r="BI651" s="146">
        <f>IF(N651="nulová",J651,0)</f>
        <v>0</v>
      </c>
      <c r="BJ651" s="16" t="s">
        <v>82</v>
      </c>
      <c r="BK651" s="146">
        <f>ROUND(I651*H651,2)</f>
        <v>0</v>
      </c>
      <c r="BL651" s="16" t="s">
        <v>142</v>
      </c>
      <c r="BM651" s="145" t="s">
        <v>2051</v>
      </c>
    </row>
    <row r="652" spans="2:65" s="12" customFormat="1">
      <c r="B652" s="147"/>
      <c r="D652" s="148" t="s">
        <v>144</v>
      </c>
      <c r="E652" s="149" t="s">
        <v>1</v>
      </c>
      <c r="F652" s="150" t="s">
        <v>1988</v>
      </c>
      <c r="H652" s="149" t="s">
        <v>1</v>
      </c>
      <c r="L652" s="147"/>
      <c r="M652" s="151"/>
      <c r="T652" s="152"/>
      <c r="AT652" s="149" t="s">
        <v>144</v>
      </c>
      <c r="AU652" s="149" t="s">
        <v>84</v>
      </c>
      <c r="AV652" s="12" t="s">
        <v>82</v>
      </c>
      <c r="AW652" s="12" t="s">
        <v>32</v>
      </c>
      <c r="AX652" s="12" t="s">
        <v>74</v>
      </c>
      <c r="AY652" s="149" t="s">
        <v>136</v>
      </c>
    </row>
    <row r="653" spans="2:65" s="13" customFormat="1">
      <c r="B653" s="153"/>
      <c r="D653" s="148" t="s">
        <v>144</v>
      </c>
      <c r="E653" s="154" t="s">
        <v>1</v>
      </c>
      <c r="F653" s="155" t="s">
        <v>1989</v>
      </c>
      <c r="H653" s="156">
        <v>85.9</v>
      </c>
      <c r="L653" s="153"/>
      <c r="M653" s="157"/>
      <c r="T653" s="158"/>
      <c r="AT653" s="154" t="s">
        <v>144</v>
      </c>
      <c r="AU653" s="154" t="s">
        <v>84</v>
      </c>
      <c r="AV653" s="13" t="s">
        <v>84</v>
      </c>
      <c r="AW653" s="13" t="s">
        <v>32</v>
      </c>
      <c r="AX653" s="13" t="s">
        <v>74</v>
      </c>
      <c r="AY653" s="154" t="s">
        <v>136</v>
      </c>
    </row>
    <row r="654" spans="2:65" s="14" customFormat="1">
      <c r="B654" s="159"/>
      <c r="D654" s="148" t="s">
        <v>144</v>
      </c>
      <c r="E654" s="160" t="s">
        <v>1</v>
      </c>
      <c r="F654" s="161" t="s">
        <v>146</v>
      </c>
      <c r="H654" s="162">
        <v>85.9</v>
      </c>
      <c r="L654" s="159"/>
      <c r="M654" s="163"/>
      <c r="T654" s="164"/>
      <c r="AT654" s="160" t="s">
        <v>144</v>
      </c>
      <c r="AU654" s="160" t="s">
        <v>84</v>
      </c>
      <c r="AV654" s="14" t="s">
        <v>142</v>
      </c>
      <c r="AW654" s="14" t="s">
        <v>32</v>
      </c>
      <c r="AX654" s="14" t="s">
        <v>82</v>
      </c>
      <c r="AY654" s="160" t="s">
        <v>136</v>
      </c>
    </row>
    <row r="655" spans="2:65" s="1" customFormat="1" ht="19.75" customHeight="1">
      <c r="B655" s="134"/>
      <c r="C655" s="135" t="s">
        <v>510</v>
      </c>
      <c r="D655" s="135" t="s">
        <v>138</v>
      </c>
      <c r="E655" s="136" t="s">
        <v>2052</v>
      </c>
      <c r="F655" s="137" t="s">
        <v>2053</v>
      </c>
      <c r="G655" s="138" t="s">
        <v>185</v>
      </c>
      <c r="H655" s="139">
        <v>21.56</v>
      </c>
      <c r="I655" s="140"/>
      <c r="J655" s="140">
        <f>ROUND(I655*H655,2)</f>
        <v>0</v>
      </c>
      <c r="K655" s="141"/>
      <c r="L655" s="28"/>
      <c r="M655" s="142" t="s">
        <v>1</v>
      </c>
      <c r="N655" s="111" t="s">
        <v>39</v>
      </c>
      <c r="O655" s="143">
        <v>1.36</v>
      </c>
      <c r="P655" s="143">
        <f>O655*H655</f>
        <v>29.3216</v>
      </c>
      <c r="Q655" s="143">
        <v>0.43669999999999998</v>
      </c>
      <c r="R655" s="143">
        <f>Q655*H655</f>
        <v>9.4152519999999988</v>
      </c>
      <c r="S655" s="143">
        <v>0</v>
      </c>
      <c r="T655" s="144">
        <f>S655*H655</f>
        <v>0</v>
      </c>
      <c r="AR655" s="145" t="s">
        <v>142</v>
      </c>
      <c r="AT655" s="145" t="s">
        <v>138</v>
      </c>
      <c r="AU655" s="145" t="s">
        <v>84</v>
      </c>
      <c r="AY655" s="16" t="s">
        <v>136</v>
      </c>
      <c r="BE655" s="146">
        <f>IF(N655="základní",J655,0)</f>
        <v>0</v>
      </c>
      <c r="BF655" s="146">
        <f>IF(N655="snížená",J655,0)</f>
        <v>0</v>
      </c>
      <c r="BG655" s="146">
        <f>IF(N655="zákl. přenesená",J655,0)</f>
        <v>0</v>
      </c>
      <c r="BH655" s="146">
        <f>IF(N655="sníž. přenesená",J655,0)</f>
        <v>0</v>
      </c>
      <c r="BI655" s="146">
        <f>IF(N655="nulová",J655,0)</f>
        <v>0</v>
      </c>
      <c r="BJ655" s="16" t="s">
        <v>82</v>
      </c>
      <c r="BK655" s="146">
        <f>ROUND(I655*H655,2)</f>
        <v>0</v>
      </c>
      <c r="BL655" s="16" t="s">
        <v>142</v>
      </c>
      <c r="BM655" s="145" t="s">
        <v>2054</v>
      </c>
    </row>
    <row r="656" spans="2:65" s="12" customFormat="1">
      <c r="B656" s="147"/>
      <c r="D656" s="148" t="s">
        <v>144</v>
      </c>
      <c r="E656" s="149" t="s">
        <v>1</v>
      </c>
      <c r="F656" s="150" t="s">
        <v>1995</v>
      </c>
      <c r="H656" s="149" t="s">
        <v>1</v>
      </c>
      <c r="L656" s="147"/>
      <c r="M656" s="151"/>
      <c r="T656" s="152"/>
      <c r="AT656" s="149" t="s">
        <v>144</v>
      </c>
      <c r="AU656" s="149" t="s">
        <v>84</v>
      </c>
      <c r="AV656" s="12" t="s">
        <v>82</v>
      </c>
      <c r="AW656" s="12" t="s">
        <v>32</v>
      </c>
      <c r="AX656" s="12" t="s">
        <v>74</v>
      </c>
      <c r="AY656" s="149" t="s">
        <v>136</v>
      </c>
    </row>
    <row r="657" spans="2:65" s="13" customFormat="1">
      <c r="B657" s="153"/>
      <c r="D657" s="148" t="s">
        <v>144</v>
      </c>
      <c r="E657" s="154" t="s">
        <v>1</v>
      </c>
      <c r="F657" s="155" t="s">
        <v>2017</v>
      </c>
      <c r="H657" s="156">
        <v>21.560000000000002</v>
      </c>
      <c r="L657" s="153"/>
      <c r="M657" s="157"/>
      <c r="T657" s="158"/>
      <c r="AT657" s="154" t="s">
        <v>144</v>
      </c>
      <c r="AU657" s="154" t="s">
        <v>84</v>
      </c>
      <c r="AV657" s="13" t="s">
        <v>84</v>
      </c>
      <c r="AW657" s="13" t="s">
        <v>32</v>
      </c>
      <c r="AX657" s="13" t="s">
        <v>74</v>
      </c>
      <c r="AY657" s="154" t="s">
        <v>136</v>
      </c>
    </row>
    <row r="658" spans="2:65" s="14" customFormat="1">
      <c r="B658" s="159"/>
      <c r="D658" s="148" t="s">
        <v>144</v>
      </c>
      <c r="E658" s="160" t="s">
        <v>1</v>
      </c>
      <c r="F658" s="161" t="s">
        <v>146</v>
      </c>
      <c r="H658" s="162">
        <v>21.560000000000002</v>
      </c>
      <c r="L658" s="159"/>
      <c r="M658" s="163"/>
      <c r="T658" s="164"/>
      <c r="AT658" s="160" t="s">
        <v>144</v>
      </c>
      <c r="AU658" s="160" t="s">
        <v>84</v>
      </c>
      <c r="AV658" s="14" t="s">
        <v>142</v>
      </c>
      <c r="AW658" s="14" t="s">
        <v>32</v>
      </c>
      <c r="AX658" s="14" t="s">
        <v>82</v>
      </c>
      <c r="AY658" s="160" t="s">
        <v>136</v>
      </c>
    </row>
    <row r="659" spans="2:65" s="11" customFormat="1" ht="22.75" customHeight="1">
      <c r="B659" s="123"/>
      <c r="D659" s="124" t="s">
        <v>73</v>
      </c>
      <c r="E659" s="132" t="s">
        <v>158</v>
      </c>
      <c r="F659" s="132" t="s">
        <v>738</v>
      </c>
      <c r="J659" s="133">
        <f>BK659</f>
        <v>0</v>
      </c>
      <c r="L659" s="123"/>
      <c r="M659" s="127"/>
      <c r="P659" s="128">
        <f>SUM(P660:P766)</f>
        <v>90.353059999999999</v>
      </c>
      <c r="R659" s="128">
        <f>SUM(R660:R766)</f>
        <v>9.6242903999999996</v>
      </c>
      <c r="T659" s="129">
        <f>SUM(T660:T766)</f>
        <v>0</v>
      </c>
      <c r="AR659" s="124" t="s">
        <v>82</v>
      </c>
      <c r="AT659" s="130" t="s">
        <v>73</v>
      </c>
      <c r="AU659" s="130" t="s">
        <v>82</v>
      </c>
      <c r="AY659" s="124" t="s">
        <v>136</v>
      </c>
      <c r="BK659" s="131">
        <f>SUM(BK660:BK766)</f>
        <v>0</v>
      </c>
    </row>
    <row r="660" spans="2:65" s="1" customFormat="1" ht="14.4" customHeight="1">
      <c r="B660" s="134"/>
      <c r="C660" s="135" t="s">
        <v>515</v>
      </c>
      <c r="D660" s="135" t="s">
        <v>138</v>
      </c>
      <c r="E660" s="136" t="s">
        <v>1283</v>
      </c>
      <c r="F660" s="137" t="s">
        <v>1284</v>
      </c>
      <c r="G660" s="138" t="s">
        <v>185</v>
      </c>
      <c r="H660" s="139">
        <v>59</v>
      </c>
      <c r="I660" s="140"/>
      <c r="J660" s="140">
        <f>ROUND(I660*H660,2)</f>
        <v>0</v>
      </c>
      <c r="K660" s="141"/>
      <c r="L660" s="28"/>
      <c r="M660" s="142" t="s">
        <v>1</v>
      </c>
      <c r="N660" s="111" t="s">
        <v>39</v>
      </c>
      <c r="O660" s="143">
        <v>8.6999999999999994E-2</v>
      </c>
      <c r="P660" s="143">
        <f>O660*H660</f>
        <v>5.133</v>
      </c>
      <c r="Q660" s="143">
        <v>0</v>
      </c>
      <c r="R660" s="143">
        <f>Q660*H660</f>
        <v>0</v>
      </c>
      <c r="S660" s="143">
        <v>0</v>
      </c>
      <c r="T660" s="144">
        <f>S660*H660</f>
        <v>0</v>
      </c>
      <c r="AR660" s="145" t="s">
        <v>142</v>
      </c>
      <c r="AT660" s="145" t="s">
        <v>138</v>
      </c>
      <c r="AU660" s="145" t="s">
        <v>84</v>
      </c>
      <c r="AY660" s="16" t="s">
        <v>136</v>
      </c>
      <c r="BE660" s="146">
        <f>IF(N660="základní",J660,0)</f>
        <v>0</v>
      </c>
      <c r="BF660" s="146">
        <f>IF(N660="snížená",J660,0)</f>
        <v>0</v>
      </c>
      <c r="BG660" s="146">
        <f>IF(N660="zákl. přenesená",J660,0)</f>
        <v>0</v>
      </c>
      <c r="BH660" s="146">
        <f>IF(N660="sníž. přenesená",J660,0)</f>
        <v>0</v>
      </c>
      <c r="BI660" s="146">
        <f>IF(N660="nulová",J660,0)</f>
        <v>0</v>
      </c>
      <c r="BJ660" s="16" t="s">
        <v>82</v>
      </c>
      <c r="BK660" s="146">
        <f>ROUND(I660*H660,2)</f>
        <v>0</v>
      </c>
      <c r="BL660" s="16" t="s">
        <v>142</v>
      </c>
      <c r="BM660" s="145" t="s">
        <v>2055</v>
      </c>
    </row>
    <row r="661" spans="2:65" s="12" customFormat="1">
      <c r="B661" s="147"/>
      <c r="D661" s="148" t="s">
        <v>144</v>
      </c>
      <c r="E661" s="149" t="s">
        <v>1</v>
      </c>
      <c r="F661" s="150" t="s">
        <v>1829</v>
      </c>
      <c r="H661" s="149" t="s">
        <v>1</v>
      </c>
      <c r="L661" s="147"/>
      <c r="M661" s="151"/>
      <c r="T661" s="152"/>
      <c r="AT661" s="149" t="s">
        <v>144</v>
      </c>
      <c r="AU661" s="149" t="s">
        <v>84</v>
      </c>
      <c r="AV661" s="12" t="s">
        <v>82</v>
      </c>
      <c r="AW661" s="12" t="s">
        <v>32</v>
      </c>
      <c r="AX661" s="12" t="s">
        <v>74</v>
      </c>
      <c r="AY661" s="149" t="s">
        <v>136</v>
      </c>
    </row>
    <row r="662" spans="2:65" s="12" customFormat="1">
      <c r="B662" s="147"/>
      <c r="D662" s="148" t="s">
        <v>144</v>
      </c>
      <c r="E662" s="149" t="s">
        <v>1</v>
      </c>
      <c r="F662" s="150" t="s">
        <v>743</v>
      </c>
      <c r="H662" s="149" t="s">
        <v>1</v>
      </c>
      <c r="L662" s="147"/>
      <c r="M662" s="151"/>
      <c r="T662" s="152"/>
      <c r="AT662" s="149" t="s">
        <v>144</v>
      </c>
      <c r="AU662" s="149" t="s">
        <v>84</v>
      </c>
      <c r="AV662" s="12" t="s">
        <v>82</v>
      </c>
      <c r="AW662" s="12" t="s">
        <v>32</v>
      </c>
      <c r="AX662" s="12" t="s">
        <v>74</v>
      </c>
      <c r="AY662" s="149" t="s">
        <v>136</v>
      </c>
    </row>
    <row r="663" spans="2:65" s="12" customFormat="1">
      <c r="B663" s="147"/>
      <c r="D663" s="148" t="s">
        <v>144</v>
      </c>
      <c r="E663" s="149" t="s">
        <v>1</v>
      </c>
      <c r="F663" s="150" t="s">
        <v>190</v>
      </c>
      <c r="H663" s="149" t="s">
        <v>1</v>
      </c>
      <c r="L663" s="147"/>
      <c r="M663" s="151"/>
      <c r="T663" s="152"/>
      <c r="AT663" s="149" t="s">
        <v>144</v>
      </c>
      <c r="AU663" s="149" t="s">
        <v>84</v>
      </c>
      <c r="AV663" s="12" t="s">
        <v>82</v>
      </c>
      <c r="AW663" s="12" t="s">
        <v>32</v>
      </c>
      <c r="AX663" s="12" t="s">
        <v>74</v>
      </c>
      <c r="AY663" s="149" t="s">
        <v>136</v>
      </c>
    </row>
    <row r="664" spans="2:65" s="13" customFormat="1">
      <c r="B664" s="153"/>
      <c r="D664" s="148" t="s">
        <v>144</v>
      </c>
      <c r="E664" s="154" t="s">
        <v>1</v>
      </c>
      <c r="F664" s="155" t="s">
        <v>1834</v>
      </c>
      <c r="H664" s="156">
        <v>45</v>
      </c>
      <c r="L664" s="153"/>
      <c r="M664" s="157"/>
      <c r="T664" s="158"/>
      <c r="AT664" s="154" t="s">
        <v>144</v>
      </c>
      <c r="AU664" s="154" t="s">
        <v>84</v>
      </c>
      <c r="AV664" s="13" t="s">
        <v>84</v>
      </c>
      <c r="AW664" s="13" t="s">
        <v>32</v>
      </c>
      <c r="AX664" s="13" t="s">
        <v>74</v>
      </c>
      <c r="AY664" s="154" t="s">
        <v>136</v>
      </c>
    </row>
    <row r="665" spans="2:65" s="12" customFormat="1">
      <c r="B665" s="147"/>
      <c r="D665" s="148" t="s">
        <v>144</v>
      </c>
      <c r="E665" s="149" t="s">
        <v>1</v>
      </c>
      <c r="F665" s="150" t="s">
        <v>188</v>
      </c>
      <c r="H665" s="149" t="s">
        <v>1</v>
      </c>
      <c r="L665" s="147"/>
      <c r="M665" s="151"/>
      <c r="T665" s="152"/>
      <c r="AT665" s="149" t="s">
        <v>144</v>
      </c>
      <c r="AU665" s="149" t="s">
        <v>84</v>
      </c>
      <c r="AV665" s="12" t="s">
        <v>82</v>
      </c>
      <c r="AW665" s="12" t="s">
        <v>32</v>
      </c>
      <c r="AX665" s="12" t="s">
        <v>74</v>
      </c>
      <c r="AY665" s="149" t="s">
        <v>136</v>
      </c>
    </row>
    <row r="666" spans="2:65" s="12" customFormat="1">
      <c r="B666" s="147"/>
      <c r="D666" s="148" t="s">
        <v>144</v>
      </c>
      <c r="E666" s="149" t="s">
        <v>1</v>
      </c>
      <c r="F666" s="150" t="s">
        <v>296</v>
      </c>
      <c r="H666" s="149" t="s">
        <v>1</v>
      </c>
      <c r="L666" s="147"/>
      <c r="M666" s="151"/>
      <c r="T666" s="152"/>
      <c r="AT666" s="149" t="s">
        <v>144</v>
      </c>
      <c r="AU666" s="149" t="s">
        <v>84</v>
      </c>
      <c r="AV666" s="12" t="s">
        <v>82</v>
      </c>
      <c r="AW666" s="12" t="s">
        <v>32</v>
      </c>
      <c r="AX666" s="12" t="s">
        <v>74</v>
      </c>
      <c r="AY666" s="149" t="s">
        <v>136</v>
      </c>
    </row>
    <row r="667" spans="2:65" s="13" customFormat="1">
      <c r="B667" s="153"/>
      <c r="D667" s="148" t="s">
        <v>144</v>
      </c>
      <c r="E667" s="154" t="s">
        <v>1</v>
      </c>
      <c r="F667" s="155" t="s">
        <v>196</v>
      </c>
      <c r="H667" s="156">
        <v>8</v>
      </c>
      <c r="L667" s="153"/>
      <c r="M667" s="157"/>
      <c r="T667" s="158"/>
      <c r="AT667" s="154" t="s">
        <v>144</v>
      </c>
      <c r="AU667" s="154" t="s">
        <v>84</v>
      </c>
      <c r="AV667" s="13" t="s">
        <v>84</v>
      </c>
      <c r="AW667" s="13" t="s">
        <v>32</v>
      </c>
      <c r="AX667" s="13" t="s">
        <v>74</v>
      </c>
      <c r="AY667" s="154" t="s">
        <v>136</v>
      </c>
    </row>
    <row r="668" spans="2:65" s="12" customFormat="1">
      <c r="B668" s="147"/>
      <c r="D668" s="148" t="s">
        <v>144</v>
      </c>
      <c r="E668" s="149" t="s">
        <v>1</v>
      </c>
      <c r="F668" s="150" t="s">
        <v>1831</v>
      </c>
      <c r="H668" s="149" t="s">
        <v>1</v>
      </c>
      <c r="L668" s="147"/>
      <c r="M668" s="151"/>
      <c r="T668" s="152"/>
      <c r="AT668" s="149" t="s">
        <v>144</v>
      </c>
      <c r="AU668" s="149" t="s">
        <v>84</v>
      </c>
      <c r="AV668" s="12" t="s">
        <v>82</v>
      </c>
      <c r="AW668" s="12" t="s">
        <v>32</v>
      </c>
      <c r="AX668" s="12" t="s">
        <v>74</v>
      </c>
      <c r="AY668" s="149" t="s">
        <v>136</v>
      </c>
    </row>
    <row r="669" spans="2:65" s="13" customFormat="1">
      <c r="B669" s="153"/>
      <c r="D669" s="148" t="s">
        <v>144</v>
      </c>
      <c r="E669" s="154" t="s">
        <v>1</v>
      </c>
      <c r="F669" s="155" t="s">
        <v>1835</v>
      </c>
      <c r="H669" s="156">
        <v>6</v>
      </c>
      <c r="L669" s="153"/>
      <c r="M669" s="157"/>
      <c r="T669" s="158"/>
      <c r="AT669" s="154" t="s">
        <v>144</v>
      </c>
      <c r="AU669" s="154" t="s">
        <v>84</v>
      </c>
      <c r="AV669" s="13" t="s">
        <v>84</v>
      </c>
      <c r="AW669" s="13" t="s">
        <v>32</v>
      </c>
      <c r="AX669" s="13" t="s">
        <v>74</v>
      </c>
      <c r="AY669" s="154" t="s">
        <v>136</v>
      </c>
    </row>
    <row r="670" spans="2:65" s="14" customFormat="1">
      <c r="B670" s="159"/>
      <c r="D670" s="148" t="s">
        <v>144</v>
      </c>
      <c r="E670" s="160" t="s">
        <v>1</v>
      </c>
      <c r="F670" s="161" t="s">
        <v>146</v>
      </c>
      <c r="H670" s="162">
        <v>59</v>
      </c>
      <c r="L670" s="159"/>
      <c r="M670" s="163"/>
      <c r="T670" s="164"/>
      <c r="AT670" s="160" t="s">
        <v>144</v>
      </c>
      <c r="AU670" s="160" t="s">
        <v>84</v>
      </c>
      <c r="AV670" s="14" t="s">
        <v>142</v>
      </c>
      <c r="AW670" s="14" t="s">
        <v>32</v>
      </c>
      <c r="AX670" s="14" t="s">
        <v>82</v>
      </c>
      <c r="AY670" s="160" t="s">
        <v>136</v>
      </c>
    </row>
    <row r="671" spans="2:65" s="1" customFormat="1" ht="14.4" customHeight="1">
      <c r="B671" s="134"/>
      <c r="C671" s="135" t="s">
        <v>520</v>
      </c>
      <c r="D671" s="135" t="s">
        <v>138</v>
      </c>
      <c r="E671" s="136" t="s">
        <v>1286</v>
      </c>
      <c r="F671" s="137" t="s">
        <v>1287</v>
      </c>
      <c r="G671" s="138" t="s">
        <v>185</v>
      </c>
      <c r="H671" s="139">
        <v>80.400000000000006</v>
      </c>
      <c r="I671" s="140"/>
      <c r="J671" s="140">
        <f>ROUND(I671*H671,2)</f>
        <v>0</v>
      </c>
      <c r="K671" s="141"/>
      <c r="L671" s="28"/>
      <c r="M671" s="142" t="s">
        <v>1</v>
      </c>
      <c r="N671" s="111" t="s">
        <v>39</v>
      </c>
      <c r="O671" s="143">
        <v>0.152</v>
      </c>
      <c r="P671" s="143">
        <f>O671*H671</f>
        <v>12.220800000000001</v>
      </c>
      <c r="Q671" s="143">
        <v>0</v>
      </c>
      <c r="R671" s="143">
        <f>Q671*H671</f>
        <v>0</v>
      </c>
      <c r="S671" s="143">
        <v>0</v>
      </c>
      <c r="T671" s="144">
        <f>S671*H671</f>
        <v>0</v>
      </c>
      <c r="AR671" s="145" t="s">
        <v>142</v>
      </c>
      <c r="AT671" s="145" t="s">
        <v>138</v>
      </c>
      <c r="AU671" s="145" t="s">
        <v>84</v>
      </c>
      <c r="AY671" s="16" t="s">
        <v>136</v>
      </c>
      <c r="BE671" s="146">
        <f>IF(N671="základní",J671,0)</f>
        <v>0</v>
      </c>
      <c r="BF671" s="146">
        <f>IF(N671="snížená",J671,0)</f>
        <v>0</v>
      </c>
      <c r="BG671" s="146">
        <f>IF(N671="zákl. přenesená",J671,0)</f>
        <v>0</v>
      </c>
      <c r="BH671" s="146">
        <f>IF(N671="sníž. přenesená",J671,0)</f>
        <v>0</v>
      </c>
      <c r="BI671" s="146">
        <f>IF(N671="nulová",J671,0)</f>
        <v>0</v>
      </c>
      <c r="BJ671" s="16" t="s">
        <v>82</v>
      </c>
      <c r="BK671" s="146">
        <f>ROUND(I671*H671,2)</f>
        <v>0</v>
      </c>
      <c r="BL671" s="16" t="s">
        <v>142</v>
      </c>
      <c r="BM671" s="145" t="s">
        <v>2056</v>
      </c>
    </row>
    <row r="672" spans="2:65" s="12" customFormat="1">
      <c r="B672" s="147"/>
      <c r="D672" s="148" t="s">
        <v>144</v>
      </c>
      <c r="E672" s="149" t="s">
        <v>1</v>
      </c>
      <c r="F672" s="150" t="s">
        <v>1829</v>
      </c>
      <c r="H672" s="149" t="s">
        <v>1</v>
      </c>
      <c r="L672" s="147"/>
      <c r="M672" s="151"/>
      <c r="T672" s="152"/>
      <c r="AT672" s="149" t="s">
        <v>144</v>
      </c>
      <c r="AU672" s="149" t="s">
        <v>84</v>
      </c>
      <c r="AV672" s="12" t="s">
        <v>82</v>
      </c>
      <c r="AW672" s="12" t="s">
        <v>32</v>
      </c>
      <c r="AX672" s="12" t="s">
        <v>74</v>
      </c>
      <c r="AY672" s="149" t="s">
        <v>136</v>
      </c>
    </row>
    <row r="673" spans="2:65" s="12" customFormat="1">
      <c r="B673" s="147"/>
      <c r="D673" s="148" t="s">
        <v>144</v>
      </c>
      <c r="E673" s="149" t="s">
        <v>1</v>
      </c>
      <c r="F673" s="150" t="s">
        <v>748</v>
      </c>
      <c r="H673" s="149" t="s">
        <v>1</v>
      </c>
      <c r="L673" s="147"/>
      <c r="M673" s="151"/>
      <c r="T673" s="152"/>
      <c r="AT673" s="149" t="s">
        <v>144</v>
      </c>
      <c r="AU673" s="149" t="s">
        <v>84</v>
      </c>
      <c r="AV673" s="12" t="s">
        <v>82</v>
      </c>
      <c r="AW673" s="12" t="s">
        <v>32</v>
      </c>
      <c r="AX673" s="12" t="s">
        <v>74</v>
      </c>
      <c r="AY673" s="149" t="s">
        <v>136</v>
      </c>
    </row>
    <row r="674" spans="2:65" s="12" customFormat="1">
      <c r="B674" s="147"/>
      <c r="D674" s="148" t="s">
        <v>144</v>
      </c>
      <c r="E674" s="149" t="s">
        <v>1</v>
      </c>
      <c r="F674" s="150" t="s">
        <v>190</v>
      </c>
      <c r="H674" s="149" t="s">
        <v>1</v>
      </c>
      <c r="L674" s="147"/>
      <c r="M674" s="151"/>
      <c r="T674" s="152"/>
      <c r="AT674" s="149" t="s">
        <v>144</v>
      </c>
      <c r="AU674" s="149" t="s">
        <v>84</v>
      </c>
      <c r="AV674" s="12" t="s">
        <v>82</v>
      </c>
      <c r="AW674" s="12" t="s">
        <v>32</v>
      </c>
      <c r="AX674" s="12" t="s">
        <v>74</v>
      </c>
      <c r="AY674" s="149" t="s">
        <v>136</v>
      </c>
    </row>
    <row r="675" spans="2:65" s="13" customFormat="1">
      <c r="B675" s="153"/>
      <c r="D675" s="148" t="s">
        <v>144</v>
      </c>
      <c r="E675" s="154" t="s">
        <v>1</v>
      </c>
      <c r="F675" s="155" t="s">
        <v>1836</v>
      </c>
      <c r="H675" s="156">
        <v>7.2</v>
      </c>
      <c r="L675" s="153"/>
      <c r="M675" s="157"/>
      <c r="T675" s="158"/>
      <c r="AT675" s="154" t="s">
        <v>144</v>
      </c>
      <c r="AU675" s="154" t="s">
        <v>84</v>
      </c>
      <c r="AV675" s="13" t="s">
        <v>84</v>
      </c>
      <c r="AW675" s="13" t="s">
        <v>32</v>
      </c>
      <c r="AX675" s="13" t="s">
        <v>74</v>
      </c>
      <c r="AY675" s="154" t="s">
        <v>136</v>
      </c>
    </row>
    <row r="676" spans="2:65" s="13" customFormat="1">
      <c r="B676" s="153"/>
      <c r="D676" s="148" t="s">
        <v>144</v>
      </c>
      <c r="E676" s="154" t="s">
        <v>1</v>
      </c>
      <c r="F676" s="155" t="s">
        <v>1837</v>
      </c>
      <c r="H676" s="156">
        <v>6.8</v>
      </c>
      <c r="L676" s="153"/>
      <c r="M676" s="157"/>
      <c r="T676" s="158"/>
      <c r="AT676" s="154" t="s">
        <v>144</v>
      </c>
      <c r="AU676" s="154" t="s">
        <v>84</v>
      </c>
      <c r="AV676" s="13" t="s">
        <v>84</v>
      </c>
      <c r="AW676" s="13" t="s">
        <v>32</v>
      </c>
      <c r="AX676" s="13" t="s">
        <v>74</v>
      </c>
      <c r="AY676" s="154" t="s">
        <v>136</v>
      </c>
    </row>
    <row r="677" spans="2:65" s="12" customFormat="1">
      <c r="B677" s="147"/>
      <c r="D677" s="148" t="s">
        <v>144</v>
      </c>
      <c r="E677" s="149" t="s">
        <v>1</v>
      </c>
      <c r="F677" s="150" t="s">
        <v>2057</v>
      </c>
      <c r="H677" s="149" t="s">
        <v>1</v>
      </c>
      <c r="L677" s="147"/>
      <c r="M677" s="151"/>
      <c r="T677" s="152"/>
      <c r="AT677" s="149" t="s">
        <v>144</v>
      </c>
      <c r="AU677" s="149" t="s">
        <v>84</v>
      </c>
      <c r="AV677" s="12" t="s">
        <v>82</v>
      </c>
      <c r="AW677" s="12" t="s">
        <v>32</v>
      </c>
      <c r="AX677" s="12" t="s">
        <v>74</v>
      </c>
      <c r="AY677" s="149" t="s">
        <v>136</v>
      </c>
    </row>
    <row r="678" spans="2:65" s="12" customFormat="1">
      <c r="B678" s="147"/>
      <c r="D678" s="148" t="s">
        <v>144</v>
      </c>
      <c r="E678" s="149" t="s">
        <v>1</v>
      </c>
      <c r="F678" s="150" t="s">
        <v>190</v>
      </c>
      <c r="H678" s="149" t="s">
        <v>1</v>
      </c>
      <c r="L678" s="147"/>
      <c r="M678" s="151"/>
      <c r="T678" s="152"/>
      <c r="AT678" s="149" t="s">
        <v>144</v>
      </c>
      <c r="AU678" s="149" t="s">
        <v>84</v>
      </c>
      <c r="AV678" s="12" t="s">
        <v>82</v>
      </c>
      <c r="AW678" s="12" t="s">
        <v>32</v>
      </c>
      <c r="AX678" s="12" t="s">
        <v>74</v>
      </c>
      <c r="AY678" s="149" t="s">
        <v>136</v>
      </c>
    </row>
    <row r="679" spans="2:65" s="13" customFormat="1">
      <c r="B679" s="153"/>
      <c r="D679" s="148" t="s">
        <v>144</v>
      </c>
      <c r="E679" s="154" t="s">
        <v>1</v>
      </c>
      <c r="F679" s="155" t="s">
        <v>1840</v>
      </c>
      <c r="H679" s="156">
        <v>50.4</v>
      </c>
      <c r="L679" s="153"/>
      <c r="M679" s="157"/>
      <c r="T679" s="158"/>
      <c r="AT679" s="154" t="s">
        <v>144</v>
      </c>
      <c r="AU679" s="154" t="s">
        <v>84</v>
      </c>
      <c r="AV679" s="13" t="s">
        <v>84</v>
      </c>
      <c r="AW679" s="13" t="s">
        <v>32</v>
      </c>
      <c r="AX679" s="13" t="s">
        <v>74</v>
      </c>
      <c r="AY679" s="154" t="s">
        <v>136</v>
      </c>
    </row>
    <row r="680" spans="2:65" s="13" customFormat="1">
      <c r="B680" s="153"/>
      <c r="D680" s="148" t="s">
        <v>144</v>
      </c>
      <c r="E680" s="154" t="s">
        <v>1</v>
      </c>
      <c r="F680" s="155" t="s">
        <v>1841</v>
      </c>
      <c r="H680" s="156">
        <v>7</v>
      </c>
      <c r="L680" s="153"/>
      <c r="M680" s="157"/>
      <c r="T680" s="158"/>
      <c r="AT680" s="154" t="s">
        <v>144</v>
      </c>
      <c r="AU680" s="154" t="s">
        <v>84</v>
      </c>
      <c r="AV680" s="13" t="s">
        <v>84</v>
      </c>
      <c r="AW680" s="13" t="s">
        <v>32</v>
      </c>
      <c r="AX680" s="13" t="s">
        <v>74</v>
      </c>
      <c r="AY680" s="154" t="s">
        <v>136</v>
      </c>
    </row>
    <row r="681" spans="2:65" s="12" customFormat="1">
      <c r="B681" s="147"/>
      <c r="D681" s="148" t="s">
        <v>144</v>
      </c>
      <c r="E681" s="149" t="s">
        <v>1</v>
      </c>
      <c r="F681" s="150" t="s">
        <v>188</v>
      </c>
      <c r="H681" s="149" t="s">
        <v>1</v>
      </c>
      <c r="L681" s="147"/>
      <c r="M681" s="151"/>
      <c r="T681" s="152"/>
      <c r="AT681" s="149" t="s">
        <v>144</v>
      </c>
      <c r="AU681" s="149" t="s">
        <v>84</v>
      </c>
      <c r="AV681" s="12" t="s">
        <v>82</v>
      </c>
      <c r="AW681" s="12" t="s">
        <v>32</v>
      </c>
      <c r="AX681" s="12" t="s">
        <v>74</v>
      </c>
      <c r="AY681" s="149" t="s">
        <v>136</v>
      </c>
    </row>
    <row r="682" spans="2:65" s="12" customFormat="1">
      <c r="B682" s="147"/>
      <c r="D682" s="148" t="s">
        <v>144</v>
      </c>
      <c r="E682" s="149" t="s">
        <v>1</v>
      </c>
      <c r="F682" s="150" t="s">
        <v>1831</v>
      </c>
      <c r="H682" s="149" t="s">
        <v>1</v>
      </c>
      <c r="L682" s="147"/>
      <c r="M682" s="151"/>
      <c r="T682" s="152"/>
      <c r="AT682" s="149" t="s">
        <v>144</v>
      </c>
      <c r="AU682" s="149" t="s">
        <v>84</v>
      </c>
      <c r="AV682" s="12" t="s">
        <v>82</v>
      </c>
      <c r="AW682" s="12" t="s">
        <v>32</v>
      </c>
      <c r="AX682" s="12" t="s">
        <v>74</v>
      </c>
      <c r="AY682" s="149" t="s">
        <v>136</v>
      </c>
    </row>
    <row r="683" spans="2:65" s="13" customFormat="1">
      <c r="B683" s="153"/>
      <c r="D683" s="148" t="s">
        <v>144</v>
      </c>
      <c r="E683" s="154" t="s">
        <v>1</v>
      </c>
      <c r="F683" s="155" t="s">
        <v>1842</v>
      </c>
      <c r="H683" s="156">
        <v>9</v>
      </c>
      <c r="L683" s="153"/>
      <c r="M683" s="157"/>
      <c r="T683" s="158"/>
      <c r="AT683" s="154" t="s">
        <v>144</v>
      </c>
      <c r="AU683" s="154" t="s">
        <v>84</v>
      </c>
      <c r="AV683" s="13" t="s">
        <v>84</v>
      </c>
      <c r="AW683" s="13" t="s">
        <v>32</v>
      </c>
      <c r="AX683" s="13" t="s">
        <v>74</v>
      </c>
      <c r="AY683" s="154" t="s">
        <v>136</v>
      </c>
    </row>
    <row r="684" spans="2:65" s="14" customFormat="1">
      <c r="B684" s="159"/>
      <c r="D684" s="148" t="s">
        <v>144</v>
      </c>
      <c r="E684" s="160" t="s">
        <v>1</v>
      </c>
      <c r="F684" s="161" t="s">
        <v>146</v>
      </c>
      <c r="H684" s="162">
        <v>80.400000000000006</v>
      </c>
      <c r="L684" s="159"/>
      <c r="M684" s="163"/>
      <c r="T684" s="164"/>
      <c r="AT684" s="160" t="s">
        <v>144</v>
      </c>
      <c r="AU684" s="160" t="s">
        <v>84</v>
      </c>
      <c r="AV684" s="14" t="s">
        <v>142</v>
      </c>
      <c r="AW684" s="14" t="s">
        <v>32</v>
      </c>
      <c r="AX684" s="14" t="s">
        <v>82</v>
      </c>
      <c r="AY684" s="160" t="s">
        <v>136</v>
      </c>
    </row>
    <row r="685" spans="2:65" s="1" customFormat="1" ht="14.4" customHeight="1">
      <c r="B685" s="134"/>
      <c r="C685" s="135" t="s">
        <v>531</v>
      </c>
      <c r="D685" s="135" t="s">
        <v>138</v>
      </c>
      <c r="E685" s="136" t="s">
        <v>2058</v>
      </c>
      <c r="F685" s="137" t="s">
        <v>2059</v>
      </c>
      <c r="G685" s="138" t="s">
        <v>185</v>
      </c>
      <c r="H685" s="139">
        <v>66.400000000000006</v>
      </c>
      <c r="I685" s="140"/>
      <c r="J685" s="140">
        <f>ROUND(I685*H685,2)</f>
        <v>0</v>
      </c>
      <c r="K685" s="141"/>
      <c r="L685" s="28"/>
      <c r="M685" s="142" t="s">
        <v>1</v>
      </c>
      <c r="N685" s="111" t="s">
        <v>39</v>
      </c>
      <c r="O685" s="143">
        <v>0.11899999999999999</v>
      </c>
      <c r="P685" s="143">
        <f>O685*H685</f>
        <v>7.9016000000000002</v>
      </c>
      <c r="Q685" s="143">
        <v>0</v>
      </c>
      <c r="R685" s="143">
        <f>Q685*H685</f>
        <v>0</v>
      </c>
      <c r="S685" s="143">
        <v>0</v>
      </c>
      <c r="T685" s="144">
        <f>S685*H685</f>
        <v>0</v>
      </c>
      <c r="AR685" s="145" t="s">
        <v>142</v>
      </c>
      <c r="AT685" s="145" t="s">
        <v>138</v>
      </c>
      <c r="AU685" s="145" t="s">
        <v>84</v>
      </c>
      <c r="AY685" s="16" t="s">
        <v>136</v>
      </c>
      <c r="BE685" s="146">
        <f>IF(N685="základní",J685,0)</f>
        <v>0</v>
      </c>
      <c r="BF685" s="146">
        <f>IF(N685="snížená",J685,0)</f>
        <v>0</v>
      </c>
      <c r="BG685" s="146">
        <f>IF(N685="zákl. přenesená",J685,0)</f>
        <v>0</v>
      </c>
      <c r="BH685" s="146">
        <f>IF(N685="sníž. přenesená",J685,0)</f>
        <v>0</v>
      </c>
      <c r="BI685" s="146">
        <f>IF(N685="nulová",J685,0)</f>
        <v>0</v>
      </c>
      <c r="BJ685" s="16" t="s">
        <v>82</v>
      </c>
      <c r="BK685" s="146">
        <f>ROUND(I685*H685,2)</f>
        <v>0</v>
      </c>
      <c r="BL685" s="16" t="s">
        <v>142</v>
      </c>
      <c r="BM685" s="145" t="s">
        <v>2060</v>
      </c>
    </row>
    <row r="686" spans="2:65" s="12" customFormat="1">
      <c r="B686" s="147"/>
      <c r="D686" s="148" t="s">
        <v>144</v>
      </c>
      <c r="E686" s="149" t="s">
        <v>1</v>
      </c>
      <c r="F686" s="150" t="s">
        <v>1829</v>
      </c>
      <c r="H686" s="149" t="s">
        <v>1</v>
      </c>
      <c r="L686" s="147"/>
      <c r="M686" s="151"/>
      <c r="T686" s="152"/>
      <c r="AT686" s="149" t="s">
        <v>144</v>
      </c>
      <c r="AU686" s="149" t="s">
        <v>84</v>
      </c>
      <c r="AV686" s="12" t="s">
        <v>82</v>
      </c>
      <c r="AW686" s="12" t="s">
        <v>32</v>
      </c>
      <c r="AX686" s="12" t="s">
        <v>74</v>
      </c>
      <c r="AY686" s="149" t="s">
        <v>136</v>
      </c>
    </row>
    <row r="687" spans="2:65" s="12" customFormat="1">
      <c r="B687" s="147"/>
      <c r="D687" s="148" t="s">
        <v>144</v>
      </c>
      <c r="E687" s="149" t="s">
        <v>1</v>
      </c>
      <c r="F687" s="150" t="s">
        <v>2061</v>
      </c>
      <c r="H687" s="149" t="s">
        <v>1</v>
      </c>
      <c r="L687" s="147"/>
      <c r="M687" s="151"/>
      <c r="T687" s="152"/>
      <c r="AT687" s="149" t="s">
        <v>144</v>
      </c>
      <c r="AU687" s="149" t="s">
        <v>84</v>
      </c>
      <c r="AV687" s="12" t="s">
        <v>82</v>
      </c>
      <c r="AW687" s="12" t="s">
        <v>32</v>
      </c>
      <c r="AX687" s="12" t="s">
        <v>74</v>
      </c>
      <c r="AY687" s="149" t="s">
        <v>136</v>
      </c>
    </row>
    <row r="688" spans="2:65" s="12" customFormat="1">
      <c r="B688" s="147"/>
      <c r="D688" s="148" t="s">
        <v>144</v>
      </c>
      <c r="E688" s="149" t="s">
        <v>1</v>
      </c>
      <c r="F688" s="150" t="s">
        <v>190</v>
      </c>
      <c r="H688" s="149" t="s">
        <v>1</v>
      </c>
      <c r="L688" s="147"/>
      <c r="M688" s="151"/>
      <c r="T688" s="152"/>
      <c r="AT688" s="149" t="s">
        <v>144</v>
      </c>
      <c r="AU688" s="149" t="s">
        <v>84</v>
      </c>
      <c r="AV688" s="12" t="s">
        <v>82</v>
      </c>
      <c r="AW688" s="12" t="s">
        <v>32</v>
      </c>
      <c r="AX688" s="12" t="s">
        <v>74</v>
      </c>
      <c r="AY688" s="149" t="s">
        <v>136</v>
      </c>
    </row>
    <row r="689" spans="2:65" s="13" customFormat="1">
      <c r="B689" s="153"/>
      <c r="D689" s="148" t="s">
        <v>144</v>
      </c>
      <c r="E689" s="154" t="s">
        <v>1</v>
      </c>
      <c r="F689" s="155" t="s">
        <v>1840</v>
      </c>
      <c r="H689" s="156">
        <v>50.4</v>
      </c>
      <c r="L689" s="153"/>
      <c r="M689" s="157"/>
      <c r="T689" s="158"/>
      <c r="AT689" s="154" t="s">
        <v>144</v>
      </c>
      <c r="AU689" s="154" t="s">
        <v>84</v>
      </c>
      <c r="AV689" s="13" t="s">
        <v>84</v>
      </c>
      <c r="AW689" s="13" t="s">
        <v>32</v>
      </c>
      <c r="AX689" s="13" t="s">
        <v>74</v>
      </c>
      <c r="AY689" s="154" t="s">
        <v>136</v>
      </c>
    </row>
    <row r="690" spans="2:65" s="13" customFormat="1">
      <c r="B690" s="153"/>
      <c r="D690" s="148" t="s">
        <v>144</v>
      </c>
      <c r="E690" s="154" t="s">
        <v>1</v>
      </c>
      <c r="F690" s="155" t="s">
        <v>1841</v>
      </c>
      <c r="H690" s="156">
        <v>7</v>
      </c>
      <c r="L690" s="153"/>
      <c r="M690" s="157"/>
      <c r="T690" s="158"/>
      <c r="AT690" s="154" t="s">
        <v>144</v>
      </c>
      <c r="AU690" s="154" t="s">
        <v>84</v>
      </c>
      <c r="AV690" s="13" t="s">
        <v>84</v>
      </c>
      <c r="AW690" s="13" t="s">
        <v>32</v>
      </c>
      <c r="AX690" s="13" t="s">
        <v>74</v>
      </c>
      <c r="AY690" s="154" t="s">
        <v>136</v>
      </c>
    </row>
    <row r="691" spans="2:65" s="12" customFormat="1">
      <c r="B691" s="147"/>
      <c r="D691" s="148" t="s">
        <v>144</v>
      </c>
      <c r="E691" s="149" t="s">
        <v>1</v>
      </c>
      <c r="F691" s="150" t="s">
        <v>188</v>
      </c>
      <c r="H691" s="149" t="s">
        <v>1</v>
      </c>
      <c r="L691" s="147"/>
      <c r="M691" s="151"/>
      <c r="T691" s="152"/>
      <c r="AT691" s="149" t="s">
        <v>144</v>
      </c>
      <c r="AU691" s="149" t="s">
        <v>84</v>
      </c>
      <c r="AV691" s="12" t="s">
        <v>82</v>
      </c>
      <c r="AW691" s="12" t="s">
        <v>32</v>
      </c>
      <c r="AX691" s="12" t="s">
        <v>74</v>
      </c>
      <c r="AY691" s="149" t="s">
        <v>136</v>
      </c>
    </row>
    <row r="692" spans="2:65" s="12" customFormat="1">
      <c r="B692" s="147"/>
      <c r="D692" s="148" t="s">
        <v>144</v>
      </c>
      <c r="E692" s="149" t="s">
        <v>1</v>
      </c>
      <c r="F692" s="150" t="s">
        <v>1847</v>
      </c>
      <c r="H692" s="149" t="s">
        <v>1</v>
      </c>
      <c r="L692" s="147"/>
      <c r="M692" s="151"/>
      <c r="T692" s="152"/>
      <c r="AT692" s="149" t="s">
        <v>144</v>
      </c>
      <c r="AU692" s="149" t="s">
        <v>84</v>
      </c>
      <c r="AV692" s="12" t="s">
        <v>82</v>
      </c>
      <c r="AW692" s="12" t="s">
        <v>32</v>
      </c>
      <c r="AX692" s="12" t="s">
        <v>74</v>
      </c>
      <c r="AY692" s="149" t="s">
        <v>136</v>
      </c>
    </row>
    <row r="693" spans="2:65" s="13" customFormat="1">
      <c r="B693" s="153"/>
      <c r="D693" s="148" t="s">
        <v>144</v>
      </c>
      <c r="E693" s="154" t="s">
        <v>1</v>
      </c>
      <c r="F693" s="155" t="s">
        <v>1842</v>
      </c>
      <c r="H693" s="156">
        <v>9</v>
      </c>
      <c r="L693" s="153"/>
      <c r="M693" s="157"/>
      <c r="T693" s="158"/>
      <c r="AT693" s="154" t="s">
        <v>144</v>
      </c>
      <c r="AU693" s="154" t="s">
        <v>84</v>
      </c>
      <c r="AV693" s="13" t="s">
        <v>84</v>
      </c>
      <c r="AW693" s="13" t="s">
        <v>32</v>
      </c>
      <c r="AX693" s="13" t="s">
        <v>74</v>
      </c>
      <c r="AY693" s="154" t="s">
        <v>136</v>
      </c>
    </row>
    <row r="694" spans="2:65" s="14" customFormat="1">
      <c r="B694" s="159"/>
      <c r="D694" s="148" t="s">
        <v>144</v>
      </c>
      <c r="E694" s="160" t="s">
        <v>1</v>
      </c>
      <c r="F694" s="161" t="s">
        <v>146</v>
      </c>
      <c r="H694" s="162">
        <v>66.400000000000006</v>
      </c>
      <c r="L694" s="159"/>
      <c r="M694" s="163"/>
      <c r="T694" s="164"/>
      <c r="AT694" s="160" t="s">
        <v>144</v>
      </c>
      <c r="AU694" s="160" t="s">
        <v>84</v>
      </c>
      <c r="AV694" s="14" t="s">
        <v>142</v>
      </c>
      <c r="AW694" s="14" t="s">
        <v>32</v>
      </c>
      <c r="AX694" s="14" t="s">
        <v>82</v>
      </c>
      <c r="AY694" s="160" t="s">
        <v>136</v>
      </c>
    </row>
    <row r="695" spans="2:65" s="1" customFormat="1" ht="14.4" customHeight="1">
      <c r="B695" s="134"/>
      <c r="C695" s="135" t="s">
        <v>535</v>
      </c>
      <c r="D695" s="135" t="s">
        <v>138</v>
      </c>
      <c r="E695" s="136" t="s">
        <v>750</v>
      </c>
      <c r="F695" s="137" t="s">
        <v>751</v>
      </c>
      <c r="G695" s="138" t="s">
        <v>185</v>
      </c>
      <c r="H695" s="139">
        <v>14</v>
      </c>
      <c r="I695" s="140"/>
      <c r="J695" s="140">
        <f>ROUND(I695*H695,2)</f>
        <v>0</v>
      </c>
      <c r="K695" s="141"/>
      <c r="L695" s="28"/>
      <c r="M695" s="142" t="s">
        <v>1</v>
      </c>
      <c r="N695" s="111" t="s">
        <v>39</v>
      </c>
      <c r="O695" s="143">
        <v>2.7E-2</v>
      </c>
      <c r="P695" s="143">
        <f>O695*H695</f>
        <v>0.378</v>
      </c>
      <c r="Q695" s="143">
        <v>0</v>
      </c>
      <c r="R695" s="143">
        <f>Q695*H695</f>
        <v>0</v>
      </c>
      <c r="S695" s="143">
        <v>0</v>
      </c>
      <c r="T695" s="144">
        <f>S695*H695</f>
        <v>0</v>
      </c>
      <c r="AR695" s="145" t="s">
        <v>142</v>
      </c>
      <c r="AT695" s="145" t="s">
        <v>138</v>
      </c>
      <c r="AU695" s="145" t="s">
        <v>84</v>
      </c>
      <c r="AY695" s="16" t="s">
        <v>136</v>
      </c>
      <c r="BE695" s="146">
        <f>IF(N695="základní",J695,0)</f>
        <v>0</v>
      </c>
      <c r="BF695" s="146">
        <f>IF(N695="snížená",J695,0)</f>
        <v>0</v>
      </c>
      <c r="BG695" s="146">
        <f>IF(N695="zákl. přenesená",J695,0)</f>
        <v>0</v>
      </c>
      <c r="BH695" s="146">
        <f>IF(N695="sníž. přenesená",J695,0)</f>
        <v>0</v>
      </c>
      <c r="BI695" s="146">
        <f>IF(N695="nulová",J695,0)</f>
        <v>0</v>
      </c>
      <c r="BJ695" s="16" t="s">
        <v>82</v>
      </c>
      <c r="BK695" s="146">
        <f>ROUND(I695*H695,2)</f>
        <v>0</v>
      </c>
      <c r="BL695" s="16" t="s">
        <v>142</v>
      </c>
      <c r="BM695" s="145" t="s">
        <v>2062</v>
      </c>
    </row>
    <row r="696" spans="2:65" s="12" customFormat="1">
      <c r="B696" s="147"/>
      <c r="D696" s="148" t="s">
        <v>144</v>
      </c>
      <c r="E696" s="149" t="s">
        <v>1</v>
      </c>
      <c r="F696" s="150" t="s">
        <v>1829</v>
      </c>
      <c r="H696" s="149" t="s">
        <v>1</v>
      </c>
      <c r="L696" s="147"/>
      <c r="M696" s="151"/>
      <c r="T696" s="152"/>
      <c r="AT696" s="149" t="s">
        <v>144</v>
      </c>
      <c r="AU696" s="149" t="s">
        <v>84</v>
      </c>
      <c r="AV696" s="12" t="s">
        <v>82</v>
      </c>
      <c r="AW696" s="12" t="s">
        <v>32</v>
      </c>
      <c r="AX696" s="12" t="s">
        <v>74</v>
      </c>
      <c r="AY696" s="149" t="s">
        <v>136</v>
      </c>
    </row>
    <row r="697" spans="2:65" s="12" customFormat="1">
      <c r="B697" s="147"/>
      <c r="D697" s="148" t="s">
        <v>144</v>
      </c>
      <c r="E697" s="149" t="s">
        <v>1</v>
      </c>
      <c r="F697" s="150" t="s">
        <v>748</v>
      </c>
      <c r="H697" s="149" t="s">
        <v>1</v>
      </c>
      <c r="L697" s="147"/>
      <c r="M697" s="151"/>
      <c r="T697" s="152"/>
      <c r="AT697" s="149" t="s">
        <v>144</v>
      </c>
      <c r="AU697" s="149" t="s">
        <v>84</v>
      </c>
      <c r="AV697" s="12" t="s">
        <v>82</v>
      </c>
      <c r="AW697" s="12" t="s">
        <v>32</v>
      </c>
      <c r="AX697" s="12" t="s">
        <v>74</v>
      </c>
      <c r="AY697" s="149" t="s">
        <v>136</v>
      </c>
    </row>
    <row r="698" spans="2:65" s="12" customFormat="1">
      <c r="B698" s="147"/>
      <c r="D698" s="148" t="s">
        <v>144</v>
      </c>
      <c r="E698" s="149" t="s">
        <v>1</v>
      </c>
      <c r="F698" s="150" t="s">
        <v>190</v>
      </c>
      <c r="H698" s="149" t="s">
        <v>1</v>
      </c>
      <c r="L698" s="147"/>
      <c r="M698" s="151"/>
      <c r="T698" s="152"/>
      <c r="AT698" s="149" t="s">
        <v>144</v>
      </c>
      <c r="AU698" s="149" t="s">
        <v>84</v>
      </c>
      <c r="AV698" s="12" t="s">
        <v>82</v>
      </c>
      <c r="AW698" s="12" t="s">
        <v>32</v>
      </c>
      <c r="AX698" s="12" t="s">
        <v>74</v>
      </c>
      <c r="AY698" s="149" t="s">
        <v>136</v>
      </c>
    </row>
    <row r="699" spans="2:65" s="13" customFormat="1">
      <c r="B699" s="153"/>
      <c r="D699" s="148" t="s">
        <v>144</v>
      </c>
      <c r="E699" s="154" t="s">
        <v>1</v>
      </c>
      <c r="F699" s="155" t="s">
        <v>1836</v>
      </c>
      <c r="H699" s="156">
        <v>7.2</v>
      </c>
      <c r="L699" s="153"/>
      <c r="M699" s="157"/>
      <c r="T699" s="158"/>
      <c r="AT699" s="154" t="s">
        <v>144</v>
      </c>
      <c r="AU699" s="154" t="s">
        <v>84</v>
      </c>
      <c r="AV699" s="13" t="s">
        <v>84</v>
      </c>
      <c r="AW699" s="13" t="s">
        <v>32</v>
      </c>
      <c r="AX699" s="13" t="s">
        <v>74</v>
      </c>
      <c r="AY699" s="154" t="s">
        <v>136</v>
      </c>
    </row>
    <row r="700" spans="2:65" s="13" customFormat="1">
      <c r="B700" s="153"/>
      <c r="D700" s="148" t="s">
        <v>144</v>
      </c>
      <c r="E700" s="154" t="s">
        <v>1</v>
      </c>
      <c r="F700" s="155" t="s">
        <v>1837</v>
      </c>
      <c r="H700" s="156">
        <v>6.8</v>
      </c>
      <c r="L700" s="153"/>
      <c r="M700" s="157"/>
      <c r="T700" s="158"/>
      <c r="AT700" s="154" t="s">
        <v>144</v>
      </c>
      <c r="AU700" s="154" t="s">
        <v>84</v>
      </c>
      <c r="AV700" s="13" t="s">
        <v>84</v>
      </c>
      <c r="AW700" s="13" t="s">
        <v>32</v>
      </c>
      <c r="AX700" s="13" t="s">
        <v>74</v>
      </c>
      <c r="AY700" s="154" t="s">
        <v>136</v>
      </c>
    </row>
    <row r="701" spans="2:65" s="14" customFormat="1">
      <c r="B701" s="159"/>
      <c r="D701" s="148" t="s">
        <v>144</v>
      </c>
      <c r="E701" s="160" t="s">
        <v>1</v>
      </c>
      <c r="F701" s="161" t="s">
        <v>146</v>
      </c>
      <c r="H701" s="162">
        <v>14</v>
      </c>
      <c r="L701" s="159"/>
      <c r="M701" s="163"/>
      <c r="T701" s="164"/>
      <c r="AT701" s="160" t="s">
        <v>144</v>
      </c>
      <c r="AU701" s="160" t="s">
        <v>84</v>
      </c>
      <c r="AV701" s="14" t="s">
        <v>142</v>
      </c>
      <c r="AW701" s="14" t="s">
        <v>32</v>
      </c>
      <c r="AX701" s="14" t="s">
        <v>82</v>
      </c>
      <c r="AY701" s="160" t="s">
        <v>136</v>
      </c>
    </row>
    <row r="702" spans="2:65" s="1" customFormat="1" ht="14.4" customHeight="1">
      <c r="B702" s="134"/>
      <c r="C702" s="135" t="s">
        <v>539</v>
      </c>
      <c r="D702" s="135" t="s">
        <v>138</v>
      </c>
      <c r="E702" s="136" t="s">
        <v>754</v>
      </c>
      <c r="F702" s="137" t="s">
        <v>755</v>
      </c>
      <c r="G702" s="138" t="s">
        <v>185</v>
      </c>
      <c r="H702" s="139">
        <v>24.8</v>
      </c>
      <c r="I702" s="140"/>
      <c r="J702" s="140">
        <f>ROUND(I702*H702,2)</f>
        <v>0</v>
      </c>
      <c r="K702" s="141"/>
      <c r="L702" s="28"/>
      <c r="M702" s="142" t="s">
        <v>1</v>
      </c>
      <c r="N702" s="111" t="s">
        <v>39</v>
      </c>
      <c r="O702" s="143">
        <v>4.0000000000000001E-3</v>
      </c>
      <c r="P702" s="143">
        <f>O702*H702</f>
        <v>9.920000000000001E-2</v>
      </c>
      <c r="Q702" s="143">
        <v>0</v>
      </c>
      <c r="R702" s="143">
        <f>Q702*H702</f>
        <v>0</v>
      </c>
      <c r="S702" s="143">
        <v>0</v>
      </c>
      <c r="T702" s="144">
        <f>S702*H702</f>
        <v>0</v>
      </c>
      <c r="AR702" s="145" t="s">
        <v>142</v>
      </c>
      <c r="AT702" s="145" t="s">
        <v>138</v>
      </c>
      <c r="AU702" s="145" t="s">
        <v>84</v>
      </c>
      <c r="AY702" s="16" t="s">
        <v>136</v>
      </c>
      <c r="BE702" s="146">
        <f>IF(N702="základní",J702,0)</f>
        <v>0</v>
      </c>
      <c r="BF702" s="146">
        <f>IF(N702="snížená",J702,0)</f>
        <v>0</v>
      </c>
      <c r="BG702" s="146">
        <f>IF(N702="zákl. přenesená",J702,0)</f>
        <v>0</v>
      </c>
      <c r="BH702" s="146">
        <f>IF(N702="sníž. přenesená",J702,0)</f>
        <v>0</v>
      </c>
      <c r="BI702" s="146">
        <f>IF(N702="nulová",J702,0)</f>
        <v>0</v>
      </c>
      <c r="BJ702" s="16" t="s">
        <v>82</v>
      </c>
      <c r="BK702" s="146">
        <f>ROUND(I702*H702,2)</f>
        <v>0</v>
      </c>
      <c r="BL702" s="16" t="s">
        <v>142</v>
      </c>
      <c r="BM702" s="145" t="s">
        <v>2063</v>
      </c>
    </row>
    <row r="703" spans="2:65" s="12" customFormat="1">
      <c r="B703" s="147"/>
      <c r="D703" s="148" t="s">
        <v>144</v>
      </c>
      <c r="E703" s="149" t="s">
        <v>1</v>
      </c>
      <c r="F703" s="150" t="s">
        <v>1829</v>
      </c>
      <c r="H703" s="149" t="s">
        <v>1</v>
      </c>
      <c r="L703" s="147"/>
      <c r="M703" s="151"/>
      <c r="T703" s="152"/>
      <c r="AT703" s="149" t="s">
        <v>144</v>
      </c>
      <c r="AU703" s="149" t="s">
        <v>84</v>
      </c>
      <c r="AV703" s="12" t="s">
        <v>82</v>
      </c>
      <c r="AW703" s="12" t="s">
        <v>32</v>
      </c>
      <c r="AX703" s="12" t="s">
        <v>74</v>
      </c>
      <c r="AY703" s="149" t="s">
        <v>136</v>
      </c>
    </row>
    <row r="704" spans="2:65" s="12" customFormat="1">
      <c r="B704" s="147"/>
      <c r="D704" s="148" t="s">
        <v>144</v>
      </c>
      <c r="E704" s="149" t="s">
        <v>1</v>
      </c>
      <c r="F704" s="150" t="s">
        <v>757</v>
      </c>
      <c r="H704" s="149" t="s">
        <v>1</v>
      </c>
      <c r="L704" s="147"/>
      <c r="M704" s="151"/>
      <c r="T704" s="152"/>
      <c r="AT704" s="149" t="s">
        <v>144</v>
      </c>
      <c r="AU704" s="149" t="s">
        <v>84</v>
      </c>
      <c r="AV704" s="12" t="s">
        <v>82</v>
      </c>
      <c r="AW704" s="12" t="s">
        <v>32</v>
      </c>
      <c r="AX704" s="12" t="s">
        <v>74</v>
      </c>
      <c r="AY704" s="149" t="s">
        <v>136</v>
      </c>
    </row>
    <row r="705" spans="2:65" s="12" customFormat="1">
      <c r="B705" s="147"/>
      <c r="D705" s="148" t="s">
        <v>144</v>
      </c>
      <c r="E705" s="149" t="s">
        <v>1</v>
      </c>
      <c r="F705" s="150" t="s">
        <v>190</v>
      </c>
      <c r="H705" s="149" t="s">
        <v>1</v>
      </c>
      <c r="L705" s="147"/>
      <c r="M705" s="151"/>
      <c r="T705" s="152"/>
      <c r="AT705" s="149" t="s">
        <v>144</v>
      </c>
      <c r="AU705" s="149" t="s">
        <v>84</v>
      </c>
      <c r="AV705" s="12" t="s">
        <v>82</v>
      </c>
      <c r="AW705" s="12" t="s">
        <v>32</v>
      </c>
      <c r="AX705" s="12" t="s">
        <v>74</v>
      </c>
      <c r="AY705" s="149" t="s">
        <v>136</v>
      </c>
    </row>
    <row r="706" spans="2:65" s="13" customFormat="1">
      <c r="B706" s="153"/>
      <c r="D706" s="148" t="s">
        <v>144</v>
      </c>
      <c r="E706" s="154" t="s">
        <v>1</v>
      </c>
      <c r="F706" s="155" t="s">
        <v>1849</v>
      </c>
      <c r="H706" s="156">
        <v>11.2</v>
      </c>
      <c r="L706" s="153"/>
      <c r="M706" s="157"/>
      <c r="T706" s="158"/>
      <c r="AT706" s="154" t="s">
        <v>144</v>
      </c>
      <c r="AU706" s="154" t="s">
        <v>84</v>
      </c>
      <c r="AV706" s="13" t="s">
        <v>84</v>
      </c>
      <c r="AW706" s="13" t="s">
        <v>32</v>
      </c>
      <c r="AX706" s="13" t="s">
        <v>74</v>
      </c>
      <c r="AY706" s="154" t="s">
        <v>136</v>
      </c>
    </row>
    <row r="707" spans="2:65" s="13" customFormat="1">
      <c r="B707" s="153"/>
      <c r="D707" s="148" t="s">
        <v>144</v>
      </c>
      <c r="E707" s="154" t="s">
        <v>1</v>
      </c>
      <c r="F707" s="155" t="s">
        <v>1850</v>
      </c>
      <c r="H707" s="156">
        <v>13.6</v>
      </c>
      <c r="L707" s="153"/>
      <c r="M707" s="157"/>
      <c r="T707" s="158"/>
      <c r="AT707" s="154" t="s">
        <v>144</v>
      </c>
      <c r="AU707" s="154" t="s">
        <v>84</v>
      </c>
      <c r="AV707" s="13" t="s">
        <v>84</v>
      </c>
      <c r="AW707" s="13" t="s">
        <v>32</v>
      </c>
      <c r="AX707" s="13" t="s">
        <v>74</v>
      </c>
      <c r="AY707" s="154" t="s">
        <v>136</v>
      </c>
    </row>
    <row r="708" spans="2:65" s="14" customFormat="1">
      <c r="B708" s="159"/>
      <c r="D708" s="148" t="s">
        <v>144</v>
      </c>
      <c r="E708" s="160" t="s">
        <v>1</v>
      </c>
      <c r="F708" s="161" t="s">
        <v>146</v>
      </c>
      <c r="H708" s="162">
        <v>24.799999999999997</v>
      </c>
      <c r="L708" s="159"/>
      <c r="M708" s="163"/>
      <c r="T708" s="164"/>
      <c r="AT708" s="160" t="s">
        <v>144</v>
      </c>
      <c r="AU708" s="160" t="s">
        <v>84</v>
      </c>
      <c r="AV708" s="14" t="s">
        <v>142</v>
      </c>
      <c r="AW708" s="14" t="s">
        <v>32</v>
      </c>
      <c r="AX708" s="14" t="s">
        <v>82</v>
      </c>
      <c r="AY708" s="160" t="s">
        <v>136</v>
      </c>
    </row>
    <row r="709" spans="2:65" s="1" customFormat="1" ht="14.4" customHeight="1">
      <c r="B709" s="134"/>
      <c r="C709" s="135" t="s">
        <v>543</v>
      </c>
      <c r="D709" s="135" t="s">
        <v>138</v>
      </c>
      <c r="E709" s="136" t="s">
        <v>759</v>
      </c>
      <c r="F709" s="137" t="s">
        <v>760</v>
      </c>
      <c r="G709" s="138" t="s">
        <v>185</v>
      </c>
      <c r="H709" s="139">
        <v>24.8</v>
      </c>
      <c r="I709" s="140"/>
      <c r="J709" s="140">
        <f>ROUND(I709*H709,2)</f>
        <v>0</v>
      </c>
      <c r="K709" s="141"/>
      <c r="L709" s="28"/>
      <c r="M709" s="142" t="s">
        <v>1</v>
      </c>
      <c r="N709" s="111" t="s">
        <v>39</v>
      </c>
      <c r="O709" s="143">
        <v>2E-3</v>
      </c>
      <c r="P709" s="143">
        <f>O709*H709</f>
        <v>4.9600000000000005E-2</v>
      </c>
      <c r="Q709" s="143">
        <v>0</v>
      </c>
      <c r="R709" s="143">
        <f>Q709*H709</f>
        <v>0</v>
      </c>
      <c r="S709" s="143">
        <v>0</v>
      </c>
      <c r="T709" s="144">
        <f>S709*H709</f>
        <v>0</v>
      </c>
      <c r="AR709" s="145" t="s">
        <v>142</v>
      </c>
      <c r="AT709" s="145" t="s">
        <v>138</v>
      </c>
      <c r="AU709" s="145" t="s">
        <v>84</v>
      </c>
      <c r="AY709" s="16" t="s">
        <v>136</v>
      </c>
      <c r="BE709" s="146">
        <f>IF(N709="základní",J709,0)</f>
        <v>0</v>
      </c>
      <c r="BF709" s="146">
        <f>IF(N709="snížená",J709,0)</f>
        <v>0</v>
      </c>
      <c r="BG709" s="146">
        <f>IF(N709="zákl. přenesená",J709,0)</f>
        <v>0</v>
      </c>
      <c r="BH709" s="146">
        <f>IF(N709="sníž. přenesená",J709,0)</f>
        <v>0</v>
      </c>
      <c r="BI709" s="146">
        <f>IF(N709="nulová",J709,0)</f>
        <v>0</v>
      </c>
      <c r="BJ709" s="16" t="s">
        <v>82</v>
      </c>
      <c r="BK709" s="146">
        <f>ROUND(I709*H709,2)</f>
        <v>0</v>
      </c>
      <c r="BL709" s="16" t="s">
        <v>142</v>
      </c>
      <c r="BM709" s="145" t="s">
        <v>2064</v>
      </c>
    </row>
    <row r="710" spans="2:65" s="12" customFormat="1">
      <c r="B710" s="147"/>
      <c r="D710" s="148" t="s">
        <v>144</v>
      </c>
      <c r="E710" s="149" t="s">
        <v>1</v>
      </c>
      <c r="F710" s="150" t="s">
        <v>1829</v>
      </c>
      <c r="H710" s="149" t="s">
        <v>1</v>
      </c>
      <c r="L710" s="147"/>
      <c r="M710" s="151"/>
      <c r="T710" s="152"/>
      <c r="AT710" s="149" t="s">
        <v>144</v>
      </c>
      <c r="AU710" s="149" t="s">
        <v>84</v>
      </c>
      <c r="AV710" s="12" t="s">
        <v>82</v>
      </c>
      <c r="AW710" s="12" t="s">
        <v>32</v>
      </c>
      <c r="AX710" s="12" t="s">
        <v>74</v>
      </c>
      <c r="AY710" s="149" t="s">
        <v>136</v>
      </c>
    </row>
    <row r="711" spans="2:65" s="12" customFormat="1">
      <c r="B711" s="147"/>
      <c r="D711" s="148" t="s">
        <v>144</v>
      </c>
      <c r="E711" s="149" t="s">
        <v>1</v>
      </c>
      <c r="F711" s="150" t="s">
        <v>762</v>
      </c>
      <c r="H711" s="149" t="s">
        <v>1</v>
      </c>
      <c r="L711" s="147"/>
      <c r="M711" s="151"/>
      <c r="T711" s="152"/>
      <c r="AT711" s="149" t="s">
        <v>144</v>
      </c>
      <c r="AU711" s="149" t="s">
        <v>84</v>
      </c>
      <c r="AV711" s="12" t="s">
        <v>82</v>
      </c>
      <c r="AW711" s="12" t="s">
        <v>32</v>
      </c>
      <c r="AX711" s="12" t="s">
        <v>74</v>
      </c>
      <c r="AY711" s="149" t="s">
        <v>136</v>
      </c>
    </row>
    <row r="712" spans="2:65" s="12" customFormat="1">
      <c r="B712" s="147"/>
      <c r="D712" s="148" t="s">
        <v>144</v>
      </c>
      <c r="E712" s="149" t="s">
        <v>1</v>
      </c>
      <c r="F712" s="150" t="s">
        <v>190</v>
      </c>
      <c r="H712" s="149" t="s">
        <v>1</v>
      </c>
      <c r="L712" s="147"/>
      <c r="M712" s="151"/>
      <c r="T712" s="152"/>
      <c r="AT712" s="149" t="s">
        <v>144</v>
      </c>
      <c r="AU712" s="149" t="s">
        <v>84</v>
      </c>
      <c r="AV712" s="12" t="s">
        <v>82</v>
      </c>
      <c r="AW712" s="12" t="s">
        <v>32</v>
      </c>
      <c r="AX712" s="12" t="s">
        <v>74</v>
      </c>
      <c r="AY712" s="149" t="s">
        <v>136</v>
      </c>
    </row>
    <row r="713" spans="2:65" s="13" customFormat="1">
      <c r="B713" s="153"/>
      <c r="D713" s="148" t="s">
        <v>144</v>
      </c>
      <c r="E713" s="154" t="s">
        <v>1</v>
      </c>
      <c r="F713" s="155" t="s">
        <v>1849</v>
      </c>
      <c r="H713" s="156">
        <v>11.2</v>
      </c>
      <c r="L713" s="153"/>
      <c r="M713" s="157"/>
      <c r="T713" s="158"/>
      <c r="AT713" s="154" t="s">
        <v>144</v>
      </c>
      <c r="AU713" s="154" t="s">
        <v>84</v>
      </c>
      <c r="AV713" s="13" t="s">
        <v>84</v>
      </c>
      <c r="AW713" s="13" t="s">
        <v>32</v>
      </c>
      <c r="AX713" s="13" t="s">
        <v>74</v>
      </c>
      <c r="AY713" s="154" t="s">
        <v>136</v>
      </c>
    </row>
    <row r="714" spans="2:65" s="13" customFormat="1">
      <c r="B714" s="153"/>
      <c r="D714" s="148" t="s">
        <v>144</v>
      </c>
      <c r="E714" s="154" t="s">
        <v>1</v>
      </c>
      <c r="F714" s="155" t="s">
        <v>1850</v>
      </c>
      <c r="H714" s="156">
        <v>13.6</v>
      </c>
      <c r="L714" s="153"/>
      <c r="M714" s="157"/>
      <c r="T714" s="158"/>
      <c r="AT714" s="154" t="s">
        <v>144</v>
      </c>
      <c r="AU714" s="154" t="s">
        <v>84</v>
      </c>
      <c r="AV714" s="13" t="s">
        <v>84</v>
      </c>
      <c r="AW714" s="13" t="s">
        <v>32</v>
      </c>
      <c r="AX714" s="13" t="s">
        <v>74</v>
      </c>
      <c r="AY714" s="154" t="s">
        <v>136</v>
      </c>
    </row>
    <row r="715" spans="2:65" s="14" customFormat="1">
      <c r="B715" s="159"/>
      <c r="D715" s="148" t="s">
        <v>144</v>
      </c>
      <c r="E715" s="160" t="s">
        <v>1</v>
      </c>
      <c r="F715" s="161" t="s">
        <v>146</v>
      </c>
      <c r="H715" s="162">
        <v>24.799999999999997</v>
      </c>
      <c r="L715" s="159"/>
      <c r="M715" s="163"/>
      <c r="T715" s="164"/>
      <c r="AT715" s="160" t="s">
        <v>144</v>
      </c>
      <c r="AU715" s="160" t="s">
        <v>84</v>
      </c>
      <c r="AV715" s="14" t="s">
        <v>142</v>
      </c>
      <c r="AW715" s="14" t="s">
        <v>32</v>
      </c>
      <c r="AX715" s="14" t="s">
        <v>82</v>
      </c>
      <c r="AY715" s="160" t="s">
        <v>136</v>
      </c>
    </row>
    <row r="716" spans="2:65" s="1" customFormat="1" ht="19.75" customHeight="1">
      <c r="B716" s="134"/>
      <c r="C716" s="135" t="s">
        <v>551</v>
      </c>
      <c r="D716" s="135" t="s">
        <v>138</v>
      </c>
      <c r="E716" s="136" t="s">
        <v>2065</v>
      </c>
      <c r="F716" s="137" t="s">
        <v>2066</v>
      </c>
      <c r="G716" s="138" t="s">
        <v>185</v>
      </c>
      <c r="H716" s="139">
        <v>154.51</v>
      </c>
      <c r="I716" s="140"/>
      <c r="J716" s="140">
        <f>ROUND(I716*H716,2)</f>
        <v>0</v>
      </c>
      <c r="K716" s="141"/>
      <c r="L716" s="28"/>
      <c r="M716" s="142" t="s">
        <v>1</v>
      </c>
      <c r="N716" s="111" t="s">
        <v>39</v>
      </c>
      <c r="O716" s="143">
        <v>6.6000000000000003E-2</v>
      </c>
      <c r="P716" s="143">
        <f>O716*H716</f>
        <v>10.197659999999999</v>
      </c>
      <c r="Q716" s="143">
        <v>0</v>
      </c>
      <c r="R716" s="143">
        <f>Q716*H716</f>
        <v>0</v>
      </c>
      <c r="S716" s="143">
        <v>0</v>
      </c>
      <c r="T716" s="144">
        <f>S716*H716</f>
        <v>0</v>
      </c>
      <c r="AR716" s="145" t="s">
        <v>142</v>
      </c>
      <c r="AT716" s="145" t="s">
        <v>138</v>
      </c>
      <c r="AU716" s="145" t="s">
        <v>84</v>
      </c>
      <c r="AY716" s="16" t="s">
        <v>136</v>
      </c>
      <c r="BE716" s="146">
        <f>IF(N716="základní",J716,0)</f>
        <v>0</v>
      </c>
      <c r="BF716" s="146">
        <f>IF(N716="snížená",J716,0)</f>
        <v>0</v>
      </c>
      <c r="BG716" s="146">
        <f>IF(N716="zákl. přenesená",J716,0)</f>
        <v>0</v>
      </c>
      <c r="BH716" s="146">
        <f>IF(N716="sníž. přenesená",J716,0)</f>
        <v>0</v>
      </c>
      <c r="BI716" s="146">
        <f>IF(N716="nulová",J716,0)</f>
        <v>0</v>
      </c>
      <c r="BJ716" s="16" t="s">
        <v>82</v>
      </c>
      <c r="BK716" s="146">
        <f>ROUND(I716*H716,2)</f>
        <v>0</v>
      </c>
      <c r="BL716" s="16" t="s">
        <v>142</v>
      </c>
      <c r="BM716" s="145" t="s">
        <v>2067</v>
      </c>
    </row>
    <row r="717" spans="2:65" s="12" customFormat="1">
      <c r="B717" s="147"/>
      <c r="D717" s="148" t="s">
        <v>144</v>
      </c>
      <c r="E717" s="149" t="s">
        <v>1</v>
      </c>
      <c r="F717" s="150" t="s">
        <v>1829</v>
      </c>
      <c r="H717" s="149" t="s">
        <v>1</v>
      </c>
      <c r="L717" s="147"/>
      <c r="M717" s="151"/>
      <c r="T717" s="152"/>
      <c r="AT717" s="149" t="s">
        <v>144</v>
      </c>
      <c r="AU717" s="149" t="s">
        <v>84</v>
      </c>
      <c r="AV717" s="12" t="s">
        <v>82</v>
      </c>
      <c r="AW717" s="12" t="s">
        <v>32</v>
      </c>
      <c r="AX717" s="12" t="s">
        <v>74</v>
      </c>
      <c r="AY717" s="149" t="s">
        <v>136</v>
      </c>
    </row>
    <row r="718" spans="2:65" s="12" customFormat="1">
      <c r="B718" s="147"/>
      <c r="D718" s="148" t="s">
        <v>144</v>
      </c>
      <c r="E718" s="149" t="s">
        <v>1</v>
      </c>
      <c r="F718" s="150" t="s">
        <v>2061</v>
      </c>
      <c r="H718" s="149" t="s">
        <v>1</v>
      </c>
      <c r="L718" s="147"/>
      <c r="M718" s="151"/>
      <c r="T718" s="152"/>
      <c r="AT718" s="149" t="s">
        <v>144</v>
      </c>
      <c r="AU718" s="149" t="s">
        <v>84</v>
      </c>
      <c r="AV718" s="12" t="s">
        <v>82</v>
      </c>
      <c r="AW718" s="12" t="s">
        <v>32</v>
      </c>
      <c r="AX718" s="12" t="s">
        <v>74</v>
      </c>
      <c r="AY718" s="149" t="s">
        <v>136</v>
      </c>
    </row>
    <row r="719" spans="2:65" s="12" customFormat="1">
      <c r="B719" s="147"/>
      <c r="D719" s="148" t="s">
        <v>144</v>
      </c>
      <c r="E719" s="149" t="s">
        <v>1</v>
      </c>
      <c r="F719" s="150" t="s">
        <v>190</v>
      </c>
      <c r="H719" s="149" t="s">
        <v>1</v>
      </c>
      <c r="L719" s="147"/>
      <c r="M719" s="151"/>
      <c r="T719" s="152"/>
      <c r="AT719" s="149" t="s">
        <v>144</v>
      </c>
      <c r="AU719" s="149" t="s">
        <v>84</v>
      </c>
      <c r="AV719" s="12" t="s">
        <v>82</v>
      </c>
      <c r="AW719" s="12" t="s">
        <v>32</v>
      </c>
      <c r="AX719" s="12" t="s">
        <v>74</v>
      </c>
      <c r="AY719" s="149" t="s">
        <v>136</v>
      </c>
    </row>
    <row r="720" spans="2:65" s="13" customFormat="1">
      <c r="B720" s="153"/>
      <c r="D720" s="148" t="s">
        <v>144</v>
      </c>
      <c r="E720" s="154" t="s">
        <v>1</v>
      </c>
      <c r="F720" s="155" t="s">
        <v>1851</v>
      </c>
      <c r="H720" s="156">
        <v>78.399999999999991</v>
      </c>
      <c r="L720" s="153"/>
      <c r="M720" s="157"/>
      <c r="T720" s="158"/>
      <c r="AT720" s="154" t="s">
        <v>144</v>
      </c>
      <c r="AU720" s="154" t="s">
        <v>84</v>
      </c>
      <c r="AV720" s="13" t="s">
        <v>84</v>
      </c>
      <c r="AW720" s="13" t="s">
        <v>32</v>
      </c>
      <c r="AX720" s="13" t="s">
        <v>74</v>
      </c>
      <c r="AY720" s="154" t="s">
        <v>136</v>
      </c>
    </row>
    <row r="721" spans="2:65" s="13" customFormat="1">
      <c r="B721" s="153"/>
      <c r="D721" s="148" t="s">
        <v>144</v>
      </c>
      <c r="E721" s="154" t="s">
        <v>1</v>
      </c>
      <c r="F721" s="155" t="s">
        <v>1852</v>
      </c>
      <c r="H721" s="156">
        <v>14</v>
      </c>
      <c r="L721" s="153"/>
      <c r="M721" s="157"/>
      <c r="T721" s="158"/>
      <c r="AT721" s="154" t="s">
        <v>144</v>
      </c>
      <c r="AU721" s="154" t="s">
        <v>84</v>
      </c>
      <c r="AV721" s="13" t="s">
        <v>84</v>
      </c>
      <c r="AW721" s="13" t="s">
        <v>32</v>
      </c>
      <c r="AX721" s="13" t="s">
        <v>74</v>
      </c>
      <c r="AY721" s="154" t="s">
        <v>136</v>
      </c>
    </row>
    <row r="722" spans="2:65" s="12" customFormat="1">
      <c r="B722" s="147"/>
      <c r="D722" s="148" t="s">
        <v>144</v>
      </c>
      <c r="E722" s="149" t="s">
        <v>1</v>
      </c>
      <c r="F722" s="150" t="s">
        <v>188</v>
      </c>
      <c r="H722" s="149" t="s">
        <v>1</v>
      </c>
      <c r="L722" s="147"/>
      <c r="M722" s="151"/>
      <c r="T722" s="152"/>
      <c r="AT722" s="149" t="s">
        <v>144</v>
      </c>
      <c r="AU722" s="149" t="s">
        <v>84</v>
      </c>
      <c r="AV722" s="12" t="s">
        <v>82</v>
      </c>
      <c r="AW722" s="12" t="s">
        <v>32</v>
      </c>
      <c r="AX722" s="12" t="s">
        <v>74</v>
      </c>
      <c r="AY722" s="149" t="s">
        <v>136</v>
      </c>
    </row>
    <row r="723" spans="2:65" s="12" customFormat="1">
      <c r="B723" s="147"/>
      <c r="D723" s="148" t="s">
        <v>144</v>
      </c>
      <c r="E723" s="149" t="s">
        <v>1</v>
      </c>
      <c r="F723" s="150" t="s">
        <v>1847</v>
      </c>
      <c r="H723" s="149" t="s">
        <v>1</v>
      </c>
      <c r="L723" s="147"/>
      <c r="M723" s="151"/>
      <c r="T723" s="152"/>
      <c r="AT723" s="149" t="s">
        <v>144</v>
      </c>
      <c r="AU723" s="149" t="s">
        <v>84</v>
      </c>
      <c r="AV723" s="12" t="s">
        <v>82</v>
      </c>
      <c r="AW723" s="12" t="s">
        <v>32</v>
      </c>
      <c r="AX723" s="12" t="s">
        <v>74</v>
      </c>
      <c r="AY723" s="149" t="s">
        <v>136</v>
      </c>
    </row>
    <row r="724" spans="2:65" s="13" customFormat="1">
      <c r="B724" s="153"/>
      <c r="D724" s="148" t="s">
        <v>144</v>
      </c>
      <c r="E724" s="154" t="s">
        <v>1</v>
      </c>
      <c r="F724" s="155" t="s">
        <v>1853</v>
      </c>
      <c r="H724" s="156">
        <v>37</v>
      </c>
      <c r="L724" s="153"/>
      <c r="M724" s="157"/>
      <c r="T724" s="158"/>
      <c r="AT724" s="154" t="s">
        <v>144</v>
      </c>
      <c r="AU724" s="154" t="s">
        <v>84</v>
      </c>
      <c r="AV724" s="13" t="s">
        <v>84</v>
      </c>
      <c r="AW724" s="13" t="s">
        <v>32</v>
      </c>
      <c r="AX724" s="13" t="s">
        <v>74</v>
      </c>
      <c r="AY724" s="154" t="s">
        <v>136</v>
      </c>
    </row>
    <row r="725" spans="2:65" s="12" customFormat="1">
      <c r="B725" s="147"/>
      <c r="D725" s="148" t="s">
        <v>144</v>
      </c>
      <c r="E725" s="149" t="s">
        <v>1</v>
      </c>
      <c r="F725" s="150" t="s">
        <v>1854</v>
      </c>
      <c r="H725" s="149" t="s">
        <v>1</v>
      </c>
      <c r="L725" s="147"/>
      <c r="M725" s="151"/>
      <c r="T725" s="152"/>
      <c r="AT725" s="149" t="s">
        <v>144</v>
      </c>
      <c r="AU725" s="149" t="s">
        <v>84</v>
      </c>
      <c r="AV725" s="12" t="s">
        <v>82</v>
      </c>
      <c r="AW725" s="12" t="s">
        <v>32</v>
      </c>
      <c r="AX725" s="12" t="s">
        <v>74</v>
      </c>
      <c r="AY725" s="149" t="s">
        <v>136</v>
      </c>
    </row>
    <row r="726" spans="2:65" s="13" customFormat="1">
      <c r="B726" s="153"/>
      <c r="D726" s="148" t="s">
        <v>144</v>
      </c>
      <c r="E726" s="154" t="s">
        <v>1</v>
      </c>
      <c r="F726" s="155" t="s">
        <v>1855</v>
      </c>
      <c r="H726" s="156">
        <v>25.110000000000003</v>
      </c>
      <c r="L726" s="153"/>
      <c r="M726" s="157"/>
      <c r="T726" s="158"/>
      <c r="AT726" s="154" t="s">
        <v>144</v>
      </c>
      <c r="AU726" s="154" t="s">
        <v>84</v>
      </c>
      <c r="AV726" s="13" t="s">
        <v>84</v>
      </c>
      <c r="AW726" s="13" t="s">
        <v>32</v>
      </c>
      <c r="AX726" s="13" t="s">
        <v>74</v>
      </c>
      <c r="AY726" s="154" t="s">
        <v>136</v>
      </c>
    </row>
    <row r="727" spans="2:65" s="14" customFormat="1">
      <c r="B727" s="159"/>
      <c r="D727" s="148" t="s">
        <v>144</v>
      </c>
      <c r="E727" s="160" t="s">
        <v>1</v>
      </c>
      <c r="F727" s="161" t="s">
        <v>146</v>
      </c>
      <c r="H727" s="162">
        <v>154.51</v>
      </c>
      <c r="L727" s="159"/>
      <c r="M727" s="163"/>
      <c r="T727" s="164"/>
      <c r="AT727" s="160" t="s">
        <v>144</v>
      </c>
      <c r="AU727" s="160" t="s">
        <v>84</v>
      </c>
      <c r="AV727" s="14" t="s">
        <v>142</v>
      </c>
      <c r="AW727" s="14" t="s">
        <v>32</v>
      </c>
      <c r="AX727" s="14" t="s">
        <v>82</v>
      </c>
      <c r="AY727" s="160" t="s">
        <v>136</v>
      </c>
    </row>
    <row r="728" spans="2:65" s="1" customFormat="1" ht="19.75" customHeight="1">
      <c r="B728" s="134"/>
      <c r="C728" s="135" t="s">
        <v>558</v>
      </c>
      <c r="D728" s="135" t="s">
        <v>138</v>
      </c>
      <c r="E728" s="136" t="s">
        <v>764</v>
      </c>
      <c r="F728" s="137" t="s">
        <v>765</v>
      </c>
      <c r="G728" s="138" t="s">
        <v>185</v>
      </c>
      <c r="H728" s="139">
        <v>24.8</v>
      </c>
      <c r="I728" s="140"/>
      <c r="J728" s="140">
        <f>ROUND(I728*H728,2)</f>
        <v>0</v>
      </c>
      <c r="K728" s="141"/>
      <c r="L728" s="28"/>
      <c r="M728" s="142" t="s">
        <v>1</v>
      </c>
      <c r="N728" s="111" t="s">
        <v>39</v>
      </c>
      <c r="O728" s="143">
        <v>7.0999999999999994E-2</v>
      </c>
      <c r="P728" s="143">
        <f>O728*H728</f>
        <v>1.7607999999999999</v>
      </c>
      <c r="Q728" s="143">
        <v>0</v>
      </c>
      <c r="R728" s="143">
        <f>Q728*H728</f>
        <v>0</v>
      </c>
      <c r="S728" s="143">
        <v>0</v>
      </c>
      <c r="T728" s="144">
        <f>S728*H728</f>
        <v>0</v>
      </c>
      <c r="AR728" s="145" t="s">
        <v>142</v>
      </c>
      <c r="AT728" s="145" t="s">
        <v>138</v>
      </c>
      <c r="AU728" s="145" t="s">
        <v>84</v>
      </c>
      <c r="AY728" s="16" t="s">
        <v>136</v>
      </c>
      <c r="BE728" s="146">
        <f>IF(N728="základní",J728,0)</f>
        <v>0</v>
      </c>
      <c r="BF728" s="146">
        <f>IF(N728="snížená",J728,0)</f>
        <v>0</v>
      </c>
      <c r="BG728" s="146">
        <f>IF(N728="zákl. přenesená",J728,0)</f>
        <v>0</v>
      </c>
      <c r="BH728" s="146">
        <f>IF(N728="sníž. přenesená",J728,0)</f>
        <v>0</v>
      </c>
      <c r="BI728" s="146">
        <f>IF(N728="nulová",J728,0)</f>
        <v>0</v>
      </c>
      <c r="BJ728" s="16" t="s">
        <v>82</v>
      </c>
      <c r="BK728" s="146">
        <f>ROUND(I728*H728,2)</f>
        <v>0</v>
      </c>
      <c r="BL728" s="16" t="s">
        <v>142</v>
      </c>
      <c r="BM728" s="145" t="s">
        <v>2068</v>
      </c>
    </row>
    <row r="729" spans="2:65" s="12" customFormat="1">
      <c r="B729" s="147"/>
      <c r="D729" s="148" t="s">
        <v>144</v>
      </c>
      <c r="E729" s="149" t="s">
        <v>1</v>
      </c>
      <c r="F729" s="150" t="s">
        <v>1829</v>
      </c>
      <c r="H729" s="149" t="s">
        <v>1</v>
      </c>
      <c r="L729" s="147"/>
      <c r="M729" s="151"/>
      <c r="T729" s="152"/>
      <c r="AT729" s="149" t="s">
        <v>144</v>
      </c>
      <c r="AU729" s="149" t="s">
        <v>84</v>
      </c>
      <c r="AV729" s="12" t="s">
        <v>82</v>
      </c>
      <c r="AW729" s="12" t="s">
        <v>32</v>
      </c>
      <c r="AX729" s="12" t="s">
        <v>74</v>
      </c>
      <c r="AY729" s="149" t="s">
        <v>136</v>
      </c>
    </row>
    <row r="730" spans="2:65" s="12" customFormat="1">
      <c r="B730" s="147"/>
      <c r="D730" s="148" t="s">
        <v>144</v>
      </c>
      <c r="E730" s="149" t="s">
        <v>1</v>
      </c>
      <c r="F730" s="150" t="s">
        <v>767</v>
      </c>
      <c r="H730" s="149" t="s">
        <v>1</v>
      </c>
      <c r="L730" s="147"/>
      <c r="M730" s="151"/>
      <c r="T730" s="152"/>
      <c r="AT730" s="149" t="s">
        <v>144</v>
      </c>
      <c r="AU730" s="149" t="s">
        <v>84</v>
      </c>
      <c r="AV730" s="12" t="s">
        <v>82</v>
      </c>
      <c r="AW730" s="12" t="s">
        <v>32</v>
      </c>
      <c r="AX730" s="12" t="s">
        <v>74</v>
      </c>
      <c r="AY730" s="149" t="s">
        <v>136</v>
      </c>
    </row>
    <row r="731" spans="2:65" s="12" customFormat="1">
      <c r="B731" s="147"/>
      <c r="D731" s="148" t="s">
        <v>144</v>
      </c>
      <c r="E731" s="149" t="s">
        <v>1</v>
      </c>
      <c r="F731" s="150" t="s">
        <v>190</v>
      </c>
      <c r="H731" s="149" t="s">
        <v>1</v>
      </c>
      <c r="L731" s="147"/>
      <c r="M731" s="151"/>
      <c r="T731" s="152"/>
      <c r="AT731" s="149" t="s">
        <v>144</v>
      </c>
      <c r="AU731" s="149" t="s">
        <v>84</v>
      </c>
      <c r="AV731" s="12" t="s">
        <v>82</v>
      </c>
      <c r="AW731" s="12" t="s">
        <v>32</v>
      </c>
      <c r="AX731" s="12" t="s">
        <v>74</v>
      </c>
      <c r="AY731" s="149" t="s">
        <v>136</v>
      </c>
    </row>
    <row r="732" spans="2:65" s="13" customFormat="1">
      <c r="B732" s="153"/>
      <c r="D732" s="148" t="s">
        <v>144</v>
      </c>
      <c r="E732" s="154" t="s">
        <v>1</v>
      </c>
      <c r="F732" s="155" t="s">
        <v>1849</v>
      </c>
      <c r="H732" s="156">
        <v>11.2</v>
      </c>
      <c r="L732" s="153"/>
      <c r="M732" s="157"/>
      <c r="T732" s="158"/>
      <c r="AT732" s="154" t="s">
        <v>144</v>
      </c>
      <c r="AU732" s="154" t="s">
        <v>84</v>
      </c>
      <c r="AV732" s="13" t="s">
        <v>84</v>
      </c>
      <c r="AW732" s="13" t="s">
        <v>32</v>
      </c>
      <c r="AX732" s="13" t="s">
        <v>74</v>
      </c>
      <c r="AY732" s="154" t="s">
        <v>136</v>
      </c>
    </row>
    <row r="733" spans="2:65" s="13" customFormat="1">
      <c r="B733" s="153"/>
      <c r="D733" s="148" t="s">
        <v>144</v>
      </c>
      <c r="E733" s="154" t="s">
        <v>1</v>
      </c>
      <c r="F733" s="155" t="s">
        <v>1850</v>
      </c>
      <c r="H733" s="156">
        <v>13.6</v>
      </c>
      <c r="L733" s="153"/>
      <c r="M733" s="157"/>
      <c r="T733" s="158"/>
      <c r="AT733" s="154" t="s">
        <v>144</v>
      </c>
      <c r="AU733" s="154" t="s">
        <v>84</v>
      </c>
      <c r="AV733" s="13" t="s">
        <v>84</v>
      </c>
      <c r="AW733" s="13" t="s">
        <v>32</v>
      </c>
      <c r="AX733" s="13" t="s">
        <v>74</v>
      </c>
      <c r="AY733" s="154" t="s">
        <v>136</v>
      </c>
    </row>
    <row r="734" spans="2:65" s="14" customFormat="1">
      <c r="B734" s="159"/>
      <c r="D734" s="148" t="s">
        <v>144</v>
      </c>
      <c r="E734" s="160" t="s">
        <v>1</v>
      </c>
      <c r="F734" s="161" t="s">
        <v>146</v>
      </c>
      <c r="H734" s="162">
        <v>24.799999999999997</v>
      </c>
      <c r="L734" s="159"/>
      <c r="M734" s="163"/>
      <c r="T734" s="164"/>
      <c r="AT734" s="160" t="s">
        <v>144</v>
      </c>
      <c r="AU734" s="160" t="s">
        <v>84</v>
      </c>
      <c r="AV734" s="14" t="s">
        <v>142</v>
      </c>
      <c r="AW734" s="14" t="s">
        <v>32</v>
      </c>
      <c r="AX734" s="14" t="s">
        <v>82</v>
      </c>
      <c r="AY734" s="160" t="s">
        <v>136</v>
      </c>
    </row>
    <row r="735" spans="2:65" s="1" customFormat="1" ht="14.4" customHeight="1">
      <c r="B735" s="134"/>
      <c r="C735" s="135" t="s">
        <v>562</v>
      </c>
      <c r="D735" s="135" t="s">
        <v>138</v>
      </c>
      <c r="E735" s="136" t="s">
        <v>2069</v>
      </c>
      <c r="F735" s="137" t="s">
        <v>2070</v>
      </c>
      <c r="G735" s="138" t="s">
        <v>185</v>
      </c>
      <c r="H735" s="139">
        <v>66.400000000000006</v>
      </c>
      <c r="I735" s="140"/>
      <c r="J735" s="140">
        <f>ROUND(I735*H735,2)</f>
        <v>0</v>
      </c>
      <c r="K735" s="141"/>
      <c r="L735" s="28"/>
      <c r="M735" s="142" t="s">
        <v>1</v>
      </c>
      <c r="N735" s="111" t="s">
        <v>39</v>
      </c>
      <c r="O735" s="143">
        <v>8.5999999999999993E-2</v>
      </c>
      <c r="P735" s="143">
        <f>O735*H735</f>
        <v>5.7103999999999999</v>
      </c>
      <c r="Q735" s="143">
        <v>0</v>
      </c>
      <c r="R735" s="143">
        <f>Q735*H735</f>
        <v>0</v>
      </c>
      <c r="S735" s="143">
        <v>0</v>
      </c>
      <c r="T735" s="144">
        <f>S735*H735</f>
        <v>0</v>
      </c>
      <c r="AR735" s="145" t="s">
        <v>142</v>
      </c>
      <c r="AT735" s="145" t="s">
        <v>138</v>
      </c>
      <c r="AU735" s="145" t="s">
        <v>84</v>
      </c>
      <c r="AY735" s="16" t="s">
        <v>136</v>
      </c>
      <c r="BE735" s="146">
        <f>IF(N735="základní",J735,0)</f>
        <v>0</v>
      </c>
      <c r="BF735" s="146">
        <f>IF(N735="snížená",J735,0)</f>
        <v>0</v>
      </c>
      <c r="BG735" s="146">
        <f>IF(N735="zákl. přenesená",J735,0)</f>
        <v>0</v>
      </c>
      <c r="BH735" s="146">
        <f>IF(N735="sníž. přenesená",J735,0)</f>
        <v>0</v>
      </c>
      <c r="BI735" s="146">
        <f>IF(N735="nulová",J735,0)</f>
        <v>0</v>
      </c>
      <c r="BJ735" s="16" t="s">
        <v>82</v>
      </c>
      <c r="BK735" s="146">
        <f>ROUND(I735*H735,2)</f>
        <v>0</v>
      </c>
      <c r="BL735" s="16" t="s">
        <v>142</v>
      </c>
      <c r="BM735" s="145" t="s">
        <v>2071</v>
      </c>
    </row>
    <row r="736" spans="2:65" s="12" customFormat="1">
      <c r="B736" s="147"/>
      <c r="D736" s="148" t="s">
        <v>144</v>
      </c>
      <c r="E736" s="149" t="s">
        <v>1</v>
      </c>
      <c r="F736" s="150" t="s">
        <v>1829</v>
      </c>
      <c r="H736" s="149" t="s">
        <v>1</v>
      </c>
      <c r="L736" s="147"/>
      <c r="M736" s="151"/>
      <c r="T736" s="152"/>
      <c r="AT736" s="149" t="s">
        <v>144</v>
      </c>
      <c r="AU736" s="149" t="s">
        <v>84</v>
      </c>
      <c r="AV736" s="12" t="s">
        <v>82</v>
      </c>
      <c r="AW736" s="12" t="s">
        <v>32</v>
      </c>
      <c r="AX736" s="12" t="s">
        <v>74</v>
      </c>
      <c r="AY736" s="149" t="s">
        <v>136</v>
      </c>
    </row>
    <row r="737" spans="2:65" s="12" customFormat="1">
      <c r="B737" s="147"/>
      <c r="D737" s="148" t="s">
        <v>144</v>
      </c>
      <c r="E737" s="149" t="s">
        <v>1</v>
      </c>
      <c r="F737" s="150" t="s">
        <v>2061</v>
      </c>
      <c r="H737" s="149" t="s">
        <v>1</v>
      </c>
      <c r="L737" s="147"/>
      <c r="M737" s="151"/>
      <c r="T737" s="152"/>
      <c r="AT737" s="149" t="s">
        <v>144</v>
      </c>
      <c r="AU737" s="149" t="s">
        <v>84</v>
      </c>
      <c r="AV737" s="12" t="s">
        <v>82</v>
      </c>
      <c r="AW737" s="12" t="s">
        <v>32</v>
      </c>
      <c r="AX737" s="12" t="s">
        <v>74</v>
      </c>
      <c r="AY737" s="149" t="s">
        <v>136</v>
      </c>
    </row>
    <row r="738" spans="2:65" s="12" customFormat="1">
      <c r="B738" s="147"/>
      <c r="D738" s="148" t="s">
        <v>144</v>
      </c>
      <c r="E738" s="149" t="s">
        <v>1</v>
      </c>
      <c r="F738" s="150" t="s">
        <v>190</v>
      </c>
      <c r="H738" s="149" t="s">
        <v>1</v>
      </c>
      <c r="L738" s="147"/>
      <c r="M738" s="151"/>
      <c r="T738" s="152"/>
      <c r="AT738" s="149" t="s">
        <v>144</v>
      </c>
      <c r="AU738" s="149" t="s">
        <v>84</v>
      </c>
      <c r="AV738" s="12" t="s">
        <v>82</v>
      </c>
      <c r="AW738" s="12" t="s">
        <v>32</v>
      </c>
      <c r="AX738" s="12" t="s">
        <v>74</v>
      </c>
      <c r="AY738" s="149" t="s">
        <v>136</v>
      </c>
    </row>
    <row r="739" spans="2:65" s="13" customFormat="1">
      <c r="B739" s="153"/>
      <c r="D739" s="148" t="s">
        <v>144</v>
      </c>
      <c r="E739" s="154" t="s">
        <v>1</v>
      </c>
      <c r="F739" s="155" t="s">
        <v>1840</v>
      </c>
      <c r="H739" s="156">
        <v>50.4</v>
      </c>
      <c r="L739" s="153"/>
      <c r="M739" s="157"/>
      <c r="T739" s="158"/>
      <c r="AT739" s="154" t="s">
        <v>144</v>
      </c>
      <c r="AU739" s="154" t="s">
        <v>84</v>
      </c>
      <c r="AV739" s="13" t="s">
        <v>84</v>
      </c>
      <c r="AW739" s="13" t="s">
        <v>32</v>
      </c>
      <c r="AX739" s="13" t="s">
        <v>74</v>
      </c>
      <c r="AY739" s="154" t="s">
        <v>136</v>
      </c>
    </row>
    <row r="740" spans="2:65" s="13" customFormat="1">
      <c r="B740" s="153"/>
      <c r="D740" s="148" t="s">
        <v>144</v>
      </c>
      <c r="E740" s="154" t="s">
        <v>1</v>
      </c>
      <c r="F740" s="155" t="s">
        <v>1841</v>
      </c>
      <c r="H740" s="156">
        <v>7</v>
      </c>
      <c r="L740" s="153"/>
      <c r="M740" s="157"/>
      <c r="T740" s="158"/>
      <c r="AT740" s="154" t="s">
        <v>144</v>
      </c>
      <c r="AU740" s="154" t="s">
        <v>84</v>
      </c>
      <c r="AV740" s="13" t="s">
        <v>84</v>
      </c>
      <c r="AW740" s="13" t="s">
        <v>32</v>
      </c>
      <c r="AX740" s="13" t="s">
        <v>74</v>
      </c>
      <c r="AY740" s="154" t="s">
        <v>136</v>
      </c>
    </row>
    <row r="741" spans="2:65" s="12" customFormat="1">
      <c r="B741" s="147"/>
      <c r="D741" s="148" t="s">
        <v>144</v>
      </c>
      <c r="E741" s="149" t="s">
        <v>1</v>
      </c>
      <c r="F741" s="150" t="s">
        <v>188</v>
      </c>
      <c r="H741" s="149" t="s">
        <v>1</v>
      </c>
      <c r="L741" s="147"/>
      <c r="M741" s="151"/>
      <c r="T741" s="152"/>
      <c r="AT741" s="149" t="s">
        <v>144</v>
      </c>
      <c r="AU741" s="149" t="s">
        <v>84</v>
      </c>
      <c r="AV741" s="12" t="s">
        <v>82</v>
      </c>
      <c r="AW741" s="12" t="s">
        <v>32</v>
      </c>
      <c r="AX741" s="12" t="s">
        <v>74</v>
      </c>
      <c r="AY741" s="149" t="s">
        <v>136</v>
      </c>
    </row>
    <row r="742" spans="2:65" s="12" customFormat="1">
      <c r="B742" s="147"/>
      <c r="D742" s="148" t="s">
        <v>144</v>
      </c>
      <c r="E742" s="149" t="s">
        <v>1</v>
      </c>
      <c r="F742" s="150" t="s">
        <v>1847</v>
      </c>
      <c r="H742" s="149" t="s">
        <v>1</v>
      </c>
      <c r="L742" s="147"/>
      <c r="M742" s="151"/>
      <c r="T742" s="152"/>
      <c r="AT742" s="149" t="s">
        <v>144</v>
      </c>
      <c r="AU742" s="149" t="s">
        <v>84</v>
      </c>
      <c r="AV742" s="12" t="s">
        <v>82</v>
      </c>
      <c r="AW742" s="12" t="s">
        <v>32</v>
      </c>
      <c r="AX742" s="12" t="s">
        <v>74</v>
      </c>
      <c r="AY742" s="149" t="s">
        <v>136</v>
      </c>
    </row>
    <row r="743" spans="2:65" s="13" customFormat="1">
      <c r="B743" s="153"/>
      <c r="D743" s="148" t="s">
        <v>144</v>
      </c>
      <c r="E743" s="154" t="s">
        <v>1</v>
      </c>
      <c r="F743" s="155" t="s">
        <v>1842</v>
      </c>
      <c r="H743" s="156">
        <v>9</v>
      </c>
      <c r="L743" s="153"/>
      <c r="M743" s="157"/>
      <c r="T743" s="158"/>
      <c r="AT743" s="154" t="s">
        <v>144</v>
      </c>
      <c r="AU743" s="154" t="s">
        <v>84</v>
      </c>
      <c r="AV743" s="13" t="s">
        <v>84</v>
      </c>
      <c r="AW743" s="13" t="s">
        <v>32</v>
      </c>
      <c r="AX743" s="13" t="s">
        <v>74</v>
      </c>
      <c r="AY743" s="154" t="s">
        <v>136</v>
      </c>
    </row>
    <row r="744" spans="2:65" s="14" customFormat="1">
      <c r="B744" s="159"/>
      <c r="D744" s="148" t="s">
        <v>144</v>
      </c>
      <c r="E744" s="160" t="s">
        <v>1</v>
      </c>
      <c r="F744" s="161" t="s">
        <v>146</v>
      </c>
      <c r="H744" s="162">
        <v>66.400000000000006</v>
      </c>
      <c r="L744" s="159"/>
      <c r="M744" s="163"/>
      <c r="T744" s="164"/>
      <c r="AT744" s="160" t="s">
        <v>144</v>
      </c>
      <c r="AU744" s="160" t="s">
        <v>84</v>
      </c>
      <c r="AV744" s="14" t="s">
        <v>142</v>
      </c>
      <c r="AW744" s="14" t="s">
        <v>32</v>
      </c>
      <c r="AX744" s="14" t="s">
        <v>82</v>
      </c>
      <c r="AY744" s="160" t="s">
        <v>136</v>
      </c>
    </row>
    <row r="745" spans="2:65" s="1" customFormat="1" ht="14.4" customHeight="1">
      <c r="B745" s="134"/>
      <c r="C745" s="135" t="s">
        <v>566</v>
      </c>
      <c r="D745" s="135" t="s">
        <v>138</v>
      </c>
      <c r="E745" s="136" t="s">
        <v>2072</v>
      </c>
      <c r="F745" s="137" t="s">
        <v>2073</v>
      </c>
      <c r="G745" s="138" t="s">
        <v>185</v>
      </c>
      <c r="H745" s="139">
        <v>78.17</v>
      </c>
      <c r="I745" s="140"/>
      <c r="J745" s="140">
        <f>ROUND(I745*H745,2)</f>
        <v>0</v>
      </c>
      <c r="K745" s="141"/>
      <c r="L745" s="28"/>
      <c r="M745" s="142" t="s">
        <v>1</v>
      </c>
      <c r="N745" s="111" t="s">
        <v>39</v>
      </c>
      <c r="O745" s="143">
        <v>0.6</v>
      </c>
      <c r="P745" s="143">
        <f>O745*H745</f>
        <v>46.902000000000001</v>
      </c>
      <c r="Q745" s="143">
        <v>8.9219999999999994E-2</v>
      </c>
      <c r="R745" s="143">
        <f>Q745*H745</f>
        <v>6.9743274</v>
      </c>
      <c r="S745" s="143">
        <v>0</v>
      </c>
      <c r="T745" s="144">
        <f>S745*H745</f>
        <v>0</v>
      </c>
      <c r="AR745" s="145" t="s">
        <v>142</v>
      </c>
      <c r="AT745" s="145" t="s">
        <v>138</v>
      </c>
      <c r="AU745" s="145" t="s">
        <v>84</v>
      </c>
      <c r="AY745" s="16" t="s">
        <v>136</v>
      </c>
      <c r="BE745" s="146">
        <f>IF(N745="základní",J745,0)</f>
        <v>0</v>
      </c>
      <c r="BF745" s="146">
        <f>IF(N745="snížená",J745,0)</f>
        <v>0</v>
      </c>
      <c r="BG745" s="146">
        <f>IF(N745="zákl. přenesená",J745,0)</f>
        <v>0</v>
      </c>
      <c r="BH745" s="146">
        <f>IF(N745="sníž. přenesená",J745,0)</f>
        <v>0</v>
      </c>
      <c r="BI745" s="146">
        <f>IF(N745="nulová",J745,0)</f>
        <v>0</v>
      </c>
      <c r="BJ745" s="16" t="s">
        <v>82</v>
      </c>
      <c r="BK745" s="146">
        <f>ROUND(I745*H745,2)</f>
        <v>0</v>
      </c>
      <c r="BL745" s="16" t="s">
        <v>142</v>
      </c>
      <c r="BM745" s="145" t="s">
        <v>2074</v>
      </c>
    </row>
    <row r="746" spans="2:65" s="12" customFormat="1">
      <c r="B746" s="147"/>
      <c r="D746" s="148" t="s">
        <v>144</v>
      </c>
      <c r="E746" s="149" t="s">
        <v>1</v>
      </c>
      <c r="F746" s="150" t="s">
        <v>1829</v>
      </c>
      <c r="H746" s="149" t="s">
        <v>1</v>
      </c>
      <c r="L746" s="147"/>
      <c r="M746" s="151"/>
      <c r="T746" s="152"/>
      <c r="AT746" s="149" t="s">
        <v>144</v>
      </c>
      <c r="AU746" s="149" t="s">
        <v>84</v>
      </c>
      <c r="AV746" s="12" t="s">
        <v>82</v>
      </c>
      <c r="AW746" s="12" t="s">
        <v>32</v>
      </c>
      <c r="AX746" s="12" t="s">
        <v>74</v>
      </c>
      <c r="AY746" s="149" t="s">
        <v>136</v>
      </c>
    </row>
    <row r="747" spans="2:65" s="12" customFormat="1">
      <c r="B747" s="147"/>
      <c r="D747" s="148" t="s">
        <v>144</v>
      </c>
      <c r="E747" s="149" t="s">
        <v>1</v>
      </c>
      <c r="F747" s="150" t="s">
        <v>772</v>
      </c>
      <c r="H747" s="149" t="s">
        <v>1</v>
      </c>
      <c r="L747" s="147"/>
      <c r="M747" s="151"/>
      <c r="T747" s="152"/>
      <c r="AT747" s="149" t="s">
        <v>144</v>
      </c>
      <c r="AU747" s="149" t="s">
        <v>84</v>
      </c>
      <c r="AV747" s="12" t="s">
        <v>82</v>
      </c>
      <c r="AW747" s="12" t="s">
        <v>32</v>
      </c>
      <c r="AX747" s="12" t="s">
        <v>74</v>
      </c>
      <c r="AY747" s="149" t="s">
        <v>136</v>
      </c>
    </row>
    <row r="748" spans="2:65" s="12" customFormat="1">
      <c r="B748" s="147"/>
      <c r="D748" s="148" t="s">
        <v>144</v>
      </c>
      <c r="E748" s="149" t="s">
        <v>1</v>
      </c>
      <c r="F748" s="150" t="s">
        <v>190</v>
      </c>
      <c r="H748" s="149" t="s">
        <v>1</v>
      </c>
      <c r="L748" s="147"/>
      <c r="M748" s="151"/>
      <c r="T748" s="152"/>
      <c r="AT748" s="149" t="s">
        <v>144</v>
      </c>
      <c r="AU748" s="149" t="s">
        <v>84</v>
      </c>
      <c r="AV748" s="12" t="s">
        <v>82</v>
      </c>
      <c r="AW748" s="12" t="s">
        <v>32</v>
      </c>
      <c r="AX748" s="12" t="s">
        <v>74</v>
      </c>
      <c r="AY748" s="149" t="s">
        <v>136</v>
      </c>
    </row>
    <row r="749" spans="2:65" s="13" customFormat="1">
      <c r="B749" s="153"/>
      <c r="D749" s="148" t="s">
        <v>144</v>
      </c>
      <c r="E749" s="154" t="s">
        <v>1</v>
      </c>
      <c r="F749" s="155" t="s">
        <v>1830</v>
      </c>
      <c r="H749" s="156">
        <v>60</v>
      </c>
      <c r="L749" s="153"/>
      <c r="M749" s="157"/>
      <c r="T749" s="158"/>
      <c r="AT749" s="154" t="s">
        <v>144</v>
      </c>
      <c r="AU749" s="154" t="s">
        <v>84</v>
      </c>
      <c r="AV749" s="13" t="s">
        <v>84</v>
      </c>
      <c r="AW749" s="13" t="s">
        <v>32</v>
      </c>
      <c r="AX749" s="13" t="s">
        <v>74</v>
      </c>
      <c r="AY749" s="154" t="s">
        <v>136</v>
      </c>
    </row>
    <row r="750" spans="2:65" s="12" customFormat="1">
      <c r="B750" s="147"/>
      <c r="D750" s="148" t="s">
        <v>144</v>
      </c>
      <c r="E750" s="149" t="s">
        <v>1</v>
      </c>
      <c r="F750" s="150" t="s">
        <v>188</v>
      </c>
      <c r="H750" s="149" t="s">
        <v>1</v>
      </c>
      <c r="L750" s="147"/>
      <c r="M750" s="151"/>
      <c r="T750" s="152"/>
      <c r="AT750" s="149" t="s">
        <v>144</v>
      </c>
      <c r="AU750" s="149" t="s">
        <v>84</v>
      </c>
      <c r="AV750" s="12" t="s">
        <v>82</v>
      </c>
      <c r="AW750" s="12" t="s">
        <v>32</v>
      </c>
      <c r="AX750" s="12" t="s">
        <v>74</v>
      </c>
      <c r="AY750" s="149" t="s">
        <v>136</v>
      </c>
    </row>
    <row r="751" spans="2:65" s="12" customFormat="1">
      <c r="B751" s="147"/>
      <c r="D751" s="148" t="s">
        <v>144</v>
      </c>
      <c r="E751" s="149" t="s">
        <v>1</v>
      </c>
      <c r="F751" s="150" t="s">
        <v>296</v>
      </c>
      <c r="H751" s="149" t="s">
        <v>1</v>
      </c>
      <c r="L751" s="147"/>
      <c r="M751" s="151"/>
      <c r="T751" s="152"/>
      <c r="AT751" s="149" t="s">
        <v>144</v>
      </c>
      <c r="AU751" s="149" t="s">
        <v>84</v>
      </c>
      <c r="AV751" s="12" t="s">
        <v>82</v>
      </c>
      <c r="AW751" s="12" t="s">
        <v>32</v>
      </c>
      <c r="AX751" s="12" t="s">
        <v>74</v>
      </c>
      <c r="AY751" s="149" t="s">
        <v>136</v>
      </c>
    </row>
    <row r="752" spans="2:65" s="13" customFormat="1">
      <c r="B752" s="153"/>
      <c r="D752" s="148" t="s">
        <v>144</v>
      </c>
      <c r="E752" s="154" t="s">
        <v>1</v>
      </c>
      <c r="F752" s="155" t="s">
        <v>189</v>
      </c>
      <c r="H752" s="156">
        <v>10.579999999999998</v>
      </c>
      <c r="L752" s="153"/>
      <c r="M752" s="157"/>
      <c r="T752" s="158"/>
      <c r="AT752" s="154" t="s">
        <v>144</v>
      </c>
      <c r="AU752" s="154" t="s">
        <v>84</v>
      </c>
      <c r="AV752" s="13" t="s">
        <v>84</v>
      </c>
      <c r="AW752" s="13" t="s">
        <v>32</v>
      </c>
      <c r="AX752" s="13" t="s">
        <v>74</v>
      </c>
      <c r="AY752" s="154" t="s">
        <v>136</v>
      </c>
    </row>
    <row r="753" spans="2:65" s="12" customFormat="1">
      <c r="B753" s="147"/>
      <c r="D753" s="148" t="s">
        <v>144</v>
      </c>
      <c r="E753" s="149" t="s">
        <v>1</v>
      </c>
      <c r="F753" s="150" t="s">
        <v>1831</v>
      </c>
      <c r="H753" s="149" t="s">
        <v>1</v>
      </c>
      <c r="L753" s="147"/>
      <c r="M753" s="151"/>
      <c r="T753" s="152"/>
      <c r="AT753" s="149" t="s">
        <v>144</v>
      </c>
      <c r="AU753" s="149" t="s">
        <v>84</v>
      </c>
      <c r="AV753" s="12" t="s">
        <v>82</v>
      </c>
      <c r="AW753" s="12" t="s">
        <v>32</v>
      </c>
      <c r="AX753" s="12" t="s">
        <v>74</v>
      </c>
      <c r="AY753" s="149" t="s">
        <v>136</v>
      </c>
    </row>
    <row r="754" spans="2:65" s="13" customFormat="1">
      <c r="B754" s="153"/>
      <c r="D754" s="148" t="s">
        <v>144</v>
      </c>
      <c r="E754" s="154" t="s">
        <v>1</v>
      </c>
      <c r="F754" s="155" t="s">
        <v>1832</v>
      </c>
      <c r="H754" s="156">
        <v>7.589999999999999</v>
      </c>
      <c r="L754" s="153"/>
      <c r="M754" s="157"/>
      <c r="T754" s="158"/>
      <c r="AT754" s="154" t="s">
        <v>144</v>
      </c>
      <c r="AU754" s="154" t="s">
        <v>84</v>
      </c>
      <c r="AV754" s="13" t="s">
        <v>84</v>
      </c>
      <c r="AW754" s="13" t="s">
        <v>32</v>
      </c>
      <c r="AX754" s="13" t="s">
        <v>74</v>
      </c>
      <c r="AY754" s="154" t="s">
        <v>136</v>
      </c>
    </row>
    <row r="755" spans="2:65" s="14" customFormat="1">
      <c r="B755" s="159"/>
      <c r="D755" s="148" t="s">
        <v>144</v>
      </c>
      <c r="E755" s="160" t="s">
        <v>1</v>
      </c>
      <c r="F755" s="161" t="s">
        <v>146</v>
      </c>
      <c r="H755" s="162">
        <v>78.17</v>
      </c>
      <c r="L755" s="159"/>
      <c r="M755" s="163"/>
      <c r="T755" s="164"/>
      <c r="AT755" s="160" t="s">
        <v>144</v>
      </c>
      <c r="AU755" s="160" t="s">
        <v>84</v>
      </c>
      <c r="AV755" s="14" t="s">
        <v>142</v>
      </c>
      <c r="AW755" s="14" t="s">
        <v>32</v>
      </c>
      <c r="AX755" s="14" t="s">
        <v>82</v>
      </c>
      <c r="AY755" s="160" t="s">
        <v>136</v>
      </c>
    </row>
    <row r="756" spans="2:65" s="1" customFormat="1" ht="14.4" customHeight="1">
      <c r="B756" s="134"/>
      <c r="C756" s="165" t="s">
        <v>570</v>
      </c>
      <c r="D756" s="165" t="s">
        <v>353</v>
      </c>
      <c r="E756" s="166" t="s">
        <v>774</v>
      </c>
      <c r="F756" s="167" t="s">
        <v>775</v>
      </c>
      <c r="G756" s="168" t="s">
        <v>185</v>
      </c>
      <c r="H756" s="169">
        <v>23.451000000000001</v>
      </c>
      <c r="I756" s="170"/>
      <c r="J756" s="170">
        <f>ROUND(I756*H756,2)</f>
        <v>0</v>
      </c>
      <c r="K756" s="171"/>
      <c r="L756" s="172"/>
      <c r="M756" s="173" t="s">
        <v>1</v>
      </c>
      <c r="N756" s="174" t="s">
        <v>39</v>
      </c>
      <c r="O756" s="143">
        <v>0</v>
      </c>
      <c r="P756" s="143">
        <f>O756*H756</f>
        <v>0</v>
      </c>
      <c r="Q756" s="143">
        <v>0.113</v>
      </c>
      <c r="R756" s="143">
        <f>Q756*H756</f>
        <v>2.6499630000000001</v>
      </c>
      <c r="S756" s="143">
        <v>0</v>
      </c>
      <c r="T756" s="144">
        <f>S756*H756</f>
        <v>0</v>
      </c>
      <c r="AR756" s="145" t="s">
        <v>170</v>
      </c>
      <c r="AT756" s="145" t="s">
        <v>353</v>
      </c>
      <c r="AU756" s="145" t="s">
        <v>84</v>
      </c>
      <c r="AY756" s="16" t="s">
        <v>136</v>
      </c>
      <c r="BE756" s="146">
        <f>IF(N756="základní",J756,0)</f>
        <v>0</v>
      </c>
      <c r="BF756" s="146">
        <f>IF(N756="snížená",J756,0)</f>
        <v>0</v>
      </c>
      <c r="BG756" s="146">
        <f>IF(N756="zákl. přenesená",J756,0)</f>
        <v>0</v>
      </c>
      <c r="BH756" s="146">
        <f>IF(N756="sníž. přenesená",J756,0)</f>
        <v>0</v>
      </c>
      <c r="BI756" s="146">
        <f>IF(N756="nulová",J756,0)</f>
        <v>0</v>
      </c>
      <c r="BJ756" s="16" t="s">
        <v>82</v>
      </c>
      <c r="BK756" s="146">
        <f>ROUND(I756*H756,2)</f>
        <v>0</v>
      </c>
      <c r="BL756" s="16" t="s">
        <v>142</v>
      </c>
      <c r="BM756" s="145" t="s">
        <v>2075</v>
      </c>
    </row>
    <row r="757" spans="2:65" s="12" customFormat="1">
      <c r="B757" s="147"/>
      <c r="D757" s="148" t="s">
        <v>144</v>
      </c>
      <c r="E757" s="149" t="s">
        <v>1</v>
      </c>
      <c r="F757" s="150" t="s">
        <v>1829</v>
      </c>
      <c r="H757" s="149" t="s">
        <v>1</v>
      </c>
      <c r="L757" s="147"/>
      <c r="M757" s="151"/>
      <c r="T757" s="152"/>
      <c r="AT757" s="149" t="s">
        <v>144</v>
      </c>
      <c r="AU757" s="149" t="s">
        <v>84</v>
      </c>
      <c r="AV757" s="12" t="s">
        <v>82</v>
      </c>
      <c r="AW757" s="12" t="s">
        <v>32</v>
      </c>
      <c r="AX757" s="12" t="s">
        <v>74</v>
      </c>
      <c r="AY757" s="149" t="s">
        <v>136</v>
      </c>
    </row>
    <row r="758" spans="2:65" s="12" customFormat="1">
      <c r="B758" s="147"/>
      <c r="D758" s="148" t="s">
        <v>144</v>
      </c>
      <c r="E758" s="149" t="s">
        <v>1</v>
      </c>
      <c r="F758" s="150" t="s">
        <v>772</v>
      </c>
      <c r="H758" s="149" t="s">
        <v>1</v>
      </c>
      <c r="L758" s="147"/>
      <c r="M758" s="151"/>
      <c r="T758" s="152"/>
      <c r="AT758" s="149" t="s">
        <v>144</v>
      </c>
      <c r="AU758" s="149" t="s">
        <v>84</v>
      </c>
      <c r="AV758" s="12" t="s">
        <v>82</v>
      </c>
      <c r="AW758" s="12" t="s">
        <v>32</v>
      </c>
      <c r="AX758" s="12" t="s">
        <v>74</v>
      </c>
      <c r="AY758" s="149" t="s">
        <v>136</v>
      </c>
    </row>
    <row r="759" spans="2:65" s="12" customFormat="1">
      <c r="B759" s="147"/>
      <c r="D759" s="148" t="s">
        <v>144</v>
      </c>
      <c r="E759" s="149" t="s">
        <v>1</v>
      </c>
      <c r="F759" s="150" t="s">
        <v>190</v>
      </c>
      <c r="H759" s="149" t="s">
        <v>1</v>
      </c>
      <c r="L759" s="147"/>
      <c r="M759" s="151"/>
      <c r="T759" s="152"/>
      <c r="AT759" s="149" t="s">
        <v>144</v>
      </c>
      <c r="AU759" s="149" t="s">
        <v>84</v>
      </c>
      <c r="AV759" s="12" t="s">
        <v>82</v>
      </c>
      <c r="AW759" s="12" t="s">
        <v>32</v>
      </c>
      <c r="AX759" s="12" t="s">
        <v>74</v>
      </c>
      <c r="AY759" s="149" t="s">
        <v>136</v>
      </c>
    </row>
    <row r="760" spans="2:65" s="13" customFormat="1">
      <c r="B760" s="153"/>
      <c r="D760" s="148" t="s">
        <v>144</v>
      </c>
      <c r="E760" s="154" t="s">
        <v>1</v>
      </c>
      <c r="F760" s="155" t="s">
        <v>2076</v>
      </c>
      <c r="H760" s="156">
        <v>18</v>
      </c>
      <c r="L760" s="153"/>
      <c r="M760" s="157"/>
      <c r="T760" s="158"/>
      <c r="AT760" s="154" t="s">
        <v>144</v>
      </c>
      <c r="AU760" s="154" t="s">
        <v>84</v>
      </c>
      <c r="AV760" s="13" t="s">
        <v>84</v>
      </c>
      <c r="AW760" s="13" t="s">
        <v>32</v>
      </c>
      <c r="AX760" s="13" t="s">
        <v>74</v>
      </c>
      <c r="AY760" s="154" t="s">
        <v>136</v>
      </c>
    </row>
    <row r="761" spans="2:65" s="12" customFormat="1">
      <c r="B761" s="147"/>
      <c r="D761" s="148" t="s">
        <v>144</v>
      </c>
      <c r="E761" s="149" t="s">
        <v>1</v>
      </c>
      <c r="F761" s="150" t="s">
        <v>188</v>
      </c>
      <c r="H761" s="149" t="s">
        <v>1</v>
      </c>
      <c r="L761" s="147"/>
      <c r="M761" s="151"/>
      <c r="T761" s="152"/>
      <c r="AT761" s="149" t="s">
        <v>144</v>
      </c>
      <c r="AU761" s="149" t="s">
        <v>84</v>
      </c>
      <c r="AV761" s="12" t="s">
        <v>82</v>
      </c>
      <c r="AW761" s="12" t="s">
        <v>32</v>
      </c>
      <c r="AX761" s="12" t="s">
        <v>74</v>
      </c>
      <c r="AY761" s="149" t="s">
        <v>136</v>
      </c>
    </row>
    <row r="762" spans="2:65" s="12" customFormat="1">
      <c r="B762" s="147"/>
      <c r="D762" s="148" t="s">
        <v>144</v>
      </c>
      <c r="E762" s="149" t="s">
        <v>1</v>
      </c>
      <c r="F762" s="150" t="s">
        <v>296</v>
      </c>
      <c r="H762" s="149" t="s">
        <v>1</v>
      </c>
      <c r="L762" s="147"/>
      <c r="M762" s="151"/>
      <c r="T762" s="152"/>
      <c r="AT762" s="149" t="s">
        <v>144</v>
      </c>
      <c r="AU762" s="149" t="s">
        <v>84</v>
      </c>
      <c r="AV762" s="12" t="s">
        <v>82</v>
      </c>
      <c r="AW762" s="12" t="s">
        <v>32</v>
      </c>
      <c r="AX762" s="12" t="s">
        <v>74</v>
      </c>
      <c r="AY762" s="149" t="s">
        <v>136</v>
      </c>
    </row>
    <row r="763" spans="2:65" s="13" customFormat="1">
      <c r="B763" s="153"/>
      <c r="D763" s="148" t="s">
        <v>144</v>
      </c>
      <c r="E763" s="154" t="s">
        <v>1</v>
      </c>
      <c r="F763" s="155" t="s">
        <v>777</v>
      </c>
      <c r="H763" s="156">
        <v>3.1739999999999995</v>
      </c>
      <c r="L763" s="153"/>
      <c r="M763" s="157"/>
      <c r="T763" s="158"/>
      <c r="AT763" s="154" t="s">
        <v>144</v>
      </c>
      <c r="AU763" s="154" t="s">
        <v>84</v>
      </c>
      <c r="AV763" s="13" t="s">
        <v>84</v>
      </c>
      <c r="AW763" s="13" t="s">
        <v>32</v>
      </c>
      <c r="AX763" s="13" t="s">
        <v>74</v>
      </c>
      <c r="AY763" s="154" t="s">
        <v>136</v>
      </c>
    </row>
    <row r="764" spans="2:65" s="12" customFormat="1">
      <c r="B764" s="147"/>
      <c r="D764" s="148" t="s">
        <v>144</v>
      </c>
      <c r="E764" s="149" t="s">
        <v>1</v>
      </c>
      <c r="F764" s="150" t="s">
        <v>1831</v>
      </c>
      <c r="H764" s="149" t="s">
        <v>1</v>
      </c>
      <c r="L764" s="147"/>
      <c r="M764" s="151"/>
      <c r="T764" s="152"/>
      <c r="AT764" s="149" t="s">
        <v>144</v>
      </c>
      <c r="AU764" s="149" t="s">
        <v>84</v>
      </c>
      <c r="AV764" s="12" t="s">
        <v>82</v>
      </c>
      <c r="AW764" s="12" t="s">
        <v>32</v>
      </c>
      <c r="AX764" s="12" t="s">
        <v>74</v>
      </c>
      <c r="AY764" s="149" t="s">
        <v>136</v>
      </c>
    </row>
    <row r="765" spans="2:65" s="13" customFormat="1">
      <c r="B765" s="153"/>
      <c r="D765" s="148" t="s">
        <v>144</v>
      </c>
      <c r="E765" s="154" t="s">
        <v>1</v>
      </c>
      <c r="F765" s="155" t="s">
        <v>2077</v>
      </c>
      <c r="H765" s="156">
        <v>2.2769999999999997</v>
      </c>
      <c r="L765" s="153"/>
      <c r="M765" s="157"/>
      <c r="T765" s="158"/>
      <c r="AT765" s="154" t="s">
        <v>144</v>
      </c>
      <c r="AU765" s="154" t="s">
        <v>84</v>
      </c>
      <c r="AV765" s="13" t="s">
        <v>84</v>
      </c>
      <c r="AW765" s="13" t="s">
        <v>32</v>
      </c>
      <c r="AX765" s="13" t="s">
        <v>74</v>
      </c>
      <c r="AY765" s="154" t="s">
        <v>136</v>
      </c>
    </row>
    <row r="766" spans="2:65" s="14" customFormat="1">
      <c r="B766" s="159"/>
      <c r="D766" s="148" t="s">
        <v>144</v>
      </c>
      <c r="E766" s="160" t="s">
        <v>1</v>
      </c>
      <c r="F766" s="161" t="s">
        <v>146</v>
      </c>
      <c r="H766" s="162">
        <v>23.451000000000001</v>
      </c>
      <c r="L766" s="159"/>
      <c r="M766" s="163"/>
      <c r="T766" s="164"/>
      <c r="AT766" s="160" t="s">
        <v>144</v>
      </c>
      <c r="AU766" s="160" t="s">
        <v>84</v>
      </c>
      <c r="AV766" s="14" t="s">
        <v>142</v>
      </c>
      <c r="AW766" s="14" t="s">
        <v>32</v>
      </c>
      <c r="AX766" s="14" t="s">
        <v>82</v>
      </c>
      <c r="AY766" s="160" t="s">
        <v>136</v>
      </c>
    </row>
    <row r="767" spans="2:65" s="11" customFormat="1" ht="22.75" customHeight="1">
      <c r="B767" s="123"/>
      <c r="D767" s="124" t="s">
        <v>73</v>
      </c>
      <c r="E767" s="132" t="s">
        <v>170</v>
      </c>
      <c r="F767" s="132" t="s">
        <v>779</v>
      </c>
      <c r="J767" s="133">
        <f>BK767</f>
        <v>0</v>
      </c>
      <c r="L767" s="123"/>
      <c r="M767" s="127"/>
      <c r="P767" s="128">
        <f>SUM(P768:P1080)</f>
        <v>335.429056</v>
      </c>
      <c r="R767" s="128">
        <f>SUM(R768:R1080)</f>
        <v>82.86446883000005</v>
      </c>
      <c r="T767" s="129">
        <f>SUM(T768:T1080)</f>
        <v>1.2E-2</v>
      </c>
      <c r="AR767" s="124" t="s">
        <v>82</v>
      </c>
      <c r="AT767" s="130" t="s">
        <v>73</v>
      </c>
      <c r="AU767" s="130" t="s">
        <v>82</v>
      </c>
      <c r="AY767" s="124" t="s">
        <v>136</v>
      </c>
      <c r="BK767" s="131">
        <f>SUM(BK768:BK1080)</f>
        <v>0</v>
      </c>
    </row>
    <row r="768" spans="2:65" s="1" customFormat="1" ht="14.4" customHeight="1">
      <c r="B768" s="134"/>
      <c r="C768" s="135" t="s">
        <v>576</v>
      </c>
      <c r="D768" s="135" t="s">
        <v>138</v>
      </c>
      <c r="E768" s="136" t="s">
        <v>2078</v>
      </c>
      <c r="F768" s="137" t="s">
        <v>2079</v>
      </c>
      <c r="G768" s="138" t="s">
        <v>141</v>
      </c>
      <c r="H768" s="139">
        <v>2</v>
      </c>
      <c r="I768" s="140"/>
      <c r="J768" s="140">
        <f>ROUND(I768*H768,2)</f>
        <v>0</v>
      </c>
      <c r="K768" s="141"/>
      <c r="L768" s="28"/>
      <c r="M768" s="142" t="s">
        <v>1</v>
      </c>
      <c r="N768" s="111" t="s">
        <v>39</v>
      </c>
      <c r="O768" s="143">
        <v>0</v>
      </c>
      <c r="P768" s="143">
        <f>O768*H768</f>
        <v>0</v>
      </c>
      <c r="Q768" s="143">
        <v>0</v>
      </c>
      <c r="R768" s="143">
        <f>Q768*H768</f>
        <v>0</v>
      </c>
      <c r="S768" s="143">
        <v>0</v>
      </c>
      <c r="T768" s="144">
        <f>S768*H768</f>
        <v>0</v>
      </c>
      <c r="AR768" s="145" t="s">
        <v>142</v>
      </c>
      <c r="AT768" s="145" t="s">
        <v>138</v>
      </c>
      <c r="AU768" s="145" t="s">
        <v>84</v>
      </c>
      <c r="AY768" s="16" t="s">
        <v>136</v>
      </c>
      <c r="BE768" s="146">
        <f>IF(N768="základní",J768,0)</f>
        <v>0</v>
      </c>
      <c r="BF768" s="146">
        <f>IF(N768="snížená",J768,0)</f>
        <v>0</v>
      </c>
      <c r="BG768" s="146">
        <f>IF(N768="zákl. přenesená",J768,0)</f>
        <v>0</v>
      </c>
      <c r="BH768" s="146">
        <f>IF(N768="sníž. přenesená",J768,0)</f>
        <v>0</v>
      </c>
      <c r="BI768" s="146">
        <f>IF(N768="nulová",J768,0)</f>
        <v>0</v>
      </c>
      <c r="BJ768" s="16" t="s">
        <v>82</v>
      </c>
      <c r="BK768" s="146">
        <f>ROUND(I768*H768,2)</f>
        <v>0</v>
      </c>
      <c r="BL768" s="16" t="s">
        <v>142</v>
      </c>
      <c r="BM768" s="145" t="s">
        <v>2080</v>
      </c>
    </row>
    <row r="769" spans="2:65" s="12" customFormat="1">
      <c r="B769" s="147"/>
      <c r="D769" s="148" t="s">
        <v>144</v>
      </c>
      <c r="E769" s="149" t="s">
        <v>1</v>
      </c>
      <c r="F769" s="150" t="s">
        <v>2081</v>
      </c>
      <c r="H769" s="149" t="s">
        <v>1</v>
      </c>
      <c r="L769" s="147"/>
      <c r="M769" s="151"/>
      <c r="T769" s="152"/>
      <c r="AT769" s="149" t="s">
        <v>144</v>
      </c>
      <c r="AU769" s="149" t="s">
        <v>84</v>
      </c>
      <c r="AV769" s="12" t="s">
        <v>82</v>
      </c>
      <c r="AW769" s="12" t="s">
        <v>32</v>
      </c>
      <c r="AX769" s="12" t="s">
        <v>74</v>
      </c>
      <c r="AY769" s="149" t="s">
        <v>136</v>
      </c>
    </row>
    <row r="770" spans="2:65" s="13" customFormat="1">
      <c r="B770" s="153"/>
      <c r="D770" s="148" t="s">
        <v>144</v>
      </c>
      <c r="E770" s="154" t="s">
        <v>1</v>
      </c>
      <c r="F770" s="155" t="s">
        <v>82</v>
      </c>
      <c r="H770" s="156">
        <v>1</v>
      </c>
      <c r="L770" s="153"/>
      <c r="M770" s="157"/>
      <c r="T770" s="158"/>
      <c r="AT770" s="154" t="s">
        <v>144</v>
      </c>
      <c r="AU770" s="154" t="s">
        <v>84</v>
      </c>
      <c r="AV770" s="13" t="s">
        <v>84</v>
      </c>
      <c r="AW770" s="13" t="s">
        <v>32</v>
      </c>
      <c r="AX770" s="13" t="s">
        <v>74</v>
      </c>
      <c r="AY770" s="154" t="s">
        <v>136</v>
      </c>
    </row>
    <row r="771" spans="2:65" s="12" customFormat="1">
      <c r="B771" s="147"/>
      <c r="D771" s="148" t="s">
        <v>144</v>
      </c>
      <c r="E771" s="149" t="s">
        <v>1</v>
      </c>
      <c r="F771" s="150" t="s">
        <v>2082</v>
      </c>
      <c r="H771" s="149" t="s">
        <v>1</v>
      </c>
      <c r="L771" s="147"/>
      <c r="M771" s="151"/>
      <c r="T771" s="152"/>
      <c r="AT771" s="149" t="s">
        <v>144</v>
      </c>
      <c r="AU771" s="149" t="s">
        <v>84</v>
      </c>
      <c r="AV771" s="12" t="s">
        <v>82</v>
      </c>
      <c r="AW771" s="12" t="s">
        <v>32</v>
      </c>
      <c r="AX771" s="12" t="s">
        <v>74</v>
      </c>
      <c r="AY771" s="149" t="s">
        <v>136</v>
      </c>
    </row>
    <row r="772" spans="2:65" s="13" customFormat="1">
      <c r="B772" s="153"/>
      <c r="D772" s="148" t="s">
        <v>144</v>
      </c>
      <c r="E772" s="154" t="s">
        <v>1</v>
      </c>
      <c r="F772" s="155" t="s">
        <v>82</v>
      </c>
      <c r="H772" s="156">
        <v>1</v>
      </c>
      <c r="L772" s="153"/>
      <c r="M772" s="157"/>
      <c r="T772" s="158"/>
      <c r="AT772" s="154" t="s">
        <v>144</v>
      </c>
      <c r="AU772" s="154" t="s">
        <v>84</v>
      </c>
      <c r="AV772" s="13" t="s">
        <v>84</v>
      </c>
      <c r="AW772" s="13" t="s">
        <v>32</v>
      </c>
      <c r="AX772" s="13" t="s">
        <v>74</v>
      </c>
      <c r="AY772" s="154" t="s">
        <v>136</v>
      </c>
    </row>
    <row r="773" spans="2:65" s="14" customFormat="1">
      <c r="B773" s="159"/>
      <c r="D773" s="148" t="s">
        <v>144</v>
      </c>
      <c r="E773" s="160" t="s">
        <v>1</v>
      </c>
      <c r="F773" s="161" t="s">
        <v>146</v>
      </c>
      <c r="H773" s="162">
        <v>2</v>
      </c>
      <c r="L773" s="159"/>
      <c r="M773" s="163"/>
      <c r="T773" s="164"/>
      <c r="AT773" s="160" t="s">
        <v>144</v>
      </c>
      <c r="AU773" s="160" t="s">
        <v>84</v>
      </c>
      <c r="AV773" s="14" t="s">
        <v>142</v>
      </c>
      <c r="AW773" s="14" t="s">
        <v>32</v>
      </c>
      <c r="AX773" s="14" t="s">
        <v>82</v>
      </c>
      <c r="AY773" s="160" t="s">
        <v>136</v>
      </c>
    </row>
    <row r="774" spans="2:65" s="1" customFormat="1" ht="14.4" customHeight="1">
      <c r="B774" s="134"/>
      <c r="C774" s="165" t="s">
        <v>584</v>
      </c>
      <c r="D774" s="165" t="s">
        <v>353</v>
      </c>
      <c r="E774" s="166" t="s">
        <v>2083</v>
      </c>
      <c r="F774" s="167" t="s">
        <v>2084</v>
      </c>
      <c r="G774" s="168" t="s">
        <v>141</v>
      </c>
      <c r="H774" s="169">
        <v>2</v>
      </c>
      <c r="I774" s="170"/>
      <c r="J774" s="170">
        <f>ROUND(I774*H774,2)</f>
        <v>0</v>
      </c>
      <c r="K774" s="171"/>
      <c r="L774" s="172"/>
      <c r="M774" s="173" t="s">
        <v>1</v>
      </c>
      <c r="N774" s="174" t="s">
        <v>39</v>
      </c>
      <c r="O774" s="143">
        <v>0</v>
      </c>
      <c r="P774" s="143">
        <f>O774*H774</f>
        <v>0</v>
      </c>
      <c r="Q774" s="143">
        <v>0</v>
      </c>
      <c r="R774" s="143">
        <f>Q774*H774</f>
        <v>0</v>
      </c>
      <c r="S774" s="143">
        <v>0</v>
      </c>
      <c r="T774" s="144">
        <f>S774*H774</f>
        <v>0</v>
      </c>
      <c r="AR774" s="145" t="s">
        <v>170</v>
      </c>
      <c r="AT774" s="145" t="s">
        <v>353</v>
      </c>
      <c r="AU774" s="145" t="s">
        <v>84</v>
      </c>
      <c r="AY774" s="16" t="s">
        <v>136</v>
      </c>
      <c r="BE774" s="146">
        <f>IF(N774="základní",J774,0)</f>
        <v>0</v>
      </c>
      <c r="BF774" s="146">
        <f>IF(N774="snížená",J774,0)</f>
        <v>0</v>
      </c>
      <c r="BG774" s="146">
        <f>IF(N774="zákl. přenesená",J774,0)</f>
        <v>0</v>
      </c>
      <c r="BH774" s="146">
        <f>IF(N774="sníž. přenesená",J774,0)</f>
        <v>0</v>
      </c>
      <c r="BI774" s="146">
        <f>IF(N774="nulová",J774,0)</f>
        <v>0</v>
      </c>
      <c r="BJ774" s="16" t="s">
        <v>82</v>
      </c>
      <c r="BK774" s="146">
        <f>ROUND(I774*H774,2)</f>
        <v>0</v>
      </c>
      <c r="BL774" s="16" t="s">
        <v>142</v>
      </c>
      <c r="BM774" s="145" t="s">
        <v>2085</v>
      </c>
    </row>
    <row r="775" spans="2:65" s="12" customFormat="1">
      <c r="B775" s="147"/>
      <c r="D775" s="148" t="s">
        <v>144</v>
      </c>
      <c r="E775" s="149" t="s">
        <v>1</v>
      </c>
      <c r="F775" s="150" t="s">
        <v>2081</v>
      </c>
      <c r="H775" s="149" t="s">
        <v>1</v>
      </c>
      <c r="L775" s="147"/>
      <c r="M775" s="151"/>
      <c r="T775" s="152"/>
      <c r="AT775" s="149" t="s">
        <v>144</v>
      </c>
      <c r="AU775" s="149" t="s">
        <v>84</v>
      </c>
      <c r="AV775" s="12" t="s">
        <v>82</v>
      </c>
      <c r="AW775" s="12" t="s">
        <v>32</v>
      </c>
      <c r="AX775" s="12" t="s">
        <v>74</v>
      </c>
      <c r="AY775" s="149" t="s">
        <v>136</v>
      </c>
    </row>
    <row r="776" spans="2:65" s="13" customFormat="1">
      <c r="B776" s="153"/>
      <c r="D776" s="148" t="s">
        <v>144</v>
      </c>
      <c r="E776" s="154" t="s">
        <v>1</v>
      </c>
      <c r="F776" s="155" t="s">
        <v>82</v>
      </c>
      <c r="H776" s="156">
        <v>1</v>
      </c>
      <c r="L776" s="153"/>
      <c r="M776" s="157"/>
      <c r="T776" s="158"/>
      <c r="AT776" s="154" t="s">
        <v>144</v>
      </c>
      <c r="AU776" s="154" t="s">
        <v>84</v>
      </c>
      <c r="AV776" s="13" t="s">
        <v>84</v>
      </c>
      <c r="AW776" s="13" t="s">
        <v>32</v>
      </c>
      <c r="AX776" s="13" t="s">
        <v>74</v>
      </c>
      <c r="AY776" s="154" t="s">
        <v>136</v>
      </c>
    </row>
    <row r="777" spans="2:65" s="12" customFormat="1">
      <c r="B777" s="147"/>
      <c r="D777" s="148" t="s">
        <v>144</v>
      </c>
      <c r="E777" s="149" t="s">
        <v>1</v>
      </c>
      <c r="F777" s="150" t="s">
        <v>2082</v>
      </c>
      <c r="H777" s="149" t="s">
        <v>1</v>
      </c>
      <c r="L777" s="147"/>
      <c r="M777" s="151"/>
      <c r="T777" s="152"/>
      <c r="AT777" s="149" t="s">
        <v>144</v>
      </c>
      <c r="AU777" s="149" t="s">
        <v>84</v>
      </c>
      <c r="AV777" s="12" t="s">
        <v>82</v>
      </c>
      <c r="AW777" s="12" t="s">
        <v>32</v>
      </c>
      <c r="AX777" s="12" t="s">
        <v>74</v>
      </c>
      <c r="AY777" s="149" t="s">
        <v>136</v>
      </c>
    </row>
    <row r="778" spans="2:65" s="13" customFormat="1">
      <c r="B778" s="153"/>
      <c r="D778" s="148" t="s">
        <v>144</v>
      </c>
      <c r="E778" s="154" t="s">
        <v>1</v>
      </c>
      <c r="F778" s="155" t="s">
        <v>82</v>
      </c>
      <c r="H778" s="156">
        <v>1</v>
      </c>
      <c r="L778" s="153"/>
      <c r="M778" s="157"/>
      <c r="T778" s="158"/>
      <c r="AT778" s="154" t="s">
        <v>144</v>
      </c>
      <c r="AU778" s="154" t="s">
        <v>84</v>
      </c>
      <c r="AV778" s="13" t="s">
        <v>84</v>
      </c>
      <c r="AW778" s="13" t="s">
        <v>32</v>
      </c>
      <c r="AX778" s="13" t="s">
        <v>74</v>
      </c>
      <c r="AY778" s="154" t="s">
        <v>136</v>
      </c>
    </row>
    <row r="779" spans="2:65" s="14" customFormat="1">
      <c r="B779" s="159"/>
      <c r="D779" s="148" t="s">
        <v>144</v>
      </c>
      <c r="E779" s="160" t="s">
        <v>1</v>
      </c>
      <c r="F779" s="161" t="s">
        <v>146</v>
      </c>
      <c r="H779" s="162">
        <v>2</v>
      </c>
      <c r="L779" s="159"/>
      <c r="M779" s="163"/>
      <c r="T779" s="164"/>
      <c r="AT779" s="160" t="s">
        <v>144</v>
      </c>
      <c r="AU779" s="160" t="s">
        <v>84</v>
      </c>
      <c r="AV779" s="14" t="s">
        <v>142</v>
      </c>
      <c r="AW779" s="14" t="s">
        <v>32</v>
      </c>
      <c r="AX779" s="14" t="s">
        <v>82</v>
      </c>
      <c r="AY779" s="160" t="s">
        <v>136</v>
      </c>
    </row>
    <row r="780" spans="2:65" s="1" customFormat="1" ht="22.25" customHeight="1">
      <c r="B780" s="134"/>
      <c r="C780" s="135" t="s">
        <v>592</v>
      </c>
      <c r="D780" s="135" t="s">
        <v>138</v>
      </c>
      <c r="E780" s="136" t="s">
        <v>2086</v>
      </c>
      <c r="F780" s="137" t="s">
        <v>2087</v>
      </c>
      <c r="G780" s="138" t="s">
        <v>208</v>
      </c>
      <c r="H780" s="139">
        <v>71.099999999999994</v>
      </c>
      <c r="I780" s="140"/>
      <c r="J780" s="140">
        <f>ROUND(I780*H780,2)</f>
        <v>0</v>
      </c>
      <c r="K780" s="141"/>
      <c r="L780" s="28"/>
      <c r="M780" s="142" t="s">
        <v>1</v>
      </c>
      <c r="N780" s="111" t="s">
        <v>39</v>
      </c>
      <c r="O780" s="143">
        <v>2.4689999999999999</v>
      </c>
      <c r="P780" s="143">
        <f>O780*H780</f>
        <v>175.54589999999999</v>
      </c>
      <c r="Q780" s="143">
        <v>4.1399999999999996E-3</v>
      </c>
      <c r="R780" s="143">
        <f>Q780*H780</f>
        <v>0.29435399999999995</v>
      </c>
      <c r="S780" s="143">
        <v>0</v>
      </c>
      <c r="T780" s="144">
        <f>S780*H780</f>
        <v>0</v>
      </c>
      <c r="AR780" s="145" t="s">
        <v>142</v>
      </c>
      <c r="AT780" s="145" t="s">
        <v>138</v>
      </c>
      <c r="AU780" s="145" t="s">
        <v>84</v>
      </c>
      <c r="AY780" s="16" t="s">
        <v>136</v>
      </c>
      <c r="BE780" s="146">
        <f>IF(N780="základní",J780,0)</f>
        <v>0</v>
      </c>
      <c r="BF780" s="146">
        <f>IF(N780="snížená",J780,0)</f>
        <v>0</v>
      </c>
      <c r="BG780" s="146">
        <f>IF(N780="zákl. přenesená",J780,0)</f>
        <v>0</v>
      </c>
      <c r="BH780" s="146">
        <f>IF(N780="sníž. přenesená",J780,0)</f>
        <v>0</v>
      </c>
      <c r="BI780" s="146">
        <f>IF(N780="nulová",J780,0)</f>
        <v>0</v>
      </c>
      <c r="BJ780" s="16" t="s">
        <v>82</v>
      </c>
      <c r="BK780" s="146">
        <f>ROUND(I780*H780,2)</f>
        <v>0</v>
      </c>
      <c r="BL780" s="16" t="s">
        <v>142</v>
      </c>
      <c r="BM780" s="145" t="s">
        <v>2088</v>
      </c>
    </row>
    <row r="781" spans="2:65" s="12" customFormat="1">
      <c r="B781" s="147"/>
      <c r="D781" s="148" t="s">
        <v>144</v>
      </c>
      <c r="E781" s="149" t="s">
        <v>1</v>
      </c>
      <c r="F781" s="150" t="s">
        <v>2004</v>
      </c>
      <c r="H781" s="149" t="s">
        <v>1</v>
      </c>
      <c r="L781" s="147"/>
      <c r="M781" s="151"/>
      <c r="T781" s="152"/>
      <c r="AT781" s="149" t="s">
        <v>144</v>
      </c>
      <c r="AU781" s="149" t="s">
        <v>84</v>
      </c>
      <c r="AV781" s="12" t="s">
        <v>82</v>
      </c>
      <c r="AW781" s="12" t="s">
        <v>32</v>
      </c>
      <c r="AX781" s="12" t="s">
        <v>74</v>
      </c>
      <c r="AY781" s="149" t="s">
        <v>136</v>
      </c>
    </row>
    <row r="782" spans="2:65" s="13" customFormat="1">
      <c r="B782" s="153"/>
      <c r="D782" s="148" t="s">
        <v>144</v>
      </c>
      <c r="E782" s="154" t="s">
        <v>1</v>
      </c>
      <c r="F782" s="155" t="s">
        <v>2005</v>
      </c>
      <c r="H782" s="156">
        <v>71.099999999999994</v>
      </c>
      <c r="L782" s="153"/>
      <c r="M782" s="157"/>
      <c r="T782" s="158"/>
      <c r="AT782" s="154" t="s">
        <v>144</v>
      </c>
      <c r="AU782" s="154" t="s">
        <v>84</v>
      </c>
      <c r="AV782" s="13" t="s">
        <v>84</v>
      </c>
      <c r="AW782" s="13" t="s">
        <v>32</v>
      </c>
      <c r="AX782" s="13" t="s">
        <v>74</v>
      </c>
      <c r="AY782" s="154" t="s">
        <v>136</v>
      </c>
    </row>
    <row r="783" spans="2:65" s="14" customFormat="1">
      <c r="B783" s="159"/>
      <c r="D783" s="148" t="s">
        <v>144</v>
      </c>
      <c r="E783" s="160" t="s">
        <v>1</v>
      </c>
      <c r="F783" s="161" t="s">
        <v>146</v>
      </c>
      <c r="H783" s="162">
        <v>71.099999999999994</v>
      </c>
      <c r="L783" s="159"/>
      <c r="M783" s="163"/>
      <c r="T783" s="164"/>
      <c r="AT783" s="160" t="s">
        <v>144</v>
      </c>
      <c r="AU783" s="160" t="s">
        <v>84</v>
      </c>
      <c r="AV783" s="14" t="s">
        <v>142</v>
      </c>
      <c r="AW783" s="14" t="s">
        <v>32</v>
      </c>
      <c r="AX783" s="14" t="s">
        <v>82</v>
      </c>
      <c r="AY783" s="160" t="s">
        <v>136</v>
      </c>
    </row>
    <row r="784" spans="2:65" s="1" customFormat="1" ht="14.4" customHeight="1">
      <c r="B784" s="134"/>
      <c r="C784" s="165" t="s">
        <v>597</v>
      </c>
      <c r="D784" s="165" t="s">
        <v>353</v>
      </c>
      <c r="E784" s="166" t="s">
        <v>2089</v>
      </c>
      <c r="F784" s="167" t="s">
        <v>2090</v>
      </c>
      <c r="G784" s="168" t="s">
        <v>208</v>
      </c>
      <c r="H784" s="169">
        <v>71.099999999999994</v>
      </c>
      <c r="I784" s="170"/>
      <c r="J784" s="170">
        <f>ROUND(I784*H784,2)</f>
        <v>0</v>
      </c>
      <c r="K784" s="171"/>
      <c r="L784" s="172"/>
      <c r="M784" s="173" t="s">
        <v>1</v>
      </c>
      <c r="N784" s="174" t="s">
        <v>39</v>
      </c>
      <c r="O784" s="143">
        <v>0</v>
      </c>
      <c r="P784" s="143">
        <f>O784*H784</f>
        <v>0</v>
      </c>
      <c r="Q784" s="143">
        <v>0.92500000000000004</v>
      </c>
      <c r="R784" s="143">
        <f>Q784*H784</f>
        <v>65.767499999999998</v>
      </c>
      <c r="S784" s="143">
        <v>0</v>
      </c>
      <c r="T784" s="144">
        <f>S784*H784</f>
        <v>0</v>
      </c>
      <c r="AR784" s="145" t="s">
        <v>170</v>
      </c>
      <c r="AT784" s="145" t="s">
        <v>353</v>
      </c>
      <c r="AU784" s="145" t="s">
        <v>84</v>
      </c>
      <c r="AY784" s="16" t="s">
        <v>136</v>
      </c>
      <c r="BE784" s="146">
        <f>IF(N784="základní",J784,0)</f>
        <v>0</v>
      </c>
      <c r="BF784" s="146">
        <f>IF(N784="snížená",J784,0)</f>
        <v>0</v>
      </c>
      <c r="BG784" s="146">
        <f>IF(N784="zákl. přenesená",J784,0)</f>
        <v>0</v>
      </c>
      <c r="BH784" s="146">
        <f>IF(N784="sníž. přenesená",J784,0)</f>
        <v>0</v>
      </c>
      <c r="BI784" s="146">
        <f>IF(N784="nulová",J784,0)</f>
        <v>0</v>
      </c>
      <c r="BJ784" s="16" t="s">
        <v>82</v>
      </c>
      <c r="BK784" s="146">
        <f>ROUND(I784*H784,2)</f>
        <v>0</v>
      </c>
      <c r="BL784" s="16" t="s">
        <v>142</v>
      </c>
      <c r="BM784" s="145" t="s">
        <v>2091</v>
      </c>
    </row>
    <row r="785" spans="2:65" s="12" customFormat="1">
      <c r="B785" s="147"/>
      <c r="D785" s="148" t="s">
        <v>144</v>
      </c>
      <c r="E785" s="149" t="s">
        <v>1</v>
      </c>
      <c r="F785" s="150" t="s">
        <v>2004</v>
      </c>
      <c r="H785" s="149" t="s">
        <v>1</v>
      </c>
      <c r="L785" s="147"/>
      <c r="M785" s="151"/>
      <c r="T785" s="152"/>
      <c r="AT785" s="149" t="s">
        <v>144</v>
      </c>
      <c r="AU785" s="149" t="s">
        <v>84</v>
      </c>
      <c r="AV785" s="12" t="s">
        <v>82</v>
      </c>
      <c r="AW785" s="12" t="s">
        <v>32</v>
      </c>
      <c r="AX785" s="12" t="s">
        <v>74</v>
      </c>
      <c r="AY785" s="149" t="s">
        <v>136</v>
      </c>
    </row>
    <row r="786" spans="2:65" s="13" customFormat="1">
      <c r="B786" s="153"/>
      <c r="D786" s="148" t="s">
        <v>144</v>
      </c>
      <c r="E786" s="154" t="s">
        <v>1</v>
      </c>
      <c r="F786" s="155" t="s">
        <v>2005</v>
      </c>
      <c r="H786" s="156">
        <v>71.099999999999994</v>
      </c>
      <c r="L786" s="153"/>
      <c r="M786" s="157"/>
      <c r="T786" s="158"/>
      <c r="AT786" s="154" t="s">
        <v>144</v>
      </c>
      <c r="AU786" s="154" t="s">
        <v>84</v>
      </c>
      <c r="AV786" s="13" t="s">
        <v>84</v>
      </c>
      <c r="AW786" s="13" t="s">
        <v>32</v>
      </c>
      <c r="AX786" s="13" t="s">
        <v>74</v>
      </c>
      <c r="AY786" s="154" t="s">
        <v>136</v>
      </c>
    </row>
    <row r="787" spans="2:65" s="14" customFormat="1">
      <c r="B787" s="159"/>
      <c r="D787" s="148" t="s">
        <v>144</v>
      </c>
      <c r="E787" s="160" t="s">
        <v>1</v>
      </c>
      <c r="F787" s="161" t="s">
        <v>146</v>
      </c>
      <c r="H787" s="162">
        <v>71.099999999999994</v>
      </c>
      <c r="L787" s="159"/>
      <c r="M787" s="163"/>
      <c r="T787" s="164"/>
      <c r="AT787" s="160" t="s">
        <v>144</v>
      </c>
      <c r="AU787" s="160" t="s">
        <v>84</v>
      </c>
      <c r="AV787" s="14" t="s">
        <v>142</v>
      </c>
      <c r="AW787" s="14" t="s">
        <v>32</v>
      </c>
      <c r="AX787" s="14" t="s">
        <v>82</v>
      </c>
      <c r="AY787" s="160" t="s">
        <v>136</v>
      </c>
    </row>
    <row r="788" spans="2:65" s="1" customFormat="1" ht="14.4" customHeight="1">
      <c r="B788" s="134"/>
      <c r="C788" s="135" t="s">
        <v>602</v>
      </c>
      <c r="D788" s="135" t="s">
        <v>138</v>
      </c>
      <c r="E788" s="136" t="s">
        <v>1671</v>
      </c>
      <c r="F788" s="137" t="s">
        <v>1672</v>
      </c>
      <c r="G788" s="138" t="s">
        <v>141</v>
      </c>
      <c r="H788" s="139">
        <v>1</v>
      </c>
      <c r="I788" s="140"/>
      <c r="J788" s="140">
        <f>ROUND(I788*H788,2)</f>
        <v>0</v>
      </c>
      <c r="K788" s="141"/>
      <c r="L788" s="28"/>
      <c r="M788" s="142" t="s">
        <v>1</v>
      </c>
      <c r="N788" s="111" t="s">
        <v>39</v>
      </c>
      <c r="O788" s="143">
        <v>0.75900000000000001</v>
      </c>
      <c r="P788" s="143">
        <f>O788*H788</f>
        <v>0.75900000000000001</v>
      </c>
      <c r="Q788" s="143">
        <v>1.67E-3</v>
      </c>
      <c r="R788" s="143">
        <f>Q788*H788</f>
        <v>1.67E-3</v>
      </c>
      <c r="S788" s="143">
        <v>0</v>
      </c>
      <c r="T788" s="144">
        <f>S788*H788</f>
        <v>0</v>
      </c>
      <c r="AR788" s="145" t="s">
        <v>142</v>
      </c>
      <c r="AT788" s="145" t="s">
        <v>138</v>
      </c>
      <c r="AU788" s="145" t="s">
        <v>84</v>
      </c>
      <c r="AY788" s="16" t="s">
        <v>136</v>
      </c>
      <c r="BE788" s="146">
        <f>IF(N788="základní",J788,0)</f>
        <v>0</v>
      </c>
      <c r="BF788" s="146">
        <f>IF(N788="snížená",J788,0)</f>
        <v>0</v>
      </c>
      <c r="BG788" s="146">
        <f>IF(N788="zákl. přenesená",J788,0)</f>
        <v>0</v>
      </c>
      <c r="BH788" s="146">
        <f>IF(N788="sníž. přenesená",J788,0)</f>
        <v>0</v>
      </c>
      <c r="BI788" s="146">
        <f>IF(N788="nulová",J788,0)</f>
        <v>0</v>
      </c>
      <c r="BJ788" s="16" t="s">
        <v>82</v>
      </c>
      <c r="BK788" s="146">
        <f>ROUND(I788*H788,2)</f>
        <v>0</v>
      </c>
      <c r="BL788" s="16" t="s">
        <v>142</v>
      </c>
      <c r="BM788" s="145" t="s">
        <v>2092</v>
      </c>
    </row>
    <row r="789" spans="2:65" s="12" customFormat="1">
      <c r="B789" s="147"/>
      <c r="D789" s="148" t="s">
        <v>144</v>
      </c>
      <c r="E789" s="149" t="s">
        <v>1</v>
      </c>
      <c r="F789" s="150" t="s">
        <v>2082</v>
      </c>
      <c r="H789" s="149" t="s">
        <v>1</v>
      </c>
      <c r="L789" s="147"/>
      <c r="M789" s="151"/>
      <c r="T789" s="152"/>
      <c r="AT789" s="149" t="s">
        <v>144</v>
      </c>
      <c r="AU789" s="149" t="s">
        <v>84</v>
      </c>
      <c r="AV789" s="12" t="s">
        <v>82</v>
      </c>
      <c r="AW789" s="12" t="s">
        <v>32</v>
      </c>
      <c r="AX789" s="12" t="s">
        <v>74</v>
      </c>
      <c r="AY789" s="149" t="s">
        <v>136</v>
      </c>
    </row>
    <row r="790" spans="2:65" s="13" customFormat="1">
      <c r="B790" s="153"/>
      <c r="D790" s="148" t="s">
        <v>144</v>
      </c>
      <c r="E790" s="154" t="s">
        <v>1</v>
      </c>
      <c r="F790" s="155" t="s">
        <v>82</v>
      </c>
      <c r="H790" s="156">
        <v>1</v>
      </c>
      <c r="L790" s="153"/>
      <c r="M790" s="157"/>
      <c r="T790" s="158"/>
      <c r="AT790" s="154" t="s">
        <v>144</v>
      </c>
      <c r="AU790" s="154" t="s">
        <v>84</v>
      </c>
      <c r="AV790" s="13" t="s">
        <v>84</v>
      </c>
      <c r="AW790" s="13" t="s">
        <v>32</v>
      </c>
      <c r="AX790" s="13" t="s">
        <v>74</v>
      </c>
      <c r="AY790" s="154" t="s">
        <v>136</v>
      </c>
    </row>
    <row r="791" spans="2:65" s="14" customFormat="1">
      <c r="B791" s="159"/>
      <c r="D791" s="148" t="s">
        <v>144</v>
      </c>
      <c r="E791" s="160" t="s">
        <v>1</v>
      </c>
      <c r="F791" s="161" t="s">
        <v>146</v>
      </c>
      <c r="H791" s="162">
        <v>1</v>
      </c>
      <c r="L791" s="159"/>
      <c r="M791" s="163"/>
      <c r="T791" s="164"/>
      <c r="AT791" s="160" t="s">
        <v>144</v>
      </c>
      <c r="AU791" s="160" t="s">
        <v>84</v>
      </c>
      <c r="AV791" s="14" t="s">
        <v>142</v>
      </c>
      <c r="AW791" s="14" t="s">
        <v>32</v>
      </c>
      <c r="AX791" s="14" t="s">
        <v>82</v>
      </c>
      <c r="AY791" s="160" t="s">
        <v>136</v>
      </c>
    </row>
    <row r="792" spans="2:65" s="1" customFormat="1" ht="14.4" customHeight="1">
      <c r="B792" s="134"/>
      <c r="C792" s="165" t="s">
        <v>606</v>
      </c>
      <c r="D792" s="165" t="s">
        <v>353</v>
      </c>
      <c r="E792" s="166" t="s">
        <v>2093</v>
      </c>
      <c r="F792" s="167" t="s">
        <v>2094</v>
      </c>
      <c r="G792" s="168" t="s">
        <v>141</v>
      </c>
      <c r="H792" s="169">
        <v>1</v>
      </c>
      <c r="I792" s="170"/>
      <c r="J792" s="170">
        <f>ROUND(I792*H792,2)</f>
        <v>0</v>
      </c>
      <c r="K792" s="171"/>
      <c r="L792" s="172"/>
      <c r="M792" s="173" t="s">
        <v>1</v>
      </c>
      <c r="N792" s="174" t="s">
        <v>39</v>
      </c>
      <c r="O792" s="143">
        <v>0</v>
      </c>
      <c r="P792" s="143">
        <f>O792*H792</f>
        <v>0</v>
      </c>
      <c r="Q792" s="143">
        <v>1.6500000000000001E-2</v>
      </c>
      <c r="R792" s="143">
        <f>Q792*H792</f>
        <v>1.6500000000000001E-2</v>
      </c>
      <c r="S792" s="143">
        <v>0</v>
      </c>
      <c r="T792" s="144">
        <f>S792*H792</f>
        <v>0</v>
      </c>
      <c r="AR792" s="145" t="s">
        <v>170</v>
      </c>
      <c r="AT792" s="145" t="s">
        <v>353</v>
      </c>
      <c r="AU792" s="145" t="s">
        <v>84</v>
      </c>
      <c r="AY792" s="16" t="s">
        <v>136</v>
      </c>
      <c r="BE792" s="146">
        <f>IF(N792="základní",J792,0)</f>
        <v>0</v>
      </c>
      <c r="BF792" s="146">
        <f>IF(N792="snížená",J792,0)</f>
        <v>0</v>
      </c>
      <c r="BG792" s="146">
        <f>IF(N792="zákl. přenesená",J792,0)</f>
        <v>0</v>
      </c>
      <c r="BH792" s="146">
        <f>IF(N792="sníž. přenesená",J792,0)</f>
        <v>0</v>
      </c>
      <c r="BI792" s="146">
        <f>IF(N792="nulová",J792,0)</f>
        <v>0</v>
      </c>
      <c r="BJ792" s="16" t="s">
        <v>82</v>
      </c>
      <c r="BK792" s="146">
        <f>ROUND(I792*H792,2)</f>
        <v>0</v>
      </c>
      <c r="BL792" s="16" t="s">
        <v>142</v>
      </c>
      <c r="BM792" s="145" t="s">
        <v>2095</v>
      </c>
    </row>
    <row r="793" spans="2:65" s="12" customFormat="1">
      <c r="B793" s="147"/>
      <c r="D793" s="148" t="s">
        <v>144</v>
      </c>
      <c r="E793" s="149" t="s">
        <v>1</v>
      </c>
      <c r="F793" s="150" t="s">
        <v>2082</v>
      </c>
      <c r="H793" s="149" t="s">
        <v>1</v>
      </c>
      <c r="L793" s="147"/>
      <c r="M793" s="151"/>
      <c r="T793" s="152"/>
      <c r="AT793" s="149" t="s">
        <v>144</v>
      </c>
      <c r="AU793" s="149" t="s">
        <v>84</v>
      </c>
      <c r="AV793" s="12" t="s">
        <v>82</v>
      </c>
      <c r="AW793" s="12" t="s">
        <v>32</v>
      </c>
      <c r="AX793" s="12" t="s">
        <v>74</v>
      </c>
      <c r="AY793" s="149" t="s">
        <v>136</v>
      </c>
    </row>
    <row r="794" spans="2:65" s="13" customFormat="1">
      <c r="B794" s="153"/>
      <c r="D794" s="148" t="s">
        <v>144</v>
      </c>
      <c r="E794" s="154" t="s">
        <v>1</v>
      </c>
      <c r="F794" s="155" t="s">
        <v>82</v>
      </c>
      <c r="H794" s="156">
        <v>1</v>
      </c>
      <c r="L794" s="153"/>
      <c r="M794" s="157"/>
      <c r="T794" s="158"/>
      <c r="AT794" s="154" t="s">
        <v>144</v>
      </c>
      <c r="AU794" s="154" t="s">
        <v>84</v>
      </c>
      <c r="AV794" s="13" t="s">
        <v>84</v>
      </c>
      <c r="AW794" s="13" t="s">
        <v>32</v>
      </c>
      <c r="AX794" s="13" t="s">
        <v>74</v>
      </c>
      <c r="AY794" s="154" t="s">
        <v>136</v>
      </c>
    </row>
    <row r="795" spans="2:65" s="14" customFormat="1">
      <c r="B795" s="159"/>
      <c r="D795" s="148" t="s">
        <v>144</v>
      </c>
      <c r="E795" s="160" t="s">
        <v>1</v>
      </c>
      <c r="F795" s="161" t="s">
        <v>146</v>
      </c>
      <c r="H795" s="162">
        <v>1</v>
      </c>
      <c r="L795" s="159"/>
      <c r="M795" s="163"/>
      <c r="T795" s="164"/>
      <c r="AT795" s="160" t="s">
        <v>144</v>
      </c>
      <c r="AU795" s="160" t="s">
        <v>84</v>
      </c>
      <c r="AV795" s="14" t="s">
        <v>142</v>
      </c>
      <c r="AW795" s="14" t="s">
        <v>32</v>
      </c>
      <c r="AX795" s="14" t="s">
        <v>82</v>
      </c>
      <c r="AY795" s="160" t="s">
        <v>136</v>
      </c>
    </row>
    <row r="796" spans="2:65" s="1" customFormat="1" ht="14.4" customHeight="1">
      <c r="B796" s="134"/>
      <c r="C796" s="135" t="s">
        <v>246</v>
      </c>
      <c r="D796" s="135" t="s">
        <v>138</v>
      </c>
      <c r="E796" s="136" t="s">
        <v>2096</v>
      </c>
      <c r="F796" s="137" t="s">
        <v>2097</v>
      </c>
      <c r="G796" s="138" t="s">
        <v>141</v>
      </c>
      <c r="H796" s="139">
        <v>2</v>
      </c>
      <c r="I796" s="140"/>
      <c r="J796" s="140">
        <f>ROUND(I796*H796,2)</f>
        <v>0</v>
      </c>
      <c r="K796" s="141"/>
      <c r="L796" s="28"/>
      <c r="M796" s="142" t="s">
        <v>1</v>
      </c>
      <c r="N796" s="111" t="s">
        <v>39</v>
      </c>
      <c r="O796" s="143">
        <v>0.7</v>
      </c>
      <c r="P796" s="143">
        <f>O796*H796</f>
        <v>1.4</v>
      </c>
      <c r="Q796" s="143">
        <v>1E-4</v>
      </c>
      <c r="R796" s="143">
        <f>Q796*H796</f>
        <v>2.0000000000000001E-4</v>
      </c>
      <c r="S796" s="143">
        <v>0</v>
      </c>
      <c r="T796" s="144">
        <f>S796*H796</f>
        <v>0</v>
      </c>
      <c r="AR796" s="145" t="s">
        <v>142</v>
      </c>
      <c r="AT796" s="145" t="s">
        <v>138</v>
      </c>
      <c r="AU796" s="145" t="s">
        <v>84</v>
      </c>
      <c r="AY796" s="16" t="s">
        <v>136</v>
      </c>
      <c r="BE796" s="146">
        <f>IF(N796="základní",J796,0)</f>
        <v>0</v>
      </c>
      <c r="BF796" s="146">
        <f>IF(N796="snížená",J796,0)</f>
        <v>0</v>
      </c>
      <c r="BG796" s="146">
        <f>IF(N796="zákl. přenesená",J796,0)</f>
        <v>0</v>
      </c>
      <c r="BH796" s="146">
        <f>IF(N796="sníž. přenesená",J796,0)</f>
        <v>0</v>
      </c>
      <c r="BI796" s="146">
        <f>IF(N796="nulová",J796,0)</f>
        <v>0</v>
      </c>
      <c r="BJ796" s="16" t="s">
        <v>82</v>
      </c>
      <c r="BK796" s="146">
        <f>ROUND(I796*H796,2)</f>
        <v>0</v>
      </c>
      <c r="BL796" s="16" t="s">
        <v>142</v>
      </c>
      <c r="BM796" s="145" t="s">
        <v>2098</v>
      </c>
    </row>
    <row r="797" spans="2:65" s="12" customFormat="1">
      <c r="B797" s="147"/>
      <c r="D797" s="148" t="s">
        <v>144</v>
      </c>
      <c r="E797" s="149" t="s">
        <v>1</v>
      </c>
      <c r="F797" s="150" t="s">
        <v>2082</v>
      </c>
      <c r="H797" s="149" t="s">
        <v>1</v>
      </c>
      <c r="L797" s="147"/>
      <c r="M797" s="151"/>
      <c r="T797" s="152"/>
      <c r="AT797" s="149" t="s">
        <v>144</v>
      </c>
      <c r="AU797" s="149" t="s">
        <v>84</v>
      </c>
      <c r="AV797" s="12" t="s">
        <v>82</v>
      </c>
      <c r="AW797" s="12" t="s">
        <v>32</v>
      </c>
      <c r="AX797" s="12" t="s">
        <v>74</v>
      </c>
      <c r="AY797" s="149" t="s">
        <v>136</v>
      </c>
    </row>
    <row r="798" spans="2:65" s="13" customFormat="1">
      <c r="B798" s="153"/>
      <c r="D798" s="148" t="s">
        <v>144</v>
      </c>
      <c r="E798" s="154" t="s">
        <v>1</v>
      </c>
      <c r="F798" s="155" t="s">
        <v>84</v>
      </c>
      <c r="H798" s="156">
        <v>2</v>
      </c>
      <c r="L798" s="153"/>
      <c r="M798" s="157"/>
      <c r="T798" s="158"/>
      <c r="AT798" s="154" t="s">
        <v>144</v>
      </c>
      <c r="AU798" s="154" t="s">
        <v>84</v>
      </c>
      <c r="AV798" s="13" t="s">
        <v>84</v>
      </c>
      <c r="AW798" s="13" t="s">
        <v>32</v>
      </c>
      <c r="AX798" s="13" t="s">
        <v>74</v>
      </c>
      <c r="AY798" s="154" t="s">
        <v>136</v>
      </c>
    </row>
    <row r="799" spans="2:65" s="14" customFormat="1">
      <c r="B799" s="159"/>
      <c r="D799" s="148" t="s">
        <v>144</v>
      </c>
      <c r="E799" s="160" t="s">
        <v>1</v>
      </c>
      <c r="F799" s="161" t="s">
        <v>146</v>
      </c>
      <c r="H799" s="162">
        <v>2</v>
      </c>
      <c r="L799" s="159"/>
      <c r="M799" s="163"/>
      <c r="T799" s="164"/>
      <c r="AT799" s="160" t="s">
        <v>144</v>
      </c>
      <c r="AU799" s="160" t="s">
        <v>84</v>
      </c>
      <c r="AV799" s="14" t="s">
        <v>142</v>
      </c>
      <c r="AW799" s="14" t="s">
        <v>32</v>
      </c>
      <c r="AX799" s="14" t="s">
        <v>82</v>
      </c>
      <c r="AY799" s="160" t="s">
        <v>136</v>
      </c>
    </row>
    <row r="800" spans="2:65" s="1" customFormat="1" ht="14.4" customHeight="1">
      <c r="B800" s="134"/>
      <c r="C800" s="165" t="s">
        <v>613</v>
      </c>
      <c r="D800" s="165" t="s">
        <v>353</v>
      </c>
      <c r="E800" s="166" t="s">
        <v>2099</v>
      </c>
      <c r="F800" s="167" t="s">
        <v>2100</v>
      </c>
      <c r="G800" s="168" t="s">
        <v>141</v>
      </c>
      <c r="H800" s="169">
        <v>2</v>
      </c>
      <c r="I800" s="170"/>
      <c r="J800" s="170">
        <f>ROUND(I800*H800,2)</f>
        <v>0</v>
      </c>
      <c r="K800" s="171"/>
      <c r="L800" s="172"/>
      <c r="M800" s="173" t="s">
        <v>1</v>
      </c>
      <c r="N800" s="174" t="s">
        <v>39</v>
      </c>
      <c r="O800" s="143">
        <v>0</v>
      </c>
      <c r="P800" s="143">
        <f>O800*H800</f>
        <v>0</v>
      </c>
      <c r="Q800" s="143">
        <v>1.6639999999999999E-2</v>
      </c>
      <c r="R800" s="143">
        <f>Q800*H800</f>
        <v>3.3279999999999997E-2</v>
      </c>
      <c r="S800" s="143">
        <v>0</v>
      </c>
      <c r="T800" s="144">
        <f>S800*H800</f>
        <v>0</v>
      </c>
      <c r="AR800" s="145" t="s">
        <v>170</v>
      </c>
      <c r="AT800" s="145" t="s">
        <v>353</v>
      </c>
      <c r="AU800" s="145" t="s">
        <v>84</v>
      </c>
      <c r="AY800" s="16" t="s">
        <v>136</v>
      </c>
      <c r="BE800" s="146">
        <f>IF(N800="základní",J800,0)</f>
        <v>0</v>
      </c>
      <c r="BF800" s="146">
        <f>IF(N800="snížená",J800,0)</f>
        <v>0</v>
      </c>
      <c r="BG800" s="146">
        <f>IF(N800="zákl. přenesená",J800,0)</f>
        <v>0</v>
      </c>
      <c r="BH800" s="146">
        <f>IF(N800="sníž. přenesená",J800,0)</f>
        <v>0</v>
      </c>
      <c r="BI800" s="146">
        <f>IF(N800="nulová",J800,0)</f>
        <v>0</v>
      </c>
      <c r="BJ800" s="16" t="s">
        <v>82</v>
      </c>
      <c r="BK800" s="146">
        <f>ROUND(I800*H800,2)</f>
        <v>0</v>
      </c>
      <c r="BL800" s="16" t="s">
        <v>142</v>
      </c>
      <c r="BM800" s="145" t="s">
        <v>2101</v>
      </c>
    </row>
    <row r="801" spans="2:65" s="12" customFormat="1">
      <c r="B801" s="147"/>
      <c r="D801" s="148" t="s">
        <v>144</v>
      </c>
      <c r="E801" s="149" t="s">
        <v>1</v>
      </c>
      <c r="F801" s="150" t="s">
        <v>2082</v>
      </c>
      <c r="H801" s="149" t="s">
        <v>1</v>
      </c>
      <c r="L801" s="147"/>
      <c r="M801" s="151"/>
      <c r="T801" s="152"/>
      <c r="AT801" s="149" t="s">
        <v>144</v>
      </c>
      <c r="AU801" s="149" t="s">
        <v>84</v>
      </c>
      <c r="AV801" s="12" t="s">
        <v>82</v>
      </c>
      <c r="AW801" s="12" t="s">
        <v>32</v>
      </c>
      <c r="AX801" s="12" t="s">
        <v>74</v>
      </c>
      <c r="AY801" s="149" t="s">
        <v>136</v>
      </c>
    </row>
    <row r="802" spans="2:65" s="13" customFormat="1">
      <c r="B802" s="153"/>
      <c r="D802" s="148" t="s">
        <v>144</v>
      </c>
      <c r="E802" s="154" t="s">
        <v>1</v>
      </c>
      <c r="F802" s="155" t="s">
        <v>157</v>
      </c>
      <c r="H802" s="156">
        <v>2</v>
      </c>
      <c r="L802" s="153"/>
      <c r="M802" s="157"/>
      <c r="T802" s="158"/>
      <c r="AT802" s="154" t="s">
        <v>144</v>
      </c>
      <c r="AU802" s="154" t="s">
        <v>84</v>
      </c>
      <c r="AV802" s="13" t="s">
        <v>84</v>
      </c>
      <c r="AW802" s="13" t="s">
        <v>32</v>
      </c>
      <c r="AX802" s="13" t="s">
        <v>74</v>
      </c>
      <c r="AY802" s="154" t="s">
        <v>136</v>
      </c>
    </row>
    <row r="803" spans="2:65" s="14" customFormat="1">
      <c r="B803" s="159"/>
      <c r="D803" s="148" t="s">
        <v>144</v>
      </c>
      <c r="E803" s="160" t="s">
        <v>1</v>
      </c>
      <c r="F803" s="161" t="s">
        <v>146</v>
      </c>
      <c r="H803" s="162">
        <v>2</v>
      </c>
      <c r="L803" s="159"/>
      <c r="M803" s="163"/>
      <c r="T803" s="164"/>
      <c r="AT803" s="160" t="s">
        <v>144</v>
      </c>
      <c r="AU803" s="160" t="s">
        <v>84</v>
      </c>
      <c r="AV803" s="14" t="s">
        <v>142</v>
      </c>
      <c r="AW803" s="14" t="s">
        <v>32</v>
      </c>
      <c r="AX803" s="14" t="s">
        <v>82</v>
      </c>
      <c r="AY803" s="160" t="s">
        <v>136</v>
      </c>
    </row>
    <row r="804" spans="2:65" s="1" customFormat="1" ht="14.4" customHeight="1">
      <c r="B804" s="134"/>
      <c r="C804" s="135" t="s">
        <v>617</v>
      </c>
      <c r="D804" s="135" t="s">
        <v>138</v>
      </c>
      <c r="E804" s="136" t="s">
        <v>2102</v>
      </c>
      <c r="F804" s="137" t="s">
        <v>2103</v>
      </c>
      <c r="G804" s="138" t="s">
        <v>141</v>
      </c>
      <c r="H804" s="139">
        <v>1</v>
      </c>
      <c r="I804" s="140"/>
      <c r="J804" s="140">
        <f>ROUND(I804*H804,2)</f>
        <v>0</v>
      </c>
      <c r="K804" s="141"/>
      <c r="L804" s="28"/>
      <c r="M804" s="142" t="s">
        <v>1</v>
      </c>
      <c r="N804" s="111" t="s">
        <v>39</v>
      </c>
      <c r="O804" s="143">
        <v>1.0069999999999999</v>
      </c>
      <c r="P804" s="143">
        <f>O804*H804</f>
        <v>1.0069999999999999</v>
      </c>
      <c r="Q804" s="143">
        <v>2.82E-3</v>
      </c>
      <c r="R804" s="143">
        <f>Q804*H804</f>
        <v>2.82E-3</v>
      </c>
      <c r="S804" s="143">
        <v>0</v>
      </c>
      <c r="T804" s="144">
        <f>S804*H804</f>
        <v>0</v>
      </c>
      <c r="AR804" s="145" t="s">
        <v>142</v>
      </c>
      <c r="AT804" s="145" t="s">
        <v>138</v>
      </c>
      <c r="AU804" s="145" t="s">
        <v>84</v>
      </c>
      <c r="AY804" s="16" t="s">
        <v>136</v>
      </c>
      <c r="BE804" s="146">
        <f>IF(N804="základní",J804,0)</f>
        <v>0</v>
      </c>
      <c r="BF804" s="146">
        <f>IF(N804="snížená",J804,0)</f>
        <v>0</v>
      </c>
      <c r="BG804" s="146">
        <f>IF(N804="zákl. přenesená",J804,0)</f>
        <v>0</v>
      </c>
      <c r="BH804" s="146">
        <f>IF(N804="sníž. přenesená",J804,0)</f>
        <v>0</v>
      </c>
      <c r="BI804" s="146">
        <f>IF(N804="nulová",J804,0)</f>
        <v>0</v>
      </c>
      <c r="BJ804" s="16" t="s">
        <v>82</v>
      </c>
      <c r="BK804" s="146">
        <f>ROUND(I804*H804,2)</f>
        <v>0</v>
      </c>
      <c r="BL804" s="16" t="s">
        <v>142</v>
      </c>
      <c r="BM804" s="145" t="s">
        <v>2104</v>
      </c>
    </row>
    <row r="805" spans="2:65" s="12" customFormat="1">
      <c r="B805" s="147"/>
      <c r="D805" s="148" t="s">
        <v>144</v>
      </c>
      <c r="E805" s="149" t="s">
        <v>1</v>
      </c>
      <c r="F805" s="150" t="s">
        <v>2082</v>
      </c>
      <c r="H805" s="149" t="s">
        <v>1</v>
      </c>
      <c r="L805" s="147"/>
      <c r="M805" s="151"/>
      <c r="T805" s="152"/>
      <c r="AT805" s="149" t="s">
        <v>144</v>
      </c>
      <c r="AU805" s="149" t="s">
        <v>84</v>
      </c>
      <c r="AV805" s="12" t="s">
        <v>82</v>
      </c>
      <c r="AW805" s="12" t="s">
        <v>32</v>
      </c>
      <c r="AX805" s="12" t="s">
        <v>74</v>
      </c>
      <c r="AY805" s="149" t="s">
        <v>136</v>
      </c>
    </row>
    <row r="806" spans="2:65" s="13" customFormat="1">
      <c r="B806" s="153"/>
      <c r="D806" s="148" t="s">
        <v>144</v>
      </c>
      <c r="E806" s="154" t="s">
        <v>1</v>
      </c>
      <c r="F806" s="155" t="s">
        <v>82</v>
      </c>
      <c r="H806" s="156">
        <v>1</v>
      </c>
      <c r="L806" s="153"/>
      <c r="M806" s="157"/>
      <c r="T806" s="158"/>
      <c r="AT806" s="154" t="s">
        <v>144</v>
      </c>
      <c r="AU806" s="154" t="s">
        <v>84</v>
      </c>
      <c r="AV806" s="13" t="s">
        <v>84</v>
      </c>
      <c r="AW806" s="13" t="s">
        <v>32</v>
      </c>
      <c r="AX806" s="13" t="s">
        <v>74</v>
      </c>
      <c r="AY806" s="154" t="s">
        <v>136</v>
      </c>
    </row>
    <row r="807" spans="2:65" s="14" customFormat="1">
      <c r="B807" s="159"/>
      <c r="D807" s="148" t="s">
        <v>144</v>
      </c>
      <c r="E807" s="160" t="s">
        <v>1</v>
      </c>
      <c r="F807" s="161" t="s">
        <v>146</v>
      </c>
      <c r="H807" s="162">
        <v>1</v>
      </c>
      <c r="L807" s="159"/>
      <c r="M807" s="163"/>
      <c r="T807" s="164"/>
      <c r="AT807" s="160" t="s">
        <v>144</v>
      </c>
      <c r="AU807" s="160" t="s">
        <v>84</v>
      </c>
      <c r="AV807" s="14" t="s">
        <v>142</v>
      </c>
      <c r="AW807" s="14" t="s">
        <v>32</v>
      </c>
      <c r="AX807" s="14" t="s">
        <v>82</v>
      </c>
      <c r="AY807" s="160" t="s">
        <v>136</v>
      </c>
    </row>
    <row r="808" spans="2:65" s="1" customFormat="1" ht="14.4" customHeight="1">
      <c r="B808" s="134"/>
      <c r="C808" s="165" t="s">
        <v>622</v>
      </c>
      <c r="D808" s="165" t="s">
        <v>353</v>
      </c>
      <c r="E808" s="166" t="s">
        <v>2105</v>
      </c>
      <c r="F808" s="167" t="s">
        <v>2106</v>
      </c>
      <c r="G808" s="168" t="s">
        <v>141</v>
      </c>
      <c r="H808" s="169">
        <v>1</v>
      </c>
      <c r="I808" s="170"/>
      <c r="J808" s="170">
        <f>ROUND(I808*H808,2)</f>
        <v>0</v>
      </c>
      <c r="K808" s="171"/>
      <c r="L808" s="172"/>
      <c r="M808" s="173" t="s">
        <v>1</v>
      </c>
      <c r="N808" s="174" t="s">
        <v>39</v>
      </c>
      <c r="O808" s="143">
        <v>0</v>
      </c>
      <c r="P808" s="143">
        <f>O808*H808</f>
        <v>0</v>
      </c>
      <c r="Q808" s="143">
        <v>2.76E-2</v>
      </c>
      <c r="R808" s="143">
        <f>Q808*H808</f>
        <v>2.76E-2</v>
      </c>
      <c r="S808" s="143">
        <v>0</v>
      </c>
      <c r="T808" s="144">
        <f>S808*H808</f>
        <v>0</v>
      </c>
      <c r="AR808" s="145" t="s">
        <v>170</v>
      </c>
      <c r="AT808" s="145" t="s">
        <v>353</v>
      </c>
      <c r="AU808" s="145" t="s">
        <v>84</v>
      </c>
      <c r="AY808" s="16" t="s">
        <v>136</v>
      </c>
      <c r="BE808" s="146">
        <f>IF(N808="základní",J808,0)</f>
        <v>0</v>
      </c>
      <c r="BF808" s="146">
        <f>IF(N808="snížená",J808,0)</f>
        <v>0</v>
      </c>
      <c r="BG808" s="146">
        <f>IF(N808="zákl. přenesená",J808,0)</f>
        <v>0</v>
      </c>
      <c r="BH808" s="146">
        <f>IF(N808="sníž. přenesená",J808,0)</f>
        <v>0</v>
      </c>
      <c r="BI808" s="146">
        <f>IF(N808="nulová",J808,0)</f>
        <v>0</v>
      </c>
      <c r="BJ808" s="16" t="s">
        <v>82</v>
      </c>
      <c r="BK808" s="146">
        <f>ROUND(I808*H808,2)</f>
        <v>0</v>
      </c>
      <c r="BL808" s="16" t="s">
        <v>142</v>
      </c>
      <c r="BM808" s="145" t="s">
        <v>2107</v>
      </c>
    </row>
    <row r="809" spans="2:65" s="12" customFormat="1">
      <c r="B809" s="147"/>
      <c r="D809" s="148" t="s">
        <v>144</v>
      </c>
      <c r="E809" s="149" t="s">
        <v>1</v>
      </c>
      <c r="F809" s="150" t="s">
        <v>2082</v>
      </c>
      <c r="H809" s="149" t="s">
        <v>1</v>
      </c>
      <c r="L809" s="147"/>
      <c r="M809" s="151"/>
      <c r="T809" s="152"/>
      <c r="AT809" s="149" t="s">
        <v>144</v>
      </c>
      <c r="AU809" s="149" t="s">
        <v>84</v>
      </c>
      <c r="AV809" s="12" t="s">
        <v>82</v>
      </c>
      <c r="AW809" s="12" t="s">
        <v>32</v>
      </c>
      <c r="AX809" s="12" t="s">
        <v>74</v>
      </c>
      <c r="AY809" s="149" t="s">
        <v>136</v>
      </c>
    </row>
    <row r="810" spans="2:65" s="13" customFormat="1">
      <c r="B810" s="153"/>
      <c r="D810" s="148" t="s">
        <v>144</v>
      </c>
      <c r="E810" s="154" t="s">
        <v>1</v>
      </c>
      <c r="F810" s="155" t="s">
        <v>82</v>
      </c>
      <c r="H810" s="156">
        <v>1</v>
      </c>
      <c r="L810" s="153"/>
      <c r="M810" s="157"/>
      <c r="T810" s="158"/>
      <c r="AT810" s="154" t="s">
        <v>144</v>
      </c>
      <c r="AU810" s="154" t="s">
        <v>84</v>
      </c>
      <c r="AV810" s="13" t="s">
        <v>84</v>
      </c>
      <c r="AW810" s="13" t="s">
        <v>32</v>
      </c>
      <c r="AX810" s="13" t="s">
        <v>74</v>
      </c>
      <c r="AY810" s="154" t="s">
        <v>136</v>
      </c>
    </row>
    <row r="811" spans="2:65" s="14" customFormat="1">
      <c r="B811" s="159"/>
      <c r="D811" s="148" t="s">
        <v>144</v>
      </c>
      <c r="E811" s="160" t="s">
        <v>1</v>
      </c>
      <c r="F811" s="161" t="s">
        <v>146</v>
      </c>
      <c r="H811" s="162">
        <v>1</v>
      </c>
      <c r="L811" s="159"/>
      <c r="M811" s="163"/>
      <c r="T811" s="164"/>
      <c r="AT811" s="160" t="s">
        <v>144</v>
      </c>
      <c r="AU811" s="160" t="s">
        <v>84</v>
      </c>
      <c r="AV811" s="14" t="s">
        <v>142</v>
      </c>
      <c r="AW811" s="14" t="s">
        <v>32</v>
      </c>
      <c r="AX811" s="14" t="s">
        <v>82</v>
      </c>
      <c r="AY811" s="160" t="s">
        <v>136</v>
      </c>
    </row>
    <row r="812" spans="2:65" s="1" customFormat="1" ht="14.4" customHeight="1">
      <c r="B812" s="134"/>
      <c r="C812" s="135" t="s">
        <v>628</v>
      </c>
      <c r="D812" s="135" t="s">
        <v>138</v>
      </c>
      <c r="E812" s="136" t="s">
        <v>2108</v>
      </c>
      <c r="F812" s="137" t="s">
        <v>2109</v>
      </c>
      <c r="G812" s="138" t="s">
        <v>208</v>
      </c>
      <c r="H812" s="139">
        <v>1</v>
      </c>
      <c r="I812" s="140"/>
      <c r="J812" s="140">
        <f>ROUND(I812*H812,2)</f>
        <v>0</v>
      </c>
      <c r="K812" s="141"/>
      <c r="L812" s="28"/>
      <c r="M812" s="142" t="s">
        <v>1</v>
      </c>
      <c r="N812" s="111" t="s">
        <v>39</v>
      </c>
      <c r="O812" s="143">
        <v>0.124</v>
      </c>
      <c r="P812" s="143">
        <f>O812*H812</f>
        <v>0.124</v>
      </c>
      <c r="Q812" s="143">
        <v>0</v>
      </c>
      <c r="R812" s="143">
        <f>Q812*H812</f>
        <v>0</v>
      </c>
      <c r="S812" s="143">
        <v>0</v>
      </c>
      <c r="T812" s="144">
        <f>S812*H812</f>
        <v>0</v>
      </c>
      <c r="AR812" s="145" t="s">
        <v>142</v>
      </c>
      <c r="AT812" s="145" t="s">
        <v>138</v>
      </c>
      <c r="AU812" s="145" t="s">
        <v>84</v>
      </c>
      <c r="AY812" s="16" t="s">
        <v>136</v>
      </c>
      <c r="BE812" s="146">
        <f>IF(N812="základní",J812,0)</f>
        <v>0</v>
      </c>
      <c r="BF812" s="146">
        <f>IF(N812="snížená",J812,0)</f>
        <v>0</v>
      </c>
      <c r="BG812" s="146">
        <f>IF(N812="zákl. přenesená",J812,0)</f>
        <v>0</v>
      </c>
      <c r="BH812" s="146">
        <f>IF(N812="sníž. přenesená",J812,0)</f>
        <v>0</v>
      </c>
      <c r="BI812" s="146">
        <f>IF(N812="nulová",J812,0)</f>
        <v>0</v>
      </c>
      <c r="BJ812" s="16" t="s">
        <v>82</v>
      </c>
      <c r="BK812" s="146">
        <f>ROUND(I812*H812,2)</f>
        <v>0</v>
      </c>
      <c r="BL812" s="16" t="s">
        <v>142</v>
      </c>
      <c r="BM812" s="145" t="s">
        <v>2110</v>
      </c>
    </row>
    <row r="813" spans="2:65" s="12" customFormat="1">
      <c r="B813" s="147"/>
      <c r="D813" s="148" t="s">
        <v>144</v>
      </c>
      <c r="E813" s="149" t="s">
        <v>1</v>
      </c>
      <c r="F813" s="150" t="s">
        <v>2081</v>
      </c>
      <c r="H813" s="149" t="s">
        <v>1</v>
      </c>
      <c r="L813" s="147"/>
      <c r="M813" s="151"/>
      <c r="T813" s="152"/>
      <c r="AT813" s="149" t="s">
        <v>144</v>
      </c>
      <c r="AU813" s="149" t="s">
        <v>84</v>
      </c>
      <c r="AV813" s="12" t="s">
        <v>82</v>
      </c>
      <c r="AW813" s="12" t="s">
        <v>32</v>
      </c>
      <c r="AX813" s="12" t="s">
        <v>74</v>
      </c>
      <c r="AY813" s="149" t="s">
        <v>136</v>
      </c>
    </row>
    <row r="814" spans="2:65" s="13" customFormat="1">
      <c r="B814" s="153"/>
      <c r="D814" s="148" t="s">
        <v>144</v>
      </c>
      <c r="E814" s="154" t="s">
        <v>1</v>
      </c>
      <c r="F814" s="155" t="s">
        <v>82</v>
      </c>
      <c r="H814" s="156">
        <v>1</v>
      </c>
      <c r="L814" s="153"/>
      <c r="M814" s="157"/>
      <c r="T814" s="158"/>
      <c r="AT814" s="154" t="s">
        <v>144</v>
      </c>
      <c r="AU814" s="154" t="s">
        <v>84</v>
      </c>
      <c r="AV814" s="13" t="s">
        <v>84</v>
      </c>
      <c r="AW814" s="13" t="s">
        <v>32</v>
      </c>
      <c r="AX814" s="13" t="s">
        <v>74</v>
      </c>
      <c r="AY814" s="154" t="s">
        <v>136</v>
      </c>
    </row>
    <row r="815" spans="2:65" s="14" customFormat="1">
      <c r="B815" s="159"/>
      <c r="D815" s="148" t="s">
        <v>144</v>
      </c>
      <c r="E815" s="160" t="s">
        <v>1</v>
      </c>
      <c r="F815" s="161" t="s">
        <v>146</v>
      </c>
      <c r="H815" s="162">
        <v>1</v>
      </c>
      <c r="L815" s="159"/>
      <c r="M815" s="163"/>
      <c r="T815" s="164"/>
      <c r="AT815" s="160" t="s">
        <v>144</v>
      </c>
      <c r="AU815" s="160" t="s">
        <v>84</v>
      </c>
      <c r="AV815" s="14" t="s">
        <v>142</v>
      </c>
      <c r="AW815" s="14" t="s">
        <v>32</v>
      </c>
      <c r="AX815" s="14" t="s">
        <v>82</v>
      </c>
      <c r="AY815" s="160" t="s">
        <v>136</v>
      </c>
    </row>
    <row r="816" spans="2:65" s="1" customFormat="1" ht="14.4" customHeight="1">
      <c r="B816" s="134"/>
      <c r="C816" s="165" t="s">
        <v>635</v>
      </c>
      <c r="D816" s="165" t="s">
        <v>353</v>
      </c>
      <c r="E816" s="166" t="s">
        <v>2111</v>
      </c>
      <c r="F816" s="167" t="s">
        <v>2112</v>
      </c>
      <c r="G816" s="168" t="s">
        <v>208</v>
      </c>
      <c r="H816" s="169">
        <v>1.0149999999999999</v>
      </c>
      <c r="I816" s="170"/>
      <c r="J816" s="170">
        <f>ROUND(I816*H816,2)</f>
        <v>0</v>
      </c>
      <c r="K816" s="171"/>
      <c r="L816" s="172"/>
      <c r="M816" s="173" t="s">
        <v>1</v>
      </c>
      <c r="N816" s="174" t="s">
        <v>39</v>
      </c>
      <c r="O816" s="143">
        <v>0</v>
      </c>
      <c r="P816" s="143">
        <f>O816*H816</f>
        <v>0</v>
      </c>
      <c r="Q816" s="143">
        <v>2.7E-4</v>
      </c>
      <c r="R816" s="143">
        <f>Q816*H816</f>
        <v>2.7404999999999997E-4</v>
      </c>
      <c r="S816" s="143">
        <v>0</v>
      </c>
      <c r="T816" s="144">
        <f>S816*H816</f>
        <v>0</v>
      </c>
      <c r="AR816" s="145" t="s">
        <v>170</v>
      </c>
      <c r="AT816" s="145" t="s">
        <v>353</v>
      </c>
      <c r="AU816" s="145" t="s">
        <v>84</v>
      </c>
      <c r="AY816" s="16" t="s">
        <v>136</v>
      </c>
      <c r="BE816" s="146">
        <f>IF(N816="základní",J816,0)</f>
        <v>0</v>
      </c>
      <c r="BF816" s="146">
        <f>IF(N816="snížená",J816,0)</f>
        <v>0</v>
      </c>
      <c r="BG816" s="146">
        <f>IF(N816="zákl. přenesená",J816,0)</f>
        <v>0</v>
      </c>
      <c r="BH816" s="146">
        <f>IF(N816="sníž. přenesená",J816,0)</f>
        <v>0</v>
      </c>
      <c r="BI816" s="146">
        <f>IF(N816="nulová",J816,0)</f>
        <v>0</v>
      </c>
      <c r="BJ816" s="16" t="s">
        <v>82</v>
      </c>
      <c r="BK816" s="146">
        <f>ROUND(I816*H816,2)</f>
        <v>0</v>
      </c>
      <c r="BL816" s="16" t="s">
        <v>142</v>
      </c>
      <c r="BM816" s="145" t="s">
        <v>2113</v>
      </c>
    </row>
    <row r="817" spans="2:65" s="12" customFormat="1">
      <c r="B817" s="147"/>
      <c r="D817" s="148" t="s">
        <v>144</v>
      </c>
      <c r="E817" s="149" t="s">
        <v>1</v>
      </c>
      <c r="F817" s="150" t="s">
        <v>2081</v>
      </c>
      <c r="H817" s="149" t="s">
        <v>1</v>
      </c>
      <c r="L817" s="147"/>
      <c r="M817" s="151"/>
      <c r="T817" s="152"/>
      <c r="AT817" s="149" t="s">
        <v>144</v>
      </c>
      <c r="AU817" s="149" t="s">
        <v>84</v>
      </c>
      <c r="AV817" s="12" t="s">
        <v>82</v>
      </c>
      <c r="AW817" s="12" t="s">
        <v>32</v>
      </c>
      <c r="AX817" s="12" t="s">
        <v>74</v>
      </c>
      <c r="AY817" s="149" t="s">
        <v>136</v>
      </c>
    </row>
    <row r="818" spans="2:65" s="13" customFormat="1">
      <c r="B818" s="153"/>
      <c r="D818" s="148" t="s">
        <v>144</v>
      </c>
      <c r="E818" s="154" t="s">
        <v>1</v>
      </c>
      <c r="F818" s="155" t="s">
        <v>82</v>
      </c>
      <c r="H818" s="156">
        <v>1</v>
      </c>
      <c r="L818" s="153"/>
      <c r="M818" s="157"/>
      <c r="T818" s="158"/>
      <c r="AT818" s="154" t="s">
        <v>144</v>
      </c>
      <c r="AU818" s="154" t="s">
        <v>84</v>
      </c>
      <c r="AV818" s="13" t="s">
        <v>84</v>
      </c>
      <c r="AW818" s="13" t="s">
        <v>32</v>
      </c>
      <c r="AX818" s="13" t="s">
        <v>74</v>
      </c>
      <c r="AY818" s="154" t="s">
        <v>136</v>
      </c>
    </row>
    <row r="819" spans="2:65" s="14" customFormat="1">
      <c r="B819" s="159"/>
      <c r="D819" s="148" t="s">
        <v>144</v>
      </c>
      <c r="E819" s="160" t="s">
        <v>1</v>
      </c>
      <c r="F819" s="161" t="s">
        <v>146</v>
      </c>
      <c r="H819" s="162">
        <v>1</v>
      </c>
      <c r="L819" s="159"/>
      <c r="M819" s="163"/>
      <c r="T819" s="164"/>
      <c r="AT819" s="160" t="s">
        <v>144</v>
      </c>
      <c r="AU819" s="160" t="s">
        <v>84</v>
      </c>
      <c r="AV819" s="14" t="s">
        <v>142</v>
      </c>
      <c r="AW819" s="14" t="s">
        <v>32</v>
      </c>
      <c r="AX819" s="14" t="s">
        <v>74</v>
      </c>
      <c r="AY819" s="160" t="s">
        <v>136</v>
      </c>
    </row>
    <row r="820" spans="2:65" s="13" customFormat="1">
      <c r="B820" s="153"/>
      <c r="D820" s="148" t="s">
        <v>144</v>
      </c>
      <c r="E820" s="154" t="s">
        <v>1</v>
      </c>
      <c r="F820" s="155" t="s">
        <v>2114</v>
      </c>
      <c r="H820" s="156">
        <v>1.0149999999999999</v>
      </c>
      <c r="L820" s="153"/>
      <c r="M820" s="157"/>
      <c r="T820" s="158"/>
      <c r="AT820" s="154" t="s">
        <v>144</v>
      </c>
      <c r="AU820" s="154" t="s">
        <v>84</v>
      </c>
      <c r="AV820" s="13" t="s">
        <v>84</v>
      </c>
      <c r="AW820" s="13" t="s">
        <v>32</v>
      </c>
      <c r="AX820" s="13" t="s">
        <v>82</v>
      </c>
      <c r="AY820" s="154" t="s">
        <v>136</v>
      </c>
    </row>
    <row r="821" spans="2:65" s="1" customFormat="1" ht="14.4" customHeight="1">
      <c r="B821" s="134"/>
      <c r="C821" s="135" t="s">
        <v>639</v>
      </c>
      <c r="D821" s="135" t="s">
        <v>138</v>
      </c>
      <c r="E821" s="136" t="s">
        <v>793</v>
      </c>
      <c r="F821" s="137" t="s">
        <v>794</v>
      </c>
      <c r="G821" s="138" t="s">
        <v>208</v>
      </c>
      <c r="H821" s="139">
        <v>85.9</v>
      </c>
      <c r="I821" s="140"/>
      <c r="J821" s="140">
        <f>ROUND(I821*H821,2)</f>
        <v>0</v>
      </c>
      <c r="K821" s="141"/>
      <c r="L821" s="28"/>
      <c r="M821" s="142" t="s">
        <v>1</v>
      </c>
      <c r="N821" s="111" t="s">
        <v>39</v>
      </c>
      <c r="O821" s="143">
        <v>3.3000000000000002E-2</v>
      </c>
      <c r="P821" s="143">
        <f>O821*H821</f>
        <v>2.8347000000000002</v>
      </c>
      <c r="Q821" s="143">
        <v>0</v>
      </c>
      <c r="R821" s="143">
        <f>Q821*H821</f>
        <v>0</v>
      </c>
      <c r="S821" s="143">
        <v>0</v>
      </c>
      <c r="T821" s="144">
        <f>S821*H821</f>
        <v>0</v>
      </c>
      <c r="AR821" s="145" t="s">
        <v>142</v>
      </c>
      <c r="AT821" s="145" t="s">
        <v>138</v>
      </c>
      <c r="AU821" s="145" t="s">
        <v>84</v>
      </c>
      <c r="AY821" s="16" t="s">
        <v>136</v>
      </c>
      <c r="BE821" s="146">
        <f>IF(N821="základní",J821,0)</f>
        <v>0</v>
      </c>
      <c r="BF821" s="146">
        <f>IF(N821="snížená",J821,0)</f>
        <v>0</v>
      </c>
      <c r="BG821" s="146">
        <f>IF(N821="zákl. přenesená",J821,0)</f>
        <v>0</v>
      </c>
      <c r="BH821" s="146">
        <f>IF(N821="sníž. přenesená",J821,0)</f>
        <v>0</v>
      </c>
      <c r="BI821" s="146">
        <f>IF(N821="nulová",J821,0)</f>
        <v>0</v>
      </c>
      <c r="BJ821" s="16" t="s">
        <v>82</v>
      </c>
      <c r="BK821" s="146">
        <f>ROUND(I821*H821,2)</f>
        <v>0</v>
      </c>
      <c r="BL821" s="16" t="s">
        <v>142</v>
      </c>
      <c r="BM821" s="145" t="s">
        <v>2115</v>
      </c>
    </row>
    <row r="822" spans="2:65" s="12" customFormat="1">
      <c r="B822" s="147"/>
      <c r="D822" s="148" t="s">
        <v>144</v>
      </c>
      <c r="E822" s="149" t="s">
        <v>1</v>
      </c>
      <c r="F822" s="150" t="s">
        <v>1988</v>
      </c>
      <c r="H822" s="149" t="s">
        <v>1</v>
      </c>
      <c r="L822" s="147"/>
      <c r="M822" s="151"/>
      <c r="T822" s="152"/>
      <c r="AT822" s="149" t="s">
        <v>144</v>
      </c>
      <c r="AU822" s="149" t="s">
        <v>84</v>
      </c>
      <c r="AV822" s="12" t="s">
        <v>82</v>
      </c>
      <c r="AW822" s="12" t="s">
        <v>32</v>
      </c>
      <c r="AX822" s="12" t="s">
        <v>74</v>
      </c>
      <c r="AY822" s="149" t="s">
        <v>136</v>
      </c>
    </row>
    <row r="823" spans="2:65" s="13" customFormat="1">
      <c r="B823" s="153"/>
      <c r="D823" s="148" t="s">
        <v>144</v>
      </c>
      <c r="E823" s="154" t="s">
        <v>1</v>
      </c>
      <c r="F823" s="155" t="s">
        <v>1989</v>
      </c>
      <c r="H823" s="156">
        <v>85.9</v>
      </c>
      <c r="L823" s="153"/>
      <c r="M823" s="157"/>
      <c r="T823" s="158"/>
      <c r="AT823" s="154" t="s">
        <v>144</v>
      </c>
      <c r="AU823" s="154" t="s">
        <v>84</v>
      </c>
      <c r="AV823" s="13" t="s">
        <v>84</v>
      </c>
      <c r="AW823" s="13" t="s">
        <v>32</v>
      </c>
      <c r="AX823" s="13" t="s">
        <v>74</v>
      </c>
      <c r="AY823" s="154" t="s">
        <v>136</v>
      </c>
    </row>
    <row r="824" spans="2:65" s="14" customFormat="1">
      <c r="B824" s="159"/>
      <c r="D824" s="148" t="s">
        <v>144</v>
      </c>
      <c r="E824" s="160" t="s">
        <v>1</v>
      </c>
      <c r="F824" s="161" t="s">
        <v>146</v>
      </c>
      <c r="H824" s="162">
        <v>85.9</v>
      </c>
      <c r="L824" s="159"/>
      <c r="M824" s="163"/>
      <c r="T824" s="164"/>
      <c r="AT824" s="160" t="s">
        <v>144</v>
      </c>
      <c r="AU824" s="160" t="s">
        <v>84</v>
      </c>
      <c r="AV824" s="14" t="s">
        <v>142</v>
      </c>
      <c r="AW824" s="14" t="s">
        <v>32</v>
      </c>
      <c r="AX824" s="14" t="s">
        <v>82</v>
      </c>
      <c r="AY824" s="160" t="s">
        <v>136</v>
      </c>
    </row>
    <row r="825" spans="2:65" s="1" customFormat="1" ht="19.75" customHeight="1">
      <c r="B825" s="134"/>
      <c r="C825" s="165" t="s">
        <v>644</v>
      </c>
      <c r="D825" s="165" t="s">
        <v>353</v>
      </c>
      <c r="E825" s="166" t="s">
        <v>797</v>
      </c>
      <c r="F825" s="167" t="s">
        <v>798</v>
      </c>
      <c r="G825" s="168" t="s">
        <v>208</v>
      </c>
      <c r="H825" s="169">
        <v>86.759</v>
      </c>
      <c r="I825" s="170"/>
      <c r="J825" s="170">
        <f>ROUND(I825*H825,2)</f>
        <v>0</v>
      </c>
      <c r="K825" s="171"/>
      <c r="L825" s="172"/>
      <c r="M825" s="173" t="s">
        <v>1</v>
      </c>
      <c r="N825" s="174" t="s">
        <v>39</v>
      </c>
      <c r="O825" s="143">
        <v>0</v>
      </c>
      <c r="P825" s="143">
        <f>O825*H825</f>
        <v>0</v>
      </c>
      <c r="Q825" s="143">
        <v>4.8000000000000001E-4</v>
      </c>
      <c r="R825" s="143">
        <f>Q825*H825</f>
        <v>4.1644319999999999E-2</v>
      </c>
      <c r="S825" s="143">
        <v>0</v>
      </c>
      <c r="T825" s="144">
        <f>S825*H825</f>
        <v>0</v>
      </c>
      <c r="AR825" s="145" t="s">
        <v>170</v>
      </c>
      <c r="AT825" s="145" t="s">
        <v>353</v>
      </c>
      <c r="AU825" s="145" t="s">
        <v>84</v>
      </c>
      <c r="AY825" s="16" t="s">
        <v>136</v>
      </c>
      <c r="BE825" s="146">
        <f>IF(N825="základní",J825,0)</f>
        <v>0</v>
      </c>
      <c r="BF825" s="146">
        <f>IF(N825="snížená",J825,0)</f>
        <v>0</v>
      </c>
      <c r="BG825" s="146">
        <f>IF(N825="zákl. přenesená",J825,0)</f>
        <v>0</v>
      </c>
      <c r="BH825" s="146">
        <f>IF(N825="sníž. přenesená",J825,0)</f>
        <v>0</v>
      </c>
      <c r="BI825" s="146">
        <f>IF(N825="nulová",J825,0)</f>
        <v>0</v>
      </c>
      <c r="BJ825" s="16" t="s">
        <v>82</v>
      </c>
      <c r="BK825" s="146">
        <f>ROUND(I825*H825,2)</f>
        <v>0</v>
      </c>
      <c r="BL825" s="16" t="s">
        <v>142</v>
      </c>
      <c r="BM825" s="145" t="s">
        <v>2116</v>
      </c>
    </row>
    <row r="826" spans="2:65" s="12" customFormat="1">
      <c r="B826" s="147"/>
      <c r="D826" s="148" t="s">
        <v>144</v>
      </c>
      <c r="E826" s="149" t="s">
        <v>1</v>
      </c>
      <c r="F826" s="150" t="s">
        <v>1988</v>
      </c>
      <c r="H826" s="149" t="s">
        <v>1</v>
      </c>
      <c r="L826" s="147"/>
      <c r="M826" s="151"/>
      <c r="T826" s="152"/>
      <c r="AT826" s="149" t="s">
        <v>144</v>
      </c>
      <c r="AU826" s="149" t="s">
        <v>84</v>
      </c>
      <c r="AV826" s="12" t="s">
        <v>82</v>
      </c>
      <c r="AW826" s="12" t="s">
        <v>32</v>
      </c>
      <c r="AX826" s="12" t="s">
        <v>74</v>
      </c>
      <c r="AY826" s="149" t="s">
        <v>136</v>
      </c>
    </row>
    <row r="827" spans="2:65" s="13" customFormat="1">
      <c r="B827" s="153"/>
      <c r="D827" s="148" t="s">
        <v>144</v>
      </c>
      <c r="E827" s="154" t="s">
        <v>1</v>
      </c>
      <c r="F827" s="155" t="s">
        <v>1989</v>
      </c>
      <c r="H827" s="156">
        <v>85.9</v>
      </c>
      <c r="L827" s="153"/>
      <c r="M827" s="157"/>
      <c r="T827" s="158"/>
      <c r="AT827" s="154" t="s">
        <v>144</v>
      </c>
      <c r="AU827" s="154" t="s">
        <v>84</v>
      </c>
      <c r="AV827" s="13" t="s">
        <v>84</v>
      </c>
      <c r="AW827" s="13" t="s">
        <v>32</v>
      </c>
      <c r="AX827" s="13" t="s">
        <v>74</v>
      </c>
      <c r="AY827" s="154" t="s">
        <v>136</v>
      </c>
    </row>
    <row r="828" spans="2:65" s="14" customFormat="1">
      <c r="B828" s="159"/>
      <c r="D828" s="148" t="s">
        <v>144</v>
      </c>
      <c r="E828" s="160" t="s">
        <v>1</v>
      </c>
      <c r="F828" s="161" t="s">
        <v>146</v>
      </c>
      <c r="H828" s="162">
        <v>85.9</v>
      </c>
      <c r="L828" s="159"/>
      <c r="M828" s="163"/>
      <c r="T828" s="164"/>
      <c r="AT828" s="160" t="s">
        <v>144</v>
      </c>
      <c r="AU828" s="160" t="s">
        <v>84</v>
      </c>
      <c r="AV828" s="14" t="s">
        <v>142</v>
      </c>
      <c r="AW828" s="14" t="s">
        <v>32</v>
      </c>
      <c r="AX828" s="14" t="s">
        <v>74</v>
      </c>
      <c r="AY828" s="160" t="s">
        <v>136</v>
      </c>
    </row>
    <row r="829" spans="2:65" s="13" customFormat="1">
      <c r="B829" s="153"/>
      <c r="D829" s="148" t="s">
        <v>144</v>
      </c>
      <c r="E829" s="154" t="s">
        <v>1</v>
      </c>
      <c r="F829" s="155" t="s">
        <v>2117</v>
      </c>
      <c r="H829" s="156">
        <v>86.759</v>
      </c>
      <c r="L829" s="153"/>
      <c r="M829" s="157"/>
      <c r="T829" s="158"/>
      <c r="AT829" s="154" t="s">
        <v>144</v>
      </c>
      <c r="AU829" s="154" t="s">
        <v>84</v>
      </c>
      <c r="AV829" s="13" t="s">
        <v>84</v>
      </c>
      <c r="AW829" s="13" t="s">
        <v>32</v>
      </c>
      <c r="AX829" s="13" t="s">
        <v>82</v>
      </c>
      <c r="AY829" s="154" t="s">
        <v>136</v>
      </c>
    </row>
    <row r="830" spans="2:65" s="1" customFormat="1" ht="14.4" customHeight="1">
      <c r="B830" s="134"/>
      <c r="C830" s="135" t="s">
        <v>650</v>
      </c>
      <c r="D830" s="135" t="s">
        <v>138</v>
      </c>
      <c r="E830" s="136" t="s">
        <v>2118</v>
      </c>
      <c r="F830" s="137" t="s">
        <v>2119</v>
      </c>
      <c r="G830" s="138" t="s">
        <v>208</v>
      </c>
      <c r="H830" s="139">
        <v>13.8</v>
      </c>
      <c r="I830" s="140"/>
      <c r="J830" s="140">
        <f>ROUND(I830*H830,2)</f>
        <v>0</v>
      </c>
      <c r="K830" s="141"/>
      <c r="L830" s="28"/>
      <c r="M830" s="142" t="s">
        <v>1</v>
      </c>
      <c r="N830" s="111" t="s">
        <v>39</v>
      </c>
      <c r="O830" s="143">
        <v>0.36099999999999999</v>
      </c>
      <c r="P830" s="143">
        <f>O830*H830</f>
        <v>4.9817999999999998</v>
      </c>
      <c r="Q830" s="143">
        <v>0</v>
      </c>
      <c r="R830" s="143">
        <f>Q830*H830</f>
        <v>0</v>
      </c>
      <c r="S830" s="143">
        <v>0</v>
      </c>
      <c r="T830" s="144">
        <f>S830*H830</f>
        <v>0</v>
      </c>
      <c r="AR830" s="145" t="s">
        <v>142</v>
      </c>
      <c r="AT830" s="145" t="s">
        <v>138</v>
      </c>
      <c r="AU830" s="145" t="s">
        <v>84</v>
      </c>
      <c r="AY830" s="16" t="s">
        <v>136</v>
      </c>
      <c r="BE830" s="146">
        <f>IF(N830="základní",J830,0)</f>
        <v>0</v>
      </c>
      <c r="BF830" s="146">
        <f>IF(N830="snížená",J830,0)</f>
        <v>0</v>
      </c>
      <c r="BG830" s="146">
        <f>IF(N830="zákl. přenesená",J830,0)</f>
        <v>0</v>
      </c>
      <c r="BH830" s="146">
        <f>IF(N830="sníž. přenesená",J830,0)</f>
        <v>0</v>
      </c>
      <c r="BI830" s="146">
        <f>IF(N830="nulová",J830,0)</f>
        <v>0</v>
      </c>
      <c r="BJ830" s="16" t="s">
        <v>82</v>
      </c>
      <c r="BK830" s="146">
        <f>ROUND(I830*H830,2)</f>
        <v>0</v>
      </c>
      <c r="BL830" s="16" t="s">
        <v>142</v>
      </c>
      <c r="BM830" s="145" t="s">
        <v>2120</v>
      </c>
    </row>
    <row r="831" spans="2:65" s="12" customFormat="1">
      <c r="B831" s="147"/>
      <c r="D831" s="148" t="s">
        <v>144</v>
      </c>
      <c r="E831" s="149" t="s">
        <v>1</v>
      </c>
      <c r="F831" s="150" t="s">
        <v>2082</v>
      </c>
      <c r="H831" s="149" t="s">
        <v>1</v>
      </c>
      <c r="L831" s="147"/>
      <c r="M831" s="151"/>
      <c r="T831" s="152"/>
      <c r="AT831" s="149" t="s">
        <v>144</v>
      </c>
      <c r="AU831" s="149" t="s">
        <v>84</v>
      </c>
      <c r="AV831" s="12" t="s">
        <v>82</v>
      </c>
      <c r="AW831" s="12" t="s">
        <v>32</v>
      </c>
      <c r="AX831" s="12" t="s">
        <v>74</v>
      </c>
      <c r="AY831" s="149" t="s">
        <v>136</v>
      </c>
    </row>
    <row r="832" spans="2:65" s="13" customFormat="1">
      <c r="B832" s="153"/>
      <c r="D832" s="148" t="s">
        <v>144</v>
      </c>
      <c r="E832" s="154" t="s">
        <v>1</v>
      </c>
      <c r="F832" s="155" t="s">
        <v>2121</v>
      </c>
      <c r="H832" s="156">
        <v>13.8</v>
      </c>
      <c r="L832" s="153"/>
      <c r="M832" s="157"/>
      <c r="T832" s="158"/>
      <c r="AT832" s="154" t="s">
        <v>144</v>
      </c>
      <c r="AU832" s="154" t="s">
        <v>84</v>
      </c>
      <c r="AV832" s="13" t="s">
        <v>84</v>
      </c>
      <c r="AW832" s="13" t="s">
        <v>32</v>
      </c>
      <c r="AX832" s="13" t="s">
        <v>74</v>
      </c>
      <c r="AY832" s="154" t="s">
        <v>136</v>
      </c>
    </row>
    <row r="833" spans="2:65" s="14" customFormat="1">
      <c r="B833" s="159"/>
      <c r="D833" s="148" t="s">
        <v>144</v>
      </c>
      <c r="E833" s="160" t="s">
        <v>1</v>
      </c>
      <c r="F833" s="161" t="s">
        <v>146</v>
      </c>
      <c r="H833" s="162">
        <v>13.8</v>
      </c>
      <c r="L833" s="159"/>
      <c r="M833" s="163"/>
      <c r="T833" s="164"/>
      <c r="AT833" s="160" t="s">
        <v>144</v>
      </c>
      <c r="AU833" s="160" t="s">
        <v>84</v>
      </c>
      <c r="AV833" s="14" t="s">
        <v>142</v>
      </c>
      <c r="AW833" s="14" t="s">
        <v>32</v>
      </c>
      <c r="AX833" s="14" t="s">
        <v>82</v>
      </c>
      <c r="AY833" s="160" t="s">
        <v>136</v>
      </c>
    </row>
    <row r="834" spans="2:65" s="1" customFormat="1" ht="14.4" customHeight="1">
      <c r="B834" s="134"/>
      <c r="C834" s="165" t="s">
        <v>654</v>
      </c>
      <c r="D834" s="165" t="s">
        <v>353</v>
      </c>
      <c r="E834" s="166" t="s">
        <v>2122</v>
      </c>
      <c r="F834" s="167" t="s">
        <v>2123</v>
      </c>
      <c r="G834" s="168" t="s">
        <v>208</v>
      </c>
      <c r="H834" s="169">
        <v>14.007</v>
      </c>
      <c r="I834" s="170"/>
      <c r="J834" s="170">
        <f>ROUND(I834*H834,2)</f>
        <v>0</v>
      </c>
      <c r="K834" s="171"/>
      <c r="L834" s="172"/>
      <c r="M834" s="173" t="s">
        <v>1</v>
      </c>
      <c r="N834" s="174" t="s">
        <v>39</v>
      </c>
      <c r="O834" s="143">
        <v>0</v>
      </c>
      <c r="P834" s="143">
        <f>O834*H834</f>
        <v>0</v>
      </c>
      <c r="Q834" s="143">
        <v>6.7400000000000003E-3</v>
      </c>
      <c r="R834" s="143">
        <f>Q834*H834</f>
        <v>9.4407180000000007E-2</v>
      </c>
      <c r="S834" s="143">
        <v>0</v>
      </c>
      <c r="T834" s="144">
        <f>S834*H834</f>
        <v>0</v>
      </c>
      <c r="AR834" s="145" t="s">
        <v>170</v>
      </c>
      <c r="AT834" s="145" t="s">
        <v>353</v>
      </c>
      <c r="AU834" s="145" t="s">
        <v>84</v>
      </c>
      <c r="AY834" s="16" t="s">
        <v>136</v>
      </c>
      <c r="BE834" s="146">
        <f>IF(N834="základní",J834,0)</f>
        <v>0</v>
      </c>
      <c r="BF834" s="146">
        <f>IF(N834="snížená",J834,0)</f>
        <v>0</v>
      </c>
      <c r="BG834" s="146">
        <f>IF(N834="zákl. přenesená",J834,0)</f>
        <v>0</v>
      </c>
      <c r="BH834" s="146">
        <f>IF(N834="sníž. přenesená",J834,0)</f>
        <v>0</v>
      </c>
      <c r="BI834" s="146">
        <f>IF(N834="nulová",J834,0)</f>
        <v>0</v>
      </c>
      <c r="BJ834" s="16" t="s">
        <v>82</v>
      </c>
      <c r="BK834" s="146">
        <f>ROUND(I834*H834,2)</f>
        <v>0</v>
      </c>
      <c r="BL834" s="16" t="s">
        <v>142</v>
      </c>
      <c r="BM834" s="145" t="s">
        <v>2124</v>
      </c>
    </row>
    <row r="835" spans="2:65" s="12" customFormat="1">
      <c r="B835" s="147"/>
      <c r="D835" s="148" t="s">
        <v>144</v>
      </c>
      <c r="E835" s="149" t="s">
        <v>1</v>
      </c>
      <c r="F835" s="150" t="s">
        <v>2082</v>
      </c>
      <c r="H835" s="149" t="s">
        <v>1</v>
      </c>
      <c r="L835" s="147"/>
      <c r="M835" s="151"/>
      <c r="T835" s="152"/>
      <c r="AT835" s="149" t="s">
        <v>144</v>
      </c>
      <c r="AU835" s="149" t="s">
        <v>84</v>
      </c>
      <c r="AV835" s="12" t="s">
        <v>82</v>
      </c>
      <c r="AW835" s="12" t="s">
        <v>32</v>
      </c>
      <c r="AX835" s="12" t="s">
        <v>74</v>
      </c>
      <c r="AY835" s="149" t="s">
        <v>136</v>
      </c>
    </row>
    <row r="836" spans="2:65" s="13" customFormat="1">
      <c r="B836" s="153"/>
      <c r="D836" s="148" t="s">
        <v>144</v>
      </c>
      <c r="E836" s="154" t="s">
        <v>1</v>
      </c>
      <c r="F836" s="155" t="s">
        <v>2121</v>
      </c>
      <c r="H836" s="156">
        <v>13.8</v>
      </c>
      <c r="L836" s="153"/>
      <c r="M836" s="157"/>
      <c r="T836" s="158"/>
      <c r="AT836" s="154" t="s">
        <v>144</v>
      </c>
      <c r="AU836" s="154" t="s">
        <v>84</v>
      </c>
      <c r="AV836" s="13" t="s">
        <v>84</v>
      </c>
      <c r="AW836" s="13" t="s">
        <v>32</v>
      </c>
      <c r="AX836" s="13" t="s">
        <v>74</v>
      </c>
      <c r="AY836" s="154" t="s">
        <v>136</v>
      </c>
    </row>
    <row r="837" spans="2:65" s="14" customFormat="1">
      <c r="B837" s="159"/>
      <c r="D837" s="148" t="s">
        <v>144</v>
      </c>
      <c r="E837" s="160" t="s">
        <v>1</v>
      </c>
      <c r="F837" s="161" t="s">
        <v>146</v>
      </c>
      <c r="H837" s="162">
        <v>13.8</v>
      </c>
      <c r="L837" s="159"/>
      <c r="M837" s="163"/>
      <c r="T837" s="164"/>
      <c r="AT837" s="160" t="s">
        <v>144</v>
      </c>
      <c r="AU837" s="160" t="s">
        <v>84</v>
      </c>
      <c r="AV837" s="14" t="s">
        <v>142</v>
      </c>
      <c r="AW837" s="14" t="s">
        <v>32</v>
      </c>
      <c r="AX837" s="14" t="s">
        <v>74</v>
      </c>
      <c r="AY837" s="160" t="s">
        <v>136</v>
      </c>
    </row>
    <row r="838" spans="2:65" s="13" customFormat="1">
      <c r="B838" s="153"/>
      <c r="D838" s="148" t="s">
        <v>144</v>
      </c>
      <c r="E838" s="154" t="s">
        <v>1</v>
      </c>
      <c r="F838" s="155" t="s">
        <v>2125</v>
      </c>
      <c r="H838" s="156">
        <v>14.007</v>
      </c>
      <c r="L838" s="153"/>
      <c r="M838" s="157"/>
      <c r="T838" s="158"/>
      <c r="AT838" s="154" t="s">
        <v>144</v>
      </c>
      <c r="AU838" s="154" t="s">
        <v>84</v>
      </c>
      <c r="AV838" s="13" t="s">
        <v>84</v>
      </c>
      <c r="AW838" s="13" t="s">
        <v>32</v>
      </c>
      <c r="AX838" s="13" t="s">
        <v>82</v>
      </c>
      <c r="AY838" s="154" t="s">
        <v>136</v>
      </c>
    </row>
    <row r="839" spans="2:65" s="1" customFormat="1" ht="14.4" customHeight="1">
      <c r="B839" s="134"/>
      <c r="C839" s="135" t="s">
        <v>660</v>
      </c>
      <c r="D839" s="135" t="s">
        <v>138</v>
      </c>
      <c r="E839" s="136" t="s">
        <v>2126</v>
      </c>
      <c r="F839" s="137" t="s">
        <v>2127</v>
      </c>
      <c r="G839" s="138" t="s">
        <v>208</v>
      </c>
      <c r="H839" s="139">
        <v>8.5</v>
      </c>
      <c r="I839" s="140"/>
      <c r="J839" s="140">
        <f>ROUND(I839*H839,2)</f>
        <v>0</v>
      </c>
      <c r="K839" s="141"/>
      <c r="L839" s="28"/>
      <c r="M839" s="142" t="s">
        <v>1</v>
      </c>
      <c r="N839" s="111" t="s">
        <v>39</v>
      </c>
      <c r="O839" s="143">
        <v>0.47499999999999998</v>
      </c>
      <c r="P839" s="143">
        <f>O839*H839</f>
        <v>4.0374999999999996</v>
      </c>
      <c r="Q839" s="143">
        <v>0</v>
      </c>
      <c r="R839" s="143">
        <f>Q839*H839</f>
        <v>0</v>
      </c>
      <c r="S839" s="143">
        <v>0</v>
      </c>
      <c r="T839" s="144">
        <f>S839*H839</f>
        <v>0</v>
      </c>
      <c r="AR839" s="145" t="s">
        <v>142</v>
      </c>
      <c r="AT839" s="145" t="s">
        <v>138</v>
      </c>
      <c r="AU839" s="145" t="s">
        <v>84</v>
      </c>
      <c r="AY839" s="16" t="s">
        <v>136</v>
      </c>
      <c r="BE839" s="146">
        <f>IF(N839="základní",J839,0)</f>
        <v>0</v>
      </c>
      <c r="BF839" s="146">
        <f>IF(N839="snížená",J839,0)</f>
        <v>0</v>
      </c>
      <c r="BG839" s="146">
        <f>IF(N839="zákl. přenesená",J839,0)</f>
        <v>0</v>
      </c>
      <c r="BH839" s="146">
        <f>IF(N839="sníž. přenesená",J839,0)</f>
        <v>0</v>
      </c>
      <c r="BI839" s="146">
        <f>IF(N839="nulová",J839,0)</f>
        <v>0</v>
      </c>
      <c r="BJ839" s="16" t="s">
        <v>82</v>
      </c>
      <c r="BK839" s="146">
        <f>ROUND(I839*H839,2)</f>
        <v>0</v>
      </c>
      <c r="BL839" s="16" t="s">
        <v>142</v>
      </c>
      <c r="BM839" s="145" t="s">
        <v>2128</v>
      </c>
    </row>
    <row r="840" spans="2:65" s="12" customFormat="1">
      <c r="B840" s="147"/>
      <c r="D840" s="148" t="s">
        <v>144</v>
      </c>
      <c r="E840" s="149" t="s">
        <v>1</v>
      </c>
      <c r="F840" s="150" t="s">
        <v>2082</v>
      </c>
      <c r="H840" s="149" t="s">
        <v>1</v>
      </c>
      <c r="L840" s="147"/>
      <c r="M840" s="151"/>
      <c r="T840" s="152"/>
      <c r="AT840" s="149" t="s">
        <v>144</v>
      </c>
      <c r="AU840" s="149" t="s">
        <v>84</v>
      </c>
      <c r="AV840" s="12" t="s">
        <v>82</v>
      </c>
      <c r="AW840" s="12" t="s">
        <v>32</v>
      </c>
      <c r="AX840" s="12" t="s">
        <v>74</v>
      </c>
      <c r="AY840" s="149" t="s">
        <v>136</v>
      </c>
    </row>
    <row r="841" spans="2:65" s="12" customFormat="1">
      <c r="B841" s="147"/>
      <c r="D841" s="148" t="s">
        <v>144</v>
      </c>
      <c r="E841" s="149" t="s">
        <v>1</v>
      </c>
      <c r="F841" s="150" t="s">
        <v>2129</v>
      </c>
      <c r="H841" s="149" t="s">
        <v>1</v>
      </c>
      <c r="L841" s="147"/>
      <c r="M841" s="151"/>
      <c r="T841" s="152"/>
      <c r="AT841" s="149" t="s">
        <v>144</v>
      </c>
      <c r="AU841" s="149" t="s">
        <v>84</v>
      </c>
      <c r="AV841" s="12" t="s">
        <v>82</v>
      </c>
      <c r="AW841" s="12" t="s">
        <v>32</v>
      </c>
      <c r="AX841" s="12" t="s">
        <v>74</v>
      </c>
      <c r="AY841" s="149" t="s">
        <v>136</v>
      </c>
    </row>
    <row r="842" spans="2:65" s="13" customFormat="1">
      <c r="B842" s="153"/>
      <c r="D842" s="148" t="s">
        <v>144</v>
      </c>
      <c r="E842" s="154" t="s">
        <v>1</v>
      </c>
      <c r="F842" s="155" t="s">
        <v>2130</v>
      </c>
      <c r="H842" s="156">
        <v>8.5</v>
      </c>
      <c r="L842" s="153"/>
      <c r="M842" s="157"/>
      <c r="T842" s="158"/>
      <c r="AT842" s="154" t="s">
        <v>144</v>
      </c>
      <c r="AU842" s="154" t="s">
        <v>84</v>
      </c>
      <c r="AV842" s="13" t="s">
        <v>84</v>
      </c>
      <c r="AW842" s="13" t="s">
        <v>32</v>
      </c>
      <c r="AX842" s="13" t="s">
        <v>74</v>
      </c>
      <c r="AY842" s="154" t="s">
        <v>136</v>
      </c>
    </row>
    <row r="843" spans="2:65" s="14" customFormat="1">
      <c r="B843" s="159"/>
      <c r="D843" s="148" t="s">
        <v>144</v>
      </c>
      <c r="E843" s="160" t="s">
        <v>1</v>
      </c>
      <c r="F843" s="161" t="s">
        <v>146</v>
      </c>
      <c r="H843" s="162">
        <v>8.5</v>
      </c>
      <c r="L843" s="159"/>
      <c r="M843" s="163"/>
      <c r="T843" s="164"/>
      <c r="AT843" s="160" t="s">
        <v>144</v>
      </c>
      <c r="AU843" s="160" t="s">
        <v>84</v>
      </c>
      <c r="AV843" s="14" t="s">
        <v>142</v>
      </c>
      <c r="AW843" s="14" t="s">
        <v>32</v>
      </c>
      <c r="AX843" s="14" t="s">
        <v>82</v>
      </c>
      <c r="AY843" s="160" t="s">
        <v>136</v>
      </c>
    </row>
    <row r="844" spans="2:65" s="1" customFormat="1" ht="14.4" customHeight="1">
      <c r="B844" s="134"/>
      <c r="C844" s="165" t="s">
        <v>665</v>
      </c>
      <c r="D844" s="165" t="s">
        <v>353</v>
      </c>
      <c r="E844" s="166" t="s">
        <v>2131</v>
      </c>
      <c r="F844" s="167" t="s">
        <v>2132</v>
      </c>
      <c r="G844" s="168" t="s">
        <v>208</v>
      </c>
      <c r="H844" s="169">
        <v>8.6280000000000001</v>
      </c>
      <c r="I844" s="170"/>
      <c r="J844" s="170">
        <f>ROUND(I844*H844,2)</f>
        <v>0</v>
      </c>
      <c r="K844" s="171"/>
      <c r="L844" s="172"/>
      <c r="M844" s="173" t="s">
        <v>1</v>
      </c>
      <c r="N844" s="174" t="s">
        <v>39</v>
      </c>
      <c r="O844" s="143">
        <v>0</v>
      </c>
      <c r="P844" s="143">
        <f>O844*H844</f>
        <v>0</v>
      </c>
      <c r="Q844" s="143">
        <v>1.6199999999999999E-2</v>
      </c>
      <c r="R844" s="143">
        <f>Q844*H844</f>
        <v>0.1397736</v>
      </c>
      <c r="S844" s="143">
        <v>0</v>
      </c>
      <c r="T844" s="144">
        <f>S844*H844</f>
        <v>0</v>
      </c>
      <c r="AR844" s="145" t="s">
        <v>170</v>
      </c>
      <c r="AT844" s="145" t="s">
        <v>353</v>
      </c>
      <c r="AU844" s="145" t="s">
        <v>84</v>
      </c>
      <c r="AY844" s="16" t="s">
        <v>136</v>
      </c>
      <c r="BE844" s="146">
        <f>IF(N844="základní",J844,0)</f>
        <v>0</v>
      </c>
      <c r="BF844" s="146">
        <f>IF(N844="snížená",J844,0)</f>
        <v>0</v>
      </c>
      <c r="BG844" s="146">
        <f>IF(N844="zákl. přenesená",J844,0)</f>
        <v>0</v>
      </c>
      <c r="BH844" s="146">
        <f>IF(N844="sníž. přenesená",J844,0)</f>
        <v>0</v>
      </c>
      <c r="BI844" s="146">
        <f>IF(N844="nulová",J844,0)</f>
        <v>0</v>
      </c>
      <c r="BJ844" s="16" t="s">
        <v>82</v>
      </c>
      <c r="BK844" s="146">
        <f>ROUND(I844*H844,2)</f>
        <v>0</v>
      </c>
      <c r="BL844" s="16" t="s">
        <v>142</v>
      </c>
      <c r="BM844" s="145" t="s">
        <v>2133</v>
      </c>
    </row>
    <row r="845" spans="2:65" s="12" customFormat="1">
      <c r="B845" s="147"/>
      <c r="D845" s="148" t="s">
        <v>144</v>
      </c>
      <c r="E845" s="149" t="s">
        <v>1</v>
      </c>
      <c r="F845" s="150" t="s">
        <v>2082</v>
      </c>
      <c r="H845" s="149" t="s">
        <v>1</v>
      </c>
      <c r="L845" s="147"/>
      <c r="M845" s="151"/>
      <c r="T845" s="152"/>
      <c r="AT845" s="149" t="s">
        <v>144</v>
      </c>
      <c r="AU845" s="149" t="s">
        <v>84</v>
      </c>
      <c r="AV845" s="12" t="s">
        <v>82</v>
      </c>
      <c r="AW845" s="12" t="s">
        <v>32</v>
      </c>
      <c r="AX845" s="12" t="s">
        <v>74</v>
      </c>
      <c r="AY845" s="149" t="s">
        <v>136</v>
      </c>
    </row>
    <row r="846" spans="2:65" s="12" customFormat="1">
      <c r="B846" s="147"/>
      <c r="D846" s="148" t="s">
        <v>144</v>
      </c>
      <c r="E846" s="149" t="s">
        <v>1</v>
      </c>
      <c r="F846" s="150" t="s">
        <v>2129</v>
      </c>
      <c r="H846" s="149" t="s">
        <v>1</v>
      </c>
      <c r="L846" s="147"/>
      <c r="M846" s="151"/>
      <c r="T846" s="152"/>
      <c r="AT846" s="149" t="s">
        <v>144</v>
      </c>
      <c r="AU846" s="149" t="s">
        <v>84</v>
      </c>
      <c r="AV846" s="12" t="s">
        <v>82</v>
      </c>
      <c r="AW846" s="12" t="s">
        <v>32</v>
      </c>
      <c r="AX846" s="12" t="s">
        <v>74</v>
      </c>
      <c r="AY846" s="149" t="s">
        <v>136</v>
      </c>
    </row>
    <row r="847" spans="2:65" s="13" customFormat="1">
      <c r="B847" s="153"/>
      <c r="D847" s="148" t="s">
        <v>144</v>
      </c>
      <c r="E847" s="154" t="s">
        <v>1</v>
      </c>
      <c r="F847" s="155" t="s">
        <v>2130</v>
      </c>
      <c r="H847" s="156">
        <v>8.5</v>
      </c>
      <c r="L847" s="153"/>
      <c r="M847" s="157"/>
      <c r="T847" s="158"/>
      <c r="AT847" s="154" t="s">
        <v>144</v>
      </c>
      <c r="AU847" s="154" t="s">
        <v>84</v>
      </c>
      <c r="AV847" s="13" t="s">
        <v>84</v>
      </c>
      <c r="AW847" s="13" t="s">
        <v>32</v>
      </c>
      <c r="AX847" s="13" t="s">
        <v>74</v>
      </c>
      <c r="AY847" s="154" t="s">
        <v>136</v>
      </c>
    </row>
    <row r="848" spans="2:65" s="14" customFormat="1">
      <c r="B848" s="159"/>
      <c r="D848" s="148" t="s">
        <v>144</v>
      </c>
      <c r="E848" s="160" t="s">
        <v>1</v>
      </c>
      <c r="F848" s="161" t="s">
        <v>146</v>
      </c>
      <c r="H848" s="162">
        <v>8.5</v>
      </c>
      <c r="L848" s="159"/>
      <c r="M848" s="163"/>
      <c r="T848" s="164"/>
      <c r="AT848" s="160" t="s">
        <v>144</v>
      </c>
      <c r="AU848" s="160" t="s">
        <v>84</v>
      </c>
      <c r="AV848" s="14" t="s">
        <v>142</v>
      </c>
      <c r="AW848" s="14" t="s">
        <v>32</v>
      </c>
      <c r="AX848" s="14" t="s">
        <v>74</v>
      </c>
      <c r="AY848" s="160" t="s">
        <v>136</v>
      </c>
    </row>
    <row r="849" spans="2:65" s="13" customFormat="1">
      <c r="B849" s="153"/>
      <c r="D849" s="148" t="s">
        <v>144</v>
      </c>
      <c r="E849" s="154" t="s">
        <v>1</v>
      </c>
      <c r="F849" s="155" t="s">
        <v>2134</v>
      </c>
      <c r="H849" s="156">
        <v>8.6274999999999995</v>
      </c>
      <c r="L849" s="153"/>
      <c r="M849" s="157"/>
      <c r="T849" s="158"/>
      <c r="AT849" s="154" t="s">
        <v>144</v>
      </c>
      <c r="AU849" s="154" t="s">
        <v>84</v>
      </c>
      <c r="AV849" s="13" t="s">
        <v>84</v>
      </c>
      <c r="AW849" s="13" t="s">
        <v>32</v>
      </c>
      <c r="AX849" s="13" t="s">
        <v>82</v>
      </c>
      <c r="AY849" s="154" t="s">
        <v>136</v>
      </c>
    </row>
    <row r="850" spans="2:65" s="1" customFormat="1" ht="14.4" customHeight="1">
      <c r="B850" s="134"/>
      <c r="C850" s="135" t="s">
        <v>671</v>
      </c>
      <c r="D850" s="135" t="s">
        <v>138</v>
      </c>
      <c r="E850" s="136" t="s">
        <v>2135</v>
      </c>
      <c r="F850" s="137" t="s">
        <v>2136</v>
      </c>
      <c r="G850" s="138" t="s">
        <v>141</v>
      </c>
      <c r="H850" s="139">
        <v>1</v>
      </c>
      <c r="I850" s="140"/>
      <c r="J850" s="140">
        <f>ROUND(I850*H850,2)</f>
        <v>0</v>
      </c>
      <c r="K850" s="141"/>
      <c r="L850" s="28"/>
      <c r="M850" s="142" t="s">
        <v>1</v>
      </c>
      <c r="N850" s="111" t="s">
        <v>39</v>
      </c>
      <c r="O850" s="143">
        <v>0.47299999999999998</v>
      </c>
      <c r="P850" s="143">
        <f>O850*H850</f>
        <v>0.47299999999999998</v>
      </c>
      <c r="Q850" s="143">
        <v>0</v>
      </c>
      <c r="R850" s="143">
        <f>Q850*H850</f>
        <v>0</v>
      </c>
      <c r="S850" s="143">
        <v>0</v>
      </c>
      <c r="T850" s="144">
        <f>S850*H850</f>
        <v>0</v>
      </c>
      <c r="AR850" s="145" t="s">
        <v>142</v>
      </c>
      <c r="AT850" s="145" t="s">
        <v>138</v>
      </c>
      <c r="AU850" s="145" t="s">
        <v>84</v>
      </c>
      <c r="AY850" s="16" t="s">
        <v>136</v>
      </c>
      <c r="BE850" s="146">
        <f>IF(N850="základní",J850,0)</f>
        <v>0</v>
      </c>
      <c r="BF850" s="146">
        <f>IF(N850="snížená",J850,0)</f>
        <v>0</v>
      </c>
      <c r="BG850" s="146">
        <f>IF(N850="zákl. přenesená",J850,0)</f>
        <v>0</v>
      </c>
      <c r="BH850" s="146">
        <f>IF(N850="sníž. přenesená",J850,0)</f>
        <v>0</v>
      </c>
      <c r="BI850" s="146">
        <f>IF(N850="nulová",J850,0)</f>
        <v>0</v>
      </c>
      <c r="BJ850" s="16" t="s">
        <v>82</v>
      </c>
      <c r="BK850" s="146">
        <f>ROUND(I850*H850,2)</f>
        <v>0</v>
      </c>
      <c r="BL850" s="16" t="s">
        <v>142</v>
      </c>
      <c r="BM850" s="145" t="s">
        <v>2137</v>
      </c>
    </row>
    <row r="851" spans="2:65" s="12" customFormat="1">
      <c r="B851" s="147"/>
      <c r="D851" s="148" t="s">
        <v>144</v>
      </c>
      <c r="E851" s="149" t="s">
        <v>1</v>
      </c>
      <c r="F851" s="150" t="s">
        <v>2081</v>
      </c>
      <c r="H851" s="149" t="s">
        <v>1</v>
      </c>
      <c r="L851" s="147"/>
      <c r="M851" s="151"/>
      <c r="T851" s="152"/>
      <c r="AT851" s="149" t="s">
        <v>144</v>
      </c>
      <c r="AU851" s="149" t="s">
        <v>84</v>
      </c>
      <c r="AV851" s="12" t="s">
        <v>82</v>
      </c>
      <c r="AW851" s="12" t="s">
        <v>32</v>
      </c>
      <c r="AX851" s="12" t="s">
        <v>74</v>
      </c>
      <c r="AY851" s="149" t="s">
        <v>136</v>
      </c>
    </row>
    <row r="852" spans="2:65" s="13" customFormat="1">
      <c r="B852" s="153"/>
      <c r="D852" s="148" t="s">
        <v>144</v>
      </c>
      <c r="E852" s="154" t="s">
        <v>1</v>
      </c>
      <c r="F852" s="155" t="s">
        <v>82</v>
      </c>
      <c r="H852" s="156">
        <v>1</v>
      </c>
      <c r="L852" s="153"/>
      <c r="M852" s="157"/>
      <c r="T852" s="158"/>
      <c r="AT852" s="154" t="s">
        <v>144</v>
      </c>
      <c r="AU852" s="154" t="s">
        <v>84</v>
      </c>
      <c r="AV852" s="13" t="s">
        <v>84</v>
      </c>
      <c r="AW852" s="13" t="s">
        <v>32</v>
      </c>
      <c r="AX852" s="13" t="s">
        <v>74</v>
      </c>
      <c r="AY852" s="154" t="s">
        <v>136</v>
      </c>
    </row>
    <row r="853" spans="2:65" s="14" customFormat="1">
      <c r="B853" s="159"/>
      <c r="D853" s="148" t="s">
        <v>144</v>
      </c>
      <c r="E853" s="160" t="s">
        <v>1</v>
      </c>
      <c r="F853" s="161" t="s">
        <v>146</v>
      </c>
      <c r="H853" s="162">
        <v>1</v>
      </c>
      <c r="L853" s="159"/>
      <c r="M853" s="163"/>
      <c r="T853" s="164"/>
      <c r="AT853" s="160" t="s">
        <v>144</v>
      </c>
      <c r="AU853" s="160" t="s">
        <v>84</v>
      </c>
      <c r="AV853" s="14" t="s">
        <v>142</v>
      </c>
      <c r="AW853" s="14" t="s">
        <v>32</v>
      </c>
      <c r="AX853" s="14" t="s">
        <v>82</v>
      </c>
      <c r="AY853" s="160" t="s">
        <v>136</v>
      </c>
    </row>
    <row r="854" spans="2:65" s="1" customFormat="1" ht="14.4" customHeight="1">
      <c r="B854" s="134"/>
      <c r="C854" s="165" t="s">
        <v>677</v>
      </c>
      <c r="D854" s="165" t="s">
        <v>353</v>
      </c>
      <c r="E854" s="166" t="s">
        <v>2138</v>
      </c>
      <c r="F854" s="167" t="s">
        <v>2139</v>
      </c>
      <c r="G854" s="168" t="s">
        <v>141</v>
      </c>
      <c r="H854" s="169">
        <v>1</v>
      </c>
      <c r="I854" s="170"/>
      <c r="J854" s="170">
        <f>ROUND(I854*H854,2)</f>
        <v>0</v>
      </c>
      <c r="K854" s="171"/>
      <c r="L854" s="172"/>
      <c r="M854" s="173" t="s">
        <v>1</v>
      </c>
      <c r="N854" s="174" t="s">
        <v>39</v>
      </c>
      <c r="O854" s="143">
        <v>0</v>
      </c>
      <c r="P854" s="143">
        <f>O854*H854</f>
        <v>0</v>
      </c>
      <c r="Q854" s="143">
        <v>5.0000000000000002E-5</v>
      </c>
      <c r="R854" s="143">
        <f>Q854*H854</f>
        <v>5.0000000000000002E-5</v>
      </c>
      <c r="S854" s="143">
        <v>0</v>
      </c>
      <c r="T854" s="144">
        <f>S854*H854</f>
        <v>0</v>
      </c>
      <c r="AR854" s="145" t="s">
        <v>170</v>
      </c>
      <c r="AT854" s="145" t="s">
        <v>353</v>
      </c>
      <c r="AU854" s="145" t="s">
        <v>84</v>
      </c>
      <c r="AY854" s="16" t="s">
        <v>136</v>
      </c>
      <c r="BE854" s="146">
        <f>IF(N854="základní",J854,0)</f>
        <v>0</v>
      </c>
      <c r="BF854" s="146">
        <f>IF(N854="snížená",J854,0)</f>
        <v>0</v>
      </c>
      <c r="BG854" s="146">
        <f>IF(N854="zákl. přenesená",J854,0)</f>
        <v>0</v>
      </c>
      <c r="BH854" s="146">
        <f>IF(N854="sníž. přenesená",J854,0)</f>
        <v>0</v>
      </c>
      <c r="BI854" s="146">
        <f>IF(N854="nulová",J854,0)</f>
        <v>0</v>
      </c>
      <c r="BJ854" s="16" t="s">
        <v>82</v>
      </c>
      <c r="BK854" s="146">
        <f>ROUND(I854*H854,2)</f>
        <v>0</v>
      </c>
      <c r="BL854" s="16" t="s">
        <v>142</v>
      </c>
      <c r="BM854" s="145" t="s">
        <v>2140</v>
      </c>
    </row>
    <row r="855" spans="2:65" s="12" customFormat="1">
      <c r="B855" s="147"/>
      <c r="D855" s="148" t="s">
        <v>144</v>
      </c>
      <c r="E855" s="149" t="s">
        <v>1</v>
      </c>
      <c r="F855" s="150" t="s">
        <v>2081</v>
      </c>
      <c r="H855" s="149" t="s">
        <v>1</v>
      </c>
      <c r="L855" s="147"/>
      <c r="M855" s="151"/>
      <c r="T855" s="152"/>
      <c r="AT855" s="149" t="s">
        <v>144</v>
      </c>
      <c r="AU855" s="149" t="s">
        <v>84</v>
      </c>
      <c r="AV855" s="12" t="s">
        <v>82</v>
      </c>
      <c r="AW855" s="12" t="s">
        <v>32</v>
      </c>
      <c r="AX855" s="12" t="s">
        <v>74</v>
      </c>
      <c r="AY855" s="149" t="s">
        <v>136</v>
      </c>
    </row>
    <row r="856" spans="2:65" s="13" customFormat="1">
      <c r="B856" s="153"/>
      <c r="D856" s="148" t="s">
        <v>144</v>
      </c>
      <c r="E856" s="154" t="s">
        <v>1</v>
      </c>
      <c r="F856" s="155" t="s">
        <v>82</v>
      </c>
      <c r="H856" s="156">
        <v>1</v>
      </c>
      <c r="L856" s="153"/>
      <c r="M856" s="157"/>
      <c r="T856" s="158"/>
      <c r="AT856" s="154" t="s">
        <v>144</v>
      </c>
      <c r="AU856" s="154" t="s">
        <v>84</v>
      </c>
      <c r="AV856" s="13" t="s">
        <v>84</v>
      </c>
      <c r="AW856" s="13" t="s">
        <v>32</v>
      </c>
      <c r="AX856" s="13" t="s">
        <v>74</v>
      </c>
      <c r="AY856" s="154" t="s">
        <v>136</v>
      </c>
    </row>
    <row r="857" spans="2:65" s="14" customFormat="1">
      <c r="B857" s="159"/>
      <c r="D857" s="148" t="s">
        <v>144</v>
      </c>
      <c r="E857" s="160" t="s">
        <v>1</v>
      </c>
      <c r="F857" s="161" t="s">
        <v>146</v>
      </c>
      <c r="H857" s="162">
        <v>1</v>
      </c>
      <c r="L857" s="159"/>
      <c r="M857" s="163"/>
      <c r="T857" s="164"/>
      <c r="AT857" s="160" t="s">
        <v>144</v>
      </c>
      <c r="AU857" s="160" t="s">
        <v>84</v>
      </c>
      <c r="AV857" s="14" t="s">
        <v>142</v>
      </c>
      <c r="AW857" s="14" t="s">
        <v>32</v>
      </c>
      <c r="AX857" s="14" t="s">
        <v>82</v>
      </c>
      <c r="AY857" s="160" t="s">
        <v>136</v>
      </c>
    </row>
    <row r="858" spans="2:65" s="1" customFormat="1" ht="14.4" customHeight="1">
      <c r="B858" s="134"/>
      <c r="C858" s="135" t="s">
        <v>684</v>
      </c>
      <c r="D858" s="135" t="s">
        <v>138</v>
      </c>
      <c r="E858" s="136" t="s">
        <v>2141</v>
      </c>
      <c r="F858" s="137" t="s">
        <v>2142</v>
      </c>
      <c r="G858" s="138" t="s">
        <v>141</v>
      </c>
      <c r="H858" s="139">
        <v>1</v>
      </c>
      <c r="I858" s="140"/>
      <c r="J858" s="140">
        <f>ROUND(I858*H858,2)</f>
        <v>0</v>
      </c>
      <c r="K858" s="141"/>
      <c r="L858" s="28"/>
      <c r="M858" s="142" t="s">
        <v>1</v>
      </c>
      <c r="N858" s="111" t="s">
        <v>39</v>
      </c>
      <c r="O858" s="143">
        <v>0.47299999999999998</v>
      </c>
      <c r="P858" s="143">
        <f>O858*H858</f>
        <v>0.47299999999999998</v>
      </c>
      <c r="Q858" s="143">
        <v>0</v>
      </c>
      <c r="R858" s="143">
        <f>Q858*H858</f>
        <v>0</v>
      </c>
      <c r="S858" s="143">
        <v>0</v>
      </c>
      <c r="T858" s="144">
        <f>S858*H858</f>
        <v>0</v>
      </c>
      <c r="AR858" s="145" t="s">
        <v>142</v>
      </c>
      <c r="AT858" s="145" t="s">
        <v>138</v>
      </c>
      <c r="AU858" s="145" t="s">
        <v>84</v>
      </c>
      <c r="AY858" s="16" t="s">
        <v>136</v>
      </c>
      <c r="BE858" s="146">
        <f>IF(N858="základní",J858,0)</f>
        <v>0</v>
      </c>
      <c r="BF858" s="146">
        <f>IF(N858="snížená",J858,0)</f>
        <v>0</v>
      </c>
      <c r="BG858" s="146">
        <f>IF(N858="zákl. přenesená",J858,0)</f>
        <v>0</v>
      </c>
      <c r="BH858" s="146">
        <f>IF(N858="sníž. přenesená",J858,0)</f>
        <v>0</v>
      </c>
      <c r="BI858" s="146">
        <f>IF(N858="nulová",J858,0)</f>
        <v>0</v>
      </c>
      <c r="BJ858" s="16" t="s">
        <v>82</v>
      </c>
      <c r="BK858" s="146">
        <f>ROUND(I858*H858,2)</f>
        <v>0</v>
      </c>
      <c r="BL858" s="16" t="s">
        <v>142</v>
      </c>
      <c r="BM858" s="145" t="s">
        <v>2143</v>
      </c>
    </row>
    <row r="859" spans="2:65" s="12" customFormat="1">
      <c r="B859" s="147"/>
      <c r="D859" s="148" t="s">
        <v>144</v>
      </c>
      <c r="E859" s="149" t="s">
        <v>1</v>
      </c>
      <c r="F859" s="150" t="s">
        <v>2081</v>
      </c>
      <c r="H859" s="149" t="s">
        <v>1</v>
      </c>
      <c r="L859" s="147"/>
      <c r="M859" s="151"/>
      <c r="T859" s="152"/>
      <c r="AT859" s="149" t="s">
        <v>144</v>
      </c>
      <c r="AU859" s="149" t="s">
        <v>84</v>
      </c>
      <c r="AV859" s="12" t="s">
        <v>82</v>
      </c>
      <c r="AW859" s="12" t="s">
        <v>32</v>
      </c>
      <c r="AX859" s="12" t="s">
        <v>74</v>
      </c>
      <c r="AY859" s="149" t="s">
        <v>136</v>
      </c>
    </row>
    <row r="860" spans="2:65" s="13" customFormat="1">
      <c r="B860" s="153"/>
      <c r="D860" s="148" t="s">
        <v>144</v>
      </c>
      <c r="E860" s="154" t="s">
        <v>1</v>
      </c>
      <c r="F860" s="155" t="s">
        <v>82</v>
      </c>
      <c r="H860" s="156">
        <v>1</v>
      </c>
      <c r="L860" s="153"/>
      <c r="M860" s="157"/>
      <c r="T860" s="158"/>
      <c r="AT860" s="154" t="s">
        <v>144</v>
      </c>
      <c r="AU860" s="154" t="s">
        <v>84</v>
      </c>
      <c r="AV860" s="13" t="s">
        <v>84</v>
      </c>
      <c r="AW860" s="13" t="s">
        <v>32</v>
      </c>
      <c r="AX860" s="13" t="s">
        <v>74</v>
      </c>
      <c r="AY860" s="154" t="s">
        <v>136</v>
      </c>
    </row>
    <row r="861" spans="2:65" s="14" customFormat="1">
      <c r="B861" s="159"/>
      <c r="D861" s="148" t="s">
        <v>144</v>
      </c>
      <c r="E861" s="160" t="s">
        <v>1</v>
      </c>
      <c r="F861" s="161" t="s">
        <v>146</v>
      </c>
      <c r="H861" s="162">
        <v>1</v>
      </c>
      <c r="L861" s="159"/>
      <c r="M861" s="163"/>
      <c r="T861" s="164"/>
      <c r="AT861" s="160" t="s">
        <v>144</v>
      </c>
      <c r="AU861" s="160" t="s">
        <v>84</v>
      </c>
      <c r="AV861" s="14" t="s">
        <v>142</v>
      </c>
      <c r="AW861" s="14" t="s">
        <v>32</v>
      </c>
      <c r="AX861" s="14" t="s">
        <v>82</v>
      </c>
      <c r="AY861" s="160" t="s">
        <v>136</v>
      </c>
    </row>
    <row r="862" spans="2:65" s="1" customFormat="1" ht="14.4" customHeight="1">
      <c r="B862" s="134"/>
      <c r="C862" s="165" t="s">
        <v>689</v>
      </c>
      <c r="D862" s="165" t="s">
        <v>353</v>
      </c>
      <c r="E862" s="166" t="s">
        <v>2144</v>
      </c>
      <c r="F862" s="167" t="s">
        <v>2145</v>
      </c>
      <c r="G862" s="168" t="s">
        <v>141</v>
      </c>
      <c r="H862" s="169">
        <v>1</v>
      </c>
      <c r="I862" s="170"/>
      <c r="J862" s="170">
        <f>ROUND(I862*H862,2)</f>
        <v>0</v>
      </c>
      <c r="K862" s="171"/>
      <c r="L862" s="172"/>
      <c r="M862" s="173" t="s">
        <v>1</v>
      </c>
      <c r="N862" s="174" t="s">
        <v>39</v>
      </c>
      <c r="O862" s="143">
        <v>0</v>
      </c>
      <c r="P862" s="143">
        <f>O862*H862</f>
        <v>0</v>
      </c>
      <c r="Q862" s="143">
        <v>8.0000000000000007E-5</v>
      </c>
      <c r="R862" s="143">
        <f>Q862*H862</f>
        <v>8.0000000000000007E-5</v>
      </c>
      <c r="S862" s="143">
        <v>0</v>
      </c>
      <c r="T862" s="144">
        <f>S862*H862</f>
        <v>0</v>
      </c>
      <c r="AR862" s="145" t="s">
        <v>170</v>
      </c>
      <c r="AT862" s="145" t="s">
        <v>353</v>
      </c>
      <c r="AU862" s="145" t="s">
        <v>84</v>
      </c>
      <c r="AY862" s="16" t="s">
        <v>136</v>
      </c>
      <c r="BE862" s="146">
        <f>IF(N862="základní",J862,0)</f>
        <v>0</v>
      </c>
      <c r="BF862" s="146">
        <f>IF(N862="snížená",J862,0)</f>
        <v>0</v>
      </c>
      <c r="BG862" s="146">
        <f>IF(N862="zákl. přenesená",J862,0)</f>
        <v>0</v>
      </c>
      <c r="BH862" s="146">
        <f>IF(N862="sníž. přenesená",J862,0)</f>
        <v>0</v>
      </c>
      <c r="BI862" s="146">
        <f>IF(N862="nulová",J862,0)</f>
        <v>0</v>
      </c>
      <c r="BJ862" s="16" t="s">
        <v>82</v>
      </c>
      <c r="BK862" s="146">
        <f>ROUND(I862*H862,2)</f>
        <v>0</v>
      </c>
      <c r="BL862" s="16" t="s">
        <v>142</v>
      </c>
      <c r="BM862" s="145" t="s">
        <v>2146</v>
      </c>
    </row>
    <row r="863" spans="2:65" s="12" customFormat="1">
      <c r="B863" s="147"/>
      <c r="D863" s="148" t="s">
        <v>144</v>
      </c>
      <c r="E863" s="149" t="s">
        <v>1</v>
      </c>
      <c r="F863" s="150" t="s">
        <v>2081</v>
      </c>
      <c r="H863" s="149" t="s">
        <v>1</v>
      </c>
      <c r="L863" s="147"/>
      <c r="M863" s="151"/>
      <c r="T863" s="152"/>
      <c r="AT863" s="149" t="s">
        <v>144</v>
      </c>
      <c r="AU863" s="149" t="s">
        <v>84</v>
      </c>
      <c r="AV863" s="12" t="s">
        <v>82</v>
      </c>
      <c r="AW863" s="12" t="s">
        <v>32</v>
      </c>
      <c r="AX863" s="12" t="s">
        <v>74</v>
      </c>
      <c r="AY863" s="149" t="s">
        <v>136</v>
      </c>
    </row>
    <row r="864" spans="2:65" s="13" customFormat="1">
      <c r="B864" s="153"/>
      <c r="D864" s="148" t="s">
        <v>144</v>
      </c>
      <c r="E864" s="154" t="s">
        <v>1</v>
      </c>
      <c r="F864" s="155" t="s">
        <v>82</v>
      </c>
      <c r="H864" s="156">
        <v>1</v>
      </c>
      <c r="L864" s="153"/>
      <c r="M864" s="157"/>
      <c r="T864" s="158"/>
      <c r="AT864" s="154" t="s">
        <v>144</v>
      </c>
      <c r="AU864" s="154" t="s">
        <v>84</v>
      </c>
      <c r="AV864" s="13" t="s">
        <v>84</v>
      </c>
      <c r="AW864" s="13" t="s">
        <v>32</v>
      </c>
      <c r="AX864" s="13" t="s">
        <v>74</v>
      </c>
      <c r="AY864" s="154" t="s">
        <v>136</v>
      </c>
    </row>
    <row r="865" spans="2:65" s="14" customFormat="1">
      <c r="B865" s="159"/>
      <c r="D865" s="148" t="s">
        <v>144</v>
      </c>
      <c r="E865" s="160" t="s">
        <v>1</v>
      </c>
      <c r="F865" s="161" t="s">
        <v>146</v>
      </c>
      <c r="H865" s="162">
        <v>1</v>
      </c>
      <c r="L865" s="159"/>
      <c r="M865" s="163"/>
      <c r="T865" s="164"/>
      <c r="AT865" s="160" t="s">
        <v>144</v>
      </c>
      <c r="AU865" s="160" t="s">
        <v>84</v>
      </c>
      <c r="AV865" s="14" t="s">
        <v>142</v>
      </c>
      <c r="AW865" s="14" t="s">
        <v>32</v>
      </c>
      <c r="AX865" s="14" t="s">
        <v>82</v>
      </c>
      <c r="AY865" s="160" t="s">
        <v>136</v>
      </c>
    </row>
    <row r="866" spans="2:65" s="1" customFormat="1" ht="14.4" customHeight="1">
      <c r="B866" s="134"/>
      <c r="C866" s="135" t="s">
        <v>695</v>
      </c>
      <c r="D866" s="135" t="s">
        <v>138</v>
      </c>
      <c r="E866" s="136" t="s">
        <v>2147</v>
      </c>
      <c r="F866" s="137" t="s">
        <v>2148</v>
      </c>
      <c r="G866" s="138" t="s">
        <v>141</v>
      </c>
      <c r="H866" s="139">
        <v>1</v>
      </c>
      <c r="I866" s="140"/>
      <c r="J866" s="140">
        <f>ROUND(I866*H866,2)</f>
        <v>0</v>
      </c>
      <c r="K866" s="141"/>
      <c r="L866" s="28"/>
      <c r="M866" s="142" t="s">
        <v>1</v>
      </c>
      <c r="N866" s="111" t="s">
        <v>39</v>
      </c>
      <c r="O866" s="143">
        <v>0.46500000000000002</v>
      </c>
      <c r="P866" s="143">
        <f>O866*H866</f>
        <v>0.46500000000000002</v>
      </c>
      <c r="Q866" s="143">
        <v>0</v>
      </c>
      <c r="R866" s="143">
        <f>Q866*H866</f>
        <v>0</v>
      </c>
      <c r="S866" s="143">
        <v>0</v>
      </c>
      <c r="T866" s="144">
        <f>S866*H866</f>
        <v>0</v>
      </c>
      <c r="AR866" s="145" t="s">
        <v>142</v>
      </c>
      <c r="AT866" s="145" t="s">
        <v>138</v>
      </c>
      <c r="AU866" s="145" t="s">
        <v>84</v>
      </c>
      <c r="AY866" s="16" t="s">
        <v>136</v>
      </c>
      <c r="BE866" s="146">
        <f>IF(N866="základní",J866,0)</f>
        <v>0</v>
      </c>
      <c r="BF866" s="146">
        <f>IF(N866="snížená",J866,0)</f>
        <v>0</v>
      </c>
      <c r="BG866" s="146">
        <f>IF(N866="zákl. přenesená",J866,0)</f>
        <v>0</v>
      </c>
      <c r="BH866" s="146">
        <f>IF(N866="sníž. přenesená",J866,0)</f>
        <v>0</v>
      </c>
      <c r="BI866" s="146">
        <f>IF(N866="nulová",J866,0)</f>
        <v>0</v>
      </c>
      <c r="BJ866" s="16" t="s">
        <v>82</v>
      </c>
      <c r="BK866" s="146">
        <f>ROUND(I866*H866,2)</f>
        <v>0</v>
      </c>
      <c r="BL866" s="16" t="s">
        <v>142</v>
      </c>
      <c r="BM866" s="145" t="s">
        <v>2149</v>
      </c>
    </row>
    <row r="867" spans="2:65" s="12" customFormat="1">
      <c r="B867" s="147"/>
      <c r="D867" s="148" t="s">
        <v>144</v>
      </c>
      <c r="E867" s="149" t="s">
        <v>1</v>
      </c>
      <c r="F867" s="150" t="s">
        <v>2081</v>
      </c>
      <c r="H867" s="149" t="s">
        <v>1</v>
      </c>
      <c r="L867" s="147"/>
      <c r="M867" s="151"/>
      <c r="T867" s="152"/>
      <c r="AT867" s="149" t="s">
        <v>144</v>
      </c>
      <c r="AU867" s="149" t="s">
        <v>84</v>
      </c>
      <c r="AV867" s="12" t="s">
        <v>82</v>
      </c>
      <c r="AW867" s="12" t="s">
        <v>32</v>
      </c>
      <c r="AX867" s="12" t="s">
        <v>74</v>
      </c>
      <c r="AY867" s="149" t="s">
        <v>136</v>
      </c>
    </row>
    <row r="868" spans="2:65" s="13" customFormat="1">
      <c r="B868" s="153"/>
      <c r="D868" s="148" t="s">
        <v>144</v>
      </c>
      <c r="E868" s="154" t="s">
        <v>1</v>
      </c>
      <c r="F868" s="155" t="s">
        <v>82</v>
      </c>
      <c r="H868" s="156">
        <v>1</v>
      </c>
      <c r="L868" s="153"/>
      <c r="M868" s="157"/>
      <c r="T868" s="158"/>
      <c r="AT868" s="154" t="s">
        <v>144</v>
      </c>
      <c r="AU868" s="154" t="s">
        <v>84</v>
      </c>
      <c r="AV868" s="13" t="s">
        <v>84</v>
      </c>
      <c r="AW868" s="13" t="s">
        <v>32</v>
      </c>
      <c r="AX868" s="13" t="s">
        <v>74</v>
      </c>
      <c r="AY868" s="154" t="s">
        <v>136</v>
      </c>
    </row>
    <row r="869" spans="2:65" s="14" customFormat="1">
      <c r="B869" s="159"/>
      <c r="D869" s="148" t="s">
        <v>144</v>
      </c>
      <c r="E869" s="160" t="s">
        <v>1</v>
      </c>
      <c r="F869" s="161" t="s">
        <v>146</v>
      </c>
      <c r="H869" s="162">
        <v>1</v>
      </c>
      <c r="L869" s="159"/>
      <c r="M869" s="163"/>
      <c r="T869" s="164"/>
      <c r="AT869" s="160" t="s">
        <v>144</v>
      </c>
      <c r="AU869" s="160" t="s">
        <v>84</v>
      </c>
      <c r="AV869" s="14" t="s">
        <v>142</v>
      </c>
      <c r="AW869" s="14" t="s">
        <v>32</v>
      </c>
      <c r="AX869" s="14" t="s">
        <v>82</v>
      </c>
      <c r="AY869" s="160" t="s">
        <v>136</v>
      </c>
    </row>
    <row r="870" spans="2:65" s="1" customFormat="1" ht="14.4" customHeight="1">
      <c r="B870" s="134"/>
      <c r="C870" s="165" t="s">
        <v>703</v>
      </c>
      <c r="D870" s="165" t="s">
        <v>353</v>
      </c>
      <c r="E870" s="166" t="s">
        <v>2150</v>
      </c>
      <c r="F870" s="167" t="s">
        <v>2151</v>
      </c>
      <c r="G870" s="168" t="s">
        <v>141</v>
      </c>
      <c r="H870" s="169">
        <v>1</v>
      </c>
      <c r="I870" s="170"/>
      <c r="J870" s="170">
        <f>ROUND(I870*H870,2)</f>
        <v>0</v>
      </c>
      <c r="K870" s="171"/>
      <c r="L870" s="172"/>
      <c r="M870" s="173" t="s">
        <v>1</v>
      </c>
      <c r="N870" s="174" t="s">
        <v>39</v>
      </c>
      <c r="O870" s="143">
        <v>0</v>
      </c>
      <c r="P870" s="143">
        <f>O870*H870</f>
        <v>0</v>
      </c>
      <c r="Q870" s="143">
        <v>6.0000000000000002E-5</v>
      </c>
      <c r="R870" s="143">
        <f>Q870*H870</f>
        <v>6.0000000000000002E-5</v>
      </c>
      <c r="S870" s="143">
        <v>0</v>
      </c>
      <c r="T870" s="144">
        <f>S870*H870</f>
        <v>0</v>
      </c>
      <c r="AR870" s="145" t="s">
        <v>170</v>
      </c>
      <c r="AT870" s="145" t="s">
        <v>353</v>
      </c>
      <c r="AU870" s="145" t="s">
        <v>84</v>
      </c>
      <c r="AY870" s="16" t="s">
        <v>136</v>
      </c>
      <c r="BE870" s="146">
        <f>IF(N870="základní",J870,0)</f>
        <v>0</v>
      </c>
      <c r="BF870" s="146">
        <f>IF(N870="snížená",J870,0)</f>
        <v>0</v>
      </c>
      <c r="BG870" s="146">
        <f>IF(N870="zákl. přenesená",J870,0)</f>
        <v>0</v>
      </c>
      <c r="BH870" s="146">
        <f>IF(N870="sníž. přenesená",J870,0)</f>
        <v>0</v>
      </c>
      <c r="BI870" s="146">
        <f>IF(N870="nulová",J870,0)</f>
        <v>0</v>
      </c>
      <c r="BJ870" s="16" t="s">
        <v>82</v>
      </c>
      <c r="BK870" s="146">
        <f>ROUND(I870*H870,2)</f>
        <v>0</v>
      </c>
      <c r="BL870" s="16" t="s">
        <v>142</v>
      </c>
      <c r="BM870" s="145" t="s">
        <v>2152</v>
      </c>
    </row>
    <row r="871" spans="2:65" s="12" customFormat="1">
      <c r="B871" s="147"/>
      <c r="D871" s="148" t="s">
        <v>144</v>
      </c>
      <c r="E871" s="149" t="s">
        <v>1</v>
      </c>
      <c r="F871" s="150" t="s">
        <v>2081</v>
      </c>
      <c r="H871" s="149" t="s">
        <v>1</v>
      </c>
      <c r="L871" s="147"/>
      <c r="M871" s="151"/>
      <c r="T871" s="152"/>
      <c r="AT871" s="149" t="s">
        <v>144</v>
      </c>
      <c r="AU871" s="149" t="s">
        <v>84</v>
      </c>
      <c r="AV871" s="12" t="s">
        <v>82</v>
      </c>
      <c r="AW871" s="12" t="s">
        <v>32</v>
      </c>
      <c r="AX871" s="12" t="s">
        <v>74</v>
      </c>
      <c r="AY871" s="149" t="s">
        <v>136</v>
      </c>
    </row>
    <row r="872" spans="2:65" s="13" customFormat="1">
      <c r="B872" s="153"/>
      <c r="D872" s="148" t="s">
        <v>144</v>
      </c>
      <c r="E872" s="154" t="s">
        <v>1</v>
      </c>
      <c r="F872" s="155" t="s">
        <v>82</v>
      </c>
      <c r="H872" s="156">
        <v>1</v>
      </c>
      <c r="L872" s="153"/>
      <c r="M872" s="157"/>
      <c r="T872" s="158"/>
      <c r="AT872" s="154" t="s">
        <v>144</v>
      </c>
      <c r="AU872" s="154" t="s">
        <v>84</v>
      </c>
      <c r="AV872" s="13" t="s">
        <v>84</v>
      </c>
      <c r="AW872" s="13" t="s">
        <v>32</v>
      </c>
      <c r="AX872" s="13" t="s">
        <v>74</v>
      </c>
      <c r="AY872" s="154" t="s">
        <v>136</v>
      </c>
    </row>
    <row r="873" spans="2:65" s="14" customFormat="1">
      <c r="B873" s="159"/>
      <c r="D873" s="148" t="s">
        <v>144</v>
      </c>
      <c r="E873" s="160" t="s">
        <v>1</v>
      </c>
      <c r="F873" s="161" t="s">
        <v>146</v>
      </c>
      <c r="H873" s="162">
        <v>1</v>
      </c>
      <c r="L873" s="159"/>
      <c r="M873" s="163"/>
      <c r="T873" s="164"/>
      <c r="AT873" s="160" t="s">
        <v>144</v>
      </c>
      <c r="AU873" s="160" t="s">
        <v>84</v>
      </c>
      <c r="AV873" s="14" t="s">
        <v>142</v>
      </c>
      <c r="AW873" s="14" t="s">
        <v>32</v>
      </c>
      <c r="AX873" s="14" t="s">
        <v>82</v>
      </c>
      <c r="AY873" s="160" t="s">
        <v>136</v>
      </c>
    </row>
    <row r="874" spans="2:65" s="1" customFormat="1" ht="14.4" customHeight="1">
      <c r="B874" s="134"/>
      <c r="C874" s="135" t="s">
        <v>707</v>
      </c>
      <c r="D874" s="135" t="s">
        <v>138</v>
      </c>
      <c r="E874" s="136" t="s">
        <v>2153</v>
      </c>
      <c r="F874" s="137" t="s">
        <v>2154</v>
      </c>
      <c r="G874" s="138" t="s">
        <v>141</v>
      </c>
      <c r="H874" s="139">
        <v>2</v>
      </c>
      <c r="I874" s="140"/>
      <c r="J874" s="140">
        <f>ROUND(I874*H874,2)</f>
        <v>0</v>
      </c>
      <c r="K874" s="141"/>
      <c r="L874" s="28"/>
      <c r="M874" s="142" t="s">
        <v>1</v>
      </c>
      <c r="N874" s="111" t="s">
        <v>39</v>
      </c>
      <c r="O874" s="143">
        <v>0.90400000000000003</v>
      </c>
      <c r="P874" s="143">
        <f>O874*H874</f>
        <v>1.8080000000000001</v>
      </c>
      <c r="Q874" s="143">
        <v>0</v>
      </c>
      <c r="R874" s="143">
        <f>Q874*H874</f>
        <v>0</v>
      </c>
      <c r="S874" s="143">
        <v>0</v>
      </c>
      <c r="T874" s="144">
        <f>S874*H874</f>
        <v>0</v>
      </c>
      <c r="AR874" s="145" t="s">
        <v>142</v>
      </c>
      <c r="AT874" s="145" t="s">
        <v>138</v>
      </c>
      <c r="AU874" s="145" t="s">
        <v>84</v>
      </c>
      <c r="AY874" s="16" t="s">
        <v>136</v>
      </c>
      <c r="BE874" s="146">
        <f>IF(N874="základní",J874,0)</f>
        <v>0</v>
      </c>
      <c r="BF874" s="146">
        <f>IF(N874="snížená",J874,0)</f>
        <v>0</v>
      </c>
      <c r="BG874" s="146">
        <f>IF(N874="zákl. přenesená",J874,0)</f>
        <v>0</v>
      </c>
      <c r="BH874" s="146">
        <f>IF(N874="sníž. přenesená",J874,0)</f>
        <v>0</v>
      </c>
      <c r="BI874" s="146">
        <f>IF(N874="nulová",J874,0)</f>
        <v>0</v>
      </c>
      <c r="BJ874" s="16" t="s">
        <v>82</v>
      </c>
      <c r="BK874" s="146">
        <f>ROUND(I874*H874,2)</f>
        <v>0</v>
      </c>
      <c r="BL874" s="16" t="s">
        <v>142</v>
      </c>
      <c r="BM874" s="145" t="s">
        <v>2155</v>
      </c>
    </row>
    <row r="875" spans="2:65" s="12" customFormat="1">
      <c r="B875" s="147"/>
      <c r="D875" s="148" t="s">
        <v>144</v>
      </c>
      <c r="E875" s="149" t="s">
        <v>1</v>
      </c>
      <c r="F875" s="150" t="s">
        <v>2082</v>
      </c>
      <c r="H875" s="149" t="s">
        <v>1</v>
      </c>
      <c r="L875" s="147"/>
      <c r="M875" s="151"/>
      <c r="T875" s="152"/>
      <c r="AT875" s="149" t="s">
        <v>144</v>
      </c>
      <c r="AU875" s="149" t="s">
        <v>84</v>
      </c>
      <c r="AV875" s="12" t="s">
        <v>82</v>
      </c>
      <c r="AW875" s="12" t="s">
        <v>32</v>
      </c>
      <c r="AX875" s="12" t="s">
        <v>74</v>
      </c>
      <c r="AY875" s="149" t="s">
        <v>136</v>
      </c>
    </row>
    <row r="876" spans="2:65" s="13" customFormat="1">
      <c r="B876" s="153"/>
      <c r="D876" s="148" t="s">
        <v>144</v>
      </c>
      <c r="E876" s="154" t="s">
        <v>1</v>
      </c>
      <c r="F876" s="155" t="s">
        <v>84</v>
      </c>
      <c r="H876" s="156">
        <v>2</v>
      </c>
      <c r="L876" s="153"/>
      <c r="M876" s="157"/>
      <c r="T876" s="158"/>
      <c r="AT876" s="154" t="s">
        <v>144</v>
      </c>
      <c r="AU876" s="154" t="s">
        <v>84</v>
      </c>
      <c r="AV876" s="13" t="s">
        <v>84</v>
      </c>
      <c r="AW876" s="13" t="s">
        <v>32</v>
      </c>
      <c r="AX876" s="13" t="s">
        <v>74</v>
      </c>
      <c r="AY876" s="154" t="s">
        <v>136</v>
      </c>
    </row>
    <row r="877" spans="2:65" s="14" customFormat="1">
      <c r="B877" s="159"/>
      <c r="D877" s="148" t="s">
        <v>144</v>
      </c>
      <c r="E877" s="160" t="s">
        <v>1</v>
      </c>
      <c r="F877" s="161" t="s">
        <v>146</v>
      </c>
      <c r="H877" s="162">
        <v>2</v>
      </c>
      <c r="L877" s="159"/>
      <c r="M877" s="163"/>
      <c r="T877" s="164"/>
      <c r="AT877" s="160" t="s">
        <v>144</v>
      </c>
      <c r="AU877" s="160" t="s">
        <v>84</v>
      </c>
      <c r="AV877" s="14" t="s">
        <v>142</v>
      </c>
      <c r="AW877" s="14" t="s">
        <v>32</v>
      </c>
      <c r="AX877" s="14" t="s">
        <v>82</v>
      </c>
      <c r="AY877" s="160" t="s">
        <v>136</v>
      </c>
    </row>
    <row r="878" spans="2:65" s="1" customFormat="1" ht="14.4" customHeight="1">
      <c r="B878" s="134"/>
      <c r="C878" s="165" t="s">
        <v>715</v>
      </c>
      <c r="D878" s="165" t="s">
        <v>353</v>
      </c>
      <c r="E878" s="166" t="s">
        <v>2156</v>
      </c>
      <c r="F878" s="167" t="s">
        <v>2157</v>
      </c>
      <c r="G878" s="168" t="s">
        <v>141</v>
      </c>
      <c r="H878" s="169">
        <v>2</v>
      </c>
      <c r="I878" s="170"/>
      <c r="J878" s="170">
        <f>ROUND(I878*H878,2)</f>
        <v>0</v>
      </c>
      <c r="K878" s="171"/>
      <c r="L878" s="172"/>
      <c r="M878" s="173" t="s">
        <v>1</v>
      </c>
      <c r="N878" s="174" t="s">
        <v>39</v>
      </c>
      <c r="O878" s="143">
        <v>0</v>
      </c>
      <c r="P878" s="143">
        <f>O878*H878</f>
        <v>0</v>
      </c>
      <c r="Q878" s="143">
        <v>1.72E-3</v>
      </c>
      <c r="R878" s="143">
        <f>Q878*H878</f>
        <v>3.4399999999999999E-3</v>
      </c>
      <c r="S878" s="143">
        <v>0</v>
      </c>
      <c r="T878" s="144">
        <f>S878*H878</f>
        <v>0</v>
      </c>
      <c r="AR878" s="145" t="s">
        <v>170</v>
      </c>
      <c r="AT878" s="145" t="s">
        <v>353</v>
      </c>
      <c r="AU878" s="145" t="s">
        <v>84</v>
      </c>
      <c r="AY878" s="16" t="s">
        <v>136</v>
      </c>
      <c r="BE878" s="146">
        <f>IF(N878="základní",J878,0)</f>
        <v>0</v>
      </c>
      <c r="BF878" s="146">
        <f>IF(N878="snížená",J878,0)</f>
        <v>0</v>
      </c>
      <c r="BG878" s="146">
        <f>IF(N878="zákl. přenesená",J878,0)</f>
        <v>0</v>
      </c>
      <c r="BH878" s="146">
        <f>IF(N878="sníž. přenesená",J878,0)</f>
        <v>0</v>
      </c>
      <c r="BI878" s="146">
        <f>IF(N878="nulová",J878,0)</f>
        <v>0</v>
      </c>
      <c r="BJ878" s="16" t="s">
        <v>82</v>
      </c>
      <c r="BK878" s="146">
        <f>ROUND(I878*H878,2)</f>
        <v>0</v>
      </c>
      <c r="BL878" s="16" t="s">
        <v>142</v>
      </c>
      <c r="BM878" s="145" t="s">
        <v>2158</v>
      </c>
    </row>
    <row r="879" spans="2:65" s="12" customFormat="1">
      <c r="B879" s="147"/>
      <c r="D879" s="148" t="s">
        <v>144</v>
      </c>
      <c r="E879" s="149" t="s">
        <v>1</v>
      </c>
      <c r="F879" s="150" t="s">
        <v>2082</v>
      </c>
      <c r="H879" s="149" t="s">
        <v>1</v>
      </c>
      <c r="L879" s="147"/>
      <c r="M879" s="151"/>
      <c r="T879" s="152"/>
      <c r="AT879" s="149" t="s">
        <v>144</v>
      </c>
      <c r="AU879" s="149" t="s">
        <v>84</v>
      </c>
      <c r="AV879" s="12" t="s">
        <v>82</v>
      </c>
      <c r="AW879" s="12" t="s">
        <v>32</v>
      </c>
      <c r="AX879" s="12" t="s">
        <v>74</v>
      </c>
      <c r="AY879" s="149" t="s">
        <v>136</v>
      </c>
    </row>
    <row r="880" spans="2:65" s="13" customFormat="1">
      <c r="B880" s="153"/>
      <c r="D880" s="148" t="s">
        <v>144</v>
      </c>
      <c r="E880" s="154" t="s">
        <v>1</v>
      </c>
      <c r="F880" s="155" t="s">
        <v>157</v>
      </c>
      <c r="H880" s="156">
        <v>2</v>
      </c>
      <c r="L880" s="153"/>
      <c r="M880" s="157"/>
      <c r="T880" s="158"/>
      <c r="AT880" s="154" t="s">
        <v>144</v>
      </c>
      <c r="AU880" s="154" t="s">
        <v>84</v>
      </c>
      <c r="AV880" s="13" t="s">
        <v>84</v>
      </c>
      <c r="AW880" s="13" t="s">
        <v>32</v>
      </c>
      <c r="AX880" s="13" t="s">
        <v>74</v>
      </c>
      <c r="AY880" s="154" t="s">
        <v>136</v>
      </c>
    </row>
    <row r="881" spans="2:65" s="14" customFormat="1">
      <c r="B881" s="159"/>
      <c r="D881" s="148" t="s">
        <v>144</v>
      </c>
      <c r="E881" s="160" t="s">
        <v>1</v>
      </c>
      <c r="F881" s="161" t="s">
        <v>146</v>
      </c>
      <c r="H881" s="162">
        <v>2</v>
      </c>
      <c r="L881" s="159"/>
      <c r="M881" s="163"/>
      <c r="T881" s="164"/>
      <c r="AT881" s="160" t="s">
        <v>144</v>
      </c>
      <c r="AU881" s="160" t="s">
        <v>84</v>
      </c>
      <c r="AV881" s="14" t="s">
        <v>142</v>
      </c>
      <c r="AW881" s="14" t="s">
        <v>32</v>
      </c>
      <c r="AX881" s="14" t="s">
        <v>82</v>
      </c>
      <c r="AY881" s="160" t="s">
        <v>136</v>
      </c>
    </row>
    <row r="882" spans="2:65" s="1" customFormat="1" ht="14.4" customHeight="1">
      <c r="B882" s="134"/>
      <c r="C882" s="135" t="s">
        <v>719</v>
      </c>
      <c r="D882" s="135" t="s">
        <v>138</v>
      </c>
      <c r="E882" s="136" t="s">
        <v>2159</v>
      </c>
      <c r="F882" s="137" t="s">
        <v>2160</v>
      </c>
      <c r="G882" s="138" t="s">
        <v>141</v>
      </c>
      <c r="H882" s="139">
        <v>8</v>
      </c>
      <c r="I882" s="140"/>
      <c r="J882" s="140">
        <f>ROUND(I882*H882,2)</f>
        <v>0</v>
      </c>
      <c r="K882" s="141"/>
      <c r="L882" s="28"/>
      <c r="M882" s="142" t="s">
        <v>1</v>
      </c>
      <c r="N882" s="111" t="s">
        <v>39</v>
      </c>
      <c r="O882" s="143">
        <v>0.83199999999999996</v>
      </c>
      <c r="P882" s="143">
        <f>O882*H882</f>
        <v>6.6559999999999997</v>
      </c>
      <c r="Q882" s="143">
        <v>0</v>
      </c>
      <c r="R882" s="143">
        <f>Q882*H882</f>
        <v>0</v>
      </c>
      <c r="S882" s="143">
        <v>0</v>
      </c>
      <c r="T882" s="144">
        <f>S882*H882</f>
        <v>0</v>
      </c>
      <c r="AR882" s="145" t="s">
        <v>142</v>
      </c>
      <c r="AT882" s="145" t="s">
        <v>138</v>
      </c>
      <c r="AU882" s="145" t="s">
        <v>84</v>
      </c>
      <c r="AY882" s="16" t="s">
        <v>136</v>
      </c>
      <c r="BE882" s="146">
        <f>IF(N882="základní",J882,0)</f>
        <v>0</v>
      </c>
      <c r="BF882" s="146">
        <f>IF(N882="snížená",J882,0)</f>
        <v>0</v>
      </c>
      <c r="BG882" s="146">
        <f>IF(N882="zákl. přenesená",J882,0)</f>
        <v>0</v>
      </c>
      <c r="BH882" s="146">
        <f>IF(N882="sníž. přenesená",J882,0)</f>
        <v>0</v>
      </c>
      <c r="BI882" s="146">
        <f>IF(N882="nulová",J882,0)</f>
        <v>0</v>
      </c>
      <c r="BJ882" s="16" t="s">
        <v>82</v>
      </c>
      <c r="BK882" s="146">
        <f>ROUND(I882*H882,2)</f>
        <v>0</v>
      </c>
      <c r="BL882" s="16" t="s">
        <v>142</v>
      </c>
      <c r="BM882" s="145" t="s">
        <v>2161</v>
      </c>
    </row>
    <row r="883" spans="2:65" s="12" customFormat="1">
      <c r="B883" s="147"/>
      <c r="D883" s="148" t="s">
        <v>144</v>
      </c>
      <c r="E883" s="149" t="s">
        <v>1</v>
      </c>
      <c r="F883" s="150" t="s">
        <v>2082</v>
      </c>
      <c r="H883" s="149" t="s">
        <v>1</v>
      </c>
      <c r="L883" s="147"/>
      <c r="M883" s="151"/>
      <c r="T883" s="152"/>
      <c r="AT883" s="149" t="s">
        <v>144</v>
      </c>
      <c r="AU883" s="149" t="s">
        <v>84</v>
      </c>
      <c r="AV883" s="12" t="s">
        <v>82</v>
      </c>
      <c r="AW883" s="12" t="s">
        <v>32</v>
      </c>
      <c r="AX883" s="12" t="s">
        <v>74</v>
      </c>
      <c r="AY883" s="149" t="s">
        <v>136</v>
      </c>
    </row>
    <row r="884" spans="2:65" s="13" customFormat="1">
      <c r="B884" s="153"/>
      <c r="D884" s="148" t="s">
        <v>144</v>
      </c>
      <c r="E884" s="154" t="s">
        <v>1</v>
      </c>
      <c r="F884" s="155" t="s">
        <v>170</v>
      </c>
      <c r="H884" s="156">
        <v>8</v>
      </c>
      <c r="L884" s="153"/>
      <c r="M884" s="157"/>
      <c r="T884" s="158"/>
      <c r="AT884" s="154" t="s">
        <v>144</v>
      </c>
      <c r="AU884" s="154" t="s">
        <v>84</v>
      </c>
      <c r="AV884" s="13" t="s">
        <v>84</v>
      </c>
      <c r="AW884" s="13" t="s">
        <v>32</v>
      </c>
      <c r="AX884" s="13" t="s">
        <v>74</v>
      </c>
      <c r="AY884" s="154" t="s">
        <v>136</v>
      </c>
    </row>
    <row r="885" spans="2:65" s="14" customFormat="1">
      <c r="B885" s="159"/>
      <c r="D885" s="148" t="s">
        <v>144</v>
      </c>
      <c r="E885" s="160" t="s">
        <v>1</v>
      </c>
      <c r="F885" s="161" t="s">
        <v>146</v>
      </c>
      <c r="H885" s="162">
        <v>8</v>
      </c>
      <c r="L885" s="159"/>
      <c r="M885" s="163"/>
      <c r="T885" s="164"/>
      <c r="AT885" s="160" t="s">
        <v>144</v>
      </c>
      <c r="AU885" s="160" t="s">
        <v>84</v>
      </c>
      <c r="AV885" s="14" t="s">
        <v>142</v>
      </c>
      <c r="AW885" s="14" t="s">
        <v>32</v>
      </c>
      <c r="AX885" s="14" t="s">
        <v>82</v>
      </c>
      <c r="AY885" s="160" t="s">
        <v>136</v>
      </c>
    </row>
    <row r="886" spans="2:65" s="1" customFormat="1" ht="14.4" customHeight="1">
      <c r="B886" s="134"/>
      <c r="C886" s="165" t="s">
        <v>725</v>
      </c>
      <c r="D886" s="165" t="s">
        <v>353</v>
      </c>
      <c r="E886" s="166" t="s">
        <v>2162</v>
      </c>
      <c r="F886" s="167" t="s">
        <v>2163</v>
      </c>
      <c r="G886" s="168" t="s">
        <v>141</v>
      </c>
      <c r="H886" s="169">
        <v>8</v>
      </c>
      <c r="I886" s="170"/>
      <c r="J886" s="170">
        <f>ROUND(I886*H886,2)</f>
        <v>0</v>
      </c>
      <c r="K886" s="171"/>
      <c r="L886" s="172"/>
      <c r="M886" s="173" t="s">
        <v>1</v>
      </c>
      <c r="N886" s="174" t="s">
        <v>39</v>
      </c>
      <c r="O886" s="143">
        <v>0</v>
      </c>
      <c r="P886" s="143">
        <f>O886*H886</f>
        <v>0</v>
      </c>
      <c r="Q886" s="143">
        <v>3.8E-3</v>
      </c>
      <c r="R886" s="143">
        <f>Q886*H886</f>
        <v>3.04E-2</v>
      </c>
      <c r="S886" s="143">
        <v>0</v>
      </c>
      <c r="T886" s="144">
        <f>S886*H886</f>
        <v>0</v>
      </c>
      <c r="AR886" s="145" t="s">
        <v>170</v>
      </c>
      <c r="AT886" s="145" t="s">
        <v>353</v>
      </c>
      <c r="AU886" s="145" t="s">
        <v>84</v>
      </c>
      <c r="AY886" s="16" t="s">
        <v>136</v>
      </c>
      <c r="BE886" s="146">
        <f>IF(N886="základní",J886,0)</f>
        <v>0</v>
      </c>
      <c r="BF886" s="146">
        <f>IF(N886="snížená",J886,0)</f>
        <v>0</v>
      </c>
      <c r="BG886" s="146">
        <f>IF(N886="zákl. přenesená",J886,0)</f>
        <v>0</v>
      </c>
      <c r="BH886" s="146">
        <f>IF(N886="sníž. přenesená",J886,0)</f>
        <v>0</v>
      </c>
      <c r="BI886" s="146">
        <f>IF(N886="nulová",J886,0)</f>
        <v>0</v>
      </c>
      <c r="BJ886" s="16" t="s">
        <v>82</v>
      </c>
      <c r="BK886" s="146">
        <f>ROUND(I886*H886,2)</f>
        <v>0</v>
      </c>
      <c r="BL886" s="16" t="s">
        <v>142</v>
      </c>
      <c r="BM886" s="145" t="s">
        <v>2164</v>
      </c>
    </row>
    <row r="887" spans="2:65" s="12" customFormat="1">
      <c r="B887" s="147"/>
      <c r="D887" s="148" t="s">
        <v>144</v>
      </c>
      <c r="E887" s="149" t="s">
        <v>1</v>
      </c>
      <c r="F887" s="150" t="s">
        <v>2082</v>
      </c>
      <c r="H887" s="149" t="s">
        <v>1</v>
      </c>
      <c r="L887" s="147"/>
      <c r="M887" s="151"/>
      <c r="T887" s="152"/>
      <c r="AT887" s="149" t="s">
        <v>144</v>
      </c>
      <c r="AU887" s="149" t="s">
        <v>84</v>
      </c>
      <c r="AV887" s="12" t="s">
        <v>82</v>
      </c>
      <c r="AW887" s="12" t="s">
        <v>32</v>
      </c>
      <c r="AX887" s="12" t="s">
        <v>74</v>
      </c>
      <c r="AY887" s="149" t="s">
        <v>136</v>
      </c>
    </row>
    <row r="888" spans="2:65" s="13" customFormat="1">
      <c r="B888" s="153"/>
      <c r="D888" s="148" t="s">
        <v>144</v>
      </c>
      <c r="E888" s="154" t="s">
        <v>1</v>
      </c>
      <c r="F888" s="155" t="s">
        <v>170</v>
      </c>
      <c r="H888" s="156">
        <v>8</v>
      </c>
      <c r="L888" s="153"/>
      <c r="M888" s="157"/>
      <c r="T888" s="158"/>
      <c r="AT888" s="154" t="s">
        <v>144</v>
      </c>
      <c r="AU888" s="154" t="s">
        <v>84</v>
      </c>
      <c r="AV888" s="13" t="s">
        <v>84</v>
      </c>
      <c r="AW888" s="13" t="s">
        <v>32</v>
      </c>
      <c r="AX888" s="13" t="s">
        <v>74</v>
      </c>
      <c r="AY888" s="154" t="s">
        <v>136</v>
      </c>
    </row>
    <row r="889" spans="2:65" s="14" customFormat="1">
      <c r="B889" s="159"/>
      <c r="D889" s="148" t="s">
        <v>144</v>
      </c>
      <c r="E889" s="160" t="s">
        <v>1</v>
      </c>
      <c r="F889" s="161" t="s">
        <v>146</v>
      </c>
      <c r="H889" s="162">
        <v>8</v>
      </c>
      <c r="L889" s="159"/>
      <c r="M889" s="163"/>
      <c r="T889" s="164"/>
      <c r="AT889" s="160" t="s">
        <v>144</v>
      </c>
      <c r="AU889" s="160" t="s">
        <v>84</v>
      </c>
      <c r="AV889" s="14" t="s">
        <v>142</v>
      </c>
      <c r="AW889" s="14" t="s">
        <v>32</v>
      </c>
      <c r="AX889" s="14" t="s">
        <v>82</v>
      </c>
      <c r="AY889" s="160" t="s">
        <v>136</v>
      </c>
    </row>
    <row r="890" spans="2:65" s="1" customFormat="1" ht="19.75" customHeight="1">
      <c r="B890" s="134"/>
      <c r="C890" s="135" t="s">
        <v>730</v>
      </c>
      <c r="D890" s="135" t="s">
        <v>138</v>
      </c>
      <c r="E890" s="136" t="s">
        <v>2165</v>
      </c>
      <c r="F890" s="137" t="s">
        <v>2166</v>
      </c>
      <c r="G890" s="138" t="s">
        <v>141</v>
      </c>
      <c r="H890" s="139">
        <v>1</v>
      </c>
      <c r="I890" s="140"/>
      <c r="J890" s="140">
        <f>ROUND(I890*H890,2)</f>
        <v>0</v>
      </c>
      <c r="K890" s="141"/>
      <c r="L890" s="28"/>
      <c r="M890" s="142" t="s">
        <v>1</v>
      </c>
      <c r="N890" s="111" t="s">
        <v>39</v>
      </c>
      <c r="O890" s="143">
        <v>0.94099999999999995</v>
      </c>
      <c r="P890" s="143">
        <f>O890*H890</f>
        <v>0.94099999999999995</v>
      </c>
      <c r="Q890" s="143">
        <v>0</v>
      </c>
      <c r="R890" s="143">
        <f>Q890*H890</f>
        <v>0</v>
      </c>
      <c r="S890" s="143">
        <v>0</v>
      </c>
      <c r="T890" s="144">
        <f>S890*H890</f>
        <v>0</v>
      </c>
      <c r="AR890" s="145" t="s">
        <v>142</v>
      </c>
      <c r="AT890" s="145" t="s">
        <v>138</v>
      </c>
      <c r="AU890" s="145" t="s">
        <v>84</v>
      </c>
      <c r="AY890" s="16" t="s">
        <v>136</v>
      </c>
      <c r="BE890" s="146">
        <f>IF(N890="základní",J890,0)</f>
        <v>0</v>
      </c>
      <c r="BF890" s="146">
        <f>IF(N890="snížená",J890,0)</f>
        <v>0</v>
      </c>
      <c r="BG890" s="146">
        <f>IF(N890="zákl. přenesená",J890,0)</f>
        <v>0</v>
      </c>
      <c r="BH890" s="146">
        <f>IF(N890="sníž. přenesená",J890,0)</f>
        <v>0</v>
      </c>
      <c r="BI890" s="146">
        <f>IF(N890="nulová",J890,0)</f>
        <v>0</v>
      </c>
      <c r="BJ890" s="16" t="s">
        <v>82</v>
      </c>
      <c r="BK890" s="146">
        <f>ROUND(I890*H890,2)</f>
        <v>0</v>
      </c>
      <c r="BL890" s="16" t="s">
        <v>142</v>
      </c>
      <c r="BM890" s="145" t="s">
        <v>2167</v>
      </c>
    </row>
    <row r="891" spans="2:65" s="12" customFormat="1">
      <c r="B891" s="147"/>
      <c r="D891" s="148" t="s">
        <v>144</v>
      </c>
      <c r="E891" s="149" t="s">
        <v>1</v>
      </c>
      <c r="F891" s="150" t="s">
        <v>2081</v>
      </c>
      <c r="H891" s="149" t="s">
        <v>1</v>
      </c>
      <c r="L891" s="147"/>
      <c r="M891" s="151"/>
      <c r="T891" s="152"/>
      <c r="AT891" s="149" t="s">
        <v>144</v>
      </c>
      <c r="AU891" s="149" t="s">
        <v>84</v>
      </c>
      <c r="AV891" s="12" t="s">
        <v>82</v>
      </c>
      <c r="AW891" s="12" t="s">
        <v>32</v>
      </c>
      <c r="AX891" s="12" t="s">
        <v>74</v>
      </c>
      <c r="AY891" s="149" t="s">
        <v>136</v>
      </c>
    </row>
    <row r="892" spans="2:65" s="13" customFormat="1">
      <c r="B892" s="153"/>
      <c r="D892" s="148" t="s">
        <v>144</v>
      </c>
      <c r="E892" s="154" t="s">
        <v>1</v>
      </c>
      <c r="F892" s="155" t="s">
        <v>82</v>
      </c>
      <c r="H892" s="156">
        <v>1</v>
      </c>
      <c r="L892" s="153"/>
      <c r="M892" s="157"/>
      <c r="T892" s="158"/>
      <c r="AT892" s="154" t="s">
        <v>144</v>
      </c>
      <c r="AU892" s="154" t="s">
        <v>84</v>
      </c>
      <c r="AV892" s="13" t="s">
        <v>84</v>
      </c>
      <c r="AW892" s="13" t="s">
        <v>32</v>
      </c>
      <c r="AX892" s="13" t="s">
        <v>74</v>
      </c>
      <c r="AY892" s="154" t="s">
        <v>136</v>
      </c>
    </row>
    <row r="893" spans="2:65" s="14" customFormat="1">
      <c r="B893" s="159"/>
      <c r="D893" s="148" t="s">
        <v>144</v>
      </c>
      <c r="E893" s="160" t="s">
        <v>1</v>
      </c>
      <c r="F893" s="161" t="s">
        <v>146</v>
      </c>
      <c r="H893" s="162">
        <v>1</v>
      </c>
      <c r="L893" s="159"/>
      <c r="M893" s="163"/>
      <c r="T893" s="164"/>
      <c r="AT893" s="160" t="s">
        <v>144</v>
      </c>
      <c r="AU893" s="160" t="s">
        <v>84</v>
      </c>
      <c r="AV893" s="14" t="s">
        <v>142</v>
      </c>
      <c r="AW893" s="14" t="s">
        <v>32</v>
      </c>
      <c r="AX893" s="14" t="s">
        <v>82</v>
      </c>
      <c r="AY893" s="160" t="s">
        <v>136</v>
      </c>
    </row>
    <row r="894" spans="2:65" s="1" customFormat="1" ht="14.4" customHeight="1">
      <c r="B894" s="134"/>
      <c r="C894" s="165" t="s">
        <v>734</v>
      </c>
      <c r="D894" s="165" t="s">
        <v>353</v>
      </c>
      <c r="E894" s="166" t="s">
        <v>2168</v>
      </c>
      <c r="F894" s="167" t="s">
        <v>2169</v>
      </c>
      <c r="G894" s="168" t="s">
        <v>141</v>
      </c>
      <c r="H894" s="169">
        <v>1</v>
      </c>
      <c r="I894" s="170"/>
      <c r="J894" s="170">
        <f>ROUND(I894*H894,2)</f>
        <v>0</v>
      </c>
      <c r="K894" s="171"/>
      <c r="L894" s="172"/>
      <c r="M894" s="173" t="s">
        <v>1</v>
      </c>
      <c r="N894" s="174" t="s">
        <v>39</v>
      </c>
      <c r="O894" s="143">
        <v>0</v>
      </c>
      <c r="P894" s="143">
        <f>O894*H894</f>
        <v>0</v>
      </c>
      <c r="Q894" s="143">
        <v>2.0799999999999998E-3</v>
      </c>
      <c r="R894" s="143">
        <f>Q894*H894</f>
        <v>2.0799999999999998E-3</v>
      </c>
      <c r="S894" s="143">
        <v>0</v>
      </c>
      <c r="T894" s="144">
        <f>S894*H894</f>
        <v>0</v>
      </c>
      <c r="AR894" s="145" t="s">
        <v>170</v>
      </c>
      <c r="AT894" s="145" t="s">
        <v>353</v>
      </c>
      <c r="AU894" s="145" t="s">
        <v>84</v>
      </c>
      <c r="AY894" s="16" t="s">
        <v>136</v>
      </c>
      <c r="BE894" s="146">
        <f>IF(N894="základní",J894,0)</f>
        <v>0</v>
      </c>
      <c r="BF894" s="146">
        <f>IF(N894="snížená",J894,0)</f>
        <v>0</v>
      </c>
      <c r="BG894" s="146">
        <f>IF(N894="zákl. přenesená",J894,0)</f>
        <v>0</v>
      </c>
      <c r="BH894" s="146">
        <f>IF(N894="sníž. přenesená",J894,0)</f>
        <v>0</v>
      </c>
      <c r="BI894" s="146">
        <f>IF(N894="nulová",J894,0)</f>
        <v>0</v>
      </c>
      <c r="BJ894" s="16" t="s">
        <v>82</v>
      </c>
      <c r="BK894" s="146">
        <f>ROUND(I894*H894,2)</f>
        <v>0</v>
      </c>
      <c r="BL894" s="16" t="s">
        <v>142</v>
      </c>
      <c r="BM894" s="145" t="s">
        <v>2170</v>
      </c>
    </row>
    <row r="895" spans="2:65" s="12" customFormat="1">
      <c r="B895" s="147"/>
      <c r="D895" s="148" t="s">
        <v>144</v>
      </c>
      <c r="E895" s="149" t="s">
        <v>1</v>
      </c>
      <c r="F895" s="150" t="s">
        <v>2081</v>
      </c>
      <c r="H895" s="149" t="s">
        <v>1</v>
      </c>
      <c r="L895" s="147"/>
      <c r="M895" s="151"/>
      <c r="T895" s="152"/>
      <c r="AT895" s="149" t="s">
        <v>144</v>
      </c>
      <c r="AU895" s="149" t="s">
        <v>84</v>
      </c>
      <c r="AV895" s="12" t="s">
        <v>82</v>
      </c>
      <c r="AW895" s="12" t="s">
        <v>32</v>
      </c>
      <c r="AX895" s="12" t="s">
        <v>74</v>
      </c>
      <c r="AY895" s="149" t="s">
        <v>136</v>
      </c>
    </row>
    <row r="896" spans="2:65" s="13" customFormat="1">
      <c r="B896" s="153"/>
      <c r="D896" s="148" t="s">
        <v>144</v>
      </c>
      <c r="E896" s="154" t="s">
        <v>1</v>
      </c>
      <c r="F896" s="155" t="s">
        <v>82</v>
      </c>
      <c r="H896" s="156">
        <v>1</v>
      </c>
      <c r="L896" s="153"/>
      <c r="M896" s="157"/>
      <c r="T896" s="158"/>
      <c r="AT896" s="154" t="s">
        <v>144</v>
      </c>
      <c r="AU896" s="154" t="s">
        <v>84</v>
      </c>
      <c r="AV896" s="13" t="s">
        <v>84</v>
      </c>
      <c r="AW896" s="13" t="s">
        <v>32</v>
      </c>
      <c r="AX896" s="13" t="s">
        <v>74</v>
      </c>
      <c r="AY896" s="154" t="s">
        <v>136</v>
      </c>
    </row>
    <row r="897" spans="2:65" s="14" customFormat="1">
      <c r="B897" s="159"/>
      <c r="D897" s="148" t="s">
        <v>144</v>
      </c>
      <c r="E897" s="160" t="s">
        <v>1</v>
      </c>
      <c r="F897" s="161" t="s">
        <v>146</v>
      </c>
      <c r="H897" s="162">
        <v>1</v>
      </c>
      <c r="L897" s="159"/>
      <c r="M897" s="163"/>
      <c r="T897" s="164"/>
      <c r="AT897" s="160" t="s">
        <v>144</v>
      </c>
      <c r="AU897" s="160" t="s">
        <v>84</v>
      </c>
      <c r="AV897" s="14" t="s">
        <v>142</v>
      </c>
      <c r="AW897" s="14" t="s">
        <v>32</v>
      </c>
      <c r="AX897" s="14" t="s">
        <v>82</v>
      </c>
      <c r="AY897" s="160" t="s">
        <v>136</v>
      </c>
    </row>
    <row r="898" spans="2:65" s="1" customFormat="1" ht="14.4" customHeight="1">
      <c r="B898" s="134"/>
      <c r="C898" s="135" t="s">
        <v>739</v>
      </c>
      <c r="D898" s="135" t="s">
        <v>138</v>
      </c>
      <c r="E898" s="136" t="s">
        <v>2171</v>
      </c>
      <c r="F898" s="137" t="s">
        <v>2172</v>
      </c>
      <c r="G898" s="138" t="s">
        <v>141</v>
      </c>
      <c r="H898" s="139">
        <v>2</v>
      </c>
      <c r="I898" s="140"/>
      <c r="J898" s="140">
        <f>ROUND(I898*H898,2)</f>
        <v>0</v>
      </c>
      <c r="K898" s="141"/>
      <c r="L898" s="28"/>
      <c r="M898" s="142" t="s">
        <v>1</v>
      </c>
      <c r="N898" s="111" t="s">
        <v>39</v>
      </c>
      <c r="O898" s="143">
        <v>1.571</v>
      </c>
      <c r="P898" s="143">
        <f>O898*H898</f>
        <v>3.1419999999999999</v>
      </c>
      <c r="Q898" s="143">
        <v>1.1E-4</v>
      </c>
      <c r="R898" s="143">
        <f>Q898*H898</f>
        <v>2.2000000000000001E-4</v>
      </c>
      <c r="S898" s="143">
        <v>0</v>
      </c>
      <c r="T898" s="144">
        <f>S898*H898</f>
        <v>0</v>
      </c>
      <c r="AR898" s="145" t="s">
        <v>142</v>
      </c>
      <c r="AT898" s="145" t="s">
        <v>138</v>
      </c>
      <c r="AU898" s="145" t="s">
        <v>84</v>
      </c>
      <c r="AY898" s="16" t="s">
        <v>136</v>
      </c>
      <c r="BE898" s="146">
        <f>IF(N898="základní",J898,0)</f>
        <v>0</v>
      </c>
      <c r="BF898" s="146">
        <f>IF(N898="snížená",J898,0)</f>
        <v>0</v>
      </c>
      <c r="BG898" s="146">
        <f>IF(N898="zákl. přenesená",J898,0)</f>
        <v>0</v>
      </c>
      <c r="BH898" s="146">
        <f>IF(N898="sníž. přenesená",J898,0)</f>
        <v>0</v>
      </c>
      <c r="BI898" s="146">
        <f>IF(N898="nulová",J898,0)</f>
        <v>0</v>
      </c>
      <c r="BJ898" s="16" t="s">
        <v>82</v>
      </c>
      <c r="BK898" s="146">
        <f>ROUND(I898*H898,2)</f>
        <v>0</v>
      </c>
      <c r="BL898" s="16" t="s">
        <v>142</v>
      </c>
      <c r="BM898" s="145" t="s">
        <v>2173</v>
      </c>
    </row>
    <row r="899" spans="2:65" s="12" customFormat="1">
      <c r="B899" s="147"/>
      <c r="D899" s="148" t="s">
        <v>144</v>
      </c>
      <c r="E899" s="149" t="s">
        <v>1</v>
      </c>
      <c r="F899" s="150" t="s">
        <v>1831</v>
      </c>
      <c r="H899" s="149" t="s">
        <v>1</v>
      </c>
      <c r="L899" s="147"/>
      <c r="M899" s="151"/>
      <c r="T899" s="152"/>
      <c r="AT899" s="149" t="s">
        <v>144</v>
      </c>
      <c r="AU899" s="149" t="s">
        <v>84</v>
      </c>
      <c r="AV899" s="12" t="s">
        <v>82</v>
      </c>
      <c r="AW899" s="12" t="s">
        <v>32</v>
      </c>
      <c r="AX899" s="12" t="s">
        <v>74</v>
      </c>
      <c r="AY899" s="149" t="s">
        <v>136</v>
      </c>
    </row>
    <row r="900" spans="2:65" s="13" customFormat="1">
      <c r="B900" s="153"/>
      <c r="D900" s="148" t="s">
        <v>144</v>
      </c>
      <c r="E900" s="154" t="s">
        <v>1</v>
      </c>
      <c r="F900" s="155" t="s">
        <v>157</v>
      </c>
      <c r="H900" s="156">
        <v>2</v>
      </c>
      <c r="L900" s="153"/>
      <c r="M900" s="157"/>
      <c r="T900" s="158"/>
      <c r="AT900" s="154" t="s">
        <v>144</v>
      </c>
      <c r="AU900" s="154" t="s">
        <v>84</v>
      </c>
      <c r="AV900" s="13" t="s">
        <v>84</v>
      </c>
      <c r="AW900" s="13" t="s">
        <v>32</v>
      </c>
      <c r="AX900" s="13" t="s">
        <v>74</v>
      </c>
      <c r="AY900" s="154" t="s">
        <v>136</v>
      </c>
    </row>
    <row r="901" spans="2:65" s="14" customFormat="1">
      <c r="B901" s="159"/>
      <c r="D901" s="148" t="s">
        <v>144</v>
      </c>
      <c r="E901" s="160" t="s">
        <v>1</v>
      </c>
      <c r="F901" s="161" t="s">
        <v>146</v>
      </c>
      <c r="H901" s="162">
        <v>2</v>
      </c>
      <c r="L901" s="159"/>
      <c r="M901" s="163"/>
      <c r="T901" s="164"/>
      <c r="AT901" s="160" t="s">
        <v>144</v>
      </c>
      <c r="AU901" s="160" t="s">
        <v>84</v>
      </c>
      <c r="AV901" s="14" t="s">
        <v>142</v>
      </c>
      <c r="AW901" s="14" t="s">
        <v>32</v>
      </c>
      <c r="AX901" s="14" t="s">
        <v>82</v>
      </c>
      <c r="AY901" s="160" t="s">
        <v>136</v>
      </c>
    </row>
    <row r="902" spans="2:65" s="1" customFormat="1" ht="14.4" customHeight="1">
      <c r="B902" s="134"/>
      <c r="C902" s="165" t="s">
        <v>744</v>
      </c>
      <c r="D902" s="165" t="s">
        <v>353</v>
      </c>
      <c r="E902" s="166" t="s">
        <v>2174</v>
      </c>
      <c r="F902" s="167" t="s">
        <v>2175</v>
      </c>
      <c r="G902" s="168" t="s">
        <v>141</v>
      </c>
      <c r="H902" s="169">
        <v>2</v>
      </c>
      <c r="I902" s="170"/>
      <c r="J902" s="170">
        <f>ROUND(I902*H902,2)</f>
        <v>0</v>
      </c>
      <c r="K902" s="171"/>
      <c r="L902" s="172"/>
      <c r="M902" s="173" t="s">
        <v>1</v>
      </c>
      <c r="N902" s="174" t="s">
        <v>39</v>
      </c>
      <c r="O902" s="143">
        <v>0</v>
      </c>
      <c r="P902" s="143">
        <f>O902*H902</f>
        <v>0</v>
      </c>
      <c r="Q902" s="143">
        <v>1.1000000000000001E-3</v>
      </c>
      <c r="R902" s="143">
        <f>Q902*H902</f>
        <v>2.2000000000000001E-3</v>
      </c>
      <c r="S902" s="143">
        <v>0</v>
      </c>
      <c r="T902" s="144">
        <f>S902*H902</f>
        <v>0</v>
      </c>
      <c r="AR902" s="145" t="s">
        <v>170</v>
      </c>
      <c r="AT902" s="145" t="s">
        <v>353</v>
      </c>
      <c r="AU902" s="145" t="s">
        <v>84</v>
      </c>
      <c r="AY902" s="16" t="s">
        <v>136</v>
      </c>
      <c r="BE902" s="146">
        <f>IF(N902="základní",J902,0)</f>
        <v>0</v>
      </c>
      <c r="BF902" s="146">
        <f>IF(N902="snížená",J902,0)</f>
        <v>0</v>
      </c>
      <c r="BG902" s="146">
        <f>IF(N902="zákl. přenesená",J902,0)</f>
        <v>0</v>
      </c>
      <c r="BH902" s="146">
        <f>IF(N902="sníž. přenesená",J902,0)</f>
        <v>0</v>
      </c>
      <c r="BI902" s="146">
        <f>IF(N902="nulová",J902,0)</f>
        <v>0</v>
      </c>
      <c r="BJ902" s="16" t="s">
        <v>82</v>
      </c>
      <c r="BK902" s="146">
        <f>ROUND(I902*H902,2)</f>
        <v>0</v>
      </c>
      <c r="BL902" s="16" t="s">
        <v>142</v>
      </c>
      <c r="BM902" s="145" t="s">
        <v>2176</v>
      </c>
    </row>
    <row r="903" spans="2:65" s="12" customFormat="1">
      <c r="B903" s="147"/>
      <c r="D903" s="148" t="s">
        <v>144</v>
      </c>
      <c r="E903" s="149" t="s">
        <v>1</v>
      </c>
      <c r="F903" s="150" t="s">
        <v>1831</v>
      </c>
      <c r="H903" s="149" t="s">
        <v>1</v>
      </c>
      <c r="L903" s="147"/>
      <c r="M903" s="151"/>
      <c r="T903" s="152"/>
      <c r="AT903" s="149" t="s">
        <v>144</v>
      </c>
      <c r="AU903" s="149" t="s">
        <v>84</v>
      </c>
      <c r="AV903" s="12" t="s">
        <v>82</v>
      </c>
      <c r="AW903" s="12" t="s">
        <v>32</v>
      </c>
      <c r="AX903" s="12" t="s">
        <v>74</v>
      </c>
      <c r="AY903" s="149" t="s">
        <v>136</v>
      </c>
    </row>
    <row r="904" spans="2:65" s="13" customFormat="1">
      <c r="B904" s="153"/>
      <c r="D904" s="148" t="s">
        <v>144</v>
      </c>
      <c r="E904" s="154" t="s">
        <v>1</v>
      </c>
      <c r="F904" s="155" t="s">
        <v>157</v>
      </c>
      <c r="H904" s="156">
        <v>2</v>
      </c>
      <c r="L904" s="153"/>
      <c r="M904" s="157"/>
      <c r="T904" s="158"/>
      <c r="AT904" s="154" t="s">
        <v>144</v>
      </c>
      <c r="AU904" s="154" t="s">
        <v>84</v>
      </c>
      <c r="AV904" s="13" t="s">
        <v>84</v>
      </c>
      <c r="AW904" s="13" t="s">
        <v>32</v>
      </c>
      <c r="AX904" s="13" t="s">
        <v>74</v>
      </c>
      <c r="AY904" s="154" t="s">
        <v>136</v>
      </c>
    </row>
    <row r="905" spans="2:65" s="14" customFormat="1">
      <c r="B905" s="159"/>
      <c r="D905" s="148" t="s">
        <v>144</v>
      </c>
      <c r="E905" s="160" t="s">
        <v>1</v>
      </c>
      <c r="F905" s="161" t="s">
        <v>146</v>
      </c>
      <c r="H905" s="162">
        <v>2</v>
      </c>
      <c r="L905" s="159"/>
      <c r="M905" s="163"/>
      <c r="T905" s="164"/>
      <c r="AT905" s="160" t="s">
        <v>144</v>
      </c>
      <c r="AU905" s="160" t="s">
        <v>84</v>
      </c>
      <c r="AV905" s="14" t="s">
        <v>142</v>
      </c>
      <c r="AW905" s="14" t="s">
        <v>32</v>
      </c>
      <c r="AX905" s="14" t="s">
        <v>82</v>
      </c>
      <c r="AY905" s="160" t="s">
        <v>136</v>
      </c>
    </row>
    <row r="906" spans="2:65" s="1" customFormat="1" ht="14.4" customHeight="1">
      <c r="B906" s="134"/>
      <c r="C906" s="165" t="s">
        <v>749</v>
      </c>
      <c r="D906" s="165" t="s">
        <v>353</v>
      </c>
      <c r="E906" s="166" t="s">
        <v>2177</v>
      </c>
      <c r="F906" s="167" t="s">
        <v>2178</v>
      </c>
      <c r="G906" s="168" t="s">
        <v>141</v>
      </c>
      <c r="H906" s="169">
        <v>2</v>
      </c>
      <c r="I906" s="170"/>
      <c r="J906" s="170">
        <f>ROUND(I906*H906,2)</f>
        <v>0</v>
      </c>
      <c r="K906" s="171"/>
      <c r="L906" s="172"/>
      <c r="M906" s="173" t="s">
        <v>1</v>
      </c>
      <c r="N906" s="174" t="s">
        <v>39</v>
      </c>
      <c r="O906" s="143">
        <v>0</v>
      </c>
      <c r="P906" s="143">
        <f>O906*H906</f>
        <v>0</v>
      </c>
      <c r="Q906" s="143">
        <v>0</v>
      </c>
      <c r="R906" s="143">
        <f>Q906*H906</f>
        <v>0</v>
      </c>
      <c r="S906" s="143">
        <v>0</v>
      </c>
      <c r="T906" s="144">
        <f>S906*H906</f>
        <v>0</v>
      </c>
      <c r="AR906" s="145" t="s">
        <v>170</v>
      </c>
      <c r="AT906" s="145" t="s">
        <v>353</v>
      </c>
      <c r="AU906" s="145" t="s">
        <v>84</v>
      </c>
      <c r="AY906" s="16" t="s">
        <v>136</v>
      </c>
      <c r="BE906" s="146">
        <f>IF(N906="základní",J906,0)</f>
        <v>0</v>
      </c>
      <c r="BF906" s="146">
        <f>IF(N906="snížená",J906,0)</f>
        <v>0</v>
      </c>
      <c r="BG906" s="146">
        <f>IF(N906="zákl. přenesená",J906,0)</f>
        <v>0</v>
      </c>
      <c r="BH906" s="146">
        <f>IF(N906="sníž. přenesená",J906,0)</f>
        <v>0</v>
      </c>
      <c r="BI906" s="146">
        <f>IF(N906="nulová",J906,0)</f>
        <v>0</v>
      </c>
      <c r="BJ906" s="16" t="s">
        <v>82</v>
      </c>
      <c r="BK906" s="146">
        <f>ROUND(I906*H906,2)</f>
        <v>0</v>
      </c>
      <c r="BL906" s="16" t="s">
        <v>142</v>
      </c>
      <c r="BM906" s="145" t="s">
        <v>2179</v>
      </c>
    </row>
    <row r="907" spans="2:65" s="12" customFormat="1">
      <c r="B907" s="147"/>
      <c r="D907" s="148" t="s">
        <v>144</v>
      </c>
      <c r="E907" s="149" t="s">
        <v>1</v>
      </c>
      <c r="F907" s="150" t="s">
        <v>1831</v>
      </c>
      <c r="H907" s="149" t="s">
        <v>1</v>
      </c>
      <c r="L907" s="147"/>
      <c r="M907" s="151"/>
      <c r="T907" s="152"/>
      <c r="AT907" s="149" t="s">
        <v>144</v>
      </c>
      <c r="AU907" s="149" t="s">
        <v>84</v>
      </c>
      <c r="AV907" s="12" t="s">
        <v>82</v>
      </c>
      <c r="AW907" s="12" t="s">
        <v>32</v>
      </c>
      <c r="AX907" s="12" t="s">
        <v>74</v>
      </c>
      <c r="AY907" s="149" t="s">
        <v>136</v>
      </c>
    </row>
    <row r="908" spans="2:65" s="13" customFormat="1">
      <c r="B908" s="153"/>
      <c r="D908" s="148" t="s">
        <v>144</v>
      </c>
      <c r="E908" s="154" t="s">
        <v>1</v>
      </c>
      <c r="F908" s="155" t="s">
        <v>157</v>
      </c>
      <c r="H908" s="156">
        <v>2</v>
      </c>
      <c r="L908" s="153"/>
      <c r="M908" s="157"/>
      <c r="T908" s="158"/>
      <c r="AT908" s="154" t="s">
        <v>144</v>
      </c>
      <c r="AU908" s="154" t="s">
        <v>84</v>
      </c>
      <c r="AV908" s="13" t="s">
        <v>84</v>
      </c>
      <c r="AW908" s="13" t="s">
        <v>32</v>
      </c>
      <c r="AX908" s="13" t="s">
        <v>74</v>
      </c>
      <c r="AY908" s="154" t="s">
        <v>136</v>
      </c>
    </row>
    <row r="909" spans="2:65" s="14" customFormat="1">
      <c r="B909" s="159"/>
      <c r="D909" s="148" t="s">
        <v>144</v>
      </c>
      <c r="E909" s="160" t="s">
        <v>1</v>
      </c>
      <c r="F909" s="161" t="s">
        <v>146</v>
      </c>
      <c r="H909" s="162">
        <v>2</v>
      </c>
      <c r="L909" s="159"/>
      <c r="M909" s="163"/>
      <c r="T909" s="164"/>
      <c r="AT909" s="160" t="s">
        <v>144</v>
      </c>
      <c r="AU909" s="160" t="s">
        <v>84</v>
      </c>
      <c r="AV909" s="14" t="s">
        <v>142</v>
      </c>
      <c r="AW909" s="14" t="s">
        <v>32</v>
      </c>
      <c r="AX909" s="14" t="s">
        <v>82</v>
      </c>
      <c r="AY909" s="160" t="s">
        <v>136</v>
      </c>
    </row>
    <row r="910" spans="2:65" s="1" customFormat="1" ht="14.4" customHeight="1">
      <c r="B910" s="134"/>
      <c r="C910" s="135" t="s">
        <v>753</v>
      </c>
      <c r="D910" s="135" t="s">
        <v>138</v>
      </c>
      <c r="E910" s="136" t="s">
        <v>2180</v>
      </c>
      <c r="F910" s="137" t="s">
        <v>2181</v>
      </c>
      <c r="G910" s="138" t="s">
        <v>141</v>
      </c>
      <c r="H910" s="139">
        <v>1</v>
      </c>
      <c r="I910" s="140"/>
      <c r="J910" s="140">
        <f>ROUND(I910*H910,2)</f>
        <v>0</v>
      </c>
      <c r="K910" s="141"/>
      <c r="L910" s="28"/>
      <c r="M910" s="142" t="s">
        <v>1</v>
      </c>
      <c r="N910" s="111" t="s">
        <v>39</v>
      </c>
      <c r="O910" s="143">
        <v>1.554</v>
      </c>
      <c r="P910" s="143">
        <f>O910*H910</f>
        <v>1.554</v>
      </c>
      <c r="Q910" s="143">
        <v>1.6199999999999999E-3</v>
      </c>
      <c r="R910" s="143">
        <f>Q910*H910</f>
        <v>1.6199999999999999E-3</v>
      </c>
      <c r="S910" s="143">
        <v>0</v>
      </c>
      <c r="T910" s="144">
        <f>S910*H910</f>
        <v>0</v>
      </c>
      <c r="AR910" s="145" t="s">
        <v>142</v>
      </c>
      <c r="AT910" s="145" t="s">
        <v>138</v>
      </c>
      <c r="AU910" s="145" t="s">
        <v>84</v>
      </c>
      <c r="AY910" s="16" t="s">
        <v>136</v>
      </c>
      <c r="BE910" s="146">
        <f>IF(N910="základní",J910,0)</f>
        <v>0</v>
      </c>
      <c r="BF910" s="146">
        <f>IF(N910="snížená",J910,0)</f>
        <v>0</v>
      </c>
      <c r="BG910" s="146">
        <f>IF(N910="zákl. přenesená",J910,0)</f>
        <v>0</v>
      </c>
      <c r="BH910" s="146">
        <f>IF(N910="sníž. přenesená",J910,0)</f>
        <v>0</v>
      </c>
      <c r="BI910" s="146">
        <f>IF(N910="nulová",J910,0)</f>
        <v>0</v>
      </c>
      <c r="BJ910" s="16" t="s">
        <v>82</v>
      </c>
      <c r="BK910" s="146">
        <f>ROUND(I910*H910,2)</f>
        <v>0</v>
      </c>
      <c r="BL910" s="16" t="s">
        <v>142</v>
      </c>
      <c r="BM910" s="145" t="s">
        <v>2182</v>
      </c>
    </row>
    <row r="911" spans="2:65" s="12" customFormat="1">
      <c r="B911" s="147"/>
      <c r="D911" s="148" t="s">
        <v>144</v>
      </c>
      <c r="E911" s="149" t="s">
        <v>1</v>
      </c>
      <c r="F911" s="150" t="s">
        <v>2082</v>
      </c>
      <c r="H911" s="149" t="s">
        <v>1</v>
      </c>
      <c r="L911" s="147"/>
      <c r="M911" s="151"/>
      <c r="T911" s="152"/>
      <c r="AT911" s="149" t="s">
        <v>144</v>
      </c>
      <c r="AU911" s="149" t="s">
        <v>84</v>
      </c>
      <c r="AV911" s="12" t="s">
        <v>82</v>
      </c>
      <c r="AW911" s="12" t="s">
        <v>32</v>
      </c>
      <c r="AX911" s="12" t="s">
        <v>74</v>
      </c>
      <c r="AY911" s="149" t="s">
        <v>136</v>
      </c>
    </row>
    <row r="912" spans="2:65" s="13" customFormat="1">
      <c r="B912" s="153"/>
      <c r="D912" s="148" t="s">
        <v>144</v>
      </c>
      <c r="E912" s="154" t="s">
        <v>1</v>
      </c>
      <c r="F912" s="155" t="s">
        <v>82</v>
      </c>
      <c r="H912" s="156">
        <v>1</v>
      </c>
      <c r="L912" s="153"/>
      <c r="M912" s="157"/>
      <c r="T912" s="158"/>
      <c r="AT912" s="154" t="s">
        <v>144</v>
      </c>
      <c r="AU912" s="154" t="s">
        <v>84</v>
      </c>
      <c r="AV912" s="13" t="s">
        <v>84</v>
      </c>
      <c r="AW912" s="13" t="s">
        <v>32</v>
      </c>
      <c r="AX912" s="13" t="s">
        <v>74</v>
      </c>
      <c r="AY912" s="154" t="s">
        <v>136</v>
      </c>
    </row>
    <row r="913" spans="2:65" s="14" customFormat="1">
      <c r="B913" s="159"/>
      <c r="D913" s="148" t="s">
        <v>144</v>
      </c>
      <c r="E913" s="160" t="s">
        <v>1</v>
      </c>
      <c r="F913" s="161" t="s">
        <v>146</v>
      </c>
      <c r="H913" s="162">
        <v>1</v>
      </c>
      <c r="L913" s="159"/>
      <c r="M913" s="163"/>
      <c r="T913" s="164"/>
      <c r="AT913" s="160" t="s">
        <v>144</v>
      </c>
      <c r="AU913" s="160" t="s">
        <v>84</v>
      </c>
      <c r="AV913" s="14" t="s">
        <v>142</v>
      </c>
      <c r="AW913" s="14" t="s">
        <v>32</v>
      </c>
      <c r="AX913" s="14" t="s">
        <v>82</v>
      </c>
      <c r="AY913" s="160" t="s">
        <v>136</v>
      </c>
    </row>
    <row r="914" spans="2:65" s="1" customFormat="1" ht="14.4" customHeight="1">
      <c r="B914" s="134"/>
      <c r="C914" s="165" t="s">
        <v>758</v>
      </c>
      <c r="D914" s="165" t="s">
        <v>353</v>
      </c>
      <c r="E914" s="166" t="s">
        <v>2183</v>
      </c>
      <c r="F914" s="167" t="s">
        <v>2184</v>
      </c>
      <c r="G914" s="168" t="s">
        <v>141</v>
      </c>
      <c r="H914" s="169">
        <v>1</v>
      </c>
      <c r="I914" s="170"/>
      <c r="J914" s="170">
        <f>ROUND(I914*H914,2)</f>
        <v>0</v>
      </c>
      <c r="K914" s="171"/>
      <c r="L914" s="172"/>
      <c r="M914" s="173" t="s">
        <v>1</v>
      </c>
      <c r="N914" s="174" t="s">
        <v>39</v>
      </c>
      <c r="O914" s="143">
        <v>0</v>
      </c>
      <c r="P914" s="143">
        <f>O914*H914</f>
        <v>0</v>
      </c>
      <c r="Q914" s="143">
        <v>1.847E-2</v>
      </c>
      <c r="R914" s="143">
        <f>Q914*H914</f>
        <v>1.847E-2</v>
      </c>
      <c r="S914" s="143">
        <v>0</v>
      </c>
      <c r="T914" s="144">
        <f>S914*H914</f>
        <v>0</v>
      </c>
      <c r="AR914" s="145" t="s">
        <v>170</v>
      </c>
      <c r="AT914" s="145" t="s">
        <v>353</v>
      </c>
      <c r="AU914" s="145" t="s">
        <v>84</v>
      </c>
      <c r="AY914" s="16" t="s">
        <v>136</v>
      </c>
      <c r="BE914" s="146">
        <f>IF(N914="základní",J914,0)</f>
        <v>0</v>
      </c>
      <c r="BF914" s="146">
        <f>IF(N914="snížená",J914,0)</f>
        <v>0</v>
      </c>
      <c r="BG914" s="146">
        <f>IF(N914="zákl. přenesená",J914,0)</f>
        <v>0</v>
      </c>
      <c r="BH914" s="146">
        <f>IF(N914="sníž. přenesená",J914,0)</f>
        <v>0</v>
      </c>
      <c r="BI914" s="146">
        <f>IF(N914="nulová",J914,0)</f>
        <v>0</v>
      </c>
      <c r="BJ914" s="16" t="s">
        <v>82</v>
      </c>
      <c r="BK914" s="146">
        <f>ROUND(I914*H914,2)</f>
        <v>0</v>
      </c>
      <c r="BL914" s="16" t="s">
        <v>142</v>
      </c>
      <c r="BM914" s="145" t="s">
        <v>2185</v>
      </c>
    </row>
    <row r="915" spans="2:65" s="12" customFormat="1">
      <c r="B915" s="147"/>
      <c r="D915" s="148" t="s">
        <v>144</v>
      </c>
      <c r="E915" s="149" t="s">
        <v>1</v>
      </c>
      <c r="F915" s="150" t="s">
        <v>2082</v>
      </c>
      <c r="H915" s="149" t="s">
        <v>1</v>
      </c>
      <c r="L915" s="147"/>
      <c r="M915" s="151"/>
      <c r="T915" s="152"/>
      <c r="AT915" s="149" t="s">
        <v>144</v>
      </c>
      <c r="AU915" s="149" t="s">
        <v>84</v>
      </c>
      <c r="AV915" s="12" t="s">
        <v>82</v>
      </c>
      <c r="AW915" s="12" t="s">
        <v>32</v>
      </c>
      <c r="AX915" s="12" t="s">
        <v>74</v>
      </c>
      <c r="AY915" s="149" t="s">
        <v>136</v>
      </c>
    </row>
    <row r="916" spans="2:65" s="13" customFormat="1">
      <c r="B916" s="153"/>
      <c r="D916" s="148" t="s">
        <v>144</v>
      </c>
      <c r="E916" s="154" t="s">
        <v>1</v>
      </c>
      <c r="F916" s="155" t="s">
        <v>82</v>
      </c>
      <c r="H916" s="156">
        <v>1</v>
      </c>
      <c r="L916" s="153"/>
      <c r="M916" s="157"/>
      <c r="T916" s="158"/>
      <c r="AT916" s="154" t="s">
        <v>144</v>
      </c>
      <c r="AU916" s="154" t="s">
        <v>84</v>
      </c>
      <c r="AV916" s="13" t="s">
        <v>84</v>
      </c>
      <c r="AW916" s="13" t="s">
        <v>32</v>
      </c>
      <c r="AX916" s="13" t="s">
        <v>74</v>
      </c>
      <c r="AY916" s="154" t="s">
        <v>136</v>
      </c>
    </row>
    <row r="917" spans="2:65" s="14" customFormat="1">
      <c r="B917" s="159"/>
      <c r="D917" s="148" t="s">
        <v>144</v>
      </c>
      <c r="E917" s="160" t="s">
        <v>1</v>
      </c>
      <c r="F917" s="161" t="s">
        <v>146</v>
      </c>
      <c r="H917" s="162">
        <v>1</v>
      </c>
      <c r="L917" s="159"/>
      <c r="M917" s="163"/>
      <c r="T917" s="164"/>
      <c r="AT917" s="160" t="s">
        <v>144</v>
      </c>
      <c r="AU917" s="160" t="s">
        <v>84</v>
      </c>
      <c r="AV917" s="14" t="s">
        <v>142</v>
      </c>
      <c r="AW917" s="14" t="s">
        <v>32</v>
      </c>
      <c r="AX917" s="14" t="s">
        <v>82</v>
      </c>
      <c r="AY917" s="160" t="s">
        <v>136</v>
      </c>
    </row>
    <row r="918" spans="2:65" s="1" customFormat="1" ht="14.4" customHeight="1">
      <c r="B918" s="134"/>
      <c r="C918" s="135" t="s">
        <v>763</v>
      </c>
      <c r="D918" s="135" t="s">
        <v>138</v>
      </c>
      <c r="E918" s="136" t="s">
        <v>2186</v>
      </c>
      <c r="F918" s="137" t="s">
        <v>2187</v>
      </c>
      <c r="G918" s="138" t="s">
        <v>141</v>
      </c>
      <c r="H918" s="139">
        <v>1</v>
      </c>
      <c r="I918" s="140"/>
      <c r="J918" s="140">
        <f>ROUND(I918*H918,2)</f>
        <v>0</v>
      </c>
      <c r="K918" s="141"/>
      <c r="L918" s="28"/>
      <c r="M918" s="142" t="s">
        <v>1</v>
      </c>
      <c r="N918" s="111" t="s">
        <v>39</v>
      </c>
      <c r="O918" s="143">
        <v>1.333</v>
      </c>
      <c r="P918" s="143">
        <f>O918*H918</f>
        <v>1.333</v>
      </c>
      <c r="Q918" s="143">
        <v>1.3600000000000001E-3</v>
      </c>
      <c r="R918" s="143">
        <f>Q918*H918</f>
        <v>1.3600000000000001E-3</v>
      </c>
      <c r="S918" s="143">
        <v>0</v>
      </c>
      <c r="T918" s="144">
        <f>S918*H918</f>
        <v>0</v>
      </c>
      <c r="AR918" s="145" t="s">
        <v>142</v>
      </c>
      <c r="AT918" s="145" t="s">
        <v>138</v>
      </c>
      <c r="AU918" s="145" t="s">
        <v>84</v>
      </c>
      <c r="AY918" s="16" t="s">
        <v>136</v>
      </c>
      <c r="BE918" s="146">
        <f>IF(N918="základní",J918,0)</f>
        <v>0</v>
      </c>
      <c r="BF918" s="146">
        <f>IF(N918="snížená",J918,0)</f>
        <v>0</v>
      </c>
      <c r="BG918" s="146">
        <f>IF(N918="zákl. přenesená",J918,0)</f>
        <v>0</v>
      </c>
      <c r="BH918" s="146">
        <f>IF(N918="sníž. přenesená",J918,0)</f>
        <v>0</v>
      </c>
      <c r="BI918" s="146">
        <f>IF(N918="nulová",J918,0)</f>
        <v>0</v>
      </c>
      <c r="BJ918" s="16" t="s">
        <v>82</v>
      </c>
      <c r="BK918" s="146">
        <f>ROUND(I918*H918,2)</f>
        <v>0</v>
      </c>
      <c r="BL918" s="16" t="s">
        <v>142</v>
      </c>
      <c r="BM918" s="145" t="s">
        <v>2188</v>
      </c>
    </row>
    <row r="919" spans="2:65" s="12" customFormat="1">
      <c r="B919" s="147"/>
      <c r="D919" s="148" t="s">
        <v>144</v>
      </c>
      <c r="E919" s="149" t="s">
        <v>1</v>
      </c>
      <c r="F919" s="150" t="s">
        <v>2082</v>
      </c>
      <c r="H919" s="149" t="s">
        <v>1</v>
      </c>
      <c r="L919" s="147"/>
      <c r="M919" s="151"/>
      <c r="T919" s="152"/>
      <c r="AT919" s="149" t="s">
        <v>144</v>
      </c>
      <c r="AU919" s="149" t="s">
        <v>84</v>
      </c>
      <c r="AV919" s="12" t="s">
        <v>82</v>
      </c>
      <c r="AW919" s="12" t="s">
        <v>32</v>
      </c>
      <c r="AX919" s="12" t="s">
        <v>74</v>
      </c>
      <c r="AY919" s="149" t="s">
        <v>136</v>
      </c>
    </row>
    <row r="920" spans="2:65" s="13" customFormat="1">
      <c r="B920" s="153"/>
      <c r="D920" s="148" t="s">
        <v>144</v>
      </c>
      <c r="E920" s="154" t="s">
        <v>1</v>
      </c>
      <c r="F920" s="155" t="s">
        <v>82</v>
      </c>
      <c r="H920" s="156">
        <v>1</v>
      </c>
      <c r="L920" s="153"/>
      <c r="M920" s="157"/>
      <c r="T920" s="158"/>
      <c r="AT920" s="154" t="s">
        <v>144</v>
      </c>
      <c r="AU920" s="154" t="s">
        <v>84</v>
      </c>
      <c r="AV920" s="13" t="s">
        <v>84</v>
      </c>
      <c r="AW920" s="13" t="s">
        <v>32</v>
      </c>
      <c r="AX920" s="13" t="s">
        <v>74</v>
      </c>
      <c r="AY920" s="154" t="s">
        <v>136</v>
      </c>
    </row>
    <row r="921" spans="2:65" s="14" customFormat="1">
      <c r="B921" s="159"/>
      <c r="D921" s="148" t="s">
        <v>144</v>
      </c>
      <c r="E921" s="160" t="s">
        <v>1</v>
      </c>
      <c r="F921" s="161" t="s">
        <v>146</v>
      </c>
      <c r="H921" s="162">
        <v>1</v>
      </c>
      <c r="L921" s="159"/>
      <c r="M921" s="163"/>
      <c r="T921" s="164"/>
      <c r="AT921" s="160" t="s">
        <v>144</v>
      </c>
      <c r="AU921" s="160" t="s">
        <v>84</v>
      </c>
      <c r="AV921" s="14" t="s">
        <v>142</v>
      </c>
      <c r="AW921" s="14" t="s">
        <v>32</v>
      </c>
      <c r="AX921" s="14" t="s">
        <v>82</v>
      </c>
      <c r="AY921" s="160" t="s">
        <v>136</v>
      </c>
    </row>
    <row r="922" spans="2:65" s="1" customFormat="1" ht="14.4" customHeight="1">
      <c r="B922" s="134"/>
      <c r="C922" s="165" t="s">
        <v>768</v>
      </c>
      <c r="D922" s="165" t="s">
        <v>353</v>
      </c>
      <c r="E922" s="166" t="s">
        <v>2189</v>
      </c>
      <c r="F922" s="167" t="s">
        <v>2190</v>
      </c>
      <c r="G922" s="168" t="s">
        <v>141</v>
      </c>
      <c r="H922" s="169">
        <v>1</v>
      </c>
      <c r="I922" s="170"/>
      <c r="J922" s="170">
        <f>ROUND(I922*H922,2)</f>
        <v>0</v>
      </c>
      <c r="K922" s="171"/>
      <c r="L922" s="172"/>
      <c r="M922" s="173" t="s">
        <v>1</v>
      </c>
      <c r="N922" s="174" t="s">
        <v>39</v>
      </c>
      <c r="O922" s="143">
        <v>0</v>
      </c>
      <c r="P922" s="143">
        <f>O922*H922</f>
        <v>0</v>
      </c>
      <c r="Q922" s="143">
        <v>4.8000000000000001E-2</v>
      </c>
      <c r="R922" s="143">
        <f>Q922*H922</f>
        <v>4.8000000000000001E-2</v>
      </c>
      <c r="S922" s="143">
        <v>0</v>
      </c>
      <c r="T922" s="144">
        <f>S922*H922</f>
        <v>0</v>
      </c>
      <c r="AR922" s="145" t="s">
        <v>170</v>
      </c>
      <c r="AT922" s="145" t="s">
        <v>353</v>
      </c>
      <c r="AU922" s="145" t="s">
        <v>84</v>
      </c>
      <c r="AY922" s="16" t="s">
        <v>136</v>
      </c>
      <c r="BE922" s="146">
        <f>IF(N922="základní",J922,0)</f>
        <v>0</v>
      </c>
      <c r="BF922" s="146">
        <f>IF(N922="snížená",J922,0)</f>
        <v>0</v>
      </c>
      <c r="BG922" s="146">
        <f>IF(N922="zákl. přenesená",J922,0)</f>
        <v>0</v>
      </c>
      <c r="BH922" s="146">
        <f>IF(N922="sníž. přenesená",J922,0)</f>
        <v>0</v>
      </c>
      <c r="BI922" s="146">
        <f>IF(N922="nulová",J922,0)</f>
        <v>0</v>
      </c>
      <c r="BJ922" s="16" t="s">
        <v>82</v>
      </c>
      <c r="BK922" s="146">
        <f>ROUND(I922*H922,2)</f>
        <v>0</v>
      </c>
      <c r="BL922" s="16" t="s">
        <v>142</v>
      </c>
      <c r="BM922" s="145" t="s">
        <v>2191</v>
      </c>
    </row>
    <row r="923" spans="2:65" s="12" customFormat="1">
      <c r="B923" s="147"/>
      <c r="D923" s="148" t="s">
        <v>144</v>
      </c>
      <c r="E923" s="149" t="s">
        <v>1</v>
      </c>
      <c r="F923" s="150" t="s">
        <v>2082</v>
      </c>
      <c r="H923" s="149" t="s">
        <v>1</v>
      </c>
      <c r="L923" s="147"/>
      <c r="M923" s="151"/>
      <c r="T923" s="152"/>
      <c r="AT923" s="149" t="s">
        <v>144</v>
      </c>
      <c r="AU923" s="149" t="s">
        <v>84</v>
      </c>
      <c r="AV923" s="12" t="s">
        <v>82</v>
      </c>
      <c r="AW923" s="12" t="s">
        <v>32</v>
      </c>
      <c r="AX923" s="12" t="s">
        <v>74</v>
      </c>
      <c r="AY923" s="149" t="s">
        <v>136</v>
      </c>
    </row>
    <row r="924" spans="2:65" s="13" customFormat="1">
      <c r="B924" s="153"/>
      <c r="D924" s="148" t="s">
        <v>144</v>
      </c>
      <c r="E924" s="154" t="s">
        <v>1</v>
      </c>
      <c r="F924" s="155" t="s">
        <v>82</v>
      </c>
      <c r="H924" s="156">
        <v>1</v>
      </c>
      <c r="L924" s="153"/>
      <c r="M924" s="157"/>
      <c r="T924" s="158"/>
      <c r="AT924" s="154" t="s">
        <v>144</v>
      </c>
      <c r="AU924" s="154" t="s">
        <v>84</v>
      </c>
      <c r="AV924" s="13" t="s">
        <v>84</v>
      </c>
      <c r="AW924" s="13" t="s">
        <v>32</v>
      </c>
      <c r="AX924" s="13" t="s">
        <v>74</v>
      </c>
      <c r="AY924" s="154" t="s">
        <v>136</v>
      </c>
    </row>
    <row r="925" spans="2:65" s="14" customFormat="1">
      <c r="B925" s="159"/>
      <c r="D925" s="148" t="s">
        <v>144</v>
      </c>
      <c r="E925" s="160" t="s">
        <v>1</v>
      </c>
      <c r="F925" s="161" t="s">
        <v>146</v>
      </c>
      <c r="H925" s="162">
        <v>1</v>
      </c>
      <c r="L925" s="159"/>
      <c r="M925" s="163"/>
      <c r="T925" s="164"/>
      <c r="AT925" s="160" t="s">
        <v>144</v>
      </c>
      <c r="AU925" s="160" t="s">
        <v>84</v>
      </c>
      <c r="AV925" s="14" t="s">
        <v>142</v>
      </c>
      <c r="AW925" s="14" t="s">
        <v>32</v>
      </c>
      <c r="AX925" s="14" t="s">
        <v>82</v>
      </c>
      <c r="AY925" s="160" t="s">
        <v>136</v>
      </c>
    </row>
    <row r="926" spans="2:65" s="1" customFormat="1" ht="14.4" customHeight="1">
      <c r="B926" s="134"/>
      <c r="C926" s="135" t="s">
        <v>773</v>
      </c>
      <c r="D926" s="135" t="s">
        <v>138</v>
      </c>
      <c r="E926" s="136" t="s">
        <v>2192</v>
      </c>
      <c r="F926" s="137" t="s">
        <v>2193</v>
      </c>
      <c r="G926" s="138" t="s">
        <v>141</v>
      </c>
      <c r="H926" s="139">
        <v>1</v>
      </c>
      <c r="I926" s="140"/>
      <c r="J926" s="140">
        <f>ROUND(I926*H926,2)</f>
        <v>0</v>
      </c>
      <c r="K926" s="141"/>
      <c r="L926" s="28"/>
      <c r="M926" s="142" t="s">
        <v>1</v>
      </c>
      <c r="N926" s="111" t="s">
        <v>39</v>
      </c>
      <c r="O926" s="143">
        <v>2.09</v>
      </c>
      <c r="P926" s="143">
        <f>O926*H926</f>
        <v>2.09</v>
      </c>
      <c r="Q926" s="143">
        <v>2.8600000000000001E-3</v>
      </c>
      <c r="R926" s="143">
        <f>Q926*H926</f>
        <v>2.8600000000000001E-3</v>
      </c>
      <c r="S926" s="143">
        <v>0</v>
      </c>
      <c r="T926" s="144">
        <f>S926*H926</f>
        <v>0</v>
      </c>
      <c r="AR926" s="145" t="s">
        <v>142</v>
      </c>
      <c r="AT926" s="145" t="s">
        <v>138</v>
      </c>
      <c r="AU926" s="145" t="s">
        <v>84</v>
      </c>
      <c r="AY926" s="16" t="s">
        <v>136</v>
      </c>
      <c r="BE926" s="146">
        <f>IF(N926="základní",J926,0)</f>
        <v>0</v>
      </c>
      <c r="BF926" s="146">
        <f>IF(N926="snížená",J926,0)</f>
        <v>0</v>
      </c>
      <c r="BG926" s="146">
        <f>IF(N926="zákl. přenesená",J926,0)</f>
        <v>0</v>
      </c>
      <c r="BH926" s="146">
        <f>IF(N926="sníž. přenesená",J926,0)</f>
        <v>0</v>
      </c>
      <c r="BI926" s="146">
        <f>IF(N926="nulová",J926,0)</f>
        <v>0</v>
      </c>
      <c r="BJ926" s="16" t="s">
        <v>82</v>
      </c>
      <c r="BK926" s="146">
        <f>ROUND(I926*H926,2)</f>
        <v>0</v>
      </c>
      <c r="BL926" s="16" t="s">
        <v>142</v>
      </c>
      <c r="BM926" s="145" t="s">
        <v>2194</v>
      </c>
    </row>
    <row r="927" spans="2:65" s="12" customFormat="1">
      <c r="B927" s="147"/>
      <c r="D927" s="148" t="s">
        <v>144</v>
      </c>
      <c r="E927" s="149" t="s">
        <v>1</v>
      </c>
      <c r="F927" s="150" t="s">
        <v>1831</v>
      </c>
      <c r="H927" s="149" t="s">
        <v>1</v>
      </c>
      <c r="L927" s="147"/>
      <c r="M927" s="151"/>
      <c r="T927" s="152"/>
      <c r="AT927" s="149" t="s">
        <v>144</v>
      </c>
      <c r="AU927" s="149" t="s">
        <v>84</v>
      </c>
      <c r="AV927" s="12" t="s">
        <v>82</v>
      </c>
      <c r="AW927" s="12" t="s">
        <v>32</v>
      </c>
      <c r="AX927" s="12" t="s">
        <v>74</v>
      </c>
      <c r="AY927" s="149" t="s">
        <v>136</v>
      </c>
    </row>
    <row r="928" spans="2:65" s="13" customFormat="1">
      <c r="B928" s="153"/>
      <c r="D928" s="148" t="s">
        <v>144</v>
      </c>
      <c r="E928" s="154" t="s">
        <v>1</v>
      </c>
      <c r="F928" s="155" t="s">
        <v>82</v>
      </c>
      <c r="H928" s="156">
        <v>1</v>
      </c>
      <c r="L928" s="153"/>
      <c r="M928" s="157"/>
      <c r="T928" s="158"/>
      <c r="AT928" s="154" t="s">
        <v>144</v>
      </c>
      <c r="AU928" s="154" t="s">
        <v>84</v>
      </c>
      <c r="AV928" s="13" t="s">
        <v>84</v>
      </c>
      <c r="AW928" s="13" t="s">
        <v>32</v>
      </c>
      <c r="AX928" s="13" t="s">
        <v>74</v>
      </c>
      <c r="AY928" s="154" t="s">
        <v>136</v>
      </c>
    </row>
    <row r="929" spans="2:65" s="14" customFormat="1">
      <c r="B929" s="159"/>
      <c r="D929" s="148" t="s">
        <v>144</v>
      </c>
      <c r="E929" s="160" t="s">
        <v>1</v>
      </c>
      <c r="F929" s="161" t="s">
        <v>146</v>
      </c>
      <c r="H929" s="162">
        <v>1</v>
      </c>
      <c r="L929" s="159"/>
      <c r="M929" s="163"/>
      <c r="T929" s="164"/>
      <c r="AT929" s="160" t="s">
        <v>144</v>
      </c>
      <c r="AU929" s="160" t="s">
        <v>84</v>
      </c>
      <c r="AV929" s="14" t="s">
        <v>142</v>
      </c>
      <c r="AW929" s="14" t="s">
        <v>32</v>
      </c>
      <c r="AX929" s="14" t="s">
        <v>82</v>
      </c>
      <c r="AY929" s="160" t="s">
        <v>136</v>
      </c>
    </row>
    <row r="930" spans="2:65" s="1" customFormat="1" ht="14.4" customHeight="1">
      <c r="B930" s="134"/>
      <c r="C930" s="165" t="s">
        <v>780</v>
      </c>
      <c r="D930" s="165" t="s">
        <v>353</v>
      </c>
      <c r="E930" s="166" t="s">
        <v>2195</v>
      </c>
      <c r="F930" s="167" t="s">
        <v>2196</v>
      </c>
      <c r="G930" s="168" t="s">
        <v>141</v>
      </c>
      <c r="H930" s="169">
        <v>1</v>
      </c>
      <c r="I930" s="170"/>
      <c r="J930" s="170">
        <f>ROUND(I930*H930,2)</f>
        <v>0</v>
      </c>
      <c r="K930" s="171"/>
      <c r="L930" s="172"/>
      <c r="M930" s="173" t="s">
        <v>1</v>
      </c>
      <c r="N930" s="174" t="s">
        <v>39</v>
      </c>
      <c r="O930" s="143">
        <v>0</v>
      </c>
      <c r="P930" s="143">
        <f>O930*H930</f>
        <v>0</v>
      </c>
      <c r="Q930" s="143">
        <v>1.6E-2</v>
      </c>
      <c r="R930" s="143">
        <f>Q930*H930</f>
        <v>1.6E-2</v>
      </c>
      <c r="S930" s="143">
        <v>0</v>
      </c>
      <c r="T930" s="144">
        <f>S930*H930</f>
        <v>0</v>
      </c>
      <c r="AR930" s="145" t="s">
        <v>170</v>
      </c>
      <c r="AT930" s="145" t="s">
        <v>353</v>
      </c>
      <c r="AU930" s="145" t="s">
        <v>84</v>
      </c>
      <c r="AY930" s="16" t="s">
        <v>136</v>
      </c>
      <c r="BE930" s="146">
        <f>IF(N930="základní",J930,0)</f>
        <v>0</v>
      </c>
      <c r="BF930" s="146">
        <f>IF(N930="snížená",J930,0)</f>
        <v>0</v>
      </c>
      <c r="BG930" s="146">
        <f>IF(N930="zákl. přenesená",J930,0)</f>
        <v>0</v>
      </c>
      <c r="BH930" s="146">
        <f>IF(N930="sníž. přenesená",J930,0)</f>
        <v>0</v>
      </c>
      <c r="BI930" s="146">
        <f>IF(N930="nulová",J930,0)</f>
        <v>0</v>
      </c>
      <c r="BJ930" s="16" t="s">
        <v>82</v>
      </c>
      <c r="BK930" s="146">
        <f>ROUND(I930*H930,2)</f>
        <v>0</v>
      </c>
      <c r="BL930" s="16" t="s">
        <v>142</v>
      </c>
      <c r="BM930" s="145" t="s">
        <v>2197</v>
      </c>
    </row>
    <row r="931" spans="2:65" s="12" customFormat="1">
      <c r="B931" s="147"/>
      <c r="D931" s="148" t="s">
        <v>144</v>
      </c>
      <c r="E931" s="149" t="s">
        <v>1</v>
      </c>
      <c r="F931" s="150" t="s">
        <v>1831</v>
      </c>
      <c r="H931" s="149" t="s">
        <v>1</v>
      </c>
      <c r="L931" s="147"/>
      <c r="M931" s="151"/>
      <c r="T931" s="152"/>
      <c r="AT931" s="149" t="s">
        <v>144</v>
      </c>
      <c r="AU931" s="149" t="s">
        <v>84</v>
      </c>
      <c r="AV931" s="12" t="s">
        <v>82</v>
      </c>
      <c r="AW931" s="12" t="s">
        <v>32</v>
      </c>
      <c r="AX931" s="12" t="s">
        <v>74</v>
      </c>
      <c r="AY931" s="149" t="s">
        <v>136</v>
      </c>
    </row>
    <row r="932" spans="2:65" s="13" customFormat="1">
      <c r="B932" s="153"/>
      <c r="D932" s="148" t="s">
        <v>144</v>
      </c>
      <c r="E932" s="154" t="s">
        <v>1</v>
      </c>
      <c r="F932" s="155" t="s">
        <v>82</v>
      </c>
      <c r="H932" s="156">
        <v>1</v>
      </c>
      <c r="L932" s="153"/>
      <c r="M932" s="157"/>
      <c r="T932" s="158"/>
      <c r="AT932" s="154" t="s">
        <v>144</v>
      </c>
      <c r="AU932" s="154" t="s">
        <v>84</v>
      </c>
      <c r="AV932" s="13" t="s">
        <v>84</v>
      </c>
      <c r="AW932" s="13" t="s">
        <v>32</v>
      </c>
      <c r="AX932" s="13" t="s">
        <v>74</v>
      </c>
      <c r="AY932" s="154" t="s">
        <v>136</v>
      </c>
    </row>
    <row r="933" spans="2:65" s="14" customFormat="1">
      <c r="B933" s="159"/>
      <c r="D933" s="148" t="s">
        <v>144</v>
      </c>
      <c r="E933" s="160" t="s">
        <v>1</v>
      </c>
      <c r="F933" s="161" t="s">
        <v>146</v>
      </c>
      <c r="H933" s="162">
        <v>1</v>
      </c>
      <c r="L933" s="159"/>
      <c r="M933" s="163"/>
      <c r="T933" s="164"/>
      <c r="AT933" s="160" t="s">
        <v>144</v>
      </c>
      <c r="AU933" s="160" t="s">
        <v>84</v>
      </c>
      <c r="AV933" s="14" t="s">
        <v>142</v>
      </c>
      <c r="AW933" s="14" t="s">
        <v>32</v>
      </c>
      <c r="AX933" s="14" t="s">
        <v>82</v>
      </c>
      <c r="AY933" s="160" t="s">
        <v>136</v>
      </c>
    </row>
    <row r="934" spans="2:65" s="1" customFormat="1" ht="14.4" customHeight="1">
      <c r="B934" s="134"/>
      <c r="C934" s="135" t="s">
        <v>787</v>
      </c>
      <c r="D934" s="135" t="s">
        <v>138</v>
      </c>
      <c r="E934" s="136" t="s">
        <v>2198</v>
      </c>
      <c r="F934" s="137" t="s">
        <v>2199</v>
      </c>
      <c r="G934" s="138" t="s">
        <v>141</v>
      </c>
      <c r="H934" s="139">
        <v>1</v>
      </c>
      <c r="I934" s="140"/>
      <c r="J934" s="140">
        <f>ROUND(I934*H934,2)</f>
        <v>0</v>
      </c>
      <c r="K934" s="141"/>
      <c r="L934" s="28"/>
      <c r="M934" s="142" t="s">
        <v>1</v>
      </c>
      <c r="N934" s="111" t="s">
        <v>39</v>
      </c>
      <c r="O934" s="143">
        <v>2.1059999999999999</v>
      </c>
      <c r="P934" s="143">
        <f>O934*H934</f>
        <v>2.1059999999999999</v>
      </c>
      <c r="Q934" s="143">
        <v>1.5100000000000001E-3</v>
      </c>
      <c r="R934" s="143">
        <f>Q934*H934</f>
        <v>1.5100000000000001E-3</v>
      </c>
      <c r="S934" s="143">
        <v>0</v>
      </c>
      <c r="T934" s="144">
        <f>S934*H934</f>
        <v>0</v>
      </c>
      <c r="AR934" s="145" t="s">
        <v>142</v>
      </c>
      <c r="AT934" s="145" t="s">
        <v>138</v>
      </c>
      <c r="AU934" s="145" t="s">
        <v>84</v>
      </c>
      <c r="AY934" s="16" t="s">
        <v>136</v>
      </c>
      <c r="BE934" s="146">
        <f>IF(N934="základní",J934,0)</f>
        <v>0</v>
      </c>
      <c r="BF934" s="146">
        <f>IF(N934="snížená",J934,0)</f>
        <v>0</v>
      </c>
      <c r="BG934" s="146">
        <f>IF(N934="zákl. přenesená",J934,0)</f>
        <v>0</v>
      </c>
      <c r="BH934" s="146">
        <f>IF(N934="sníž. přenesená",J934,0)</f>
        <v>0</v>
      </c>
      <c r="BI934" s="146">
        <f>IF(N934="nulová",J934,0)</f>
        <v>0</v>
      </c>
      <c r="BJ934" s="16" t="s">
        <v>82</v>
      </c>
      <c r="BK934" s="146">
        <f>ROUND(I934*H934,2)</f>
        <v>0</v>
      </c>
      <c r="BL934" s="16" t="s">
        <v>142</v>
      </c>
      <c r="BM934" s="145" t="s">
        <v>2200</v>
      </c>
    </row>
    <row r="935" spans="2:65" s="12" customFormat="1">
      <c r="B935" s="147"/>
      <c r="D935" s="148" t="s">
        <v>144</v>
      </c>
      <c r="E935" s="149" t="s">
        <v>1</v>
      </c>
      <c r="F935" s="150" t="s">
        <v>2201</v>
      </c>
      <c r="H935" s="149" t="s">
        <v>1</v>
      </c>
      <c r="L935" s="147"/>
      <c r="M935" s="151"/>
      <c r="T935" s="152"/>
      <c r="AT935" s="149" t="s">
        <v>144</v>
      </c>
      <c r="AU935" s="149" t="s">
        <v>84</v>
      </c>
      <c r="AV935" s="12" t="s">
        <v>82</v>
      </c>
      <c r="AW935" s="12" t="s">
        <v>32</v>
      </c>
      <c r="AX935" s="12" t="s">
        <v>74</v>
      </c>
      <c r="AY935" s="149" t="s">
        <v>136</v>
      </c>
    </row>
    <row r="936" spans="2:65" s="13" customFormat="1">
      <c r="B936" s="153"/>
      <c r="D936" s="148" t="s">
        <v>144</v>
      </c>
      <c r="E936" s="154" t="s">
        <v>1</v>
      </c>
      <c r="F936" s="155" t="s">
        <v>82</v>
      </c>
      <c r="H936" s="156">
        <v>1</v>
      </c>
      <c r="L936" s="153"/>
      <c r="M936" s="157"/>
      <c r="T936" s="158"/>
      <c r="AT936" s="154" t="s">
        <v>144</v>
      </c>
      <c r="AU936" s="154" t="s">
        <v>84</v>
      </c>
      <c r="AV936" s="13" t="s">
        <v>84</v>
      </c>
      <c r="AW936" s="13" t="s">
        <v>32</v>
      </c>
      <c r="AX936" s="13" t="s">
        <v>74</v>
      </c>
      <c r="AY936" s="154" t="s">
        <v>136</v>
      </c>
    </row>
    <row r="937" spans="2:65" s="14" customFormat="1">
      <c r="B937" s="159"/>
      <c r="D937" s="148" t="s">
        <v>144</v>
      </c>
      <c r="E937" s="160" t="s">
        <v>1</v>
      </c>
      <c r="F937" s="161" t="s">
        <v>146</v>
      </c>
      <c r="H937" s="162">
        <v>1</v>
      </c>
      <c r="L937" s="159"/>
      <c r="M937" s="163"/>
      <c r="T937" s="164"/>
      <c r="AT937" s="160" t="s">
        <v>144</v>
      </c>
      <c r="AU937" s="160" t="s">
        <v>84</v>
      </c>
      <c r="AV937" s="14" t="s">
        <v>142</v>
      </c>
      <c r="AW937" s="14" t="s">
        <v>32</v>
      </c>
      <c r="AX937" s="14" t="s">
        <v>82</v>
      </c>
      <c r="AY937" s="160" t="s">
        <v>136</v>
      </c>
    </row>
    <row r="938" spans="2:65" s="1" customFormat="1" ht="14.4" customHeight="1">
      <c r="B938" s="134"/>
      <c r="C938" s="165" t="s">
        <v>792</v>
      </c>
      <c r="D938" s="165" t="s">
        <v>353</v>
      </c>
      <c r="E938" s="166" t="s">
        <v>2202</v>
      </c>
      <c r="F938" s="167" t="s">
        <v>2203</v>
      </c>
      <c r="G938" s="168" t="s">
        <v>141</v>
      </c>
      <c r="H938" s="169">
        <v>1</v>
      </c>
      <c r="I938" s="170"/>
      <c r="J938" s="170">
        <f>ROUND(I938*H938,2)</f>
        <v>0</v>
      </c>
      <c r="K938" s="171"/>
      <c r="L938" s="172"/>
      <c r="M938" s="173" t="s">
        <v>1</v>
      </c>
      <c r="N938" s="174" t="s">
        <v>39</v>
      </c>
      <c r="O938" s="143">
        <v>0</v>
      </c>
      <c r="P938" s="143">
        <f>O938*H938</f>
        <v>0</v>
      </c>
      <c r="Q938" s="143">
        <v>2.5000000000000001E-2</v>
      </c>
      <c r="R938" s="143">
        <f>Q938*H938</f>
        <v>2.5000000000000001E-2</v>
      </c>
      <c r="S938" s="143">
        <v>0</v>
      </c>
      <c r="T938" s="144">
        <f>S938*H938</f>
        <v>0</v>
      </c>
      <c r="AR938" s="145" t="s">
        <v>170</v>
      </c>
      <c r="AT938" s="145" t="s">
        <v>353</v>
      </c>
      <c r="AU938" s="145" t="s">
        <v>84</v>
      </c>
      <c r="AY938" s="16" t="s">
        <v>136</v>
      </c>
      <c r="BE938" s="146">
        <f>IF(N938="základní",J938,0)</f>
        <v>0</v>
      </c>
      <c r="BF938" s="146">
        <f>IF(N938="snížená",J938,0)</f>
        <v>0</v>
      </c>
      <c r="BG938" s="146">
        <f>IF(N938="zákl. přenesená",J938,0)</f>
        <v>0</v>
      </c>
      <c r="BH938" s="146">
        <f>IF(N938="sníž. přenesená",J938,0)</f>
        <v>0</v>
      </c>
      <c r="BI938" s="146">
        <f>IF(N938="nulová",J938,0)</f>
        <v>0</v>
      </c>
      <c r="BJ938" s="16" t="s">
        <v>82</v>
      </c>
      <c r="BK938" s="146">
        <f>ROUND(I938*H938,2)</f>
        <v>0</v>
      </c>
      <c r="BL938" s="16" t="s">
        <v>142</v>
      </c>
      <c r="BM938" s="145" t="s">
        <v>2204</v>
      </c>
    </row>
    <row r="939" spans="2:65" s="12" customFormat="1">
      <c r="B939" s="147"/>
      <c r="D939" s="148" t="s">
        <v>144</v>
      </c>
      <c r="E939" s="149" t="s">
        <v>1</v>
      </c>
      <c r="F939" s="150" t="s">
        <v>233</v>
      </c>
      <c r="H939" s="149" t="s">
        <v>1</v>
      </c>
      <c r="L939" s="147"/>
      <c r="M939" s="151"/>
      <c r="T939" s="152"/>
      <c r="AT939" s="149" t="s">
        <v>144</v>
      </c>
      <c r="AU939" s="149" t="s">
        <v>84</v>
      </c>
      <c r="AV939" s="12" t="s">
        <v>82</v>
      </c>
      <c r="AW939" s="12" t="s">
        <v>32</v>
      </c>
      <c r="AX939" s="12" t="s">
        <v>74</v>
      </c>
      <c r="AY939" s="149" t="s">
        <v>136</v>
      </c>
    </row>
    <row r="940" spans="2:65" s="13" customFormat="1">
      <c r="B940" s="153"/>
      <c r="D940" s="148" t="s">
        <v>144</v>
      </c>
      <c r="E940" s="154" t="s">
        <v>1</v>
      </c>
      <c r="F940" s="155" t="s">
        <v>82</v>
      </c>
      <c r="H940" s="156">
        <v>1</v>
      </c>
      <c r="L940" s="153"/>
      <c r="M940" s="157"/>
      <c r="T940" s="158"/>
      <c r="AT940" s="154" t="s">
        <v>144</v>
      </c>
      <c r="AU940" s="154" t="s">
        <v>84</v>
      </c>
      <c r="AV940" s="13" t="s">
        <v>84</v>
      </c>
      <c r="AW940" s="13" t="s">
        <v>32</v>
      </c>
      <c r="AX940" s="13" t="s">
        <v>74</v>
      </c>
      <c r="AY940" s="154" t="s">
        <v>136</v>
      </c>
    </row>
    <row r="941" spans="2:65" s="14" customFormat="1">
      <c r="B941" s="159"/>
      <c r="D941" s="148" t="s">
        <v>144</v>
      </c>
      <c r="E941" s="160" t="s">
        <v>1</v>
      </c>
      <c r="F941" s="161" t="s">
        <v>146</v>
      </c>
      <c r="H941" s="162">
        <v>1</v>
      </c>
      <c r="L941" s="159"/>
      <c r="M941" s="163"/>
      <c r="T941" s="164"/>
      <c r="AT941" s="160" t="s">
        <v>144</v>
      </c>
      <c r="AU941" s="160" t="s">
        <v>84</v>
      </c>
      <c r="AV941" s="14" t="s">
        <v>142</v>
      </c>
      <c r="AW941" s="14" t="s">
        <v>32</v>
      </c>
      <c r="AX941" s="14" t="s">
        <v>82</v>
      </c>
      <c r="AY941" s="160" t="s">
        <v>136</v>
      </c>
    </row>
    <row r="942" spans="2:65" s="1" customFormat="1" ht="14.4" customHeight="1">
      <c r="B942" s="134"/>
      <c r="C942" s="135" t="s">
        <v>796</v>
      </c>
      <c r="D942" s="135" t="s">
        <v>138</v>
      </c>
      <c r="E942" s="136" t="s">
        <v>2205</v>
      </c>
      <c r="F942" s="137" t="s">
        <v>2206</v>
      </c>
      <c r="G942" s="138" t="s">
        <v>208</v>
      </c>
      <c r="H942" s="139">
        <v>14.8</v>
      </c>
      <c r="I942" s="140"/>
      <c r="J942" s="140">
        <f>ROUND(I942*H942,2)</f>
        <v>0</v>
      </c>
      <c r="K942" s="141"/>
      <c r="L942" s="28"/>
      <c r="M942" s="142" t="s">
        <v>1</v>
      </c>
      <c r="N942" s="111" t="s">
        <v>39</v>
      </c>
      <c r="O942" s="143">
        <v>4.3999999999999997E-2</v>
      </c>
      <c r="P942" s="143">
        <f>O942*H942</f>
        <v>0.6512</v>
      </c>
      <c r="Q942" s="143">
        <v>0</v>
      </c>
      <c r="R942" s="143">
        <f>Q942*H942</f>
        <v>0</v>
      </c>
      <c r="S942" s="143">
        <v>0</v>
      </c>
      <c r="T942" s="144">
        <f>S942*H942</f>
        <v>0</v>
      </c>
      <c r="AR942" s="145" t="s">
        <v>142</v>
      </c>
      <c r="AT942" s="145" t="s">
        <v>138</v>
      </c>
      <c r="AU942" s="145" t="s">
        <v>84</v>
      </c>
      <c r="AY942" s="16" t="s">
        <v>136</v>
      </c>
      <c r="BE942" s="146">
        <f>IF(N942="základní",J942,0)</f>
        <v>0</v>
      </c>
      <c r="BF942" s="146">
        <f>IF(N942="snížená",J942,0)</f>
        <v>0</v>
      </c>
      <c r="BG942" s="146">
        <f>IF(N942="zákl. přenesená",J942,0)</f>
        <v>0</v>
      </c>
      <c r="BH942" s="146">
        <f>IF(N942="sníž. přenesená",J942,0)</f>
        <v>0</v>
      </c>
      <c r="BI942" s="146">
        <f>IF(N942="nulová",J942,0)</f>
        <v>0</v>
      </c>
      <c r="BJ942" s="16" t="s">
        <v>82</v>
      </c>
      <c r="BK942" s="146">
        <f>ROUND(I942*H942,2)</f>
        <v>0</v>
      </c>
      <c r="BL942" s="16" t="s">
        <v>142</v>
      </c>
      <c r="BM942" s="145" t="s">
        <v>2207</v>
      </c>
    </row>
    <row r="943" spans="2:65" s="12" customFormat="1">
      <c r="B943" s="147"/>
      <c r="D943" s="148" t="s">
        <v>144</v>
      </c>
      <c r="E943" s="149" t="s">
        <v>1</v>
      </c>
      <c r="F943" s="150" t="s">
        <v>2082</v>
      </c>
      <c r="H943" s="149" t="s">
        <v>1</v>
      </c>
      <c r="L943" s="147"/>
      <c r="M943" s="151"/>
      <c r="T943" s="152"/>
      <c r="AT943" s="149" t="s">
        <v>144</v>
      </c>
      <c r="AU943" s="149" t="s">
        <v>84</v>
      </c>
      <c r="AV943" s="12" t="s">
        <v>82</v>
      </c>
      <c r="AW943" s="12" t="s">
        <v>32</v>
      </c>
      <c r="AX943" s="12" t="s">
        <v>74</v>
      </c>
      <c r="AY943" s="149" t="s">
        <v>136</v>
      </c>
    </row>
    <row r="944" spans="2:65" s="13" customFormat="1">
      <c r="B944" s="153"/>
      <c r="D944" s="148" t="s">
        <v>144</v>
      </c>
      <c r="E944" s="154" t="s">
        <v>1</v>
      </c>
      <c r="F944" s="155" t="s">
        <v>2121</v>
      </c>
      <c r="H944" s="156">
        <v>13.8</v>
      </c>
      <c r="L944" s="153"/>
      <c r="M944" s="157"/>
      <c r="T944" s="158"/>
      <c r="AT944" s="154" t="s">
        <v>144</v>
      </c>
      <c r="AU944" s="154" t="s">
        <v>84</v>
      </c>
      <c r="AV944" s="13" t="s">
        <v>84</v>
      </c>
      <c r="AW944" s="13" t="s">
        <v>32</v>
      </c>
      <c r="AX944" s="13" t="s">
        <v>74</v>
      </c>
      <c r="AY944" s="154" t="s">
        <v>136</v>
      </c>
    </row>
    <row r="945" spans="2:65" s="12" customFormat="1">
      <c r="B945" s="147"/>
      <c r="D945" s="148" t="s">
        <v>144</v>
      </c>
      <c r="E945" s="149" t="s">
        <v>1</v>
      </c>
      <c r="F945" s="150" t="s">
        <v>2081</v>
      </c>
      <c r="H945" s="149" t="s">
        <v>1</v>
      </c>
      <c r="L945" s="147"/>
      <c r="M945" s="151"/>
      <c r="T945" s="152"/>
      <c r="AT945" s="149" t="s">
        <v>144</v>
      </c>
      <c r="AU945" s="149" t="s">
        <v>84</v>
      </c>
      <c r="AV945" s="12" t="s">
        <v>82</v>
      </c>
      <c r="AW945" s="12" t="s">
        <v>32</v>
      </c>
      <c r="AX945" s="12" t="s">
        <v>74</v>
      </c>
      <c r="AY945" s="149" t="s">
        <v>136</v>
      </c>
    </row>
    <row r="946" spans="2:65" s="13" customFormat="1">
      <c r="B946" s="153"/>
      <c r="D946" s="148" t="s">
        <v>144</v>
      </c>
      <c r="E946" s="154" t="s">
        <v>1</v>
      </c>
      <c r="F946" s="155" t="s">
        <v>82</v>
      </c>
      <c r="H946" s="156">
        <v>1</v>
      </c>
      <c r="L946" s="153"/>
      <c r="M946" s="157"/>
      <c r="T946" s="158"/>
      <c r="AT946" s="154" t="s">
        <v>144</v>
      </c>
      <c r="AU946" s="154" t="s">
        <v>84</v>
      </c>
      <c r="AV946" s="13" t="s">
        <v>84</v>
      </c>
      <c r="AW946" s="13" t="s">
        <v>32</v>
      </c>
      <c r="AX946" s="13" t="s">
        <v>74</v>
      </c>
      <c r="AY946" s="154" t="s">
        <v>136</v>
      </c>
    </row>
    <row r="947" spans="2:65" s="14" customFormat="1">
      <c r="B947" s="159"/>
      <c r="D947" s="148" t="s">
        <v>144</v>
      </c>
      <c r="E947" s="160" t="s">
        <v>1</v>
      </c>
      <c r="F947" s="161" t="s">
        <v>146</v>
      </c>
      <c r="H947" s="162">
        <v>14.8</v>
      </c>
      <c r="L947" s="159"/>
      <c r="M947" s="163"/>
      <c r="T947" s="164"/>
      <c r="AT947" s="160" t="s">
        <v>144</v>
      </c>
      <c r="AU947" s="160" t="s">
        <v>84</v>
      </c>
      <c r="AV947" s="14" t="s">
        <v>142</v>
      </c>
      <c r="AW947" s="14" t="s">
        <v>32</v>
      </c>
      <c r="AX947" s="14" t="s">
        <v>82</v>
      </c>
      <c r="AY947" s="160" t="s">
        <v>136</v>
      </c>
    </row>
    <row r="948" spans="2:65" s="1" customFormat="1" ht="14.4" customHeight="1">
      <c r="B948" s="134"/>
      <c r="C948" s="135" t="s">
        <v>801</v>
      </c>
      <c r="D948" s="135" t="s">
        <v>138</v>
      </c>
      <c r="E948" s="136" t="s">
        <v>875</v>
      </c>
      <c r="F948" s="137" t="s">
        <v>876</v>
      </c>
      <c r="G948" s="138" t="s">
        <v>141</v>
      </c>
      <c r="H948" s="139">
        <v>2</v>
      </c>
      <c r="I948" s="140"/>
      <c r="J948" s="140">
        <f>ROUND(I948*H948,2)</f>
        <v>0</v>
      </c>
      <c r="K948" s="141"/>
      <c r="L948" s="28"/>
      <c r="M948" s="142" t="s">
        <v>1</v>
      </c>
      <c r="N948" s="111" t="s">
        <v>39</v>
      </c>
      <c r="O948" s="143">
        <v>10.3</v>
      </c>
      <c r="P948" s="143">
        <f>O948*H948</f>
        <v>20.6</v>
      </c>
      <c r="Q948" s="143">
        <v>0.45937</v>
      </c>
      <c r="R948" s="143">
        <f>Q948*H948</f>
        <v>0.91874</v>
      </c>
      <c r="S948" s="143">
        <v>0</v>
      </c>
      <c r="T948" s="144">
        <f>S948*H948</f>
        <v>0</v>
      </c>
      <c r="AR948" s="145" t="s">
        <v>142</v>
      </c>
      <c r="AT948" s="145" t="s">
        <v>138</v>
      </c>
      <c r="AU948" s="145" t="s">
        <v>84</v>
      </c>
      <c r="AY948" s="16" t="s">
        <v>136</v>
      </c>
      <c r="BE948" s="146">
        <f>IF(N948="základní",J948,0)</f>
        <v>0</v>
      </c>
      <c r="BF948" s="146">
        <f>IF(N948="snížená",J948,0)</f>
        <v>0</v>
      </c>
      <c r="BG948" s="146">
        <f>IF(N948="zákl. přenesená",J948,0)</f>
        <v>0</v>
      </c>
      <c r="BH948" s="146">
        <f>IF(N948="sníž. přenesená",J948,0)</f>
        <v>0</v>
      </c>
      <c r="BI948" s="146">
        <f>IF(N948="nulová",J948,0)</f>
        <v>0</v>
      </c>
      <c r="BJ948" s="16" t="s">
        <v>82</v>
      </c>
      <c r="BK948" s="146">
        <f>ROUND(I948*H948,2)</f>
        <v>0</v>
      </c>
      <c r="BL948" s="16" t="s">
        <v>142</v>
      </c>
      <c r="BM948" s="145" t="s">
        <v>2208</v>
      </c>
    </row>
    <row r="949" spans="2:65" s="12" customFormat="1">
      <c r="B949" s="147"/>
      <c r="D949" s="148" t="s">
        <v>144</v>
      </c>
      <c r="E949" s="149" t="s">
        <v>1</v>
      </c>
      <c r="F949" s="150" t="s">
        <v>2082</v>
      </c>
      <c r="H949" s="149" t="s">
        <v>1</v>
      </c>
      <c r="L949" s="147"/>
      <c r="M949" s="151"/>
      <c r="T949" s="152"/>
      <c r="AT949" s="149" t="s">
        <v>144</v>
      </c>
      <c r="AU949" s="149" t="s">
        <v>84</v>
      </c>
      <c r="AV949" s="12" t="s">
        <v>82</v>
      </c>
      <c r="AW949" s="12" t="s">
        <v>32</v>
      </c>
      <c r="AX949" s="12" t="s">
        <v>74</v>
      </c>
      <c r="AY949" s="149" t="s">
        <v>136</v>
      </c>
    </row>
    <row r="950" spans="2:65" s="13" customFormat="1">
      <c r="B950" s="153"/>
      <c r="D950" s="148" t="s">
        <v>144</v>
      </c>
      <c r="E950" s="154" t="s">
        <v>1</v>
      </c>
      <c r="F950" s="155" t="s">
        <v>82</v>
      </c>
      <c r="H950" s="156">
        <v>1</v>
      </c>
      <c r="L950" s="153"/>
      <c r="M950" s="157"/>
      <c r="T950" s="158"/>
      <c r="AT950" s="154" t="s">
        <v>144</v>
      </c>
      <c r="AU950" s="154" t="s">
        <v>84</v>
      </c>
      <c r="AV950" s="13" t="s">
        <v>84</v>
      </c>
      <c r="AW950" s="13" t="s">
        <v>32</v>
      </c>
      <c r="AX950" s="13" t="s">
        <v>74</v>
      </c>
      <c r="AY950" s="154" t="s">
        <v>136</v>
      </c>
    </row>
    <row r="951" spans="2:65" s="12" customFormat="1">
      <c r="B951" s="147"/>
      <c r="D951" s="148" t="s">
        <v>144</v>
      </c>
      <c r="E951" s="149" t="s">
        <v>1</v>
      </c>
      <c r="F951" s="150" t="s">
        <v>2081</v>
      </c>
      <c r="H951" s="149" t="s">
        <v>1</v>
      </c>
      <c r="L951" s="147"/>
      <c r="M951" s="151"/>
      <c r="T951" s="152"/>
      <c r="AT951" s="149" t="s">
        <v>144</v>
      </c>
      <c r="AU951" s="149" t="s">
        <v>84</v>
      </c>
      <c r="AV951" s="12" t="s">
        <v>82</v>
      </c>
      <c r="AW951" s="12" t="s">
        <v>32</v>
      </c>
      <c r="AX951" s="12" t="s">
        <v>74</v>
      </c>
      <c r="AY951" s="149" t="s">
        <v>136</v>
      </c>
    </row>
    <row r="952" spans="2:65" s="13" customFormat="1">
      <c r="B952" s="153"/>
      <c r="D952" s="148" t="s">
        <v>144</v>
      </c>
      <c r="E952" s="154" t="s">
        <v>1</v>
      </c>
      <c r="F952" s="155" t="s">
        <v>82</v>
      </c>
      <c r="H952" s="156">
        <v>1</v>
      </c>
      <c r="L952" s="153"/>
      <c r="M952" s="157"/>
      <c r="T952" s="158"/>
      <c r="AT952" s="154" t="s">
        <v>144</v>
      </c>
      <c r="AU952" s="154" t="s">
        <v>84</v>
      </c>
      <c r="AV952" s="13" t="s">
        <v>84</v>
      </c>
      <c r="AW952" s="13" t="s">
        <v>32</v>
      </c>
      <c r="AX952" s="13" t="s">
        <v>74</v>
      </c>
      <c r="AY952" s="154" t="s">
        <v>136</v>
      </c>
    </row>
    <row r="953" spans="2:65" s="14" customFormat="1">
      <c r="B953" s="159"/>
      <c r="D953" s="148" t="s">
        <v>144</v>
      </c>
      <c r="E953" s="160" t="s">
        <v>1</v>
      </c>
      <c r="F953" s="161" t="s">
        <v>146</v>
      </c>
      <c r="H953" s="162">
        <v>2</v>
      </c>
      <c r="L953" s="159"/>
      <c r="M953" s="163"/>
      <c r="T953" s="164"/>
      <c r="AT953" s="160" t="s">
        <v>144</v>
      </c>
      <c r="AU953" s="160" t="s">
        <v>84</v>
      </c>
      <c r="AV953" s="14" t="s">
        <v>142</v>
      </c>
      <c r="AW953" s="14" t="s">
        <v>32</v>
      </c>
      <c r="AX953" s="14" t="s">
        <v>82</v>
      </c>
      <c r="AY953" s="160" t="s">
        <v>136</v>
      </c>
    </row>
    <row r="954" spans="2:65" s="1" customFormat="1" ht="14.4" customHeight="1">
      <c r="B954" s="134"/>
      <c r="C954" s="135" t="s">
        <v>806</v>
      </c>
      <c r="D954" s="135" t="s">
        <v>138</v>
      </c>
      <c r="E954" s="136" t="s">
        <v>2209</v>
      </c>
      <c r="F954" s="137" t="s">
        <v>2210</v>
      </c>
      <c r="G954" s="138" t="s">
        <v>208</v>
      </c>
      <c r="H954" s="139">
        <v>71.099999999999994</v>
      </c>
      <c r="I954" s="140"/>
      <c r="J954" s="140">
        <f>ROUND(I954*H954,2)</f>
        <v>0</v>
      </c>
      <c r="K954" s="141"/>
      <c r="L954" s="28"/>
      <c r="M954" s="142" t="s">
        <v>1</v>
      </c>
      <c r="N954" s="111" t="s">
        <v>39</v>
      </c>
      <c r="O954" s="143">
        <v>0.16500000000000001</v>
      </c>
      <c r="P954" s="143">
        <f>O954*H954</f>
        <v>11.7315</v>
      </c>
      <c r="Q954" s="143">
        <v>0</v>
      </c>
      <c r="R954" s="143">
        <f>Q954*H954</f>
        <v>0</v>
      </c>
      <c r="S954" s="143">
        <v>0</v>
      </c>
      <c r="T954" s="144">
        <f>S954*H954</f>
        <v>0</v>
      </c>
      <c r="AR954" s="145" t="s">
        <v>142</v>
      </c>
      <c r="AT954" s="145" t="s">
        <v>138</v>
      </c>
      <c r="AU954" s="145" t="s">
        <v>84</v>
      </c>
      <c r="AY954" s="16" t="s">
        <v>136</v>
      </c>
      <c r="BE954" s="146">
        <f>IF(N954="základní",J954,0)</f>
        <v>0</v>
      </c>
      <c r="BF954" s="146">
        <f>IF(N954="snížená",J954,0)</f>
        <v>0</v>
      </c>
      <c r="BG954" s="146">
        <f>IF(N954="zákl. přenesená",J954,0)</f>
        <v>0</v>
      </c>
      <c r="BH954" s="146">
        <f>IF(N954="sníž. přenesená",J954,0)</f>
        <v>0</v>
      </c>
      <c r="BI954" s="146">
        <f>IF(N954="nulová",J954,0)</f>
        <v>0</v>
      </c>
      <c r="BJ954" s="16" t="s">
        <v>82</v>
      </c>
      <c r="BK954" s="146">
        <f>ROUND(I954*H954,2)</f>
        <v>0</v>
      </c>
      <c r="BL954" s="16" t="s">
        <v>142</v>
      </c>
      <c r="BM954" s="145" t="s">
        <v>2211</v>
      </c>
    </row>
    <row r="955" spans="2:65" s="12" customFormat="1">
      <c r="B955" s="147"/>
      <c r="D955" s="148" t="s">
        <v>144</v>
      </c>
      <c r="E955" s="149" t="s">
        <v>1</v>
      </c>
      <c r="F955" s="150" t="s">
        <v>2004</v>
      </c>
      <c r="H955" s="149" t="s">
        <v>1</v>
      </c>
      <c r="L955" s="147"/>
      <c r="M955" s="151"/>
      <c r="T955" s="152"/>
      <c r="AT955" s="149" t="s">
        <v>144</v>
      </c>
      <c r="AU955" s="149" t="s">
        <v>84</v>
      </c>
      <c r="AV955" s="12" t="s">
        <v>82</v>
      </c>
      <c r="AW955" s="12" t="s">
        <v>32</v>
      </c>
      <c r="AX955" s="12" t="s">
        <v>74</v>
      </c>
      <c r="AY955" s="149" t="s">
        <v>136</v>
      </c>
    </row>
    <row r="956" spans="2:65" s="13" customFormat="1">
      <c r="B956" s="153"/>
      <c r="D956" s="148" t="s">
        <v>144</v>
      </c>
      <c r="E956" s="154" t="s">
        <v>1</v>
      </c>
      <c r="F956" s="155" t="s">
        <v>2005</v>
      </c>
      <c r="H956" s="156">
        <v>71.099999999999994</v>
      </c>
      <c r="L956" s="153"/>
      <c r="M956" s="157"/>
      <c r="T956" s="158"/>
      <c r="AT956" s="154" t="s">
        <v>144</v>
      </c>
      <c r="AU956" s="154" t="s">
        <v>84</v>
      </c>
      <c r="AV956" s="13" t="s">
        <v>84</v>
      </c>
      <c r="AW956" s="13" t="s">
        <v>32</v>
      </c>
      <c r="AX956" s="13" t="s">
        <v>74</v>
      </c>
      <c r="AY956" s="154" t="s">
        <v>136</v>
      </c>
    </row>
    <row r="957" spans="2:65" s="14" customFormat="1">
      <c r="B957" s="159"/>
      <c r="D957" s="148" t="s">
        <v>144</v>
      </c>
      <c r="E957" s="160" t="s">
        <v>1</v>
      </c>
      <c r="F957" s="161" t="s">
        <v>146</v>
      </c>
      <c r="H957" s="162">
        <v>71.099999999999994</v>
      </c>
      <c r="L957" s="159"/>
      <c r="M957" s="163"/>
      <c r="T957" s="164"/>
      <c r="AT957" s="160" t="s">
        <v>144</v>
      </c>
      <c r="AU957" s="160" t="s">
        <v>84</v>
      </c>
      <c r="AV957" s="14" t="s">
        <v>142</v>
      </c>
      <c r="AW957" s="14" t="s">
        <v>32</v>
      </c>
      <c r="AX957" s="14" t="s">
        <v>82</v>
      </c>
      <c r="AY957" s="160" t="s">
        <v>136</v>
      </c>
    </row>
    <row r="958" spans="2:65" s="1" customFormat="1" ht="14.4" customHeight="1">
      <c r="B958" s="134"/>
      <c r="C958" s="135" t="s">
        <v>811</v>
      </c>
      <c r="D958" s="135" t="s">
        <v>138</v>
      </c>
      <c r="E958" s="136" t="s">
        <v>2212</v>
      </c>
      <c r="F958" s="137" t="s">
        <v>2213</v>
      </c>
      <c r="G958" s="138" t="s">
        <v>141</v>
      </c>
      <c r="H958" s="139">
        <v>2</v>
      </c>
      <c r="I958" s="140"/>
      <c r="J958" s="140">
        <f>ROUND(I958*H958,2)</f>
        <v>0</v>
      </c>
      <c r="K958" s="141"/>
      <c r="L958" s="28"/>
      <c r="M958" s="142" t="s">
        <v>1</v>
      </c>
      <c r="N958" s="111" t="s">
        <v>39</v>
      </c>
      <c r="O958" s="143">
        <v>34.64</v>
      </c>
      <c r="P958" s="143">
        <f>O958*H958</f>
        <v>69.28</v>
      </c>
      <c r="Q958" s="143">
        <v>0.94164000000000003</v>
      </c>
      <c r="R958" s="143">
        <f>Q958*H958</f>
        <v>1.8832800000000001</v>
      </c>
      <c r="S958" s="143">
        <v>0</v>
      </c>
      <c r="T958" s="144">
        <f>S958*H958</f>
        <v>0</v>
      </c>
      <c r="AR958" s="145" t="s">
        <v>142</v>
      </c>
      <c r="AT958" s="145" t="s">
        <v>138</v>
      </c>
      <c r="AU958" s="145" t="s">
        <v>84</v>
      </c>
      <c r="AY958" s="16" t="s">
        <v>136</v>
      </c>
      <c r="BE958" s="146">
        <f>IF(N958="základní",J958,0)</f>
        <v>0</v>
      </c>
      <c r="BF958" s="146">
        <f>IF(N958="snížená",J958,0)</f>
        <v>0</v>
      </c>
      <c r="BG958" s="146">
        <f>IF(N958="zákl. přenesená",J958,0)</f>
        <v>0</v>
      </c>
      <c r="BH958" s="146">
        <f>IF(N958="sníž. přenesená",J958,0)</f>
        <v>0</v>
      </c>
      <c r="BI958" s="146">
        <f>IF(N958="nulová",J958,0)</f>
        <v>0</v>
      </c>
      <c r="BJ958" s="16" t="s">
        <v>82</v>
      </c>
      <c r="BK958" s="146">
        <f>ROUND(I958*H958,2)</f>
        <v>0</v>
      </c>
      <c r="BL958" s="16" t="s">
        <v>142</v>
      </c>
      <c r="BM958" s="145" t="s">
        <v>2214</v>
      </c>
    </row>
    <row r="959" spans="2:65" s="12" customFormat="1">
      <c r="B959" s="147"/>
      <c r="D959" s="148" t="s">
        <v>144</v>
      </c>
      <c r="E959" s="149" t="s">
        <v>1</v>
      </c>
      <c r="F959" s="150" t="s">
        <v>2004</v>
      </c>
      <c r="H959" s="149" t="s">
        <v>1</v>
      </c>
      <c r="L959" s="147"/>
      <c r="M959" s="151"/>
      <c r="T959" s="152"/>
      <c r="AT959" s="149" t="s">
        <v>144</v>
      </c>
      <c r="AU959" s="149" t="s">
        <v>84</v>
      </c>
      <c r="AV959" s="12" t="s">
        <v>82</v>
      </c>
      <c r="AW959" s="12" t="s">
        <v>32</v>
      </c>
      <c r="AX959" s="12" t="s">
        <v>74</v>
      </c>
      <c r="AY959" s="149" t="s">
        <v>136</v>
      </c>
    </row>
    <row r="960" spans="2:65" s="13" customFormat="1">
      <c r="B960" s="153"/>
      <c r="D960" s="148" t="s">
        <v>144</v>
      </c>
      <c r="E960" s="154" t="s">
        <v>1</v>
      </c>
      <c r="F960" s="155" t="s">
        <v>157</v>
      </c>
      <c r="H960" s="156">
        <v>2</v>
      </c>
      <c r="L960" s="153"/>
      <c r="M960" s="157"/>
      <c r="T960" s="158"/>
      <c r="AT960" s="154" t="s">
        <v>144</v>
      </c>
      <c r="AU960" s="154" t="s">
        <v>84</v>
      </c>
      <c r="AV960" s="13" t="s">
        <v>84</v>
      </c>
      <c r="AW960" s="13" t="s">
        <v>32</v>
      </c>
      <c r="AX960" s="13" t="s">
        <v>74</v>
      </c>
      <c r="AY960" s="154" t="s">
        <v>136</v>
      </c>
    </row>
    <row r="961" spans="2:65" s="14" customFormat="1">
      <c r="B961" s="159"/>
      <c r="D961" s="148" t="s">
        <v>144</v>
      </c>
      <c r="E961" s="160" t="s">
        <v>1</v>
      </c>
      <c r="F961" s="161" t="s">
        <v>146</v>
      </c>
      <c r="H961" s="162">
        <v>2</v>
      </c>
      <c r="L961" s="159"/>
      <c r="M961" s="163"/>
      <c r="T961" s="164"/>
      <c r="AT961" s="160" t="s">
        <v>144</v>
      </c>
      <c r="AU961" s="160" t="s">
        <v>84</v>
      </c>
      <c r="AV961" s="14" t="s">
        <v>142</v>
      </c>
      <c r="AW961" s="14" t="s">
        <v>32</v>
      </c>
      <c r="AX961" s="14" t="s">
        <v>82</v>
      </c>
      <c r="AY961" s="160" t="s">
        <v>136</v>
      </c>
    </row>
    <row r="962" spans="2:65" s="1" customFormat="1" ht="14.4" customHeight="1">
      <c r="B962" s="134"/>
      <c r="C962" s="135" t="s">
        <v>819</v>
      </c>
      <c r="D962" s="135" t="s">
        <v>138</v>
      </c>
      <c r="E962" s="136" t="s">
        <v>2215</v>
      </c>
      <c r="F962" s="137" t="s">
        <v>2216</v>
      </c>
      <c r="G962" s="138" t="s">
        <v>986</v>
      </c>
      <c r="H962" s="139">
        <v>1</v>
      </c>
      <c r="I962" s="140"/>
      <c r="J962" s="140">
        <f>ROUND(I962*H962,2)</f>
        <v>0</v>
      </c>
      <c r="K962" s="141"/>
      <c r="L962" s="28"/>
      <c r="M962" s="142" t="s">
        <v>1</v>
      </c>
      <c r="N962" s="111" t="s">
        <v>39</v>
      </c>
      <c r="O962" s="143">
        <v>0</v>
      </c>
      <c r="P962" s="143">
        <f>O962*H962</f>
        <v>0</v>
      </c>
      <c r="Q962" s="143">
        <v>0</v>
      </c>
      <c r="R962" s="143">
        <f>Q962*H962</f>
        <v>0</v>
      </c>
      <c r="S962" s="143">
        <v>0</v>
      </c>
      <c r="T962" s="144">
        <f>S962*H962</f>
        <v>0</v>
      </c>
      <c r="AR962" s="145" t="s">
        <v>142</v>
      </c>
      <c r="AT962" s="145" t="s">
        <v>138</v>
      </c>
      <c r="AU962" s="145" t="s">
        <v>84</v>
      </c>
      <c r="AY962" s="16" t="s">
        <v>136</v>
      </c>
      <c r="BE962" s="146">
        <f>IF(N962="základní",J962,0)</f>
        <v>0</v>
      </c>
      <c r="BF962" s="146">
        <f>IF(N962="snížená",J962,0)</f>
        <v>0</v>
      </c>
      <c r="BG962" s="146">
        <f>IF(N962="zákl. přenesená",J962,0)</f>
        <v>0</v>
      </c>
      <c r="BH962" s="146">
        <f>IF(N962="sníž. přenesená",J962,0)</f>
        <v>0</v>
      </c>
      <c r="BI962" s="146">
        <f>IF(N962="nulová",J962,0)</f>
        <v>0</v>
      </c>
      <c r="BJ962" s="16" t="s">
        <v>82</v>
      </c>
      <c r="BK962" s="146">
        <f>ROUND(I962*H962,2)</f>
        <v>0</v>
      </c>
      <c r="BL962" s="16" t="s">
        <v>142</v>
      </c>
      <c r="BM962" s="145" t="s">
        <v>2217</v>
      </c>
    </row>
    <row r="963" spans="2:65" s="12" customFormat="1">
      <c r="B963" s="147"/>
      <c r="D963" s="148" t="s">
        <v>144</v>
      </c>
      <c r="E963" s="149" t="s">
        <v>1</v>
      </c>
      <c r="F963" s="150" t="s">
        <v>1831</v>
      </c>
      <c r="H963" s="149" t="s">
        <v>1</v>
      </c>
      <c r="L963" s="147"/>
      <c r="M963" s="151"/>
      <c r="T963" s="152"/>
      <c r="AT963" s="149" t="s">
        <v>144</v>
      </c>
      <c r="AU963" s="149" t="s">
        <v>84</v>
      </c>
      <c r="AV963" s="12" t="s">
        <v>82</v>
      </c>
      <c r="AW963" s="12" t="s">
        <v>32</v>
      </c>
      <c r="AX963" s="12" t="s">
        <v>74</v>
      </c>
      <c r="AY963" s="149" t="s">
        <v>136</v>
      </c>
    </row>
    <row r="964" spans="2:65" s="13" customFormat="1">
      <c r="B964" s="153"/>
      <c r="D964" s="148" t="s">
        <v>144</v>
      </c>
      <c r="E964" s="154" t="s">
        <v>1</v>
      </c>
      <c r="F964" s="155" t="s">
        <v>82</v>
      </c>
      <c r="H964" s="156">
        <v>1</v>
      </c>
      <c r="L964" s="153"/>
      <c r="M964" s="157"/>
      <c r="T964" s="158"/>
      <c r="AT964" s="154" t="s">
        <v>144</v>
      </c>
      <c r="AU964" s="154" t="s">
        <v>84</v>
      </c>
      <c r="AV964" s="13" t="s">
        <v>84</v>
      </c>
      <c r="AW964" s="13" t="s">
        <v>32</v>
      </c>
      <c r="AX964" s="13" t="s">
        <v>74</v>
      </c>
      <c r="AY964" s="154" t="s">
        <v>136</v>
      </c>
    </row>
    <row r="965" spans="2:65" s="14" customFormat="1">
      <c r="B965" s="159"/>
      <c r="D965" s="148" t="s">
        <v>144</v>
      </c>
      <c r="E965" s="160" t="s">
        <v>1</v>
      </c>
      <c r="F965" s="161" t="s">
        <v>146</v>
      </c>
      <c r="H965" s="162">
        <v>1</v>
      </c>
      <c r="L965" s="159"/>
      <c r="M965" s="163"/>
      <c r="T965" s="164"/>
      <c r="AT965" s="160" t="s">
        <v>144</v>
      </c>
      <c r="AU965" s="160" t="s">
        <v>84</v>
      </c>
      <c r="AV965" s="14" t="s">
        <v>142</v>
      </c>
      <c r="AW965" s="14" t="s">
        <v>32</v>
      </c>
      <c r="AX965" s="14" t="s">
        <v>82</v>
      </c>
      <c r="AY965" s="160" t="s">
        <v>136</v>
      </c>
    </row>
    <row r="966" spans="2:65" s="1" customFormat="1" ht="14.4" customHeight="1">
      <c r="B966" s="134"/>
      <c r="C966" s="135" t="s">
        <v>824</v>
      </c>
      <c r="D966" s="135" t="s">
        <v>138</v>
      </c>
      <c r="E966" s="136" t="s">
        <v>2218</v>
      </c>
      <c r="F966" s="137" t="s">
        <v>2219</v>
      </c>
      <c r="G966" s="138" t="s">
        <v>141</v>
      </c>
      <c r="H966" s="139">
        <v>1</v>
      </c>
      <c r="I966" s="140"/>
      <c r="J966" s="140">
        <f>ROUND(I966*H966,2)</f>
        <v>0</v>
      </c>
      <c r="K966" s="141"/>
      <c r="L966" s="28"/>
      <c r="M966" s="142" t="s">
        <v>1</v>
      </c>
      <c r="N966" s="111" t="s">
        <v>39</v>
      </c>
      <c r="O966" s="143">
        <v>2.08</v>
      </c>
      <c r="P966" s="143">
        <f>O966*H966</f>
        <v>2.08</v>
      </c>
      <c r="Q966" s="143">
        <v>2.8539999999999999E-2</v>
      </c>
      <c r="R966" s="143">
        <f>Q966*H966</f>
        <v>2.8539999999999999E-2</v>
      </c>
      <c r="S966" s="143">
        <v>0</v>
      </c>
      <c r="T966" s="144">
        <f>S966*H966</f>
        <v>0</v>
      </c>
      <c r="AR966" s="145" t="s">
        <v>142</v>
      </c>
      <c r="AT966" s="145" t="s">
        <v>138</v>
      </c>
      <c r="AU966" s="145" t="s">
        <v>84</v>
      </c>
      <c r="AY966" s="16" t="s">
        <v>136</v>
      </c>
      <c r="BE966" s="146">
        <f>IF(N966="základní",J966,0)</f>
        <v>0</v>
      </c>
      <c r="BF966" s="146">
        <f>IF(N966="snížená",J966,0)</f>
        <v>0</v>
      </c>
      <c r="BG966" s="146">
        <f>IF(N966="zákl. přenesená",J966,0)</f>
        <v>0</v>
      </c>
      <c r="BH966" s="146">
        <f>IF(N966="sníž. přenesená",J966,0)</f>
        <v>0</v>
      </c>
      <c r="BI966" s="146">
        <f>IF(N966="nulová",J966,0)</f>
        <v>0</v>
      </c>
      <c r="BJ966" s="16" t="s">
        <v>82</v>
      </c>
      <c r="BK966" s="146">
        <f>ROUND(I966*H966,2)</f>
        <v>0</v>
      </c>
      <c r="BL966" s="16" t="s">
        <v>142</v>
      </c>
      <c r="BM966" s="145" t="s">
        <v>2220</v>
      </c>
    </row>
    <row r="967" spans="2:65" s="12" customFormat="1">
      <c r="B967" s="147"/>
      <c r="D967" s="148" t="s">
        <v>144</v>
      </c>
      <c r="E967" s="149" t="s">
        <v>1</v>
      </c>
      <c r="F967" s="150" t="s">
        <v>1831</v>
      </c>
      <c r="H967" s="149" t="s">
        <v>1</v>
      </c>
      <c r="L967" s="147"/>
      <c r="M967" s="151"/>
      <c r="T967" s="152"/>
      <c r="AT967" s="149" t="s">
        <v>144</v>
      </c>
      <c r="AU967" s="149" t="s">
        <v>84</v>
      </c>
      <c r="AV967" s="12" t="s">
        <v>82</v>
      </c>
      <c r="AW967" s="12" t="s">
        <v>32</v>
      </c>
      <c r="AX967" s="12" t="s">
        <v>74</v>
      </c>
      <c r="AY967" s="149" t="s">
        <v>136</v>
      </c>
    </row>
    <row r="968" spans="2:65" s="13" customFormat="1">
      <c r="B968" s="153"/>
      <c r="D968" s="148" t="s">
        <v>144</v>
      </c>
      <c r="E968" s="154" t="s">
        <v>1</v>
      </c>
      <c r="F968" s="155" t="s">
        <v>82</v>
      </c>
      <c r="H968" s="156">
        <v>1</v>
      </c>
      <c r="L968" s="153"/>
      <c r="M968" s="157"/>
      <c r="T968" s="158"/>
      <c r="AT968" s="154" t="s">
        <v>144</v>
      </c>
      <c r="AU968" s="154" t="s">
        <v>84</v>
      </c>
      <c r="AV968" s="13" t="s">
        <v>84</v>
      </c>
      <c r="AW968" s="13" t="s">
        <v>32</v>
      </c>
      <c r="AX968" s="13" t="s">
        <v>74</v>
      </c>
      <c r="AY968" s="154" t="s">
        <v>136</v>
      </c>
    </row>
    <row r="969" spans="2:65" s="14" customFormat="1">
      <c r="B969" s="159"/>
      <c r="D969" s="148" t="s">
        <v>144</v>
      </c>
      <c r="E969" s="160" t="s">
        <v>1</v>
      </c>
      <c r="F969" s="161" t="s">
        <v>146</v>
      </c>
      <c r="H969" s="162">
        <v>1</v>
      </c>
      <c r="L969" s="159"/>
      <c r="M969" s="163"/>
      <c r="T969" s="164"/>
      <c r="AT969" s="160" t="s">
        <v>144</v>
      </c>
      <c r="AU969" s="160" t="s">
        <v>84</v>
      </c>
      <c r="AV969" s="14" t="s">
        <v>142</v>
      </c>
      <c r="AW969" s="14" t="s">
        <v>32</v>
      </c>
      <c r="AX969" s="14" t="s">
        <v>82</v>
      </c>
      <c r="AY969" s="160" t="s">
        <v>136</v>
      </c>
    </row>
    <row r="970" spans="2:65" s="1" customFormat="1" ht="14.4" customHeight="1">
      <c r="B970" s="134"/>
      <c r="C970" s="165" t="s">
        <v>841</v>
      </c>
      <c r="D970" s="165" t="s">
        <v>353</v>
      </c>
      <c r="E970" s="166" t="s">
        <v>2221</v>
      </c>
      <c r="F970" s="167" t="s">
        <v>2222</v>
      </c>
      <c r="G970" s="168" t="s">
        <v>141</v>
      </c>
      <c r="H970" s="169">
        <v>1</v>
      </c>
      <c r="I970" s="170"/>
      <c r="J970" s="170">
        <f>ROUND(I970*H970,2)</f>
        <v>0</v>
      </c>
      <c r="K970" s="171"/>
      <c r="L970" s="172"/>
      <c r="M970" s="173" t="s">
        <v>1</v>
      </c>
      <c r="N970" s="174" t="s">
        <v>39</v>
      </c>
      <c r="O970" s="143">
        <v>0</v>
      </c>
      <c r="P970" s="143">
        <f>O970*H970</f>
        <v>0</v>
      </c>
      <c r="Q970" s="143">
        <v>5.98</v>
      </c>
      <c r="R970" s="143">
        <f>Q970*H970</f>
        <v>5.98</v>
      </c>
      <c r="S970" s="143">
        <v>0</v>
      </c>
      <c r="T970" s="144">
        <f>S970*H970</f>
        <v>0</v>
      </c>
      <c r="AR970" s="145" t="s">
        <v>170</v>
      </c>
      <c r="AT970" s="145" t="s">
        <v>353</v>
      </c>
      <c r="AU970" s="145" t="s">
        <v>84</v>
      </c>
      <c r="AY970" s="16" t="s">
        <v>136</v>
      </c>
      <c r="BE970" s="146">
        <f>IF(N970="základní",J970,0)</f>
        <v>0</v>
      </c>
      <c r="BF970" s="146">
        <f>IF(N970="snížená",J970,0)</f>
        <v>0</v>
      </c>
      <c r="BG970" s="146">
        <f>IF(N970="zákl. přenesená",J970,0)</f>
        <v>0</v>
      </c>
      <c r="BH970" s="146">
        <f>IF(N970="sníž. přenesená",J970,0)</f>
        <v>0</v>
      </c>
      <c r="BI970" s="146">
        <f>IF(N970="nulová",J970,0)</f>
        <v>0</v>
      </c>
      <c r="BJ970" s="16" t="s">
        <v>82</v>
      </c>
      <c r="BK970" s="146">
        <f>ROUND(I970*H970,2)</f>
        <v>0</v>
      </c>
      <c r="BL970" s="16" t="s">
        <v>142</v>
      </c>
      <c r="BM970" s="145" t="s">
        <v>2223</v>
      </c>
    </row>
    <row r="971" spans="2:65" s="12" customFormat="1">
      <c r="B971" s="147"/>
      <c r="D971" s="148" t="s">
        <v>144</v>
      </c>
      <c r="E971" s="149" t="s">
        <v>1</v>
      </c>
      <c r="F971" s="150" t="s">
        <v>1831</v>
      </c>
      <c r="H971" s="149" t="s">
        <v>1</v>
      </c>
      <c r="L971" s="147"/>
      <c r="M971" s="151"/>
      <c r="T971" s="152"/>
      <c r="AT971" s="149" t="s">
        <v>144</v>
      </c>
      <c r="AU971" s="149" t="s">
        <v>84</v>
      </c>
      <c r="AV971" s="12" t="s">
        <v>82</v>
      </c>
      <c r="AW971" s="12" t="s">
        <v>32</v>
      </c>
      <c r="AX971" s="12" t="s">
        <v>74</v>
      </c>
      <c r="AY971" s="149" t="s">
        <v>136</v>
      </c>
    </row>
    <row r="972" spans="2:65" s="13" customFormat="1">
      <c r="B972" s="153"/>
      <c r="D972" s="148" t="s">
        <v>144</v>
      </c>
      <c r="E972" s="154" t="s">
        <v>1</v>
      </c>
      <c r="F972" s="155" t="s">
        <v>82</v>
      </c>
      <c r="H972" s="156">
        <v>1</v>
      </c>
      <c r="L972" s="153"/>
      <c r="M972" s="157"/>
      <c r="T972" s="158"/>
      <c r="AT972" s="154" t="s">
        <v>144</v>
      </c>
      <c r="AU972" s="154" t="s">
        <v>84</v>
      </c>
      <c r="AV972" s="13" t="s">
        <v>84</v>
      </c>
      <c r="AW972" s="13" t="s">
        <v>32</v>
      </c>
      <c r="AX972" s="13" t="s">
        <v>74</v>
      </c>
      <c r="AY972" s="154" t="s">
        <v>136</v>
      </c>
    </row>
    <row r="973" spans="2:65" s="14" customFormat="1">
      <c r="B973" s="159"/>
      <c r="D973" s="148" t="s">
        <v>144</v>
      </c>
      <c r="E973" s="160" t="s">
        <v>1</v>
      </c>
      <c r="F973" s="161" t="s">
        <v>146</v>
      </c>
      <c r="H973" s="162">
        <v>1</v>
      </c>
      <c r="L973" s="159"/>
      <c r="M973" s="163"/>
      <c r="T973" s="164"/>
      <c r="AT973" s="160" t="s">
        <v>144</v>
      </c>
      <c r="AU973" s="160" t="s">
        <v>84</v>
      </c>
      <c r="AV973" s="14" t="s">
        <v>142</v>
      </c>
      <c r="AW973" s="14" t="s">
        <v>32</v>
      </c>
      <c r="AX973" s="14" t="s">
        <v>82</v>
      </c>
      <c r="AY973" s="160" t="s">
        <v>136</v>
      </c>
    </row>
    <row r="974" spans="2:65" s="1" customFormat="1" ht="14.4" customHeight="1">
      <c r="B974" s="134"/>
      <c r="C974" s="135" t="s">
        <v>846</v>
      </c>
      <c r="D974" s="135" t="s">
        <v>138</v>
      </c>
      <c r="E974" s="136" t="s">
        <v>2224</v>
      </c>
      <c r="F974" s="137" t="s">
        <v>2225</v>
      </c>
      <c r="G974" s="138" t="s">
        <v>141</v>
      </c>
      <c r="H974" s="139">
        <v>3</v>
      </c>
      <c r="I974" s="140"/>
      <c r="J974" s="140">
        <f>ROUND(I974*H974,2)</f>
        <v>0</v>
      </c>
      <c r="K974" s="141"/>
      <c r="L974" s="28"/>
      <c r="M974" s="142" t="s">
        <v>1</v>
      </c>
      <c r="N974" s="111" t="s">
        <v>39</v>
      </c>
      <c r="O974" s="143">
        <v>0.81699999999999995</v>
      </c>
      <c r="P974" s="143">
        <f>O974*H974</f>
        <v>2.4509999999999996</v>
      </c>
      <c r="Q974" s="143">
        <v>3.9269999999999999E-2</v>
      </c>
      <c r="R974" s="143">
        <f>Q974*H974</f>
        <v>0.11781</v>
      </c>
      <c r="S974" s="143">
        <v>0</v>
      </c>
      <c r="T974" s="144">
        <f>S974*H974</f>
        <v>0</v>
      </c>
      <c r="AR974" s="145" t="s">
        <v>142</v>
      </c>
      <c r="AT974" s="145" t="s">
        <v>138</v>
      </c>
      <c r="AU974" s="145" t="s">
        <v>84</v>
      </c>
      <c r="AY974" s="16" t="s">
        <v>136</v>
      </c>
      <c r="BE974" s="146">
        <f>IF(N974="základní",J974,0)</f>
        <v>0</v>
      </c>
      <c r="BF974" s="146">
        <f>IF(N974="snížená",J974,0)</f>
        <v>0</v>
      </c>
      <c r="BG974" s="146">
        <f>IF(N974="zákl. přenesená",J974,0)</f>
        <v>0</v>
      </c>
      <c r="BH974" s="146">
        <f>IF(N974="sníž. přenesená",J974,0)</f>
        <v>0</v>
      </c>
      <c r="BI974" s="146">
        <f>IF(N974="nulová",J974,0)</f>
        <v>0</v>
      </c>
      <c r="BJ974" s="16" t="s">
        <v>82</v>
      </c>
      <c r="BK974" s="146">
        <f>ROUND(I974*H974,2)</f>
        <v>0</v>
      </c>
      <c r="BL974" s="16" t="s">
        <v>142</v>
      </c>
      <c r="BM974" s="145" t="s">
        <v>2226</v>
      </c>
    </row>
    <row r="975" spans="2:65" s="12" customFormat="1">
      <c r="B975" s="147"/>
      <c r="D975" s="148" t="s">
        <v>144</v>
      </c>
      <c r="E975" s="149" t="s">
        <v>1</v>
      </c>
      <c r="F975" s="150" t="s">
        <v>1831</v>
      </c>
      <c r="H975" s="149" t="s">
        <v>1</v>
      </c>
      <c r="L975" s="147"/>
      <c r="M975" s="151"/>
      <c r="T975" s="152"/>
      <c r="AT975" s="149" t="s">
        <v>144</v>
      </c>
      <c r="AU975" s="149" t="s">
        <v>84</v>
      </c>
      <c r="AV975" s="12" t="s">
        <v>82</v>
      </c>
      <c r="AW975" s="12" t="s">
        <v>32</v>
      </c>
      <c r="AX975" s="12" t="s">
        <v>74</v>
      </c>
      <c r="AY975" s="149" t="s">
        <v>136</v>
      </c>
    </row>
    <row r="976" spans="2:65" s="13" customFormat="1">
      <c r="B976" s="153"/>
      <c r="D976" s="148" t="s">
        <v>144</v>
      </c>
      <c r="E976" s="154" t="s">
        <v>1</v>
      </c>
      <c r="F976" s="155" t="s">
        <v>1664</v>
      </c>
      <c r="H976" s="156">
        <v>3</v>
      </c>
      <c r="L976" s="153"/>
      <c r="M976" s="157"/>
      <c r="T976" s="158"/>
      <c r="AT976" s="154" t="s">
        <v>144</v>
      </c>
      <c r="AU976" s="154" t="s">
        <v>84</v>
      </c>
      <c r="AV976" s="13" t="s">
        <v>84</v>
      </c>
      <c r="AW976" s="13" t="s">
        <v>32</v>
      </c>
      <c r="AX976" s="13" t="s">
        <v>74</v>
      </c>
      <c r="AY976" s="154" t="s">
        <v>136</v>
      </c>
    </row>
    <row r="977" spans="2:65" s="14" customFormat="1">
      <c r="B977" s="159"/>
      <c r="D977" s="148" t="s">
        <v>144</v>
      </c>
      <c r="E977" s="160" t="s">
        <v>1</v>
      </c>
      <c r="F977" s="161" t="s">
        <v>146</v>
      </c>
      <c r="H977" s="162">
        <v>3</v>
      </c>
      <c r="L977" s="159"/>
      <c r="M977" s="163"/>
      <c r="T977" s="164"/>
      <c r="AT977" s="160" t="s">
        <v>144</v>
      </c>
      <c r="AU977" s="160" t="s">
        <v>84</v>
      </c>
      <c r="AV977" s="14" t="s">
        <v>142</v>
      </c>
      <c r="AW977" s="14" t="s">
        <v>32</v>
      </c>
      <c r="AX977" s="14" t="s">
        <v>82</v>
      </c>
      <c r="AY977" s="160" t="s">
        <v>136</v>
      </c>
    </row>
    <row r="978" spans="2:65" s="1" customFormat="1" ht="14.4" customHeight="1">
      <c r="B978" s="134"/>
      <c r="C978" s="165" t="s">
        <v>850</v>
      </c>
      <c r="D978" s="165" t="s">
        <v>353</v>
      </c>
      <c r="E978" s="166" t="s">
        <v>2227</v>
      </c>
      <c r="F978" s="167" t="s">
        <v>2228</v>
      </c>
      <c r="G978" s="168" t="s">
        <v>141</v>
      </c>
      <c r="H978" s="169">
        <v>1</v>
      </c>
      <c r="I978" s="170"/>
      <c r="J978" s="170">
        <f>ROUND(I978*H978,2)</f>
        <v>0</v>
      </c>
      <c r="K978" s="171"/>
      <c r="L978" s="172"/>
      <c r="M978" s="173" t="s">
        <v>1</v>
      </c>
      <c r="N978" s="174" t="s">
        <v>39</v>
      </c>
      <c r="O978" s="143">
        <v>0</v>
      </c>
      <c r="P978" s="143">
        <f>O978*H978</f>
        <v>0</v>
      </c>
      <c r="Q978" s="143">
        <v>4.21</v>
      </c>
      <c r="R978" s="143">
        <f>Q978*H978</f>
        <v>4.21</v>
      </c>
      <c r="S978" s="143">
        <v>0</v>
      </c>
      <c r="T978" s="144">
        <f>S978*H978</f>
        <v>0</v>
      </c>
      <c r="AR978" s="145" t="s">
        <v>170</v>
      </c>
      <c r="AT978" s="145" t="s">
        <v>353</v>
      </c>
      <c r="AU978" s="145" t="s">
        <v>84</v>
      </c>
      <c r="AY978" s="16" t="s">
        <v>136</v>
      </c>
      <c r="BE978" s="146">
        <f>IF(N978="základní",J978,0)</f>
        <v>0</v>
      </c>
      <c r="BF978" s="146">
        <f>IF(N978="snížená",J978,0)</f>
        <v>0</v>
      </c>
      <c r="BG978" s="146">
        <f>IF(N978="zákl. přenesená",J978,0)</f>
        <v>0</v>
      </c>
      <c r="BH978" s="146">
        <f>IF(N978="sníž. přenesená",J978,0)</f>
        <v>0</v>
      </c>
      <c r="BI978" s="146">
        <f>IF(N978="nulová",J978,0)</f>
        <v>0</v>
      </c>
      <c r="BJ978" s="16" t="s">
        <v>82</v>
      </c>
      <c r="BK978" s="146">
        <f>ROUND(I978*H978,2)</f>
        <v>0</v>
      </c>
      <c r="BL978" s="16" t="s">
        <v>142</v>
      </c>
      <c r="BM978" s="145" t="s">
        <v>2229</v>
      </c>
    </row>
    <row r="979" spans="2:65" s="12" customFormat="1">
      <c r="B979" s="147"/>
      <c r="D979" s="148" t="s">
        <v>144</v>
      </c>
      <c r="E979" s="149" t="s">
        <v>1</v>
      </c>
      <c r="F979" s="150" t="s">
        <v>1831</v>
      </c>
      <c r="H979" s="149" t="s">
        <v>1</v>
      </c>
      <c r="L979" s="147"/>
      <c r="M979" s="151"/>
      <c r="T979" s="152"/>
      <c r="AT979" s="149" t="s">
        <v>144</v>
      </c>
      <c r="AU979" s="149" t="s">
        <v>84</v>
      </c>
      <c r="AV979" s="12" t="s">
        <v>82</v>
      </c>
      <c r="AW979" s="12" t="s">
        <v>32</v>
      </c>
      <c r="AX979" s="12" t="s">
        <v>74</v>
      </c>
      <c r="AY979" s="149" t="s">
        <v>136</v>
      </c>
    </row>
    <row r="980" spans="2:65" s="13" customFormat="1">
      <c r="B980" s="153"/>
      <c r="D980" s="148" t="s">
        <v>144</v>
      </c>
      <c r="E980" s="154" t="s">
        <v>1</v>
      </c>
      <c r="F980" s="155" t="s">
        <v>82</v>
      </c>
      <c r="H980" s="156">
        <v>1</v>
      </c>
      <c r="L980" s="153"/>
      <c r="M980" s="157"/>
      <c r="T980" s="158"/>
      <c r="AT980" s="154" t="s">
        <v>144</v>
      </c>
      <c r="AU980" s="154" t="s">
        <v>84</v>
      </c>
      <c r="AV980" s="13" t="s">
        <v>84</v>
      </c>
      <c r="AW980" s="13" t="s">
        <v>32</v>
      </c>
      <c r="AX980" s="13" t="s">
        <v>74</v>
      </c>
      <c r="AY980" s="154" t="s">
        <v>136</v>
      </c>
    </row>
    <row r="981" spans="2:65" s="14" customFormat="1">
      <c r="B981" s="159"/>
      <c r="D981" s="148" t="s">
        <v>144</v>
      </c>
      <c r="E981" s="160" t="s">
        <v>1</v>
      </c>
      <c r="F981" s="161" t="s">
        <v>146</v>
      </c>
      <c r="H981" s="162">
        <v>1</v>
      </c>
      <c r="L981" s="159"/>
      <c r="M981" s="163"/>
      <c r="T981" s="164"/>
      <c r="AT981" s="160" t="s">
        <v>144</v>
      </c>
      <c r="AU981" s="160" t="s">
        <v>84</v>
      </c>
      <c r="AV981" s="14" t="s">
        <v>142</v>
      </c>
      <c r="AW981" s="14" t="s">
        <v>32</v>
      </c>
      <c r="AX981" s="14" t="s">
        <v>82</v>
      </c>
      <c r="AY981" s="160" t="s">
        <v>136</v>
      </c>
    </row>
    <row r="982" spans="2:65" s="1" customFormat="1" ht="14.4" customHeight="1">
      <c r="B982" s="134"/>
      <c r="C982" s="165" t="s">
        <v>854</v>
      </c>
      <c r="D982" s="165" t="s">
        <v>353</v>
      </c>
      <c r="E982" s="166" t="s">
        <v>2230</v>
      </c>
      <c r="F982" s="167" t="s">
        <v>2231</v>
      </c>
      <c r="G982" s="168" t="s">
        <v>141</v>
      </c>
      <c r="H982" s="169">
        <v>2</v>
      </c>
      <c r="I982" s="170"/>
      <c r="J982" s="170">
        <f>ROUND(I982*H982,2)</f>
        <v>0</v>
      </c>
      <c r="K982" s="171"/>
      <c r="L982" s="172"/>
      <c r="M982" s="173" t="s">
        <v>1</v>
      </c>
      <c r="N982" s="174" t="s">
        <v>39</v>
      </c>
      <c r="O982" s="143">
        <v>0</v>
      </c>
      <c r="P982" s="143">
        <f>O982*H982</f>
        <v>0</v>
      </c>
      <c r="Q982" s="143">
        <v>0</v>
      </c>
      <c r="R982" s="143">
        <f>Q982*H982</f>
        <v>0</v>
      </c>
      <c r="S982" s="143">
        <v>0</v>
      </c>
      <c r="T982" s="144">
        <f>S982*H982</f>
        <v>0</v>
      </c>
      <c r="AR982" s="145" t="s">
        <v>170</v>
      </c>
      <c r="AT982" s="145" t="s">
        <v>353</v>
      </c>
      <c r="AU982" s="145" t="s">
        <v>84</v>
      </c>
      <c r="AY982" s="16" t="s">
        <v>136</v>
      </c>
      <c r="BE982" s="146">
        <f>IF(N982="základní",J982,0)</f>
        <v>0</v>
      </c>
      <c r="BF982" s="146">
        <f>IF(N982="snížená",J982,0)</f>
        <v>0</v>
      </c>
      <c r="BG982" s="146">
        <f>IF(N982="zákl. přenesená",J982,0)</f>
        <v>0</v>
      </c>
      <c r="BH982" s="146">
        <f>IF(N982="sníž. přenesená",J982,0)</f>
        <v>0</v>
      </c>
      <c r="BI982" s="146">
        <f>IF(N982="nulová",J982,0)</f>
        <v>0</v>
      </c>
      <c r="BJ982" s="16" t="s">
        <v>82</v>
      </c>
      <c r="BK982" s="146">
        <f>ROUND(I982*H982,2)</f>
        <v>0</v>
      </c>
      <c r="BL982" s="16" t="s">
        <v>142</v>
      </c>
      <c r="BM982" s="145" t="s">
        <v>2232</v>
      </c>
    </row>
    <row r="983" spans="2:65" s="12" customFormat="1">
      <c r="B983" s="147"/>
      <c r="D983" s="148" t="s">
        <v>144</v>
      </c>
      <c r="E983" s="149" t="s">
        <v>1</v>
      </c>
      <c r="F983" s="150" t="s">
        <v>1831</v>
      </c>
      <c r="H983" s="149" t="s">
        <v>1</v>
      </c>
      <c r="L983" s="147"/>
      <c r="M983" s="151"/>
      <c r="T983" s="152"/>
      <c r="AT983" s="149" t="s">
        <v>144</v>
      </c>
      <c r="AU983" s="149" t="s">
        <v>84</v>
      </c>
      <c r="AV983" s="12" t="s">
        <v>82</v>
      </c>
      <c r="AW983" s="12" t="s">
        <v>32</v>
      </c>
      <c r="AX983" s="12" t="s">
        <v>74</v>
      </c>
      <c r="AY983" s="149" t="s">
        <v>136</v>
      </c>
    </row>
    <row r="984" spans="2:65" s="13" customFormat="1">
      <c r="B984" s="153"/>
      <c r="D984" s="148" t="s">
        <v>144</v>
      </c>
      <c r="E984" s="154" t="s">
        <v>1</v>
      </c>
      <c r="F984" s="155" t="s">
        <v>157</v>
      </c>
      <c r="H984" s="156">
        <v>2</v>
      </c>
      <c r="L984" s="153"/>
      <c r="M984" s="157"/>
      <c r="T984" s="158"/>
      <c r="AT984" s="154" t="s">
        <v>144</v>
      </c>
      <c r="AU984" s="154" t="s">
        <v>84</v>
      </c>
      <c r="AV984" s="13" t="s">
        <v>84</v>
      </c>
      <c r="AW984" s="13" t="s">
        <v>32</v>
      </c>
      <c r="AX984" s="13" t="s">
        <v>74</v>
      </c>
      <c r="AY984" s="154" t="s">
        <v>136</v>
      </c>
    </row>
    <row r="985" spans="2:65" s="14" customFormat="1">
      <c r="B985" s="159"/>
      <c r="D985" s="148" t="s">
        <v>144</v>
      </c>
      <c r="E985" s="160" t="s">
        <v>1</v>
      </c>
      <c r="F985" s="161" t="s">
        <v>146</v>
      </c>
      <c r="H985" s="162">
        <v>2</v>
      </c>
      <c r="L985" s="159"/>
      <c r="M985" s="163"/>
      <c r="T985" s="164"/>
      <c r="AT985" s="160" t="s">
        <v>144</v>
      </c>
      <c r="AU985" s="160" t="s">
        <v>84</v>
      </c>
      <c r="AV985" s="14" t="s">
        <v>142</v>
      </c>
      <c r="AW985" s="14" t="s">
        <v>32</v>
      </c>
      <c r="AX985" s="14" t="s">
        <v>82</v>
      </c>
      <c r="AY985" s="160" t="s">
        <v>136</v>
      </c>
    </row>
    <row r="986" spans="2:65" s="1" customFormat="1" ht="14.4" customHeight="1">
      <c r="B986" s="134"/>
      <c r="C986" s="135" t="s">
        <v>858</v>
      </c>
      <c r="D986" s="135" t="s">
        <v>138</v>
      </c>
      <c r="E986" s="136" t="s">
        <v>2233</v>
      </c>
      <c r="F986" s="137" t="s">
        <v>2234</v>
      </c>
      <c r="G986" s="138" t="s">
        <v>986</v>
      </c>
      <c r="H986" s="139">
        <v>1</v>
      </c>
      <c r="I986" s="140"/>
      <c r="J986" s="140">
        <f>ROUND(I986*H986,2)</f>
        <v>0</v>
      </c>
      <c r="K986" s="141"/>
      <c r="L986" s="28"/>
      <c r="M986" s="142" t="s">
        <v>1</v>
      </c>
      <c r="N986" s="111" t="s">
        <v>39</v>
      </c>
      <c r="O986" s="143">
        <v>0</v>
      </c>
      <c r="P986" s="143">
        <f>O986*H986</f>
        <v>0</v>
      </c>
      <c r="Q986" s="143">
        <v>0</v>
      </c>
      <c r="R986" s="143">
        <f>Q986*H986</f>
        <v>0</v>
      </c>
      <c r="S986" s="143">
        <v>0</v>
      </c>
      <c r="T986" s="144">
        <f>S986*H986</f>
        <v>0</v>
      </c>
      <c r="AR986" s="145" t="s">
        <v>142</v>
      </c>
      <c r="AT986" s="145" t="s">
        <v>138</v>
      </c>
      <c r="AU986" s="145" t="s">
        <v>84</v>
      </c>
      <c r="AY986" s="16" t="s">
        <v>136</v>
      </c>
      <c r="BE986" s="146">
        <f>IF(N986="základní",J986,0)</f>
        <v>0</v>
      </c>
      <c r="BF986" s="146">
        <f>IF(N986="snížená",J986,0)</f>
        <v>0</v>
      </c>
      <c r="BG986" s="146">
        <f>IF(N986="zákl. přenesená",J986,0)</f>
        <v>0</v>
      </c>
      <c r="BH986" s="146">
        <f>IF(N986="sníž. přenesená",J986,0)</f>
        <v>0</v>
      </c>
      <c r="BI986" s="146">
        <f>IF(N986="nulová",J986,0)</f>
        <v>0</v>
      </c>
      <c r="BJ986" s="16" t="s">
        <v>82</v>
      </c>
      <c r="BK986" s="146">
        <f>ROUND(I986*H986,2)</f>
        <v>0</v>
      </c>
      <c r="BL986" s="16" t="s">
        <v>142</v>
      </c>
      <c r="BM986" s="145" t="s">
        <v>2235</v>
      </c>
    </row>
    <row r="987" spans="2:65" s="12" customFormat="1">
      <c r="B987" s="147"/>
      <c r="D987" s="148" t="s">
        <v>144</v>
      </c>
      <c r="E987" s="149" t="s">
        <v>1</v>
      </c>
      <c r="F987" s="150" t="s">
        <v>1831</v>
      </c>
      <c r="H987" s="149" t="s">
        <v>1</v>
      </c>
      <c r="L987" s="147"/>
      <c r="M987" s="151"/>
      <c r="T987" s="152"/>
      <c r="AT987" s="149" t="s">
        <v>144</v>
      </c>
      <c r="AU987" s="149" t="s">
        <v>84</v>
      </c>
      <c r="AV987" s="12" t="s">
        <v>82</v>
      </c>
      <c r="AW987" s="12" t="s">
        <v>32</v>
      </c>
      <c r="AX987" s="12" t="s">
        <v>74</v>
      </c>
      <c r="AY987" s="149" t="s">
        <v>136</v>
      </c>
    </row>
    <row r="988" spans="2:65" s="13" customFormat="1">
      <c r="B988" s="153"/>
      <c r="D988" s="148" t="s">
        <v>144</v>
      </c>
      <c r="E988" s="154" t="s">
        <v>1</v>
      </c>
      <c r="F988" s="155" t="s">
        <v>82</v>
      </c>
      <c r="H988" s="156">
        <v>1</v>
      </c>
      <c r="L988" s="153"/>
      <c r="M988" s="157"/>
      <c r="T988" s="158"/>
      <c r="AT988" s="154" t="s">
        <v>144</v>
      </c>
      <c r="AU988" s="154" t="s">
        <v>84</v>
      </c>
      <c r="AV988" s="13" t="s">
        <v>84</v>
      </c>
      <c r="AW988" s="13" t="s">
        <v>32</v>
      </c>
      <c r="AX988" s="13" t="s">
        <v>74</v>
      </c>
      <c r="AY988" s="154" t="s">
        <v>136</v>
      </c>
    </row>
    <row r="989" spans="2:65" s="14" customFormat="1">
      <c r="B989" s="159"/>
      <c r="D989" s="148" t="s">
        <v>144</v>
      </c>
      <c r="E989" s="160" t="s">
        <v>1</v>
      </c>
      <c r="F989" s="161" t="s">
        <v>146</v>
      </c>
      <c r="H989" s="162">
        <v>1</v>
      </c>
      <c r="L989" s="159"/>
      <c r="M989" s="163"/>
      <c r="T989" s="164"/>
      <c r="AT989" s="160" t="s">
        <v>144</v>
      </c>
      <c r="AU989" s="160" t="s">
        <v>84</v>
      </c>
      <c r="AV989" s="14" t="s">
        <v>142</v>
      </c>
      <c r="AW989" s="14" t="s">
        <v>32</v>
      </c>
      <c r="AX989" s="14" t="s">
        <v>82</v>
      </c>
      <c r="AY989" s="160" t="s">
        <v>136</v>
      </c>
    </row>
    <row r="990" spans="2:65" s="1" customFormat="1" ht="19.75" customHeight="1">
      <c r="B990" s="134"/>
      <c r="C990" s="135" t="s">
        <v>862</v>
      </c>
      <c r="D990" s="135" t="s">
        <v>138</v>
      </c>
      <c r="E990" s="136" t="s">
        <v>972</v>
      </c>
      <c r="F990" s="137" t="s">
        <v>973</v>
      </c>
      <c r="G990" s="138" t="s">
        <v>141</v>
      </c>
      <c r="H990" s="139">
        <v>2</v>
      </c>
      <c r="I990" s="140"/>
      <c r="J990" s="140">
        <f>ROUND(I990*H990,2)</f>
        <v>0</v>
      </c>
      <c r="K990" s="141"/>
      <c r="L990" s="28"/>
      <c r="M990" s="142" t="s">
        <v>1</v>
      </c>
      <c r="N990" s="111" t="s">
        <v>39</v>
      </c>
      <c r="O990" s="143">
        <v>1.694</v>
      </c>
      <c r="P990" s="143">
        <f>O990*H990</f>
        <v>3.3879999999999999</v>
      </c>
      <c r="Q990" s="143">
        <v>0.09</v>
      </c>
      <c r="R990" s="143">
        <f>Q990*H990</f>
        <v>0.18</v>
      </c>
      <c r="S990" s="143">
        <v>0</v>
      </c>
      <c r="T990" s="144">
        <f>S990*H990</f>
        <v>0</v>
      </c>
      <c r="AR990" s="145" t="s">
        <v>142</v>
      </c>
      <c r="AT990" s="145" t="s">
        <v>138</v>
      </c>
      <c r="AU990" s="145" t="s">
        <v>84</v>
      </c>
      <c r="AY990" s="16" t="s">
        <v>136</v>
      </c>
      <c r="BE990" s="146">
        <f>IF(N990="základní",J990,0)</f>
        <v>0</v>
      </c>
      <c r="BF990" s="146">
        <f>IF(N990="snížená",J990,0)</f>
        <v>0</v>
      </c>
      <c r="BG990" s="146">
        <f>IF(N990="zákl. přenesená",J990,0)</f>
        <v>0</v>
      </c>
      <c r="BH990" s="146">
        <f>IF(N990="sníž. přenesená",J990,0)</f>
        <v>0</v>
      </c>
      <c r="BI990" s="146">
        <f>IF(N990="nulová",J990,0)</f>
        <v>0</v>
      </c>
      <c r="BJ990" s="16" t="s">
        <v>82</v>
      </c>
      <c r="BK990" s="146">
        <f>ROUND(I990*H990,2)</f>
        <v>0</v>
      </c>
      <c r="BL990" s="16" t="s">
        <v>142</v>
      </c>
      <c r="BM990" s="145" t="s">
        <v>2236</v>
      </c>
    </row>
    <row r="991" spans="2:65" s="12" customFormat="1">
      <c r="B991" s="147"/>
      <c r="D991" s="148" t="s">
        <v>144</v>
      </c>
      <c r="E991" s="149" t="s">
        <v>1</v>
      </c>
      <c r="F991" s="150" t="s">
        <v>1831</v>
      </c>
      <c r="H991" s="149" t="s">
        <v>1</v>
      </c>
      <c r="L991" s="147"/>
      <c r="M991" s="151"/>
      <c r="T991" s="152"/>
      <c r="AT991" s="149" t="s">
        <v>144</v>
      </c>
      <c r="AU991" s="149" t="s">
        <v>84</v>
      </c>
      <c r="AV991" s="12" t="s">
        <v>82</v>
      </c>
      <c r="AW991" s="12" t="s">
        <v>32</v>
      </c>
      <c r="AX991" s="12" t="s">
        <v>74</v>
      </c>
      <c r="AY991" s="149" t="s">
        <v>136</v>
      </c>
    </row>
    <row r="992" spans="2:65" s="13" customFormat="1">
      <c r="B992" s="153"/>
      <c r="D992" s="148" t="s">
        <v>144</v>
      </c>
      <c r="E992" s="154" t="s">
        <v>1</v>
      </c>
      <c r="F992" s="155" t="s">
        <v>157</v>
      </c>
      <c r="H992" s="156">
        <v>2</v>
      </c>
      <c r="L992" s="153"/>
      <c r="M992" s="157"/>
      <c r="T992" s="158"/>
      <c r="AT992" s="154" t="s">
        <v>144</v>
      </c>
      <c r="AU992" s="154" t="s">
        <v>84</v>
      </c>
      <c r="AV992" s="13" t="s">
        <v>84</v>
      </c>
      <c r="AW992" s="13" t="s">
        <v>32</v>
      </c>
      <c r="AX992" s="13" t="s">
        <v>74</v>
      </c>
      <c r="AY992" s="154" t="s">
        <v>136</v>
      </c>
    </row>
    <row r="993" spans="2:65" s="14" customFormat="1">
      <c r="B993" s="159"/>
      <c r="D993" s="148" t="s">
        <v>144</v>
      </c>
      <c r="E993" s="160" t="s">
        <v>1</v>
      </c>
      <c r="F993" s="161" t="s">
        <v>146</v>
      </c>
      <c r="H993" s="162">
        <v>2</v>
      </c>
      <c r="L993" s="159"/>
      <c r="M993" s="163"/>
      <c r="T993" s="164"/>
      <c r="AT993" s="160" t="s">
        <v>144</v>
      </c>
      <c r="AU993" s="160" t="s">
        <v>84</v>
      </c>
      <c r="AV993" s="14" t="s">
        <v>142</v>
      </c>
      <c r="AW993" s="14" t="s">
        <v>32</v>
      </c>
      <c r="AX993" s="14" t="s">
        <v>82</v>
      </c>
      <c r="AY993" s="160" t="s">
        <v>136</v>
      </c>
    </row>
    <row r="994" spans="2:65" s="1" customFormat="1" ht="14.4" customHeight="1">
      <c r="B994" s="134"/>
      <c r="C994" s="165" t="s">
        <v>866</v>
      </c>
      <c r="D994" s="165" t="s">
        <v>353</v>
      </c>
      <c r="E994" s="166" t="s">
        <v>2237</v>
      </c>
      <c r="F994" s="167" t="s">
        <v>2238</v>
      </c>
      <c r="G994" s="168" t="s">
        <v>141</v>
      </c>
      <c r="H994" s="169">
        <v>2</v>
      </c>
      <c r="I994" s="170"/>
      <c r="J994" s="170">
        <f>ROUND(I994*H994,2)</f>
        <v>0</v>
      </c>
      <c r="K994" s="171"/>
      <c r="L994" s="172"/>
      <c r="M994" s="173" t="s">
        <v>1</v>
      </c>
      <c r="N994" s="174" t="s">
        <v>39</v>
      </c>
      <c r="O994" s="143">
        <v>0</v>
      </c>
      <c r="P994" s="143">
        <f>O994*H994</f>
        <v>0</v>
      </c>
      <c r="Q994" s="143">
        <v>0.19600000000000001</v>
      </c>
      <c r="R994" s="143">
        <f>Q994*H994</f>
        <v>0.39200000000000002</v>
      </c>
      <c r="S994" s="143">
        <v>0</v>
      </c>
      <c r="T994" s="144">
        <f>S994*H994</f>
        <v>0</v>
      </c>
      <c r="AR994" s="145" t="s">
        <v>170</v>
      </c>
      <c r="AT994" s="145" t="s">
        <v>353</v>
      </c>
      <c r="AU994" s="145" t="s">
        <v>84</v>
      </c>
      <c r="AY994" s="16" t="s">
        <v>136</v>
      </c>
      <c r="BE994" s="146">
        <f>IF(N994="základní",J994,0)</f>
        <v>0</v>
      </c>
      <c r="BF994" s="146">
        <f>IF(N994="snížená",J994,0)</f>
        <v>0</v>
      </c>
      <c r="BG994" s="146">
        <f>IF(N994="zákl. přenesená",J994,0)</f>
        <v>0</v>
      </c>
      <c r="BH994" s="146">
        <f>IF(N994="sníž. přenesená",J994,0)</f>
        <v>0</v>
      </c>
      <c r="BI994" s="146">
        <f>IF(N994="nulová",J994,0)</f>
        <v>0</v>
      </c>
      <c r="BJ994" s="16" t="s">
        <v>82</v>
      </c>
      <c r="BK994" s="146">
        <f>ROUND(I994*H994,2)</f>
        <v>0</v>
      </c>
      <c r="BL994" s="16" t="s">
        <v>142</v>
      </c>
      <c r="BM994" s="145" t="s">
        <v>2239</v>
      </c>
    </row>
    <row r="995" spans="2:65" s="12" customFormat="1">
      <c r="B995" s="147"/>
      <c r="D995" s="148" t="s">
        <v>144</v>
      </c>
      <c r="E995" s="149" t="s">
        <v>1</v>
      </c>
      <c r="F995" s="150" t="s">
        <v>1831</v>
      </c>
      <c r="H995" s="149" t="s">
        <v>1</v>
      </c>
      <c r="L995" s="147"/>
      <c r="M995" s="151"/>
      <c r="T995" s="152"/>
      <c r="AT995" s="149" t="s">
        <v>144</v>
      </c>
      <c r="AU995" s="149" t="s">
        <v>84</v>
      </c>
      <c r="AV995" s="12" t="s">
        <v>82</v>
      </c>
      <c r="AW995" s="12" t="s">
        <v>32</v>
      </c>
      <c r="AX995" s="12" t="s">
        <v>74</v>
      </c>
      <c r="AY995" s="149" t="s">
        <v>136</v>
      </c>
    </row>
    <row r="996" spans="2:65" s="13" customFormat="1">
      <c r="B996" s="153"/>
      <c r="D996" s="148" t="s">
        <v>144</v>
      </c>
      <c r="E996" s="154" t="s">
        <v>1</v>
      </c>
      <c r="F996" s="155" t="s">
        <v>157</v>
      </c>
      <c r="H996" s="156">
        <v>2</v>
      </c>
      <c r="L996" s="153"/>
      <c r="M996" s="157"/>
      <c r="T996" s="158"/>
      <c r="AT996" s="154" t="s">
        <v>144</v>
      </c>
      <c r="AU996" s="154" t="s">
        <v>84</v>
      </c>
      <c r="AV996" s="13" t="s">
        <v>84</v>
      </c>
      <c r="AW996" s="13" t="s">
        <v>32</v>
      </c>
      <c r="AX996" s="13" t="s">
        <v>74</v>
      </c>
      <c r="AY996" s="154" t="s">
        <v>136</v>
      </c>
    </row>
    <row r="997" spans="2:65" s="14" customFormat="1">
      <c r="B997" s="159"/>
      <c r="D997" s="148" t="s">
        <v>144</v>
      </c>
      <c r="E997" s="160" t="s">
        <v>1</v>
      </c>
      <c r="F997" s="161" t="s">
        <v>146</v>
      </c>
      <c r="H997" s="162">
        <v>2</v>
      </c>
      <c r="L997" s="159"/>
      <c r="M997" s="163"/>
      <c r="T997" s="164"/>
      <c r="AT997" s="160" t="s">
        <v>144</v>
      </c>
      <c r="AU997" s="160" t="s">
        <v>84</v>
      </c>
      <c r="AV997" s="14" t="s">
        <v>142</v>
      </c>
      <c r="AW997" s="14" t="s">
        <v>32</v>
      </c>
      <c r="AX997" s="14" t="s">
        <v>82</v>
      </c>
      <c r="AY997" s="160" t="s">
        <v>136</v>
      </c>
    </row>
    <row r="998" spans="2:65" s="1" customFormat="1" ht="14.4" customHeight="1">
      <c r="B998" s="134"/>
      <c r="C998" s="135" t="s">
        <v>870</v>
      </c>
      <c r="D998" s="135" t="s">
        <v>138</v>
      </c>
      <c r="E998" s="136" t="s">
        <v>2240</v>
      </c>
      <c r="F998" s="137" t="s">
        <v>2241</v>
      </c>
      <c r="G998" s="138" t="s">
        <v>141</v>
      </c>
      <c r="H998" s="139">
        <v>2</v>
      </c>
      <c r="I998" s="140"/>
      <c r="J998" s="140">
        <f>ROUND(I998*H998,2)</f>
        <v>0</v>
      </c>
      <c r="K998" s="141"/>
      <c r="L998" s="28"/>
      <c r="M998" s="142" t="s">
        <v>1</v>
      </c>
      <c r="N998" s="111" t="s">
        <v>39</v>
      </c>
      <c r="O998" s="143">
        <v>0.86299999999999999</v>
      </c>
      <c r="P998" s="143">
        <f>O998*H998</f>
        <v>1.726</v>
      </c>
      <c r="Q998" s="143">
        <v>0.12303</v>
      </c>
      <c r="R998" s="143">
        <f>Q998*H998</f>
        <v>0.24606</v>
      </c>
      <c r="S998" s="143">
        <v>0</v>
      </c>
      <c r="T998" s="144">
        <f>S998*H998</f>
        <v>0</v>
      </c>
      <c r="AR998" s="145" t="s">
        <v>142</v>
      </c>
      <c r="AT998" s="145" t="s">
        <v>138</v>
      </c>
      <c r="AU998" s="145" t="s">
        <v>84</v>
      </c>
      <c r="AY998" s="16" t="s">
        <v>136</v>
      </c>
      <c r="BE998" s="146">
        <f>IF(N998="základní",J998,0)</f>
        <v>0</v>
      </c>
      <c r="BF998" s="146">
        <f>IF(N998="snížená",J998,0)</f>
        <v>0</v>
      </c>
      <c r="BG998" s="146">
        <f>IF(N998="zákl. přenesená",J998,0)</f>
        <v>0</v>
      </c>
      <c r="BH998" s="146">
        <f>IF(N998="sníž. přenesená",J998,0)</f>
        <v>0</v>
      </c>
      <c r="BI998" s="146">
        <f>IF(N998="nulová",J998,0)</f>
        <v>0</v>
      </c>
      <c r="BJ998" s="16" t="s">
        <v>82</v>
      </c>
      <c r="BK998" s="146">
        <f>ROUND(I998*H998,2)</f>
        <v>0</v>
      </c>
      <c r="BL998" s="16" t="s">
        <v>142</v>
      </c>
      <c r="BM998" s="145" t="s">
        <v>2242</v>
      </c>
    </row>
    <row r="999" spans="2:65" s="12" customFormat="1">
      <c r="B999" s="147"/>
      <c r="D999" s="148" t="s">
        <v>144</v>
      </c>
      <c r="E999" s="149" t="s">
        <v>1</v>
      </c>
      <c r="F999" s="150" t="s">
        <v>2081</v>
      </c>
      <c r="H999" s="149" t="s">
        <v>1</v>
      </c>
      <c r="L999" s="147"/>
      <c r="M999" s="151"/>
      <c r="T999" s="152"/>
      <c r="AT999" s="149" t="s">
        <v>144</v>
      </c>
      <c r="AU999" s="149" t="s">
        <v>84</v>
      </c>
      <c r="AV999" s="12" t="s">
        <v>82</v>
      </c>
      <c r="AW999" s="12" t="s">
        <v>32</v>
      </c>
      <c r="AX999" s="12" t="s">
        <v>74</v>
      </c>
      <c r="AY999" s="149" t="s">
        <v>136</v>
      </c>
    </row>
    <row r="1000" spans="2:65" s="13" customFormat="1">
      <c r="B1000" s="153"/>
      <c r="D1000" s="148" t="s">
        <v>144</v>
      </c>
      <c r="E1000" s="154" t="s">
        <v>1</v>
      </c>
      <c r="F1000" s="155" t="s">
        <v>82</v>
      </c>
      <c r="H1000" s="156">
        <v>1</v>
      </c>
      <c r="L1000" s="153"/>
      <c r="M1000" s="157"/>
      <c r="T1000" s="158"/>
      <c r="AT1000" s="154" t="s">
        <v>144</v>
      </c>
      <c r="AU1000" s="154" t="s">
        <v>84</v>
      </c>
      <c r="AV1000" s="13" t="s">
        <v>84</v>
      </c>
      <c r="AW1000" s="13" t="s">
        <v>32</v>
      </c>
      <c r="AX1000" s="13" t="s">
        <v>74</v>
      </c>
      <c r="AY1000" s="154" t="s">
        <v>136</v>
      </c>
    </row>
    <row r="1001" spans="2:65" s="12" customFormat="1">
      <c r="B1001" s="147"/>
      <c r="D1001" s="148" t="s">
        <v>144</v>
      </c>
      <c r="E1001" s="149" t="s">
        <v>1</v>
      </c>
      <c r="F1001" s="150" t="s">
        <v>2082</v>
      </c>
      <c r="H1001" s="149" t="s">
        <v>1</v>
      </c>
      <c r="L1001" s="147"/>
      <c r="M1001" s="151"/>
      <c r="T1001" s="152"/>
      <c r="AT1001" s="149" t="s">
        <v>144</v>
      </c>
      <c r="AU1001" s="149" t="s">
        <v>84</v>
      </c>
      <c r="AV1001" s="12" t="s">
        <v>82</v>
      </c>
      <c r="AW1001" s="12" t="s">
        <v>32</v>
      </c>
      <c r="AX1001" s="12" t="s">
        <v>74</v>
      </c>
      <c r="AY1001" s="149" t="s">
        <v>136</v>
      </c>
    </row>
    <row r="1002" spans="2:65" s="13" customFormat="1">
      <c r="B1002" s="153"/>
      <c r="D1002" s="148" t="s">
        <v>144</v>
      </c>
      <c r="E1002" s="154" t="s">
        <v>1</v>
      </c>
      <c r="F1002" s="155" t="s">
        <v>82</v>
      </c>
      <c r="H1002" s="156">
        <v>1</v>
      </c>
      <c r="L1002" s="153"/>
      <c r="M1002" s="157"/>
      <c r="T1002" s="158"/>
      <c r="AT1002" s="154" t="s">
        <v>144</v>
      </c>
      <c r="AU1002" s="154" t="s">
        <v>84</v>
      </c>
      <c r="AV1002" s="13" t="s">
        <v>84</v>
      </c>
      <c r="AW1002" s="13" t="s">
        <v>32</v>
      </c>
      <c r="AX1002" s="13" t="s">
        <v>74</v>
      </c>
      <c r="AY1002" s="154" t="s">
        <v>136</v>
      </c>
    </row>
    <row r="1003" spans="2:65" s="14" customFormat="1">
      <c r="B1003" s="159"/>
      <c r="D1003" s="148" t="s">
        <v>144</v>
      </c>
      <c r="E1003" s="160" t="s">
        <v>1</v>
      </c>
      <c r="F1003" s="161" t="s">
        <v>146</v>
      </c>
      <c r="H1003" s="162">
        <v>2</v>
      </c>
      <c r="L1003" s="159"/>
      <c r="M1003" s="163"/>
      <c r="T1003" s="164"/>
      <c r="AT1003" s="160" t="s">
        <v>144</v>
      </c>
      <c r="AU1003" s="160" t="s">
        <v>84</v>
      </c>
      <c r="AV1003" s="14" t="s">
        <v>142</v>
      </c>
      <c r="AW1003" s="14" t="s">
        <v>32</v>
      </c>
      <c r="AX1003" s="14" t="s">
        <v>82</v>
      </c>
      <c r="AY1003" s="160" t="s">
        <v>136</v>
      </c>
    </row>
    <row r="1004" spans="2:65" s="1" customFormat="1" ht="14.4" customHeight="1">
      <c r="B1004" s="134"/>
      <c r="C1004" s="165" t="s">
        <v>874</v>
      </c>
      <c r="D1004" s="165" t="s">
        <v>353</v>
      </c>
      <c r="E1004" s="166" t="s">
        <v>2243</v>
      </c>
      <c r="F1004" s="167" t="s">
        <v>2244</v>
      </c>
      <c r="G1004" s="168" t="s">
        <v>141</v>
      </c>
      <c r="H1004" s="169">
        <v>2</v>
      </c>
      <c r="I1004" s="170"/>
      <c r="J1004" s="170">
        <f>ROUND(I1004*H1004,2)</f>
        <v>0</v>
      </c>
      <c r="K1004" s="171"/>
      <c r="L1004" s="172"/>
      <c r="M1004" s="173" t="s">
        <v>1</v>
      </c>
      <c r="N1004" s="174" t="s">
        <v>39</v>
      </c>
      <c r="O1004" s="143">
        <v>0</v>
      </c>
      <c r="P1004" s="143">
        <f>O1004*H1004</f>
        <v>0</v>
      </c>
      <c r="Q1004" s="143">
        <v>1.3299999999999999E-2</v>
      </c>
      <c r="R1004" s="143">
        <f>Q1004*H1004</f>
        <v>2.6599999999999999E-2</v>
      </c>
      <c r="S1004" s="143">
        <v>0</v>
      </c>
      <c r="T1004" s="144">
        <f>S1004*H1004</f>
        <v>0</v>
      </c>
      <c r="AR1004" s="145" t="s">
        <v>170</v>
      </c>
      <c r="AT1004" s="145" t="s">
        <v>353</v>
      </c>
      <c r="AU1004" s="145" t="s">
        <v>84</v>
      </c>
      <c r="AY1004" s="16" t="s">
        <v>136</v>
      </c>
      <c r="BE1004" s="146">
        <f>IF(N1004="základní",J1004,0)</f>
        <v>0</v>
      </c>
      <c r="BF1004" s="146">
        <f>IF(N1004="snížená",J1004,0)</f>
        <v>0</v>
      </c>
      <c r="BG1004" s="146">
        <f>IF(N1004="zákl. přenesená",J1004,0)</f>
        <v>0</v>
      </c>
      <c r="BH1004" s="146">
        <f>IF(N1004="sníž. přenesená",J1004,0)</f>
        <v>0</v>
      </c>
      <c r="BI1004" s="146">
        <f>IF(N1004="nulová",J1004,0)</f>
        <v>0</v>
      </c>
      <c r="BJ1004" s="16" t="s">
        <v>82</v>
      </c>
      <c r="BK1004" s="146">
        <f>ROUND(I1004*H1004,2)</f>
        <v>0</v>
      </c>
      <c r="BL1004" s="16" t="s">
        <v>142</v>
      </c>
      <c r="BM1004" s="145" t="s">
        <v>2245</v>
      </c>
    </row>
    <row r="1005" spans="2:65" s="12" customFormat="1">
      <c r="B1005" s="147"/>
      <c r="D1005" s="148" t="s">
        <v>144</v>
      </c>
      <c r="E1005" s="149" t="s">
        <v>1</v>
      </c>
      <c r="F1005" s="150" t="s">
        <v>2081</v>
      </c>
      <c r="H1005" s="149" t="s">
        <v>1</v>
      </c>
      <c r="L1005" s="147"/>
      <c r="M1005" s="151"/>
      <c r="T1005" s="152"/>
      <c r="AT1005" s="149" t="s">
        <v>144</v>
      </c>
      <c r="AU1005" s="149" t="s">
        <v>84</v>
      </c>
      <c r="AV1005" s="12" t="s">
        <v>82</v>
      </c>
      <c r="AW1005" s="12" t="s">
        <v>32</v>
      </c>
      <c r="AX1005" s="12" t="s">
        <v>74</v>
      </c>
      <c r="AY1005" s="149" t="s">
        <v>136</v>
      </c>
    </row>
    <row r="1006" spans="2:65" s="13" customFormat="1">
      <c r="B1006" s="153"/>
      <c r="D1006" s="148" t="s">
        <v>144</v>
      </c>
      <c r="E1006" s="154" t="s">
        <v>1</v>
      </c>
      <c r="F1006" s="155" t="s">
        <v>82</v>
      </c>
      <c r="H1006" s="156">
        <v>1</v>
      </c>
      <c r="L1006" s="153"/>
      <c r="M1006" s="157"/>
      <c r="T1006" s="158"/>
      <c r="AT1006" s="154" t="s">
        <v>144</v>
      </c>
      <c r="AU1006" s="154" t="s">
        <v>84</v>
      </c>
      <c r="AV1006" s="13" t="s">
        <v>84</v>
      </c>
      <c r="AW1006" s="13" t="s">
        <v>32</v>
      </c>
      <c r="AX1006" s="13" t="s">
        <v>74</v>
      </c>
      <c r="AY1006" s="154" t="s">
        <v>136</v>
      </c>
    </row>
    <row r="1007" spans="2:65" s="12" customFormat="1">
      <c r="B1007" s="147"/>
      <c r="D1007" s="148" t="s">
        <v>144</v>
      </c>
      <c r="E1007" s="149" t="s">
        <v>1</v>
      </c>
      <c r="F1007" s="150" t="s">
        <v>2082</v>
      </c>
      <c r="H1007" s="149" t="s">
        <v>1</v>
      </c>
      <c r="L1007" s="147"/>
      <c r="M1007" s="151"/>
      <c r="T1007" s="152"/>
      <c r="AT1007" s="149" t="s">
        <v>144</v>
      </c>
      <c r="AU1007" s="149" t="s">
        <v>84</v>
      </c>
      <c r="AV1007" s="12" t="s">
        <v>82</v>
      </c>
      <c r="AW1007" s="12" t="s">
        <v>32</v>
      </c>
      <c r="AX1007" s="12" t="s">
        <v>74</v>
      </c>
      <c r="AY1007" s="149" t="s">
        <v>136</v>
      </c>
    </row>
    <row r="1008" spans="2:65" s="13" customFormat="1">
      <c r="B1008" s="153"/>
      <c r="D1008" s="148" t="s">
        <v>144</v>
      </c>
      <c r="E1008" s="154" t="s">
        <v>1</v>
      </c>
      <c r="F1008" s="155" t="s">
        <v>82</v>
      </c>
      <c r="H1008" s="156">
        <v>1</v>
      </c>
      <c r="L1008" s="153"/>
      <c r="M1008" s="157"/>
      <c r="T1008" s="158"/>
      <c r="AT1008" s="154" t="s">
        <v>144</v>
      </c>
      <c r="AU1008" s="154" t="s">
        <v>84</v>
      </c>
      <c r="AV1008" s="13" t="s">
        <v>84</v>
      </c>
      <c r="AW1008" s="13" t="s">
        <v>32</v>
      </c>
      <c r="AX1008" s="13" t="s">
        <v>74</v>
      </c>
      <c r="AY1008" s="154" t="s">
        <v>136</v>
      </c>
    </row>
    <row r="1009" spans="2:65" s="14" customFormat="1">
      <c r="B1009" s="159"/>
      <c r="D1009" s="148" t="s">
        <v>144</v>
      </c>
      <c r="E1009" s="160" t="s">
        <v>1</v>
      </c>
      <c r="F1009" s="161" t="s">
        <v>146</v>
      </c>
      <c r="H1009" s="162">
        <v>2</v>
      </c>
      <c r="L1009" s="159"/>
      <c r="M1009" s="163"/>
      <c r="T1009" s="164"/>
      <c r="AT1009" s="160" t="s">
        <v>144</v>
      </c>
      <c r="AU1009" s="160" t="s">
        <v>84</v>
      </c>
      <c r="AV1009" s="14" t="s">
        <v>142</v>
      </c>
      <c r="AW1009" s="14" t="s">
        <v>32</v>
      </c>
      <c r="AX1009" s="14" t="s">
        <v>82</v>
      </c>
      <c r="AY1009" s="160" t="s">
        <v>136</v>
      </c>
    </row>
    <row r="1010" spans="2:65" s="1" customFormat="1" ht="14.4" customHeight="1">
      <c r="B1010" s="134"/>
      <c r="C1010" s="135" t="s">
        <v>879</v>
      </c>
      <c r="D1010" s="135" t="s">
        <v>138</v>
      </c>
      <c r="E1010" s="136" t="s">
        <v>2246</v>
      </c>
      <c r="F1010" s="137" t="s">
        <v>2247</v>
      </c>
      <c r="G1010" s="138" t="s">
        <v>141</v>
      </c>
      <c r="H1010" s="139">
        <v>1</v>
      </c>
      <c r="I1010" s="140"/>
      <c r="J1010" s="140">
        <f>ROUND(I1010*H1010,2)</f>
        <v>0</v>
      </c>
      <c r="K1010" s="141"/>
      <c r="L1010" s="28"/>
      <c r="M1010" s="142" t="s">
        <v>1</v>
      </c>
      <c r="N1010" s="111" t="s">
        <v>39</v>
      </c>
      <c r="O1010" s="143">
        <v>1.1819999999999999</v>
      </c>
      <c r="P1010" s="143">
        <f>O1010*H1010</f>
        <v>1.1819999999999999</v>
      </c>
      <c r="Q1010" s="143">
        <v>0.05</v>
      </c>
      <c r="R1010" s="143">
        <f>Q1010*H1010</f>
        <v>0.05</v>
      </c>
      <c r="S1010" s="143">
        <v>0</v>
      </c>
      <c r="T1010" s="144">
        <f>S1010*H1010</f>
        <v>0</v>
      </c>
      <c r="AR1010" s="145" t="s">
        <v>142</v>
      </c>
      <c r="AT1010" s="145" t="s">
        <v>138</v>
      </c>
      <c r="AU1010" s="145" t="s">
        <v>84</v>
      </c>
      <c r="AY1010" s="16" t="s">
        <v>136</v>
      </c>
      <c r="BE1010" s="146">
        <f>IF(N1010="základní",J1010,0)</f>
        <v>0</v>
      </c>
      <c r="BF1010" s="146">
        <f>IF(N1010="snížená",J1010,0)</f>
        <v>0</v>
      </c>
      <c r="BG1010" s="146">
        <f>IF(N1010="zákl. přenesená",J1010,0)</f>
        <v>0</v>
      </c>
      <c r="BH1010" s="146">
        <f>IF(N1010="sníž. přenesená",J1010,0)</f>
        <v>0</v>
      </c>
      <c r="BI1010" s="146">
        <f>IF(N1010="nulová",J1010,0)</f>
        <v>0</v>
      </c>
      <c r="BJ1010" s="16" t="s">
        <v>82</v>
      </c>
      <c r="BK1010" s="146">
        <f>ROUND(I1010*H1010,2)</f>
        <v>0</v>
      </c>
      <c r="BL1010" s="16" t="s">
        <v>142</v>
      </c>
      <c r="BM1010" s="145" t="s">
        <v>2248</v>
      </c>
    </row>
    <row r="1011" spans="2:65" s="12" customFormat="1">
      <c r="B1011" s="147"/>
      <c r="D1011" s="148" t="s">
        <v>144</v>
      </c>
      <c r="E1011" s="149" t="s">
        <v>1</v>
      </c>
      <c r="F1011" s="150" t="s">
        <v>2082</v>
      </c>
      <c r="H1011" s="149" t="s">
        <v>1</v>
      </c>
      <c r="L1011" s="147"/>
      <c r="M1011" s="151"/>
      <c r="T1011" s="152"/>
      <c r="AT1011" s="149" t="s">
        <v>144</v>
      </c>
      <c r="AU1011" s="149" t="s">
        <v>84</v>
      </c>
      <c r="AV1011" s="12" t="s">
        <v>82</v>
      </c>
      <c r="AW1011" s="12" t="s">
        <v>32</v>
      </c>
      <c r="AX1011" s="12" t="s">
        <v>74</v>
      </c>
      <c r="AY1011" s="149" t="s">
        <v>136</v>
      </c>
    </row>
    <row r="1012" spans="2:65" s="13" customFormat="1">
      <c r="B1012" s="153"/>
      <c r="D1012" s="148" t="s">
        <v>144</v>
      </c>
      <c r="E1012" s="154" t="s">
        <v>1</v>
      </c>
      <c r="F1012" s="155" t="s">
        <v>82</v>
      </c>
      <c r="H1012" s="156">
        <v>1</v>
      </c>
      <c r="L1012" s="153"/>
      <c r="M1012" s="157"/>
      <c r="T1012" s="158"/>
      <c r="AT1012" s="154" t="s">
        <v>144</v>
      </c>
      <c r="AU1012" s="154" t="s">
        <v>84</v>
      </c>
      <c r="AV1012" s="13" t="s">
        <v>84</v>
      </c>
      <c r="AW1012" s="13" t="s">
        <v>32</v>
      </c>
      <c r="AX1012" s="13" t="s">
        <v>74</v>
      </c>
      <c r="AY1012" s="154" t="s">
        <v>136</v>
      </c>
    </row>
    <row r="1013" spans="2:65" s="14" customFormat="1">
      <c r="B1013" s="159"/>
      <c r="D1013" s="148" t="s">
        <v>144</v>
      </c>
      <c r="E1013" s="160" t="s">
        <v>1</v>
      </c>
      <c r="F1013" s="161" t="s">
        <v>146</v>
      </c>
      <c r="H1013" s="162">
        <v>1</v>
      </c>
      <c r="L1013" s="159"/>
      <c r="M1013" s="163"/>
      <c r="T1013" s="164"/>
      <c r="AT1013" s="160" t="s">
        <v>144</v>
      </c>
      <c r="AU1013" s="160" t="s">
        <v>84</v>
      </c>
      <c r="AV1013" s="14" t="s">
        <v>142</v>
      </c>
      <c r="AW1013" s="14" t="s">
        <v>32</v>
      </c>
      <c r="AX1013" s="14" t="s">
        <v>82</v>
      </c>
      <c r="AY1013" s="160" t="s">
        <v>136</v>
      </c>
    </row>
    <row r="1014" spans="2:65" s="1" customFormat="1" ht="14.4" customHeight="1">
      <c r="B1014" s="134"/>
      <c r="C1014" s="165" t="s">
        <v>883</v>
      </c>
      <c r="D1014" s="165" t="s">
        <v>353</v>
      </c>
      <c r="E1014" s="166" t="s">
        <v>2249</v>
      </c>
      <c r="F1014" s="167" t="s">
        <v>2250</v>
      </c>
      <c r="G1014" s="168" t="s">
        <v>141</v>
      </c>
      <c r="H1014" s="169">
        <v>1</v>
      </c>
      <c r="I1014" s="170"/>
      <c r="J1014" s="170">
        <f>ROUND(I1014*H1014,2)</f>
        <v>0</v>
      </c>
      <c r="K1014" s="171"/>
      <c r="L1014" s="172"/>
      <c r="M1014" s="173" t="s">
        <v>1</v>
      </c>
      <c r="N1014" s="174" t="s">
        <v>39</v>
      </c>
      <c r="O1014" s="143">
        <v>0</v>
      </c>
      <c r="P1014" s="143">
        <f>O1014*H1014</f>
        <v>0</v>
      </c>
      <c r="Q1014" s="143">
        <v>2.9499999999999998E-2</v>
      </c>
      <c r="R1014" s="143">
        <f>Q1014*H1014</f>
        <v>2.9499999999999998E-2</v>
      </c>
      <c r="S1014" s="143">
        <v>0</v>
      </c>
      <c r="T1014" s="144">
        <f>S1014*H1014</f>
        <v>0</v>
      </c>
      <c r="AR1014" s="145" t="s">
        <v>170</v>
      </c>
      <c r="AT1014" s="145" t="s">
        <v>353</v>
      </c>
      <c r="AU1014" s="145" t="s">
        <v>84</v>
      </c>
      <c r="AY1014" s="16" t="s">
        <v>136</v>
      </c>
      <c r="BE1014" s="146">
        <f>IF(N1014="základní",J1014,0)</f>
        <v>0</v>
      </c>
      <c r="BF1014" s="146">
        <f>IF(N1014="snížená",J1014,0)</f>
        <v>0</v>
      </c>
      <c r="BG1014" s="146">
        <f>IF(N1014="zákl. přenesená",J1014,0)</f>
        <v>0</v>
      </c>
      <c r="BH1014" s="146">
        <f>IF(N1014="sníž. přenesená",J1014,0)</f>
        <v>0</v>
      </c>
      <c r="BI1014" s="146">
        <f>IF(N1014="nulová",J1014,0)</f>
        <v>0</v>
      </c>
      <c r="BJ1014" s="16" t="s">
        <v>82</v>
      </c>
      <c r="BK1014" s="146">
        <f>ROUND(I1014*H1014,2)</f>
        <v>0</v>
      </c>
      <c r="BL1014" s="16" t="s">
        <v>142</v>
      </c>
      <c r="BM1014" s="145" t="s">
        <v>2251</v>
      </c>
    </row>
    <row r="1015" spans="2:65" s="12" customFormat="1">
      <c r="B1015" s="147"/>
      <c r="D1015" s="148" t="s">
        <v>144</v>
      </c>
      <c r="E1015" s="149" t="s">
        <v>1</v>
      </c>
      <c r="F1015" s="150" t="s">
        <v>2082</v>
      </c>
      <c r="H1015" s="149" t="s">
        <v>1</v>
      </c>
      <c r="L1015" s="147"/>
      <c r="M1015" s="151"/>
      <c r="T1015" s="152"/>
      <c r="AT1015" s="149" t="s">
        <v>144</v>
      </c>
      <c r="AU1015" s="149" t="s">
        <v>84</v>
      </c>
      <c r="AV1015" s="12" t="s">
        <v>82</v>
      </c>
      <c r="AW1015" s="12" t="s">
        <v>32</v>
      </c>
      <c r="AX1015" s="12" t="s">
        <v>74</v>
      </c>
      <c r="AY1015" s="149" t="s">
        <v>136</v>
      </c>
    </row>
    <row r="1016" spans="2:65" s="13" customFormat="1">
      <c r="B1016" s="153"/>
      <c r="D1016" s="148" t="s">
        <v>144</v>
      </c>
      <c r="E1016" s="154" t="s">
        <v>1</v>
      </c>
      <c r="F1016" s="155" t="s">
        <v>82</v>
      </c>
      <c r="H1016" s="156">
        <v>1</v>
      </c>
      <c r="L1016" s="153"/>
      <c r="M1016" s="157"/>
      <c r="T1016" s="158"/>
      <c r="AT1016" s="154" t="s">
        <v>144</v>
      </c>
      <c r="AU1016" s="154" t="s">
        <v>84</v>
      </c>
      <c r="AV1016" s="13" t="s">
        <v>84</v>
      </c>
      <c r="AW1016" s="13" t="s">
        <v>32</v>
      </c>
      <c r="AX1016" s="13" t="s">
        <v>74</v>
      </c>
      <c r="AY1016" s="154" t="s">
        <v>136</v>
      </c>
    </row>
    <row r="1017" spans="2:65" s="14" customFormat="1">
      <c r="B1017" s="159"/>
      <c r="D1017" s="148" t="s">
        <v>144</v>
      </c>
      <c r="E1017" s="160" t="s">
        <v>1</v>
      </c>
      <c r="F1017" s="161" t="s">
        <v>146</v>
      </c>
      <c r="H1017" s="162">
        <v>1</v>
      </c>
      <c r="L1017" s="159"/>
      <c r="M1017" s="163"/>
      <c r="T1017" s="164"/>
      <c r="AT1017" s="160" t="s">
        <v>144</v>
      </c>
      <c r="AU1017" s="160" t="s">
        <v>84</v>
      </c>
      <c r="AV1017" s="14" t="s">
        <v>142</v>
      </c>
      <c r="AW1017" s="14" t="s">
        <v>32</v>
      </c>
      <c r="AX1017" s="14" t="s">
        <v>82</v>
      </c>
      <c r="AY1017" s="160" t="s">
        <v>136</v>
      </c>
    </row>
    <row r="1018" spans="2:65" s="1" customFormat="1" ht="14.4" customHeight="1">
      <c r="B1018" s="134"/>
      <c r="C1018" s="135" t="s">
        <v>887</v>
      </c>
      <c r="D1018" s="135" t="s">
        <v>138</v>
      </c>
      <c r="E1018" s="136" t="s">
        <v>1444</v>
      </c>
      <c r="F1018" s="137" t="s">
        <v>1445</v>
      </c>
      <c r="G1018" s="138" t="s">
        <v>141</v>
      </c>
      <c r="H1018" s="139">
        <v>3</v>
      </c>
      <c r="I1018" s="140"/>
      <c r="J1018" s="140">
        <f>ROUND(I1018*H1018,2)</f>
        <v>0</v>
      </c>
      <c r="K1018" s="141"/>
      <c r="L1018" s="28"/>
      <c r="M1018" s="142" t="s">
        <v>1</v>
      </c>
      <c r="N1018" s="111" t="s">
        <v>39</v>
      </c>
      <c r="O1018" s="143">
        <v>0</v>
      </c>
      <c r="P1018" s="143">
        <f>O1018*H1018</f>
        <v>0</v>
      </c>
      <c r="Q1018" s="143">
        <v>0</v>
      </c>
      <c r="R1018" s="143">
        <f>Q1018*H1018</f>
        <v>0</v>
      </c>
      <c r="S1018" s="143">
        <v>0</v>
      </c>
      <c r="T1018" s="144">
        <f>S1018*H1018</f>
        <v>0</v>
      </c>
      <c r="AR1018" s="145" t="s">
        <v>142</v>
      </c>
      <c r="AT1018" s="145" t="s">
        <v>138</v>
      </c>
      <c r="AU1018" s="145" t="s">
        <v>84</v>
      </c>
      <c r="AY1018" s="16" t="s">
        <v>136</v>
      </c>
      <c r="BE1018" s="146">
        <f>IF(N1018="základní",J1018,0)</f>
        <v>0</v>
      </c>
      <c r="BF1018" s="146">
        <f>IF(N1018="snížená",J1018,0)</f>
        <v>0</v>
      </c>
      <c r="BG1018" s="146">
        <f>IF(N1018="zákl. přenesená",J1018,0)</f>
        <v>0</v>
      </c>
      <c r="BH1018" s="146">
        <f>IF(N1018="sníž. přenesená",J1018,0)</f>
        <v>0</v>
      </c>
      <c r="BI1018" s="146">
        <f>IF(N1018="nulová",J1018,0)</f>
        <v>0</v>
      </c>
      <c r="BJ1018" s="16" t="s">
        <v>82</v>
      </c>
      <c r="BK1018" s="146">
        <f>ROUND(I1018*H1018,2)</f>
        <v>0</v>
      </c>
      <c r="BL1018" s="16" t="s">
        <v>142</v>
      </c>
      <c r="BM1018" s="145" t="s">
        <v>2252</v>
      </c>
    </row>
    <row r="1019" spans="2:65" s="12" customFormat="1">
      <c r="B1019" s="147"/>
      <c r="D1019" s="148" t="s">
        <v>144</v>
      </c>
      <c r="E1019" s="149" t="s">
        <v>1</v>
      </c>
      <c r="F1019" s="150" t="s">
        <v>2081</v>
      </c>
      <c r="H1019" s="149" t="s">
        <v>1</v>
      </c>
      <c r="L1019" s="147"/>
      <c r="M1019" s="151"/>
      <c r="T1019" s="152"/>
      <c r="AT1019" s="149" t="s">
        <v>144</v>
      </c>
      <c r="AU1019" s="149" t="s">
        <v>84</v>
      </c>
      <c r="AV1019" s="12" t="s">
        <v>82</v>
      </c>
      <c r="AW1019" s="12" t="s">
        <v>32</v>
      </c>
      <c r="AX1019" s="12" t="s">
        <v>74</v>
      </c>
      <c r="AY1019" s="149" t="s">
        <v>136</v>
      </c>
    </row>
    <row r="1020" spans="2:65" s="13" customFormat="1">
      <c r="B1020" s="153"/>
      <c r="D1020" s="148" t="s">
        <v>144</v>
      </c>
      <c r="E1020" s="154" t="s">
        <v>1</v>
      </c>
      <c r="F1020" s="155" t="s">
        <v>82</v>
      </c>
      <c r="H1020" s="156">
        <v>1</v>
      </c>
      <c r="L1020" s="153"/>
      <c r="M1020" s="157"/>
      <c r="T1020" s="158"/>
      <c r="AT1020" s="154" t="s">
        <v>144</v>
      </c>
      <c r="AU1020" s="154" t="s">
        <v>84</v>
      </c>
      <c r="AV1020" s="13" t="s">
        <v>84</v>
      </c>
      <c r="AW1020" s="13" t="s">
        <v>32</v>
      </c>
      <c r="AX1020" s="13" t="s">
        <v>74</v>
      </c>
      <c r="AY1020" s="154" t="s">
        <v>136</v>
      </c>
    </row>
    <row r="1021" spans="2:65" s="12" customFormat="1">
      <c r="B1021" s="147"/>
      <c r="D1021" s="148" t="s">
        <v>144</v>
      </c>
      <c r="E1021" s="149" t="s">
        <v>1</v>
      </c>
      <c r="F1021" s="150" t="s">
        <v>2082</v>
      </c>
      <c r="H1021" s="149" t="s">
        <v>1</v>
      </c>
      <c r="L1021" s="147"/>
      <c r="M1021" s="151"/>
      <c r="T1021" s="152"/>
      <c r="AT1021" s="149" t="s">
        <v>144</v>
      </c>
      <c r="AU1021" s="149" t="s">
        <v>84</v>
      </c>
      <c r="AV1021" s="12" t="s">
        <v>82</v>
      </c>
      <c r="AW1021" s="12" t="s">
        <v>32</v>
      </c>
      <c r="AX1021" s="12" t="s">
        <v>74</v>
      </c>
      <c r="AY1021" s="149" t="s">
        <v>136</v>
      </c>
    </row>
    <row r="1022" spans="2:65" s="13" customFormat="1">
      <c r="B1022" s="153"/>
      <c r="D1022" s="148" t="s">
        <v>144</v>
      </c>
      <c r="E1022" s="154" t="s">
        <v>1</v>
      </c>
      <c r="F1022" s="155" t="s">
        <v>157</v>
      </c>
      <c r="H1022" s="156">
        <v>2</v>
      </c>
      <c r="L1022" s="153"/>
      <c r="M1022" s="157"/>
      <c r="T1022" s="158"/>
      <c r="AT1022" s="154" t="s">
        <v>144</v>
      </c>
      <c r="AU1022" s="154" t="s">
        <v>84</v>
      </c>
      <c r="AV1022" s="13" t="s">
        <v>84</v>
      </c>
      <c r="AW1022" s="13" t="s">
        <v>32</v>
      </c>
      <c r="AX1022" s="13" t="s">
        <v>74</v>
      </c>
      <c r="AY1022" s="154" t="s">
        <v>136</v>
      </c>
    </row>
    <row r="1023" spans="2:65" s="14" customFormat="1">
      <c r="B1023" s="159"/>
      <c r="D1023" s="148" t="s">
        <v>144</v>
      </c>
      <c r="E1023" s="160" t="s">
        <v>1</v>
      </c>
      <c r="F1023" s="161" t="s">
        <v>146</v>
      </c>
      <c r="H1023" s="162">
        <v>3</v>
      </c>
      <c r="L1023" s="159"/>
      <c r="M1023" s="163"/>
      <c r="T1023" s="164"/>
      <c r="AT1023" s="160" t="s">
        <v>144</v>
      </c>
      <c r="AU1023" s="160" t="s">
        <v>84</v>
      </c>
      <c r="AV1023" s="14" t="s">
        <v>142</v>
      </c>
      <c r="AW1023" s="14" t="s">
        <v>32</v>
      </c>
      <c r="AX1023" s="14" t="s">
        <v>82</v>
      </c>
      <c r="AY1023" s="160" t="s">
        <v>136</v>
      </c>
    </row>
    <row r="1024" spans="2:65" s="1" customFormat="1" ht="14.4" customHeight="1">
      <c r="B1024" s="134"/>
      <c r="C1024" s="165" t="s">
        <v>891</v>
      </c>
      <c r="D1024" s="165" t="s">
        <v>353</v>
      </c>
      <c r="E1024" s="166" t="s">
        <v>2253</v>
      </c>
      <c r="F1024" s="167" t="s">
        <v>2254</v>
      </c>
      <c r="G1024" s="168" t="s">
        <v>141</v>
      </c>
      <c r="H1024" s="169">
        <v>2</v>
      </c>
      <c r="I1024" s="170"/>
      <c r="J1024" s="170">
        <f>ROUND(I1024*H1024,2)</f>
        <v>0</v>
      </c>
      <c r="K1024" s="171"/>
      <c r="L1024" s="172"/>
      <c r="M1024" s="173" t="s">
        <v>1</v>
      </c>
      <c r="N1024" s="174" t="s">
        <v>39</v>
      </c>
      <c r="O1024" s="143">
        <v>0</v>
      </c>
      <c r="P1024" s="143">
        <f>O1024*H1024</f>
        <v>0</v>
      </c>
      <c r="Q1024" s="143">
        <v>2.9999999999999997E-4</v>
      </c>
      <c r="R1024" s="143">
        <f>Q1024*H1024</f>
        <v>5.9999999999999995E-4</v>
      </c>
      <c r="S1024" s="143">
        <v>0</v>
      </c>
      <c r="T1024" s="144">
        <f>S1024*H1024</f>
        <v>0</v>
      </c>
      <c r="AR1024" s="145" t="s">
        <v>170</v>
      </c>
      <c r="AT1024" s="145" t="s">
        <v>353</v>
      </c>
      <c r="AU1024" s="145" t="s">
        <v>84</v>
      </c>
      <c r="AY1024" s="16" t="s">
        <v>136</v>
      </c>
      <c r="BE1024" s="146">
        <f>IF(N1024="základní",J1024,0)</f>
        <v>0</v>
      </c>
      <c r="BF1024" s="146">
        <f>IF(N1024="snížená",J1024,0)</f>
        <v>0</v>
      </c>
      <c r="BG1024" s="146">
        <f>IF(N1024="zákl. přenesená",J1024,0)</f>
        <v>0</v>
      </c>
      <c r="BH1024" s="146">
        <f>IF(N1024="sníž. přenesená",J1024,0)</f>
        <v>0</v>
      </c>
      <c r="BI1024" s="146">
        <f>IF(N1024="nulová",J1024,0)</f>
        <v>0</v>
      </c>
      <c r="BJ1024" s="16" t="s">
        <v>82</v>
      </c>
      <c r="BK1024" s="146">
        <f>ROUND(I1024*H1024,2)</f>
        <v>0</v>
      </c>
      <c r="BL1024" s="16" t="s">
        <v>142</v>
      </c>
      <c r="BM1024" s="145" t="s">
        <v>2255</v>
      </c>
    </row>
    <row r="1025" spans="2:65" s="12" customFormat="1">
      <c r="B1025" s="147"/>
      <c r="D1025" s="148" t="s">
        <v>144</v>
      </c>
      <c r="E1025" s="149" t="s">
        <v>1</v>
      </c>
      <c r="F1025" s="150" t="s">
        <v>2081</v>
      </c>
      <c r="H1025" s="149" t="s">
        <v>1</v>
      </c>
      <c r="L1025" s="147"/>
      <c r="M1025" s="151"/>
      <c r="T1025" s="152"/>
      <c r="AT1025" s="149" t="s">
        <v>144</v>
      </c>
      <c r="AU1025" s="149" t="s">
        <v>84</v>
      </c>
      <c r="AV1025" s="12" t="s">
        <v>82</v>
      </c>
      <c r="AW1025" s="12" t="s">
        <v>32</v>
      </c>
      <c r="AX1025" s="12" t="s">
        <v>74</v>
      </c>
      <c r="AY1025" s="149" t="s">
        <v>136</v>
      </c>
    </row>
    <row r="1026" spans="2:65" s="13" customFormat="1">
      <c r="B1026" s="153"/>
      <c r="D1026" s="148" t="s">
        <v>144</v>
      </c>
      <c r="E1026" s="154" t="s">
        <v>1</v>
      </c>
      <c r="F1026" s="155" t="s">
        <v>82</v>
      </c>
      <c r="H1026" s="156">
        <v>1</v>
      </c>
      <c r="L1026" s="153"/>
      <c r="M1026" s="157"/>
      <c r="T1026" s="158"/>
      <c r="AT1026" s="154" t="s">
        <v>144</v>
      </c>
      <c r="AU1026" s="154" t="s">
        <v>84</v>
      </c>
      <c r="AV1026" s="13" t="s">
        <v>84</v>
      </c>
      <c r="AW1026" s="13" t="s">
        <v>32</v>
      </c>
      <c r="AX1026" s="13" t="s">
        <v>74</v>
      </c>
      <c r="AY1026" s="154" t="s">
        <v>136</v>
      </c>
    </row>
    <row r="1027" spans="2:65" s="12" customFormat="1">
      <c r="B1027" s="147"/>
      <c r="D1027" s="148" t="s">
        <v>144</v>
      </c>
      <c r="E1027" s="149" t="s">
        <v>1</v>
      </c>
      <c r="F1027" s="150" t="s">
        <v>2082</v>
      </c>
      <c r="H1027" s="149" t="s">
        <v>1</v>
      </c>
      <c r="L1027" s="147"/>
      <c r="M1027" s="151"/>
      <c r="T1027" s="152"/>
      <c r="AT1027" s="149" t="s">
        <v>144</v>
      </c>
      <c r="AU1027" s="149" t="s">
        <v>84</v>
      </c>
      <c r="AV1027" s="12" t="s">
        <v>82</v>
      </c>
      <c r="AW1027" s="12" t="s">
        <v>32</v>
      </c>
      <c r="AX1027" s="12" t="s">
        <v>74</v>
      </c>
      <c r="AY1027" s="149" t="s">
        <v>136</v>
      </c>
    </row>
    <row r="1028" spans="2:65" s="13" customFormat="1">
      <c r="B1028" s="153"/>
      <c r="D1028" s="148" t="s">
        <v>144</v>
      </c>
      <c r="E1028" s="154" t="s">
        <v>1</v>
      </c>
      <c r="F1028" s="155" t="s">
        <v>82</v>
      </c>
      <c r="H1028" s="156">
        <v>1</v>
      </c>
      <c r="L1028" s="153"/>
      <c r="M1028" s="157"/>
      <c r="T1028" s="158"/>
      <c r="AT1028" s="154" t="s">
        <v>144</v>
      </c>
      <c r="AU1028" s="154" t="s">
        <v>84</v>
      </c>
      <c r="AV1028" s="13" t="s">
        <v>84</v>
      </c>
      <c r="AW1028" s="13" t="s">
        <v>32</v>
      </c>
      <c r="AX1028" s="13" t="s">
        <v>74</v>
      </c>
      <c r="AY1028" s="154" t="s">
        <v>136</v>
      </c>
    </row>
    <row r="1029" spans="2:65" s="14" customFormat="1">
      <c r="B1029" s="159"/>
      <c r="D1029" s="148" t="s">
        <v>144</v>
      </c>
      <c r="E1029" s="160" t="s">
        <v>1</v>
      </c>
      <c r="F1029" s="161" t="s">
        <v>146</v>
      </c>
      <c r="H1029" s="162">
        <v>2</v>
      </c>
      <c r="L1029" s="159"/>
      <c r="M1029" s="163"/>
      <c r="T1029" s="164"/>
      <c r="AT1029" s="160" t="s">
        <v>144</v>
      </c>
      <c r="AU1029" s="160" t="s">
        <v>84</v>
      </c>
      <c r="AV1029" s="14" t="s">
        <v>142</v>
      </c>
      <c r="AW1029" s="14" t="s">
        <v>32</v>
      </c>
      <c r="AX1029" s="14" t="s">
        <v>82</v>
      </c>
      <c r="AY1029" s="160" t="s">
        <v>136</v>
      </c>
    </row>
    <row r="1030" spans="2:65" s="1" customFormat="1" ht="14.4" customHeight="1">
      <c r="B1030" s="134"/>
      <c r="C1030" s="165" t="s">
        <v>897</v>
      </c>
      <c r="D1030" s="165" t="s">
        <v>353</v>
      </c>
      <c r="E1030" s="166" t="s">
        <v>2256</v>
      </c>
      <c r="F1030" s="167" t="s">
        <v>2257</v>
      </c>
      <c r="G1030" s="168" t="s">
        <v>141</v>
      </c>
      <c r="H1030" s="169">
        <v>1</v>
      </c>
      <c r="I1030" s="170"/>
      <c r="J1030" s="170">
        <f>ROUND(I1030*H1030,2)</f>
        <v>0</v>
      </c>
      <c r="K1030" s="171"/>
      <c r="L1030" s="172"/>
      <c r="M1030" s="173" t="s">
        <v>1</v>
      </c>
      <c r="N1030" s="174" t="s">
        <v>39</v>
      </c>
      <c r="O1030" s="143">
        <v>0</v>
      </c>
      <c r="P1030" s="143">
        <f>O1030*H1030</f>
        <v>0</v>
      </c>
      <c r="Q1030" s="143">
        <v>1.9E-3</v>
      </c>
      <c r="R1030" s="143">
        <f>Q1030*H1030</f>
        <v>1.9E-3</v>
      </c>
      <c r="S1030" s="143">
        <v>0</v>
      </c>
      <c r="T1030" s="144">
        <f>S1030*H1030</f>
        <v>0</v>
      </c>
      <c r="AR1030" s="145" t="s">
        <v>170</v>
      </c>
      <c r="AT1030" s="145" t="s">
        <v>353</v>
      </c>
      <c r="AU1030" s="145" t="s">
        <v>84</v>
      </c>
      <c r="AY1030" s="16" t="s">
        <v>136</v>
      </c>
      <c r="BE1030" s="146">
        <f>IF(N1030="základní",J1030,0)</f>
        <v>0</v>
      </c>
      <c r="BF1030" s="146">
        <f>IF(N1030="snížená",J1030,0)</f>
        <v>0</v>
      </c>
      <c r="BG1030" s="146">
        <f>IF(N1030="zákl. přenesená",J1030,0)</f>
        <v>0</v>
      </c>
      <c r="BH1030" s="146">
        <f>IF(N1030="sníž. přenesená",J1030,0)</f>
        <v>0</v>
      </c>
      <c r="BI1030" s="146">
        <f>IF(N1030="nulová",J1030,0)</f>
        <v>0</v>
      </c>
      <c r="BJ1030" s="16" t="s">
        <v>82</v>
      </c>
      <c r="BK1030" s="146">
        <f>ROUND(I1030*H1030,2)</f>
        <v>0</v>
      </c>
      <c r="BL1030" s="16" t="s">
        <v>142</v>
      </c>
      <c r="BM1030" s="145" t="s">
        <v>2258</v>
      </c>
    </row>
    <row r="1031" spans="2:65" s="12" customFormat="1">
      <c r="B1031" s="147"/>
      <c r="D1031" s="148" t="s">
        <v>144</v>
      </c>
      <c r="E1031" s="149" t="s">
        <v>1</v>
      </c>
      <c r="F1031" s="150" t="s">
        <v>2082</v>
      </c>
      <c r="H1031" s="149" t="s">
        <v>1</v>
      </c>
      <c r="L1031" s="147"/>
      <c r="M1031" s="151"/>
      <c r="T1031" s="152"/>
      <c r="AT1031" s="149" t="s">
        <v>144</v>
      </c>
      <c r="AU1031" s="149" t="s">
        <v>84</v>
      </c>
      <c r="AV1031" s="12" t="s">
        <v>82</v>
      </c>
      <c r="AW1031" s="12" t="s">
        <v>32</v>
      </c>
      <c r="AX1031" s="12" t="s">
        <v>74</v>
      </c>
      <c r="AY1031" s="149" t="s">
        <v>136</v>
      </c>
    </row>
    <row r="1032" spans="2:65" s="13" customFormat="1">
      <c r="B1032" s="153"/>
      <c r="D1032" s="148" t="s">
        <v>144</v>
      </c>
      <c r="E1032" s="154" t="s">
        <v>1</v>
      </c>
      <c r="F1032" s="155" t="s">
        <v>82</v>
      </c>
      <c r="H1032" s="156">
        <v>1</v>
      </c>
      <c r="L1032" s="153"/>
      <c r="M1032" s="157"/>
      <c r="T1032" s="158"/>
      <c r="AT1032" s="154" t="s">
        <v>144</v>
      </c>
      <c r="AU1032" s="154" t="s">
        <v>84</v>
      </c>
      <c r="AV1032" s="13" t="s">
        <v>84</v>
      </c>
      <c r="AW1032" s="13" t="s">
        <v>32</v>
      </c>
      <c r="AX1032" s="13" t="s">
        <v>74</v>
      </c>
      <c r="AY1032" s="154" t="s">
        <v>136</v>
      </c>
    </row>
    <row r="1033" spans="2:65" s="14" customFormat="1">
      <c r="B1033" s="159"/>
      <c r="D1033" s="148" t="s">
        <v>144</v>
      </c>
      <c r="E1033" s="160" t="s">
        <v>1</v>
      </c>
      <c r="F1033" s="161" t="s">
        <v>146</v>
      </c>
      <c r="H1033" s="162">
        <v>1</v>
      </c>
      <c r="L1033" s="159"/>
      <c r="M1033" s="163"/>
      <c r="T1033" s="164"/>
      <c r="AT1033" s="160" t="s">
        <v>144</v>
      </c>
      <c r="AU1033" s="160" t="s">
        <v>84</v>
      </c>
      <c r="AV1033" s="14" t="s">
        <v>142</v>
      </c>
      <c r="AW1033" s="14" t="s">
        <v>32</v>
      </c>
      <c r="AX1033" s="14" t="s">
        <v>82</v>
      </c>
      <c r="AY1033" s="160" t="s">
        <v>136</v>
      </c>
    </row>
    <row r="1034" spans="2:65" s="1" customFormat="1" ht="14.4" customHeight="1">
      <c r="B1034" s="134"/>
      <c r="C1034" s="135" t="s">
        <v>901</v>
      </c>
      <c r="D1034" s="135" t="s">
        <v>138</v>
      </c>
      <c r="E1034" s="136" t="s">
        <v>2259</v>
      </c>
      <c r="F1034" s="137" t="s">
        <v>2260</v>
      </c>
      <c r="G1034" s="138" t="s">
        <v>141</v>
      </c>
      <c r="H1034" s="139">
        <v>2</v>
      </c>
      <c r="I1034" s="140"/>
      <c r="J1034" s="140">
        <f>ROUND(I1034*H1034,2)</f>
        <v>0</v>
      </c>
      <c r="K1034" s="141"/>
      <c r="L1034" s="28"/>
      <c r="M1034" s="142" t="s">
        <v>1</v>
      </c>
      <c r="N1034" s="111" t="s">
        <v>39</v>
      </c>
      <c r="O1034" s="143">
        <v>0.33600000000000002</v>
      </c>
      <c r="P1034" s="143">
        <f>O1034*H1034</f>
        <v>0.67200000000000004</v>
      </c>
      <c r="Q1034" s="143">
        <v>3.1E-4</v>
      </c>
      <c r="R1034" s="143">
        <f>Q1034*H1034</f>
        <v>6.2E-4</v>
      </c>
      <c r="S1034" s="143">
        <v>0</v>
      </c>
      <c r="T1034" s="144">
        <f>S1034*H1034</f>
        <v>0</v>
      </c>
      <c r="AR1034" s="145" t="s">
        <v>142</v>
      </c>
      <c r="AT1034" s="145" t="s">
        <v>138</v>
      </c>
      <c r="AU1034" s="145" t="s">
        <v>84</v>
      </c>
      <c r="AY1034" s="16" t="s">
        <v>136</v>
      </c>
      <c r="BE1034" s="146">
        <f>IF(N1034="základní",J1034,0)</f>
        <v>0</v>
      </c>
      <c r="BF1034" s="146">
        <f>IF(N1034="snížená",J1034,0)</f>
        <v>0</v>
      </c>
      <c r="BG1034" s="146">
        <f>IF(N1034="zákl. přenesená",J1034,0)</f>
        <v>0</v>
      </c>
      <c r="BH1034" s="146">
        <f>IF(N1034="sníž. přenesená",J1034,0)</f>
        <v>0</v>
      </c>
      <c r="BI1034" s="146">
        <f>IF(N1034="nulová",J1034,0)</f>
        <v>0</v>
      </c>
      <c r="BJ1034" s="16" t="s">
        <v>82</v>
      </c>
      <c r="BK1034" s="146">
        <f>ROUND(I1034*H1034,2)</f>
        <v>0</v>
      </c>
      <c r="BL1034" s="16" t="s">
        <v>142</v>
      </c>
      <c r="BM1034" s="145" t="s">
        <v>2261</v>
      </c>
    </row>
    <row r="1035" spans="2:65" s="12" customFormat="1">
      <c r="B1035" s="147"/>
      <c r="D1035" s="148" t="s">
        <v>144</v>
      </c>
      <c r="E1035" s="149" t="s">
        <v>1</v>
      </c>
      <c r="F1035" s="150" t="s">
        <v>2082</v>
      </c>
      <c r="H1035" s="149" t="s">
        <v>1</v>
      </c>
      <c r="L1035" s="147"/>
      <c r="M1035" s="151"/>
      <c r="T1035" s="152"/>
      <c r="AT1035" s="149" t="s">
        <v>144</v>
      </c>
      <c r="AU1035" s="149" t="s">
        <v>84</v>
      </c>
      <c r="AV1035" s="12" t="s">
        <v>82</v>
      </c>
      <c r="AW1035" s="12" t="s">
        <v>32</v>
      </c>
      <c r="AX1035" s="12" t="s">
        <v>74</v>
      </c>
      <c r="AY1035" s="149" t="s">
        <v>136</v>
      </c>
    </row>
    <row r="1036" spans="2:65" s="13" customFormat="1">
      <c r="B1036" s="153"/>
      <c r="D1036" s="148" t="s">
        <v>144</v>
      </c>
      <c r="E1036" s="154" t="s">
        <v>1</v>
      </c>
      <c r="F1036" s="155" t="s">
        <v>157</v>
      </c>
      <c r="H1036" s="156">
        <v>2</v>
      </c>
      <c r="L1036" s="153"/>
      <c r="M1036" s="157"/>
      <c r="T1036" s="158"/>
      <c r="AT1036" s="154" t="s">
        <v>144</v>
      </c>
      <c r="AU1036" s="154" t="s">
        <v>84</v>
      </c>
      <c r="AV1036" s="13" t="s">
        <v>84</v>
      </c>
      <c r="AW1036" s="13" t="s">
        <v>32</v>
      </c>
      <c r="AX1036" s="13" t="s">
        <v>74</v>
      </c>
      <c r="AY1036" s="154" t="s">
        <v>136</v>
      </c>
    </row>
    <row r="1037" spans="2:65" s="14" customFormat="1">
      <c r="B1037" s="159"/>
      <c r="D1037" s="148" t="s">
        <v>144</v>
      </c>
      <c r="E1037" s="160" t="s">
        <v>1</v>
      </c>
      <c r="F1037" s="161" t="s">
        <v>146</v>
      </c>
      <c r="H1037" s="162">
        <v>2</v>
      </c>
      <c r="L1037" s="159"/>
      <c r="M1037" s="163"/>
      <c r="T1037" s="164"/>
      <c r="AT1037" s="160" t="s">
        <v>144</v>
      </c>
      <c r="AU1037" s="160" t="s">
        <v>84</v>
      </c>
      <c r="AV1037" s="14" t="s">
        <v>142</v>
      </c>
      <c r="AW1037" s="14" t="s">
        <v>32</v>
      </c>
      <c r="AX1037" s="14" t="s">
        <v>82</v>
      </c>
      <c r="AY1037" s="160" t="s">
        <v>136</v>
      </c>
    </row>
    <row r="1038" spans="2:65" s="1" customFormat="1" ht="14.4" customHeight="1">
      <c r="B1038" s="134"/>
      <c r="C1038" s="135" t="s">
        <v>905</v>
      </c>
      <c r="D1038" s="135" t="s">
        <v>138</v>
      </c>
      <c r="E1038" s="136" t="s">
        <v>2262</v>
      </c>
      <c r="F1038" s="137" t="s">
        <v>2263</v>
      </c>
      <c r="G1038" s="138" t="s">
        <v>141</v>
      </c>
      <c r="H1038" s="139">
        <v>2</v>
      </c>
      <c r="I1038" s="140"/>
      <c r="J1038" s="140">
        <f>ROUND(I1038*H1038,2)</f>
        <v>0</v>
      </c>
      <c r="K1038" s="141"/>
      <c r="L1038" s="28"/>
      <c r="M1038" s="142" t="s">
        <v>1</v>
      </c>
      <c r="N1038" s="111" t="s">
        <v>39</v>
      </c>
      <c r="O1038" s="143">
        <v>0.40300000000000002</v>
      </c>
      <c r="P1038" s="143">
        <f>O1038*H1038</f>
        <v>0.80600000000000005</v>
      </c>
      <c r="Q1038" s="143">
        <v>1.6000000000000001E-4</v>
      </c>
      <c r="R1038" s="143">
        <f>Q1038*H1038</f>
        <v>3.2000000000000003E-4</v>
      </c>
      <c r="S1038" s="143">
        <v>0</v>
      </c>
      <c r="T1038" s="144">
        <f>S1038*H1038</f>
        <v>0</v>
      </c>
      <c r="AR1038" s="145" t="s">
        <v>142</v>
      </c>
      <c r="AT1038" s="145" t="s">
        <v>138</v>
      </c>
      <c r="AU1038" s="145" t="s">
        <v>84</v>
      </c>
      <c r="AY1038" s="16" t="s">
        <v>136</v>
      </c>
      <c r="BE1038" s="146">
        <f>IF(N1038="základní",J1038,0)</f>
        <v>0</v>
      </c>
      <c r="BF1038" s="146">
        <f>IF(N1038="snížená",J1038,0)</f>
        <v>0</v>
      </c>
      <c r="BG1038" s="146">
        <f>IF(N1038="zákl. přenesená",J1038,0)</f>
        <v>0</v>
      </c>
      <c r="BH1038" s="146">
        <f>IF(N1038="sníž. přenesená",J1038,0)</f>
        <v>0</v>
      </c>
      <c r="BI1038" s="146">
        <f>IF(N1038="nulová",J1038,0)</f>
        <v>0</v>
      </c>
      <c r="BJ1038" s="16" t="s">
        <v>82</v>
      </c>
      <c r="BK1038" s="146">
        <f>ROUND(I1038*H1038,2)</f>
        <v>0</v>
      </c>
      <c r="BL1038" s="16" t="s">
        <v>142</v>
      </c>
      <c r="BM1038" s="145" t="s">
        <v>2264</v>
      </c>
    </row>
    <row r="1039" spans="2:65" s="12" customFormat="1">
      <c r="B1039" s="147"/>
      <c r="D1039" s="148" t="s">
        <v>144</v>
      </c>
      <c r="E1039" s="149" t="s">
        <v>1</v>
      </c>
      <c r="F1039" s="150" t="s">
        <v>2082</v>
      </c>
      <c r="H1039" s="149" t="s">
        <v>1</v>
      </c>
      <c r="L1039" s="147"/>
      <c r="M1039" s="151"/>
      <c r="T1039" s="152"/>
      <c r="AT1039" s="149" t="s">
        <v>144</v>
      </c>
      <c r="AU1039" s="149" t="s">
        <v>84</v>
      </c>
      <c r="AV1039" s="12" t="s">
        <v>82</v>
      </c>
      <c r="AW1039" s="12" t="s">
        <v>32</v>
      </c>
      <c r="AX1039" s="12" t="s">
        <v>74</v>
      </c>
      <c r="AY1039" s="149" t="s">
        <v>136</v>
      </c>
    </row>
    <row r="1040" spans="2:65" s="13" customFormat="1">
      <c r="B1040" s="153"/>
      <c r="D1040" s="148" t="s">
        <v>144</v>
      </c>
      <c r="E1040" s="154" t="s">
        <v>1</v>
      </c>
      <c r="F1040" s="155" t="s">
        <v>157</v>
      </c>
      <c r="H1040" s="156">
        <v>2</v>
      </c>
      <c r="L1040" s="153"/>
      <c r="M1040" s="157"/>
      <c r="T1040" s="158"/>
      <c r="AT1040" s="154" t="s">
        <v>144</v>
      </c>
      <c r="AU1040" s="154" t="s">
        <v>84</v>
      </c>
      <c r="AV1040" s="13" t="s">
        <v>84</v>
      </c>
      <c r="AW1040" s="13" t="s">
        <v>32</v>
      </c>
      <c r="AX1040" s="13" t="s">
        <v>74</v>
      </c>
      <c r="AY1040" s="154" t="s">
        <v>136</v>
      </c>
    </row>
    <row r="1041" spans="2:65" s="14" customFormat="1">
      <c r="B1041" s="159"/>
      <c r="D1041" s="148" t="s">
        <v>144</v>
      </c>
      <c r="E1041" s="160" t="s">
        <v>1</v>
      </c>
      <c r="F1041" s="161" t="s">
        <v>146</v>
      </c>
      <c r="H1041" s="162">
        <v>2</v>
      </c>
      <c r="L1041" s="159"/>
      <c r="M1041" s="163"/>
      <c r="T1041" s="164"/>
      <c r="AT1041" s="160" t="s">
        <v>144</v>
      </c>
      <c r="AU1041" s="160" t="s">
        <v>84</v>
      </c>
      <c r="AV1041" s="14" t="s">
        <v>142</v>
      </c>
      <c r="AW1041" s="14" t="s">
        <v>32</v>
      </c>
      <c r="AX1041" s="14" t="s">
        <v>82</v>
      </c>
      <c r="AY1041" s="160" t="s">
        <v>136</v>
      </c>
    </row>
    <row r="1042" spans="2:65" s="1" customFormat="1" ht="14.4" customHeight="1">
      <c r="B1042" s="134"/>
      <c r="C1042" s="135" t="s">
        <v>909</v>
      </c>
      <c r="D1042" s="135" t="s">
        <v>138</v>
      </c>
      <c r="E1042" s="136" t="s">
        <v>2265</v>
      </c>
      <c r="F1042" s="137" t="s">
        <v>2266</v>
      </c>
      <c r="G1042" s="138" t="s">
        <v>208</v>
      </c>
      <c r="H1042" s="139">
        <v>20.8</v>
      </c>
      <c r="I1042" s="140"/>
      <c r="J1042" s="140">
        <f>ROUND(I1042*H1042,2)</f>
        <v>0</v>
      </c>
      <c r="K1042" s="141"/>
      <c r="L1042" s="28"/>
      <c r="M1042" s="142" t="s">
        <v>1</v>
      </c>
      <c r="N1042" s="111" t="s">
        <v>39</v>
      </c>
      <c r="O1042" s="143">
        <v>6.0999999999999999E-2</v>
      </c>
      <c r="P1042" s="143">
        <f>O1042*H1042</f>
        <v>1.2687999999999999</v>
      </c>
      <c r="Q1042" s="143">
        <v>2.0000000000000001E-4</v>
      </c>
      <c r="R1042" s="143">
        <f>Q1042*H1042</f>
        <v>4.1600000000000005E-3</v>
      </c>
      <c r="S1042" s="143">
        <v>0</v>
      </c>
      <c r="T1042" s="144">
        <f>S1042*H1042</f>
        <v>0</v>
      </c>
      <c r="AR1042" s="145" t="s">
        <v>142</v>
      </c>
      <c r="AT1042" s="145" t="s">
        <v>138</v>
      </c>
      <c r="AU1042" s="145" t="s">
        <v>84</v>
      </c>
      <c r="AY1042" s="16" t="s">
        <v>136</v>
      </c>
      <c r="BE1042" s="146">
        <f>IF(N1042="základní",J1042,0)</f>
        <v>0</v>
      </c>
      <c r="BF1042" s="146">
        <f>IF(N1042="snížená",J1042,0)</f>
        <v>0</v>
      </c>
      <c r="BG1042" s="146">
        <f>IF(N1042="zákl. přenesená",J1042,0)</f>
        <v>0</v>
      </c>
      <c r="BH1042" s="146">
        <f>IF(N1042="sníž. přenesená",J1042,0)</f>
        <v>0</v>
      </c>
      <c r="BI1042" s="146">
        <f>IF(N1042="nulová",J1042,0)</f>
        <v>0</v>
      </c>
      <c r="BJ1042" s="16" t="s">
        <v>82</v>
      </c>
      <c r="BK1042" s="146">
        <f>ROUND(I1042*H1042,2)</f>
        <v>0</v>
      </c>
      <c r="BL1042" s="16" t="s">
        <v>142</v>
      </c>
      <c r="BM1042" s="145" t="s">
        <v>2267</v>
      </c>
    </row>
    <row r="1043" spans="2:65" s="12" customFormat="1">
      <c r="B1043" s="147"/>
      <c r="D1043" s="148" t="s">
        <v>144</v>
      </c>
      <c r="E1043" s="149" t="s">
        <v>1</v>
      </c>
      <c r="F1043" s="150" t="s">
        <v>2082</v>
      </c>
      <c r="H1043" s="149" t="s">
        <v>1</v>
      </c>
      <c r="L1043" s="147"/>
      <c r="M1043" s="151"/>
      <c r="T1043" s="152"/>
      <c r="AT1043" s="149" t="s">
        <v>144</v>
      </c>
      <c r="AU1043" s="149" t="s">
        <v>84</v>
      </c>
      <c r="AV1043" s="12" t="s">
        <v>82</v>
      </c>
      <c r="AW1043" s="12" t="s">
        <v>32</v>
      </c>
      <c r="AX1043" s="12" t="s">
        <v>74</v>
      </c>
      <c r="AY1043" s="149" t="s">
        <v>136</v>
      </c>
    </row>
    <row r="1044" spans="2:65" s="13" customFormat="1">
      <c r="B1044" s="153"/>
      <c r="D1044" s="148" t="s">
        <v>144</v>
      </c>
      <c r="E1044" s="154" t="s">
        <v>1</v>
      </c>
      <c r="F1044" s="155" t="s">
        <v>2268</v>
      </c>
      <c r="H1044" s="156">
        <v>16.8</v>
      </c>
      <c r="L1044" s="153"/>
      <c r="M1044" s="157"/>
      <c r="T1044" s="158"/>
      <c r="AT1044" s="154" t="s">
        <v>144</v>
      </c>
      <c r="AU1044" s="154" t="s">
        <v>84</v>
      </c>
      <c r="AV1044" s="13" t="s">
        <v>84</v>
      </c>
      <c r="AW1044" s="13" t="s">
        <v>32</v>
      </c>
      <c r="AX1044" s="13" t="s">
        <v>74</v>
      </c>
      <c r="AY1044" s="154" t="s">
        <v>136</v>
      </c>
    </row>
    <row r="1045" spans="2:65" s="12" customFormat="1">
      <c r="B1045" s="147"/>
      <c r="D1045" s="148" t="s">
        <v>144</v>
      </c>
      <c r="E1045" s="149" t="s">
        <v>1</v>
      </c>
      <c r="F1045" s="150" t="s">
        <v>2081</v>
      </c>
      <c r="H1045" s="149" t="s">
        <v>1</v>
      </c>
      <c r="L1045" s="147"/>
      <c r="M1045" s="151"/>
      <c r="T1045" s="152"/>
      <c r="AT1045" s="149" t="s">
        <v>144</v>
      </c>
      <c r="AU1045" s="149" t="s">
        <v>84</v>
      </c>
      <c r="AV1045" s="12" t="s">
        <v>82</v>
      </c>
      <c r="AW1045" s="12" t="s">
        <v>32</v>
      </c>
      <c r="AX1045" s="12" t="s">
        <v>74</v>
      </c>
      <c r="AY1045" s="149" t="s">
        <v>136</v>
      </c>
    </row>
    <row r="1046" spans="2:65" s="13" customFormat="1">
      <c r="B1046" s="153"/>
      <c r="D1046" s="148" t="s">
        <v>144</v>
      </c>
      <c r="E1046" s="154" t="s">
        <v>1</v>
      </c>
      <c r="F1046" s="155" t="s">
        <v>2269</v>
      </c>
      <c r="H1046" s="156">
        <v>4</v>
      </c>
      <c r="L1046" s="153"/>
      <c r="M1046" s="157"/>
      <c r="T1046" s="158"/>
      <c r="AT1046" s="154" t="s">
        <v>144</v>
      </c>
      <c r="AU1046" s="154" t="s">
        <v>84</v>
      </c>
      <c r="AV1046" s="13" t="s">
        <v>84</v>
      </c>
      <c r="AW1046" s="13" t="s">
        <v>32</v>
      </c>
      <c r="AX1046" s="13" t="s">
        <v>74</v>
      </c>
      <c r="AY1046" s="154" t="s">
        <v>136</v>
      </c>
    </row>
    <row r="1047" spans="2:65" s="14" customFormat="1">
      <c r="B1047" s="159"/>
      <c r="D1047" s="148" t="s">
        <v>144</v>
      </c>
      <c r="E1047" s="160" t="s">
        <v>1</v>
      </c>
      <c r="F1047" s="161" t="s">
        <v>146</v>
      </c>
      <c r="H1047" s="162">
        <v>20.8</v>
      </c>
      <c r="L1047" s="159"/>
      <c r="M1047" s="163"/>
      <c r="T1047" s="164"/>
      <c r="AT1047" s="160" t="s">
        <v>144</v>
      </c>
      <c r="AU1047" s="160" t="s">
        <v>84</v>
      </c>
      <c r="AV1047" s="14" t="s">
        <v>142</v>
      </c>
      <c r="AW1047" s="14" t="s">
        <v>32</v>
      </c>
      <c r="AX1047" s="14" t="s">
        <v>82</v>
      </c>
      <c r="AY1047" s="160" t="s">
        <v>136</v>
      </c>
    </row>
    <row r="1048" spans="2:65" s="1" customFormat="1" ht="19.75" customHeight="1">
      <c r="B1048" s="134"/>
      <c r="C1048" s="135" t="s">
        <v>913</v>
      </c>
      <c r="D1048" s="135" t="s">
        <v>138</v>
      </c>
      <c r="E1048" s="136" t="s">
        <v>2270</v>
      </c>
      <c r="F1048" s="137" t="s">
        <v>2271</v>
      </c>
      <c r="G1048" s="138" t="s">
        <v>277</v>
      </c>
      <c r="H1048" s="139">
        <v>0.86399999999999999</v>
      </c>
      <c r="I1048" s="140"/>
      <c r="J1048" s="140">
        <f>ROUND(I1048*H1048,2)</f>
        <v>0</v>
      </c>
      <c r="K1048" s="141"/>
      <c r="L1048" s="28"/>
      <c r="M1048" s="142" t="s">
        <v>1</v>
      </c>
      <c r="N1048" s="111" t="s">
        <v>39</v>
      </c>
      <c r="O1048" s="143">
        <v>2.0539999999999998</v>
      </c>
      <c r="P1048" s="143">
        <f>O1048*H1048</f>
        <v>1.7746559999999998</v>
      </c>
      <c r="Q1048" s="143">
        <v>2.5018699999999998</v>
      </c>
      <c r="R1048" s="143">
        <f>Q1048*H1048</f>
        <v>2.1616156799999997</v>
      </c>
      <c r="S1048" s="143">
        <v>0</v>
      </c>
      <c r="T1048" s="144">
        <f>S1048*H1048</f>
        <v>0</v>
      </c>
      <c r="AR1048" s="145" t="s">
        <v>142</v>
      </c>
      <c r="AT1048" s="145" t="s">
        <v>138</v>
      </c>
      <c r="AU1048" s="145" t="s">
        <v>84</v>
      </c>
      <c r="AY1048" s="16" t="s">
        <v>136</v>
      </c>
      <c r="BE1048" s="146">
        <f>IF(N1048="základní",J1048,0)</f>
        <v>0</v>
      </c>
      <c r="BF1048" s="146">
        <f>IF(N1048="snížená",J1048,0)</f>
        <v>0</v>
      </c>
      <c r="BG1048" s="146">
        <f>IF(N1048="zákl. přenesená",J1048,0)</f>
        <v>0</v>
      </c>
      <c r="BH1048" s="146">
        <f>IF(N1048="sníž. přenesená",J1048,0)</f>
        <v>0</v>
      </c>
      <c r="BI1048" s="146">
        <f>IF(N1048="nulová",J1048,0)</f>
        <v>0</v>
      </c>
      <c r="BJ1048" s="16" t="s">
        <v>82</v>
      </c>
      <c r="BK1048" s="146">
        <f>ROUND(I1048*H1048,2)</f>
        <v>0</v>
      </c>
      <c r="BL1048" s="16" t="s">
        <v>142</v>
      </c>
      <c r="BM1048" s="145" t="s">
        <v>2272</v>
      </c>
    </row>
    <row r="1049" spans="2:65" s="12" customFormat="1">
      <c r="B1049" s="147"/>
      <c r="D1049" s="148" t="s">
        <v>144</v>
      </c>
      <c r="E1049" s="149" t="s">
        <v>1</v>
      </c>
      <c r="F1049" s="150" t="s">
        <v>1831</v>
      </c>
      <c r="H1049" s="149" t="s">
        <v>1</v>
      </c>
      <c r="L1049" s="147"/>
      <c r="M1049" s="151"/>
      <c r="T1049" s="152"/>
      <c r="AT1049" s="149" t="s">
        <v>144</v>
      </c>
      <c r="AU1049" s="149" t="s">
        <v>84</v>
      </c>
      <c r="AV1049" s="12" t="s">
        <v>82</v>
      </c>
      <c r="AW1049" s="12" t="s">
        <v>32</v>
      </c>
      <c r="AX1049" s="12" t="s">
        <v>74</v>
      </c>
      <c r="AY1049" s="149" t="s">
        <v>136</v>
      </c>
    </row>
    <row r="1050" spans="2:65" s="13" customFormat="1">
      <c r="B1050" s="153"/>
      <c r="D1050" s="148" t="s">
        <v>144</v>
      </c>
      <c r="E1050" s="154" t="s">
        <v>1</v>
      </c>
      <c r="F1050" s="155" t="s">
        <v>2273</v>
      </c>
      <c r="H1050" s="156">
        <v>0.57600000000000018</v>
      </c>
      <c r="L1050" s="153"/>
      <c r="M1050" s="157"/>
      <c r="T1050" s="158"/>
      <c r="AT1050" s="154" t="s">
        <v>144</v>
      </c>
      <c r="AU1050" s="154" t="s">
        <v>84</v>
      </c>
      <c r="AV1050" s="13" t="s">
        <v>84</v>
      </c>
      <c r="AW1050" s="13" t="s">
        <v>32</v>
      </c>
      <c r="AX1050" s="13" t="s">
        <v>74</v>
      </c>
      <c r="AY1050" s="154" t="s">
        <v>136</v>
      </c>
    </row>
    <row r="1051" spans="2:65" s="13" customFormat="1">
      <c r="B1051" s="153"/>
      <c r="D1051" s="148" t="s">
        <v>144</v>
      </c>
      <c r="E1051" s="154" t="s">
        <v>1</v>
      </c>
      <c r="F1051" s="155" t="s">
        <v>2274</v>
      </c>
      <c r="H1051" s="156">
        <v>0.28799999999999998</v>
      </c>
      <c r="L1051" s="153"/>
      <c r="M1051" s="157"/>
      <c r="T1051" s="158"/>
      <c r="AT1051" s="154" t="s">
        <v>144</v>
      </c>
      <c r="AU1051" s="154" t="s">
        <v>84</v>
      </c>
      <c r="AV1051" s="13" t="s">
        <v>84</v>
      </c>
      <c r="AW1051" s="13" t="s">
        <v>32</v>
      </c>
      <c r="AX1051" s="13" t="s">
        <v>74</v>
      </c>
      <c r="AY1051" s="154" t="s">
        <v>136</v>
      </c>
    </row>
    <row r="1052" spans="2:65" s="14" customFormat="1">
      <c r="B1052" s="159"/>
      <c r="D1052" s="148" t="s">
        <v>144</v>
      </c>
      <c r="E1052" s="160" t="s">
        <v>1</v>
      </c>
      <c r="F1052" s="161" t="s">
        <v>146</v>
      </c>
      <c r="H1052" s="162">
        <v>0.8640000000000001</v>
      </c>
      <c r="L1052" s="159"/>
      <c r="M1052" s="163"/>
      <c r="T1052" s="164"/>
      <c r="AT1052" s="160" t="s">
        <v>144</v>
      </c>
      <c r="AU1052" s="160" t="s">
        <v>84</v>
      </c>
      <c r="AV1052" s="14" t="s">
        <v>142</v>
      </c>
      <c r="AW1052" s="14" t="s">
        <v>32</v>
      </c>
      <c r="AX1052" s="14" t="s">
        <v>82</v>
      </c>
      <c r="AY1052" s="160" t="s">
        <v>136</v>
      </c>
    </row>
    <row r="1053" spans="2:65" s="1" customFormat="1" ht="14.4" customHeight="1">
      <c r="B1053" s="134"/>
      <c r="C1053" s="135" t="s">
        <v>917</v>
      </c>
      <c r="D1053" s="135" t="s">
        <v>138</v>
      </c>
      <c r="E1053" s="136" t="s">
        <v>2275</v>
      </c>
      <c r="F1053" s="137" t="s">
        <v>2276</v>
      </c>
      <c r="G1053" s="138" t="s">
        <v>986</v>
      </c>
      <c r="H1053" s="139">
        <v>1</v>
      </c>
      <c r="I1053" s="140"/>
      <c r="J1053" s="140">
        <f>ROUND(I1053*H1053,2)</f>
        <v>0</v>
      </c>
      <c r="K1053" s="141"/>
      <c r="L1053" s="28"/>
      <c r="M1053" s="142" t="s">
        <v>1</v>
      </c>
      <c r="N1053" s="111" t="s">
        <v>39</v>
      </c>
      <c r="O1053" s="143">
        <v>0</v>
      </c>
      <c r="P1053" s="143">
        <f>O1053*H1053</f>
        <v>0</v>
      </c>
      <c r="Q1053" s="143">
        <v>0</v>
      </c>
      <c r="R1053" s="143">
        <f>Q1053*H1053</f>
        <v>0</v>
      </c>
      <c r="S1053" s="143">
        <v>0</v>
      </c>
      <c r="T1053" s="144">
        <f>S1053*H1053</f>
        <v>0</v>
      </c>
      <c r="AR1053" s="145" t="s">
        <v>142</v>
      </c>
      <c r="AT1053" s="145" t="s">
        <v>138</v>
      </c>
      <c r="AU1053" s="145" t="s">
        <v>84</v>
      </c>
      <c r="AY1053" s="16" t="s">
        <v>136</v>
      </c>
      <c r="BE1053" s="146">
        <f>IF(N1053="základní",J1053,0)</f>
        <v>0</v>
      </c>
      <c r="BF1053" s="146">
        <f>IF(N1053="snížená",J1053,0)</f>
        <v>0</v>
      </c>
      <c r="BG1053" s="146">
        <f>IF(N1053="zákl. přenesená",J1053,0)</f>
        <v>0</v>
      </c>
      <c r="BH1053" s="146">
        <f>IF(N1053="sníž. přenesená",J1053,0)</f>
        <v>0</v>
      </c>
      <c r="BI1053" s="146">
        <f>IF(N1053="nulová",J1053,0)</f>
        <v>0</v>
      </c>
      <c r="BJ1053" s="16" t="s">
        <v>82</v>
      </c>
      <c r="BK1053" s="146">
        <f>ROUND(I1053*H1053,2)</f>
        <v>0</v>
      </c>
      <c r="BL1053" s="16" t="s">
        <v>142</v>
      </c>
      <c r="BM1053" s="145" t="s">
        <v>2277</v>
      </c>
    </row>
    <row r="1054" spans="2:65" s="12" customFormat="1">
      <c r="B1054" s="147"/>
      <c r="D1054" s="148" t="s">
        <v>144</v>
      </c>
      <c r="E1054" s="149" t="s">
        <v>1</v>
      </c>
      <c r="F1054" s="150" t="s">
        <v>1831</v>
      </c>
      <c r="H1054" s="149" t="s">
        <v>1</v>
      </c>
      <c r="L1054" s="147"/>
      <c r="M1054" s="151"/>
      <c r="T1054" s="152"/>
      <c r="AT1054" s="149" t="s">
        <v>144</v>
      </c>
      <c r="AU1054" s="149" t="s">
        <v>84</v>
      </c>
      <c r="AV1054" s="12" t="s">
        <v>82</v>
      </c>
      <c r="AW1054" s="12" t="s">
        <v>32</v>
      </c>
      <c r="AX1054" s="12" t="s">
        <v>74</v>
      </c>
      <c r="AY1054" s="149" t="s">
        <v>136</v>
      </c>
    </row>
    <row r="1055" spans="2:65" s="13" customFormat="1">
      <c r="B1055" s="153"/>
      <c r="D1055" s="148" t="s">
        <v>144</v>
      </c>
      <c r="E1055" s="154" t="s">
        <v>1</v>
      </c>
      <c r="F1055" s="155" t="s">
        <v>82</v>
      </c>
      <c r="H1055" s="156">
        <v>1</v>
      </c>
      <c r="L1055" s="153"/>
      <c r="M1055" s="157"/>
      <c r="T1055" s="158"/>
      <c r="AT1055" s="154" t="s">
        <v>144</v>
      </c>
      <c r="AU1055" s="154" t="s">
        <v>84</v>
      </c>
      <c r="AV1055" s="13" t="s">
        <v>84</v>
      </c>
      <c r="AW1055" s="13" t="s">
        <v>32</v>
      </c>
      <c r="AX1055" s="13" t="s">
        <v>74</v>
      </c>
      <c r="AY1055" s="154" t="s">
        <v>136</v>
      </c>
    </row>
    <row r="1056" spans="2:65" s="14" customFormat="1">
      <c r="B1056" s="159"/>
      <c r="D1056" s="148" t="s">
        <v>144</v>
      </c>
      <c r="E1056" s="160" t="s">
        <v>1</v>
      </c>
      <c r="F1056" s="161" t="s">
        <v>146</v>
      </c>
      <c r="H1056" s="162">
        <v>1</v>
      </c>
      <c r="L1056" s="159"/>
      <c r="M1056" s="163"/>
      <c r="T1056" s="164"/>
      <c r="AT1056" s="160" t="s">
        <v>144</v>
      </c>
      <c r="AU1056" s="160" t="s">
        <v>84</v>
      </c>
      <c r="AV1056" s="14" t="s">
        <v>142</v>
      </c>
      <c r="AW1056" s="14" t="s">
        <v>32</v>
      </c>
      <c r="AX1056" s="14" t="s">
        <v>82</v>
      </c>
      <c r="AY1056" s="160" t="s">
        <v>136</v>
      </c>
    </row>
    <row r="1057" spans="2:65" s="1" customFormat="1" ht="14.4" customHeight="1">
      <c r="B1057" s="134"/>
      <c r="C1057" s="165" t="s">
        <v>921</v>
      </c>
      <c r="D1057" s="165" t="s">
        <v>353</v>
      </c>
      <c r="E1057" s="166" t="s">
        <v>2278</v>
      </c>
      <c r="F1057" s="167" t="s">
        <v>2279</v>
      </c>
      <c r="G1057" s="168" t="s">
        <v>986</v>
      </c>
      <c r="H1057" s="169">
        <v>1</v>
      </c>
      <c r="I1057" s="170"/>
      <c r="J1057" s="170">
        <f>ROUND(I1057*H1057,2)</f>
        <v>0</v>
      </c>
      <c r="K1057" s="171"/>
      <c r="L1057" s="172"/>
      <c r="M1057" s="173" t="s">
        <v>1</v>
      </c>
      <c r="N1057" s="174" t="s">
        <v>39</v>
      </c>
      <c r="O1057" s="143">
        <v>0</v>
      </c>
      <c r="P1057" s="143">
        <f>O1057*H1057</f>
        <v>0</v>
      </c>
      <c r="Q1057" s="143">
        <v>0</v>
      </c>
      <c r="R1057" s="143">
        <f>Q1057*H1057</f>
        <v>0</v>
      </c>
      <c r="S1057" s="143">
        <v>0</v>
      </c>
      <c r="T1057" s="144">
        <f>S1057*H1057</f>
        <v>0</v>
      </c>
      <c r="AR1057" s="145" t="s">
        <v>170</v>
      </c>
      <c r="AT1057" s="145" t="s">
        <v>353</v>
      </c>
      <c r="AU1057" s="145" t="s">
        <v>84</v>
      </c>
      <c r="AY1057" s="16" t="s">
        <v>136</v>
      </c>
      <c r="BE1057" s="146">
        <f>IF(N1057="základní",J1057,0)</f>
        <v>0</v>
      </c>
      <c r="BF1057" s="146">
        <f>IF(N1057="snížená",J1057,0)</f>
        <v>0</v>
      </c>
      <c r="BG1057" s="146">
        <f>IF(N1057="zákl. přenesená",J1057,0)</f>
        <v>0</v>
      </c>
      <c r="BH1057" s="146">
        <f>IF(N1057="sníž. přenesená",J1057,0)</f>
        <v>0</v>
      </c>
      <c r="BI1057" s="146">
        <f>IF(N1057="nulová",J1057,0)</f>
        <v>0</v>
      </c>
      <c r="BJ1057" s="16" t="s">
        <v>82</v>
      </c>
      <c r="BK1057" s="146">
        <f>ROUND(I1057*H1057,2)</f>
        <v>0</v>
      </c>
      <c r="BL1057" s="16" t="s">
        <v>142</v>
      </c>
      <c r="BM1057" s="145" t="s">
        <v>2280</v>
      </c>
    </row>
    <row r="1058" spans="2:65" s="12" customFormat="1">
      <c r="B1058" s="147"/>
      <c r="D1058" s="148" t="s">
        <v>144</v>
      </c>
      <c r="E1058" s="149" t="s">
        <v>1</v>
      </c>
      <c r="F1058" s="150" t="s">
        <v>1831</v>
      </c>
      <c r="H1058" s="149" t="s">
        <v>1</v>
      </c>
      <c r="L1058" s="147"/>
      <c r="M1058" s="151"/>
      <c r="T1058" s="152"/>
      <c r="AT1058" s="149" t="s">
        <v>144</v>
      </c>
      <c r="AU1058" s="149" t="s">
        <v>84</v>
      </c>
      <c r="AV1058" s="12" t="s">
        <v>82</v>
      </c>
      <c r="AW1058" s="12" t="s">
        <v>32</v>
      </c>
      <c r="AX1058" s="12" t="s">
        <v>74</v>
      </c>
      <c r="AY1058" s="149" t="s">
        <v>136</v>
      </c>
    </row>
    <row r="1059" spans="2:65" s="13" customFormat="1">
      <c r="B1059" s="153"/>
      <c r="D1059" s="148" t="s">
        <v>144</v>
      </c>
      <c r="E1059" s="154" t="s">
        <v>1</v>
      </c>
      <c r="F1059" s="155" t="s">
        <v>82</v>
      </c>
      <c r="H1059" s="156">
        <v>1</v>
      </c>
      <c r="L1059" s="153"/>
      <c r="M1059" s="157"/>
      <c r="T1059" s="158"/>
      <c r="AT1059" s="154" t="s">
        <v>144</v>
      </c>
      <c r="AU1059" s="154" t="s">
        <v>84</v>
      </c>
      <c r="AV1059" s="13" t="s">
        <v>84</v>
      </c>
      <c r="AW1059" s="13" t="s">
        <v>32</v>
      </c>
      <c r="AX1059" s="13" t="s">
        <v>74</v>
      </c>
      <c r="AY1059" s="154" t="s">
        <v>136</v>
      </c>
    </row>
    <row r="1060" spans="2:65" s="14" customFormat="1">
      <c r="B1060" s="159"/>
      <c r="D1060" s="148" t="s">
        <v>144</v>
      </c>
      <c r="E1060" s="160" t="s">
        <v>1</v>
      </c>
      <c r="F1060" s="161" t="s">
        <v>146</v>
      </c>
      <c r="H1060" s="162">
        <v>1</v>
      </c>
      <c r="L1060" s="159"/>
      <c r="M1060" s="163"/>
      <c r="T1060" s="164"/>
      <c r="AT1060" s="160" t="s">
        <v>144</v>
      </c>
      <c r="AU1060" s="160" t="s">
        <v>84</v>
      </c>
      <c r="AV1060" s="14" t="s">
        <v>142</v>
      </c>
      <c r="AW1060" s="14" t="s">
        <v>32</v>
      </c>
      <c r="AX1060" s="14" t="s">
        <v>82</v>
      </c>
      <c r="AY1060" s="160" t="s">
        <v>136</v>
      </c>
    </row>
    <row r="1061" spans="2:65" s="1" customFormat="1" ht="14.4" customHeight="1">
      <c r="B1061" s="134"/>
      <c r="C1061" s="135" t="s">
        <v>925</v>
      </c>
      <c r="D1061" s="135" t="s">
        <v>138</v>
      </c>
      <c r="E1061" s="136" t="s">
        <v>2281</v>
      </c>
      <c r="F1061" s="137" t="s">
        <v>2282</v>
      </c>
      <c r="G1061" s="138" t="s">
        <v>141</v>
      </c>
      <c r="H1061" s="139">
        <v>3</v>
      </c>
      <c r="I1061" s="140"/>
      <c r="J1061" s="140">
        <f>ROUND(I1061*H1061,2)</f>
        <v>0</v>
      </c>
      <c r="K1061" s="141"/>
      <c r="L1061" s="28"/>
      <c r="M1061" s="142" t="s">
        <v>1</v>
      </c>
      <c r="N1061" s="111" t="s">
        <v>39</v>
      </c>
      <c r="O1061" s="143">
        <v>0.61599999999999999</v>
      </c>
      <c r="P1061" s="143">
        <f>O1061*H1061</f>
        <v>1.8479999999999999</v>
      </c>
      <c r="Q1061" s="143">
        <v>1.298E-2</v>
      </c>
      <c r="R1061" s="143">
        <f>Q1061*H1061</f>
        <v>3.8940000000000002E-2</v>
      </c>
      <c r="S1061" s="143">
        <v>4.0000000000000001E-3</v>
      </c>
      <c r="T1061" s="144">
        <f>S1061*H1061</f>
        <v>1.2E-2</v>
      </c>
      <c r="AR1061" s="145" t="s">
        <v>142</v>
      </c>
      <c r="AT1061" s="145" t="s">
        <v>138</v>
      </c>
      <c r="AU1061" s="145" t="s">
        <v>84</v>
      </c>
      <c r="AY1061" s="16" t="s">
        <v>136</v>
      </c>
      <c r="BE1061" s="146">
        <f>IF(N1061="základní",J1061,0)</f>
        <v>0</v>
      </c>
      <c r="BF1061" s="146">
        <f>IF(N1061="snížená",J1061,0)</f>
        <v>0</v>
      </c>
      <c r="BG1061" s="146">
        <f>IF(N1061="zákl. přenesená",J1061,0)</f>
        <v>0</v>
      </c>
      <c r="BH1061" s="146">
        <f>IF(N1061="sníž. přenesená",J1061,0)</f>
        <v>0</v>
      </c>
      <c r="BI1061" s="146">
        <f>IF(N1061="nulová",J1061,0)</f>
        <v>0</v>
      </c>
      <c r="BJ1061" s="16" t="s">
        <v>82</v>
      </c>
      <c r="BK1061" s="146">
        <f>ROUND(I1061*H1061,2)</f>
        <v>0</v>
      </c>
      <c r="BL1061" s="16" t="s">
        <v>142</v>
      </c>
      <c r="BM1061" s="145" t="s">
        <v>2283</v>
      </c>
    </row>
    <row r="1062" spans="2:65" s="12" customFormat="1">
      <c r="B1062" s="147"/>
      <c r="D1062" s="148" t="s">
        <v>144</v>
      </c>
      <c r="E1062" s="149" t="s">
        <v>1</v>
      </c>
      <c r="F1062" s="150" t="s">
        <v>1831</v>
      </c>
      <c r="H1062" s="149" t="s">
        <v>1</v>
      </c>
      <c r="L1062" s="147"/>
      <c r="M1062" s="151"/>
      <c r="T1062" s="152"/>
      <c r="AT1062" s="149" t="s">
        <v>144</v>
      </c>
      <c r="AU1062" s="149" t="s">
        <v>84</v>
      </c>
      <c r="AV1062" s="12" t="s">
        <v>82</v>
      </c>
      <c r="AW1062" s="12" t="s">
        <v>32</v>
      </c>
      <c r="AX1062" s="12" t="s">
        <v>74</v>
      </c>
      <c r="AY1062" s="149" t="s">
        <v>136</v>
      </c>
    </row>
    <row r="1063" spans="2:65" s="13" customFormat="1">
      <c r="B1063" s="153"/>
      <c r="D1063" s="148" t="s">
        <v>144</v>
      </c>
      <c r="E1063" s="154" t="s">
        <v>1</v>
      </c>
      <c r="F1063" s="155" t="s">
        <v>150</v>
      </c>
      <c r="H1063" s="156">
        <v>3</v>
      </c>
      <c r="L1063" s="153"/>
      <c r="M1063" s="157"/>
      <c r="T1063" s="158"/>
      <c r="AT1063" s="154" t="s">
        <v>144</v>
      </c>
      <c r="AU1063" s="154" t="s">
        <v>84</v>
      </c>
      <c r="AV1063" s="13" t="s">
        <v>84</v>
      </c>
      <c r="AW1063" s="13" t="s">
        <v>32</v>
      </c>
      <c r="AX1063" s="13" t="s">
        <v>74</v>
      </c>
      <c r="AY1063" s="154" t="s">
        <v>136</v>
      </c>
    </row>
    <row r="1064" spans="2:65" s="14" customFormat="1">
      <c r="B1064" s="159"/>
      <c r="D1064" s="148" t="s">
        <v>144</v>
      </c>
      <c r="E1064" s="160" t="s">
        <v>1</v>
      </c>
      <c r="F1064" s="161" t="s">
        <v>146</v>
      </c>
      <c r="H1064" s="162">
        <v>3</v>
      </c>
      <c r="L1064" s="159"/>
      <c r="M1064" s="163"/>
      <c r="T1064" s="164"/>
      <c r="AT1064" s="160" t="s">
        <v>144</v>
      </c>
      <c r="AU1064" s="160" t="s">
        <v>84</v>
      </c>
      <c r="AV1064" s="14" t="s">
        <v>142</v>
      </c>
      <c r="AW1064" s="14" t="s">
        <v>32</v>
      </c>
      <c r="AX1064" s="14" t="s">
        <v>82</v>
      </c>
      <c r="AY1064" s="160" t="s">
        <v>136</v>
      </c>
    </row>
    <row r="1065" spans="2:65" s="1" customFormat="1" ht="14.4" customHeight="1">
      <c r="B1065" s="134"/>
      <c r="C1065" s="135" t="s">
        <v>929</v>
      </c>
      <c r="D1065" s="135" t="s">
        <v>138</v>
      </c>
      <c r="E1065" s="136" t="s">
        <v>980</v>
      </c>
      <c r="F1065" s="137" t="s">
        <v>981</v>
      </c>
      <c r="G1065" s="138" t="s">
        <v>208</v>
      </c>
      <c r="H1065" s="139">
        <v>157</v>
      </c>
      <c r="I1065" s="140"/>
      <c r="J1065" s="140">
        <f>ROUND(I1065*H1065,2)</f>
        <v>0</v>
      </c>
      <c r="K1065" s="141"/>
      <c r="L1065" s="28"/>
      <c r="M1065" s="142" t="s">
        <v>1</v>
      </c>
      <c r="N1065" s="111" t="s">
        <v>39</v>
      </c>
      <c r="O1065" s="143">
        <v>2.7E-2</v>
      </c>
      <c r="P1065" s="143">
        <f>O1065*H1065</f>
        <v>4.2389999999999999</v>
      </c>
      <c r="Q1065" s="143">
        <v>1.2999999999999999E-4</v>
      </c>
      <c r="R1065" s="143">
        <f>Q1065*H1065</f>
        <v>2.0409999999999998E-2</v>
      </c>
      <c r="S1065" s="143">
        <v>0</v>
      </c>
      <c r="T1065" s="144">
        <f>S1065*H1065</f>
        <v>0</v>
      </c>
      <c r="AR1065" s="145" t="s">
        <v>142</v>
      </c>
      <c r="AT1065" s="145" t="s">
        <v>138</v>
      </c>
      <c r="AU1065" s="145" t="s">
        <v>84</v>
      </c>
      <c r="AY1065" s="16" t="s">
        <v>136</v>
      </c>
      <c r="BE1065" s="146">
        <f>IF(N1065="základní",J1065,0)</f>
        <v>0</v>
      </c>
      <c r="BF1065" s="146">
        <f>IF(N1065="snížená",J1065,0)</f>
        <v>0</v>
      </c>
      <c r="BG1065" s="146">
        <f>IF(N1065="zákl. přenesená",J1065,0)</f>
        <v>0</v>
      </c>
      <c r="BH1065" s="146">
        <f>IF(N1065="sníž. přenesená",J1065,0)</f>
        <v>0</v>
      </c>
      <c r="BI1065" s="146">
        <f>IF(N1065="nulová",J1065,0)</f>
        <v>0</v>
      </c>
      <c r="BJ1065" s="16" t="s">
        <v>82</v>
      </c>
      <c r="BK1065" s="146">
        <f>ROUND(I1065*H1065,2)</f>
        <v>0</v>
      </c>
      <c r="BL1065" s="16" t="s">
        <v>142</v>
      </c>
      <c r="BM1065" s="145" t="s">
        <v>2284</v>
      </c>
    </row>
    <row r="1066" spans="2:65" s="12" customFormat="1">
      <c r="B1066" s="147"/>
      <c r="D1066" s="148" t="s">
        <v>144</v>
      </c>
      <c r="E1066" s="149" t="s">
        <v>1</v>
      </c>
      <c r="F1066" s="150" t="s">
        <v>2004</v>
      </c>
      <c r="H1066" s="149" t="s">
        <v>1</v>
      </c>
      <c r="L1066" s="147"/>
      <c r="M1066" s="151"/>
      <c r="T1066" s="152"/>
      <c r="AT1066" s="149" t="s">
        <v>144</v>
      </c>
      <c r="AU1066" s="149" t="s">
        <v>84</v>
      </c>
      <c r="AV1066" s="12" t="s">
        <v>82</v>
      </c>
      <c r="AW1066" s="12" t="s">
        <v>32</v>
      </c>
      <c r="AX1066" s="12" t="s">
        <v>74</v>
      </c>
      <c r="AY1066" s="149" t="s">
        <v>136</v>
      </c>
    </row>
    <row r="1067" spans="2:65" s="13" customFormat="1">
      <c r="B1067" s="153"/>
      <c r="D1067" s="148" t="s">
        <v>144</v>
      </c>
      <c r="E1067" s="154" t="s">
        <v>1</v>
      </c>
      <c r="F1067" s="155" t="s">
        <v>2285</v>
      </c>
      <c r="H1067" s="156">
        <v>142.19999999999999</v>
      </c>
      <c r="L1067" s="153"/>
      <c r="M1067" s="157"/>
      <c r="T1067" s="158"/>
      <c r="AT1067" s="154" t="s">
        <v>144</v>
      </c>
      <c r="AU1067" s="154" t="s">
        <v>84</v>
      </c>
      <c r="AV1067" s="13" t="s">
        <v>84</v>
      </c>
      <c r="AW1067" s="13" t="s">
        <v>32</v>
      </c>
      <c r="AX1067" s="13" t="s">
        <v>74</v>
      </c>
      <c r="AY1067" s="154" t="s">
        <v>136</v>
      </c>
    </row>
    <row r="1068" spans="2:65" s="12" customFormat="1">
      <c r="B1068" s="147"/>
      <c r="D1068" s="148" t="s">
        <v>144</v>
      </c>
      <c r="E1068" s="149" t="s">
        <v>1</v>
      </c>
      <c r="F1068" s="150" t="s">
        <v>2082</v>
      </c>
      <c r="H1068" s="149" t="s">
        <v>1</v>
      </c>
      <c r="L1068" s="147"/>
      <c r="M1068" s="151"/>
      <c r="T1068" s="152"/>
      <c r="AT1068" s="149" t="s">
        <v>144</v>
      </c>
      <c r="AU1068" s="149" t="s">
        <v>84</v>
      </c>
      <c r="AV1068" s="12" t="s">
        <v>82</v>
      </c>
      <c r="AW1068" s="12" t="s">
        <v>32</v>
      </c>
      <c r="AX1068" s="12" t="s">
        <v>74</v>
      </c>
      <c r="AY1068" s="149" t="s">
        <v>136</v>
      </c>
    </row>
    <row r="1069" spans="2:65" s="13" customFormat="1">
      <c r="B1069" s="153"/>
      <c r="D1069" s="148" t="s">
        <v>144</v>
      </c>
      <c r="E1069" s="154" t="s">
        <v>1</v>
      </c>
      <c r="F1069" s="155" t="s">
        <v>2121</v>
      </c>
      <c r="H1069" s="156">
        <v>13.8</v>
      </c>
      <c r="L1069" s="153"/>
      <c r="M1069" s="157"/>
      <c r="T1069" s="158"/>
      <c r="AT1069" s="154" t="s">
        <v>144</v>
      </c>
      <c r="AU1069" s="154" t="s">
        <v>84</v>
      </c>
      <c r="AV1069" s="13" t="s">
        <v>84</v>
      </c>
      <c r="AW1069" s="13" t="s">
        <v>32</v>
      </c>
      <c r="AX1069" s="13" t="s">
        <v>74</v>
      </c>
      <c r="AY1069" s="154" t="s">
        <v>136</v>
      </c>
    </row>
    <row r="1070" spans="2:65" s="12" customFormat="1">
      <c r="B1070" s="147"/>
      <c r="D1070" s="148" t="s">
        <v>144</v>
      </c>
      <c r="E1070" s="149" t="s">
        <v>1</v>
      </c>
      <c r="F1070" s="150" t="s">
        <v>2081</v>
      </c>
      <c r="H1070" s="149" t="s">
        <v>1</v>
      </c>
      <c r="L1070" s="147"/>
      <c r="M1070" s="151"/>
      <c r="T1070" s="152"/>
      <c r="AT1070" s="149" t="s">
        <v>144</v>
      </c>
      <c r="AU1070" s="149" t="s">
        <v>84</v>
      </c>
      <c r="AV1070" s="12" t="s">
        <v>82</v>
      </c>
      <c r="AW1070" s="12" t="s">
        <v>32</v>
      </c>
      <c r="AX1070" s="12" t="s">
        <v>74</v>
      </c>
      <c r="AY1070" s="149" t="s">
        <v>136</v>
      </c>
    </row>
    <row r="1071" spans="2:65" s="13" customFormat="1">
      <c r="B1071" s="153"/>
      <c r="D1071" s="148" t="s">
        <v>144</v>
      </c>
      <c r="E1071" s="154" t="s">
        <v>1</v>
      </c>
      <c r="F1071" s="155" t="s">
        <v>82</v>
      </c>
      <c r="H1071" s="156">
        <v>1</v>
      </c>
      <c r="L1071" s="153"/>
      <c r="M1071" s="157"/>
      <c r="T1071" s="158"/>
      <c r="AT1071" s="154" t="s">
        <v>144</v>
      </c>
      <c r="AU1071" s="154" t="s">
        <v>84</v>
      </c>
      <c r="AV1071" s="13" t="s">
        <v>84</v>
      </c>
      <c r="AW1071" s="13" t="s">
        <v>32</v>
      </c>
      <c r="AX1071" s="13" t="s">
        <v>74</v>
      </c>
      <c r="AY1071" s="154" t="s">
        <v>136</v>
      </c>
    </row>
    <row r="1072" spans="2:65" s="14" customFormat="1">
      <c r="B1072" s="159"/>
      <c r="D1072" s="148" t="s">
        <v>144</v>
      </c>
      <c r="E1072" s="160" t="s">
        <v>1</v>
      </c>
      <c r="F1072" s="161" t="s">
        <v>146</v>
      </c>
      <c r="H1072" s="162">
        <v>157</v>
      </c>
      <c r="L1072" s="159"/>
      <c r="M1072" s="163"/>
      <c r="T1072" s="164"/>
      <c r="AT1072" s="160" t="s">
        <v>144</v>
      </c>
      <c r="AU1072" s="160" t="s">
        <v>84</v>
      </c>
      <c r="AV1072" s="14" t="s">
        <v>142</v>
      </c>
      <c r="AW1072" s="14" t="s">
        <v>32</v>
      </c>
      <c r="AX1072" s="14" t="s">
        <v>82</v>
      </c>
      <c r="AY1072" s="160" t="s">
        <v>136</v>
      </c>
    </row>
    <row r="1073" spans="2:65" s="1" customFormat="1" ht="14.4" customHeight="1">
      <c r="B1073" s="134"/>
      <c r="C1073" s="135" t="s">
        <v>933</v>
      </c>
      <c r="D1073" s="135" t="s">
        <v>138</v>
      </c>
      <c r="E1073" s="136" t="s">
        <v>2286</v>
      </c>
      <c r="F1073" s="137" t="s">
        <v>2287</v>
      </c>
      <c r="G1073" s="138" t="s">
        <v>986</v>
      </c>
      <c r="H1073" s="139">
        <v>1</v>
      </c>
      <c r="I1073" s="140"/>
      <c r="J1073" s="140">
        <f>ROUND(I1073*H1073,2)</f>
        <v>0</v>
      </c>
      <c r="K1073" s="141"/>
      <c r="L1073" s="28"/>
      <c r="M1073" s="142" t="s">
        <v>1</v>
      </c>
      <c r="N1073" s="111" t="s">
        <v>39</v>
      </c>
      <c r="O1073" s="143">
        <v>0</v>
      </c>
      <c r="P1073" s="143">
        <f>O1073*H1073</f>
        <v>0</v>
      </c>
      <c r="Q1073" s="143">
        <v>0</v>
      </c>
      <c r="R1073" s="143">
        <f>Q1073*H1073</f>
        <v>0</v>
      </c>
      <c r="S1073" s="143">
        <v>0</v>
      </c>
      <c r="T1073" s="144">
        <f>S1073*H1073</f>
        <v>0</v>
      </c>
      <c r="AR1073" s="145" t="s">
        <v>142</v>
      </c>
      <c r="AT1073" s="145" t="s">
        <v>138</v>
      </c>
      <c r="AU1073" s="145" t="s">
        <v>84</v>
      </c>
      <c r="AY1073" s="16" t="s">
        <v>136</v>
      </c>
      <c r="BE1073" s="146">
        <f>IF(N1073="základní",J1073,0)</f>
        <v>0</v>
      </c>
      <c r="BF1073" s="146">
        <f>IF(N1073="snížená",J1073,0)</f>
        <v>0</v>
      </c>
      <c r="BG1073" s="146">
        <f>IF(N1073="zákl. přenesená",J1073,0)</f>
        <v>0</v>
      </c>
      <c r="BH1073" s="146">
        <f>IF(N1073="sníž. přenesená",J1073,0)</f>
        <v>0</v>
      </c>
      <c r="BI1073" s="146">
        <f>IF(N1073="nulová",J1073,0)</f>
        <v>0</v>
      </c>
      <c r="BJ1073" s="16" t="s">
        <v>82</v>
      </c>
      <c r="BK1073" s="146">
        <f>ROUND(I1073*H1073,2)</f>
        <v>0</v>
      </c>
      <c r="BL1073" s="16" t="s">
        <v>142</v>
      </c>
      <c r="BM1073" s="145" t="s">
        <v>2288</v>
      </c>
    </row>
    <row r="1074" spans="2:65" s="12" customFormat="1">
      <c r="B1074" s="147"/>
      <c r="D1074" s="148" t="s">
        <v>144</v>
      </c>
      <c r="E1074" s="149" t="s">
        <v>1</v>
      </c>
      <c r="F1074" s="150" t="s">
        <v>2081</v>
      </c>
      <c r="H1074" s="149" t="s">
        <v>1</v>
      </c>
      <c r="L1074" s="147"/>
      <c r="M1074" s="151"/>
      <c r="T1074" s="152"/>
      <c r="AT1074" s="149" t="s">
        <v>144</v>
      </c>
      <c r="AU1074" s="149" t="s">
        <v>84</v>
      </c>
      <c r="AV1074" s="12" t="s">
        <v>82</v>
      </c>
      <c r="AW1074" s="12" t="s">
        <v>32</v>
      </c>
      <c r="AX1074" s="12" t="s">
        <v>74</v>
      </c>
      <c r="AY1074" s="149" t="s">
        <v>136</v>
      </c>
    </row>
    <row r="1075" spans="2:65" s="13" customFormat="1">
      <c r="B1075" s="153"/>
      <c r="D1075" s="148" t="s">
        <v>144</v>
      </c>
      <c r="E1075" s="154" t="s">
        <v>1</v>
      </c>
      <c r="F1075" s="155" t="s">
        <v>82</v>
      </c>
      <c r="H1075" s="156">
        <v>1</v>
      </c>
      <c r="L1075" s="153"/>
      <c r="M1075" s="157"/>
      <c r="T1075" s="158"/>
      <c r="AT1075" s="154" t="s">
        <v>144</v>
      </c>
      <c r="AU1075" s="154" t="s">
        <v>84</v>
      </c>
      <c r="AV1075" s="13" t="s">
        <v>84</v>
      </c>
      <c r="AW1075" s="13" t="s">
        <v>32</v>
      </c>
      <c r="AX1075" s="13" t="s">
        <v>74</v>
      </c>
      <c r="AY1075" s="154" t="s">
        <v>136</v>
      </c>
    </row>
    <row r="1076" spans="2:65" s="14" customFormat="1">
      <c r="B1076" s="159"/>
      <c r="D1076" s="148" t="s">
        <v>144</v>
      </c>
      <c r="E1076" s="160" t="s">
        <v>1</v>
      </c>
      <c r="F1076" s="161" t="s">
        <v>146</v>
      </c>
      <c r="H1076" s="162">
        <v>1</v>
      </c>
      <c r="L1076" s="159"/>
      <c r="M1076" s="163"/>
      <c r="T1076" s="164"/>
      <c r="AT1076" s="160" t="s">
        <v>144</v>
      </c>
      <c r="AU1076" s="160" t="s">
        <v>84</v>
      </c>
      <c r="AV1076" s="14" t="s">
        <v>142</v>
      </c>
      <c r="AW1076" s="14" t="s">
        <v>32</v>
      </c>
      <c r="AX1076" s="14" t="s">
        <v>82</v>
      </c>
      <c r="AY1076" s="160" t="s">
        <v>136</v>
      </c>
    </row>
    <row r="1077" spans="2:65" s="1" customFormat="1" ht="14.4" customHeight="1">
      <c r="B1077" s="134"/>
      <c r="C1077" s="165" t="s">
        <v>938</v>
      </c>
      <c r="D1077" s="165" t="s">
        <v>353</v>
      </c>
      <c r="E1077" s="166" t="s">
        <v>994</v>
      </c>
      <c r="F1077" s="167" t="s">
        <v>995</v>
      </c>
      <c r="G1077" s="168" t="s">
        <v>986</v>
      </c>
      <c r="H1077" s="169">
        <v>1</v>
      </c>
      <c r="I1077" s="170"/>
      <c r="J1077" s="170">
        <f>ROUND(I1077*H1077,2)</f>
        <v>0</v>
      </c>
      <c r="K1077" s="171"/>
      <c r="L1077" s="172"/>
      <c r="M1077" s="173" t="s">
        <v>1</v>
      </c>
      <c r="N1077" s="174" t="s">
        <v>39</v>
      </c>
      <c r="O1077" s="143">
        <v>0</v>
      </c>
      <c r="P1077" s="143">
        <f>O1077*H1077</f>
        <v>0</v>
      </c>
      <c r="Q1077" s="143">
        <v>0</v>
      </c>
      <c r="R1077" s="143">
        <f>Q1077*H1077</f>
        <v>0</v>
      </c>
      <c r="S1077" s="143">
        <v>0</v>
      </c>
      <c r="T1077" s="144">
        <f>S1077*H1077</f>
        <v>0</v>
      </c>
      <c r="AR1077" s="145" t="s">
        <v>170</v>
      </c>
      <c r="AT1077" s="145" t="s">
        <v>353</v>
      </c>
      <c r="AU1077" s="145" t="s">
        <v>84</v>
      </c>
      <c r="AY1077" s="16" t="s">
        <v>136</v>
      </c>
      <c r="BE1077" s="146">
        <f>IF(N1077="základní",J1077,0)</f>
        <v>0</v>
      </c>
      <c r="BF1077" s="146">
        <f>IF(N1077="snížená",J1077,0)</f>
        <v>0</v>
      </c>
      <c r="BG1077" s="146">
        <f>IF(N1077="zákl. přenesená",J1077,0)</f>
        <v>0</v>
      </c>
      <c r="BH1077" s="146">
        <f>IF(N1077="sníž. přenesená",J1077,0)</f>
        <v>0</v>
      </c>
      <c r="BI1077" s="146">
        <f>IF(N1077="nulová",J1077,0)</f>
        <v>0</v>
      </c>
      <c r="BJ1077" s="16" t="s">
        <v>82</v>
      </c>
      <c r="BK1077" s="146">
        <f>ROUND(I1077*H1077,2)</f>
        <v>0</v>
      </c>
      <c r="BL1077" s="16" t="s">
        <v>142</v>
      </c>
      <c r="BM1077" s="145" t="s">
        <v>2289</v>
      </c>
    </row>
    <row r="1078" spans="2:65" s="12" customFormat="1">
      <c r="B1078" s="147"/>
      <c r="D1078" s="148" t="s">
        <v>144</v>
      </c>
      <c r="E1078" s="149" t="s">
        <v>1</v>
      </c>
      <c r="F1078" s="150" t="s">
        <v>1829</v>
      </c>
      <c r="H1078" s="149" t="s">
        <v>1</v>
      </c>
      <c r="L1078" s="147"/>
      <c r="M1078" s="151"/>
      <c r="T1078" s="152"/>
      <c r="AT1078" s="149" t="s">
        <v>144</v>
      </c>
      <c r="AU1078" s="149" t="s">
        <v>84</v>
      </c>
      <c r="AV1078" s="12" t="s">
        <v>82</v>
      </c>
      <c r="AW1078" s="12" t="s">
        <v>32</v>
      </c>
      <c r="AX1078" s="12" t="s">
        <v>74</v>
      </c>
      <c r="AY1078" s="149" t="s">
        <v>136</v>
      </c>
    </row>
    <row r="1079" spans="2:65" s="13" customFormat="1">
      <c r="B1079" s="153"/>
      <c r="D1079" s="148" t="s">
        <v>144</v>
      </c>
      <c r="E1079" s="154" t="s">
        <v>1</v>
      </c>
      <c r="F1079" s="155" t="s">
        <v>82</v>
      </c>
      <c r="H1079" s="156">
        <v>1</v>
      </c>
      <c r="L1079" s="153"/>
      <c r="M1079" s="157"/>
      <c r="T1079" s="158"/>
      <c r="AT1079" s="154" t="s">
        <v>144</v>
      </c>
      <c r="AU1079" s="154" t="s">
        <v>84</v>
      </c>
      <c r="AV1079" s="13" t="s">
        <v>84</v>
      </c>
      <c r="AW1079" s="13" t="s">
        <v>32</v>
      </c>
      <c r="AX1079" s="13" t="s">
        <v>74</v>
      </c>
      <c r="AY1079" s="154" t="s">
        <v>136</v>
      </c>
    </row>
    <row r="1080" spans="2:65" s="14" customFormat="1">
      <c r="B1080" s="159"/>
      <c r="D1080" s="148" t="s">
        <v>144</v>
      </c>
      <c r="E1080" s="160" t="s">
        <v>1</v>
      </c>
      <c r="F1080" s="161" t="s">
        <v>146</v>
      </c>
      <c r="H1080" s="162">
        <v>1</v>
      </c>
      <c r="L1080" s="159"/>
      <c r="M1080" s="163"/>
      <c r="T1080" s="164"/>
      <c r="AT1080" s="160" t="s">
        <v>144</v>
      </c>
      <c r="AU1080" s="160" t="s">
        <v>84</v>
      </c>
      <c r="AV1080" s="14" t="s">
        <v>142</v>
      </c>
      <c r="AW1080" s="14" t="s">
        <v>32</v>
      </c>
      <c r="AX1080" s="14" t="s">
        <v>82</v>
      </c>
      <c r="AY1080" s="160" t="s">
        <v>136</v>
      </c>
    </row>
    <row r="1081" spans="2:65" s="11" customFormat="1" ht="22.75" customHeight="1">
      <c r="B1081" s="123"/>
      <c r="D1081" s="124" t="s">
        <v>73</v>
      </c>
      <c r="E1081" s="132" t="s">
        <v>174</v>
      </c>
      <c r="F1081" s="132" t="s">
        <v>997</v>
      </c>
      <c r="J1081" s="133">
        <f>BK1081</f>
        <v>0</v>
      </c>
      <c r="L1081" s="123"/>
      <c r="M1081" s="127"/>
      <c r="P1081" s="128">
        <f>SUM(P1082:P1134)</f>
        <v>100.6854</v>
      </c>
      <c r="R1081" s="128">
        <f>SUM(R1082:R1134)</f>
        <v>1.7842E-2</v>
      </c>
      <c r="T1081" s="129">
        <f>SUM(T1082:T1134)</f>
        <v>0</v>
      </c>
      <c r="AR1081" s="124" t="s">
        <v>82</v>
      </c>
      <c r="AT1081" s="130" t="s">
        <v>73</v>
      </c>
      <c r="AU1081" s="130" t="s">
        <v>82</v>
      </c>
      <c r="AY1081" s="124" t="s">
        <v>136</v>
      </c>
      <c r="BK1081" s="131">
        <f>SUM(BK1082:BK1134)</f>
        <v>0</v>
      </c>
    </row>
    <row r="1082" spans="2:65" s="1" customFormat="1" ht="14.4" customHeight="1">
      <c r="B1082" s="134"/>
      <c r="C1082" s="135" t="s">
        <v>942</v>
      </c>
      <c r="D1082" s="135" t="s">
        <v>138</v>
      </c>
      <c r="E1082" s="136" t="s">
        <v>1017</v>
      </c>
      <c r="F1082" s="137" t="s">
        <v>1018</v>
      </c>
      <c r="G1082" s="138" t="s">
        <v>208</v>
      </c>
      <c r="H1082" s="139">
        <v>162.19999999999999</v>
      </c>
      <c r="I1082" s="140"/>
      <c r="J1082" s="140">
        <f>ROUND(I1082*H1082,2)</f>
        <v>0</v>
      </c>
      <c r="K1082" s="141"/>
      <c r="L1082" s="28"/>
      <c r="M1082" s="142" t="s">
        <v>1</v>
      </c>
      <c r="N1082" s="111" t="s">
        <v>39</v>
      </c>
      <c r="O1082" s="143">
        <v>0.19500000000000001</v>
      </c>
      <c r="P1082" s="143">
        <f>O1082*H1082</f>
        <v>31.628999999999998</v>
      </c>
      <c r="Q1082" s="143">
        <v>1.1E-4</v>
      </c>
      <c r="R1082" s="143">
        <f>Q1082*H1082</f>
        <v>1.7842E-2</v>
      </c>
      <c r="S1082" s="143">
        <v>0</v>
      </c>
      <c r="T1082" s="144">
        <f>S1082*H1082</f>
        <v>0</v>
      </c>
      <c r="AR1082" s="145" t="s">
        <v>142</v>
      </c>
      <c r="AT1082" s="145" t="s">
        <v>138</v>
      </c>
      <c r="AU1082" s="145" t="s">
        <v>84</v>
      </c>
      <c r="AY1082" s="16" t="s">
        <v>136</v>
      </c>
      <c r="BE1082" s="146">
        <f>IF(N1082="základní",J1082,0)</f>
        <v>0</v>
      </c>
      <c r="BF1082" s="146">
        <f>IF(N1082="snížená",J1082,0)</f>
        <v>0</v>
      </c>
      <c r="BG1082" s="146">
        <f>IF(N1082="zákl. přenesená",J1082,0)</f>
        <v>0</v>
      </c>
      <c r="BH1082" s="146">
        <f>IF(N1082="sníž. přenesená",J1082,0)</f>
        <v>0</v>
      </c>
      <c r="BI1082" s="146">
        <f>IF(N1082="nulová",J1082,0)</f>
        <v>0</v>
      </c>
      <c r="BJ1082" s="16" t="s">
        <v>82</v>
      </c>
      <c r="BK1082" s="146">
        <f>ROUND(I1082*H1082,2)</f>
        <v>0</v>
      </c>
      <c r="BL1082" s="16" t="s">
        <v>142</v>
      </c>
      <c r="BM1082" s="145" t="s">
        <v>2290</v>
      </c>
    </row>
    <row r="1083" spans="2:65" s="12" customFormat="1">
      <c r="B1083" s="147"/>
      <c r="D1083" s="148" t="s">
        <v>144</v>
      </c>
      <c r="E1083" s="149" t="s">
        <v>1</v>
      </c>
      <c r="F1083" s="150" t="s">
        <v>1829</v>
      </c>
      <c r="H1083" s="149" t="s">
        <v>1</v>
      </c>
      <c r="L1083" s="147"/>
      <c r="M1083" s="151"/>
      <c r="T1083" s="152"/>
      <c r="AT1083" s="149" t="s">
        <v>144</v>
      </c>
      <c r="AU1083" s="149" t="s">
        <v>84</v>
      </c>
      <c r="AV1083" s="12" t="s">
        <v>82</v>
      </c>
      <c r="AW1083" s="12" t="s">
        <v>32</v>
      </c>
      <c r="AX1083" s="12" t="s">
        <v>74</v>
      </c>
      <c r="AY1083" s="149" t="s">
        <v>136</v>
      </c>
    </row>
    <row r="1084" spans="2:65" s="12" customFormat="1">
      <c r="B1084" s="147"/>
      <c r="D1084" s="148" t="s">
        <v>144</v>
      </c>
      <c r="E1084" s="149" t="s">
        <v>1</v>
      </c>
      <c r="F1084" s="150" t="s">
        <v>1021</v>
      </c>
      <c r="H1084" s="149" t="s">
        <v>1</v>
      </c>
      <c r="L1084" s="147"/>
      <c r="M1084" s="151"/>
      <c r="T1084" s="152"/>
      <c r="AT1084" s="149" t="s">
        <v>144</v>
      </c>
      <c r="AU1084" s="149" t="s">
        <v>84</v>
      </c>
      <c r="AV1084" s="12" t="s">
        <v>82</v>
      </c>
      <c r="AW1084" s="12" t="s">
        <v>32</v>
      </c>
      <c r="AX1084" s="12" t="s">
        <v>74</v>
      </c>
      <c r="AY1084" s="149" t="s">
        <v>136</v>
      </c>
    </row>
    <row r="1085" spans="2:65" s="12" customFormat="1">
      <c r="B1085" s="147"/>
      <c r="D1085" s="148" t="s">
        <v>144</v>
      </c>
      <c r="E1085" s="149" t="s">
        <v>1</v>
      </c>
      <c r="F1085" s="150" t="s">
        <v>190</v>
      </c>
      <c r="H1085" s="149" t="s">
        <v>1</v>
      </c>
      <c r="L1085" s="147"/>
      <c r="M1085" s="151"/>
      <c r="T1085" s="152"/>
      <c r="AT1085" s="149" t="s">
        <v>144</v>
      </c>
      <c r="AU1085" s="149" t="s">
        <v>84</v>
      </c>
      <c r="AV1085" s="12" t="s">
        <v>82</v>
      </c>
      <c r="AW1085" s="12" t="s">
        <v>32</v>
      </c>
      <c r="AX1085" s="12" t="s">
        <v>74</v>
      </c>
      <c r="AY1085" s="149" t="s">
        <v>136</v>
      </c>
    </row>
    <row r="1086" spans="2:65" s="13" customFormat="1">
      <c r="B1086" s="153"/>
      <c r="D1086" s="148" t="s">
        <v>144</v>
      </c>
      <c r="E1086" s="154" t="s">
        <v>1</v>
      </c>
      <c r="F1086" s="155" t="s">
        <v>2291</v>
      </c>
      <c r="H1086" s="156">
        <v>13.6</v>
      </c>
      <c r="L1086" s="153"/>
      <c r="M1086" s="157"/>
      <c r="T1086" s="158"/>
      <c r="AT1086" s="154" t="s">
        <v>144</v>
      </c>
      <c r="AU1086" s="154" t="s">
        <v>84</v>
      </c>
      <c r="AV1086" s="13" t="s">
        <v>84</v>
      </c>
      <c r="AW1086" s="13" t="s">
        <v>32</v>
      </c>
      <c r="AX1086" s="13" t="s">
        <v>74</v>
      </c>
      <c r="AY1086" s="154" t="s">
        <v>136</v>
      </c>
    </row>
    <row r="1087" spans="2:65" s="13" customFormat="1">
      <c r="B1087" s="153"/>
      <c r="D1087" s="148" t="s">
        <v>144</v>
      </c>
      <c r="E1087" s="154" t="s">
        <v>1</v>
      </c>
      <c r="F1087" s="155" t="s">
        <v>2292</v>
      </c>
      <c r="H1087" s="156">
        <v>17.600000000000001</v>
      </c>
      <c r="L1087" s="153"/>
      <c r="M1087" s="157"/>
      <c r="T1087" s="158"/>
      <c r="AT1087" s="154" t="s">
        <v>144</v>
      </c>
      <c r="AU1087" s="154" t="s">
        <v>84</v>
      </c>
      <c r="AV1087" s="13" t="s">
        <v>84</v>
      </c>
      <c r="AW1087" s="13" t="s">
        <v>32</v>
      </c>
      <c r="AX1087" s="13" t="s">
        <v>74</v>
      </c>
      <c r="AY1087" s="154" t="s">
        <v>136</v>
      </c>
    </row>
    <row r="1088" spans="2:65" s="12" customFormat="1">
      <c r="B1088" s="147"/>
      <c r="D1088" s="148" t="s">
        <v>144</v>
      </c>
      <c r="E1088" s="149" t="s">
        <v>1</v>
      </c>
      <c r="F1088" s="150" t="s">
        <v>2293</v>
      </c>
      <c r="H1088" s="149" t="s">
        <v>1</v>
      </c>
      <c r="L1088" s="147"/>
      <c r="M1088" s="151"/>
      <c r="T1088" s="152"/>
      <c r="AT1088" s="149" t="s">
        <v>144</v>
      </c>
      <c r="AU1088" s="149" t="s">
        <v>84</v>
      </c>
      <c r="AV1088" s="12" t="s">
        <v>82</v>
      </c>
      <c r="AW1088" s="12" t="s">
        <v>32</v>
      </c>
      <c r="AX1088" s="12" t="s">
        <v>74</v>
      </c>
      <c r="AY1088" s="149" t="s">
        <v>136</v>
      </c>
    </row>
    <row r="1089" spans="2:65" s="12" customFormat="1">
      <c r="B1089" s="147"/>
      <c r="D1089" s="148" t="s">
        <v>144</v>
      </c>
      <c r="E1089" s="149" t="s">
        <v>1</v>
      </c>
      <c r="F1089" s="150" t="s">
        <v>190</v>
      </c>
      <c r="H1089" s="149" t="s">
        <v>1</v>
      </c>
      <c r="L1089" s="147"/>
      <c r="M1089" s="151"/>
      <c r="T1089" s="152"/>
      <c r="AT1089" s="149" t="s">
        <v>144</v>
      </c>
      <c r="AU1089" s="149" t="s">
        <v>84</v>
      </c>
      <c r="AV1089" s="12" t="s">
        <v>82</v>
      </c>
      <c r="AW1089" s="12" t="s">
        <v>32</v>
      </c>
      <c r="AX1089" s="12" t="s">
        <v>74</v>
      </c>
      <c r="AY1089" s="149" t="s">
        <v>136</v>
      </c>
    </row>
    <row r="1090" spans="2:65" s="13" customFormat="1">
      <c r="B1090" s="153"/>
      <c r="D1090" s="148" t="s">
        <v>144</v>
      </c>
      <c r="E1090" s="154" t="s">
        <v>1</v>
      </c>
      <c r="F1090" s="155" t="s">
        <v>2294</v>
      </c>
      <c r="H1090" s="156">
        <v>61.6</v>
      </c>
      <c r="L1090" s="153"/>
      <c r="M1090" s="157"/>
      <c r="T1090" s="158"/>
      <c r="AT1090" s="154" t="s">
        <v>144</v>
      </c>
      <c r="AU1090" s="154" t="s">
        <v>84</v>
      </c>
      <c r="AV1090" s="13" t="s">
        <v>84</v>
      </c>
      <c r="AW1090" s="13" t="s">
        <v>32</v>
      </c>
      <c r="AX1090" s="13" t="s">
        <v>74</v>
      </c>
      <c r="AY1090" s="154" t="s">
        <v>136</v>
      </c>
    </row>
    <row r="1091" spans="2:65" s="13" customFormat="1">
      <c r="B1091" s="153"/>
      <c r="D1091" s="148" t="s">
        <v>144</v>
      </c>
      <c r="E1091" s="154" t="s">
        <v>1</v>
      </c>
      <c r="F1091" s="155" t="s">
        <v>2295</v>
      </c>
      <c r="H1091" s="156">
        <v>18</v>
      </c>
      <c r="L1091" s="153"/>
      <c r="M1091" s="157"/>
      <c r="T1091" s="158"/>
      <c r="AT1091" s="154" t="s">
        <v>144</v>
      </c>
      <c r="AU1091" s="154" t="s">
        <v>84</v>
      </c>
      <c r="AV1091" s="13" t="s">
        <v>84</v>
      </c>
      <c r="AW1091" s="13" t="s">
        <v>32</v>
      </c>
      <c r="AX1091" s="13" t="s">
        <v>74</v>
      </c>
      <c r="AY1091" s="154" t="s">
        <v>136</v>
      </c>
    </row>
    <row r="1092" spans="2:65" s="12" customFormat="1">
      <c r="B1092" s="147"/>
      <c r="D1092" s="148" t="s">
        <v>144</v>
      </c>
      <c r="E1092" s="149" t="s">
        <v>1</v>
      </c>
      <c r="F1092" s="150" t="s">
        <v>188</v>
      </c>
      <c r="H1092" s="149" t="s">
        <v>1</v>
      </c>
      <c r="L1092" s="147"/>
      <c r="M1092" s="151"/>
      <c r="T1092" s="152"/>
      <c r="AT1092" s="149" t="s">
        <v>144</v>
      </c>
      <c r="AU1092" s="149" t="s">
        <v>84</v>
      </c>
      <c r="AV1092" s="12" t="s">
        <v>82</v>
      </c>
      <c r="AW1092" s="12" t="s">
        <v>32</v>
      </c>
      <c r="AX1092" s="12" t="s">
        <v>74</v>
      </c>
      <c r="AY1092" s="149" t="s">
        <v>136</v>
      </c>
    </row>
    <row r="1093" spans="2:65" s="12" customFormat="1">
      <c r="B1093" s="147"/>
      <c r="D1093" s="148" t="s">
        <v>144</v>
      </c>
      <c r="E1093" s="149" t="s">
        <v>1</v>
      </c>
      <c r="F1093" s="150" t="s">
        <v>1847</v>
      </c>
      <c r="H1093" s="149" t="s">
        <v>1</v>
      </c>
      <c r="L1093" s="147"/>
      <c r="M1093" s="151"/>
      <c r="T1093" s="152"/>
      <c r="AT1093" s="149" t="s">
        <v>144</v>
      </c>
      <c r="AU1093" s="149" t="s">
        <v>84</v>
      </c>
      <c r="AV1093" s="12" t="s">
        <v>82</v>
      </c>
      <c r="AW1093" s="12" t="s">
        <v>32</v>
      </c>
      <c r="AX1093" s="12" t="s">
        <v>74</v>
      </c>
      <c r="AY1093" s="149" t="s">
        <v>136</v>
      </c>
    </row>
    <row r="1094" spans="2:65" s="13" customFormat="1">
      <c r="B1094" s="153"/>
      <c r="D1094" s="148" t="s">
        <v>144</v>
      </c>
      <c r="E1094" s="154" t="s">
        <v>1</v>
      </c>
      <c r="F1094" s="155" t="s">
        <v>2296</v>
      </c>
      <c r="H1094" s="156">
        <v>27.4</v>
      </c>
      <c r="L1094" s="153"/>
      <c r="M1094" s="157"/>
      <c r="T1094" s="158"/>
      <c r="AT1094" s="154" t="s">
        <v>144</v>
      </c>
      <c r="AU1094" s="154" t="s">
        <v>84</v>
      </c>
      <c r="AV1094" s="13" t="s">
        <v>84</v>
      </c>
      <c r="AW1094" s="13" t="s">
        <v>32</v>
      </c>
      <c r="AX1094" s="13" t="s">
        <v>74</v>
      </c>
      <c r="AY1094" s="154" t="s">
        <v>136</v>
      </c>
    </row>
    <row r="1095" spans="2:65" s="12" customFormat="1">
      <c r="B1095" s="147"/>
      <c r="D1095" s="148" t="s">
        <v>144</v>
      </c>
      <c r="E1095" s="149" t="s">
        <v>1</v>
      </c>
      <c r="F1095" s="150" t="s">
        <v>1854</v>
      </c>
      <c r="H1095" s="149" t="s">
        <v>1</v>
      </c>
      <c r="L1095" s="147"/>
      <c r="M1095" s="151"/>
      <c r="T1095" s="152"/>
      <c r="AT1095" s="149" t="s">
        <v>144</v>
      </c>
      <c r="AU1095" s="149" t="s">
        <v>84</v>
      </c>
      <c r="AV1095" s="12" t="s">
        <v>82</v>
      </c>
      <c r="AW1095" s="12" t="s">
        <v>32</v>
      </c>
      <c r="AX1095" s="12" t="s">
        <v>74</v>
      </c>
      <c r="AY1095" s="149" t="s">
        <v>136</v>
      </c>
    </row>
    <row r="1096" spans="2:65" s="13" customFormat="1">
      <c r="B1096" s="153"/>
      <c r="D1096" s="148" t="s">
        <v>144</v>
      </c>
      <c r="E1096" s="154" t="s">
        <v>1</v>
      </c>
      <c r="F1096" s="155" t="s">
        <v>2297</v>
      </c>
      <c r="H1096" s="156">
        <v>24</v>
      </c>
      <c r="L1096" s="153"/>
      <c r="M1096" s="157"/>
      <c r="T1096" s="158"/>
      <c r="AT1096" s="154" t="s">
        <v>144</v>
      </c>
      <c r="AU1096" s="154" t="s">
        <v>84</v>
      </c>
      <c r="AV1096" s="13" t="s">
        <v>84</v>
      </c>
      <c r="AW1096" s="13" t="s">
        <v>32</v>
      </c>
      <c r="AX1096" s="13" t="s">
        <v>74</v>
      </c>
      <c r="AY1096" s="154" t="s">
        <v>136</v>
      </c>
    </row>
    <row r="1097" spans="2:65" s="14" customFormat="1">
      <c r="B1097" s="159"/>
      <c r="D1097" s="148" t="s">
        <v>144</v>
      </c>
      <c r="E1097" s="160" t="s">
        <v>1</v>
      </c>
      <c r="F1097" s="161" t="s">
        <v>146</v>
      </c>
      <c r="H1097" s="162">
        <v>162.20000000000002</v>
      </c>
      <c r="L1097" s="159"/>
      <c r="M1097" s="163"/>
      <c r="T1097" s="164"/>
      <c r="AT1097" s="160" t="s">
        <v>144</v>
      </c>
      <c r="AU1097" s="160" t="s">
        <v>84</v>
      </c>
      <c r="AV1097" s="14" t="s">
        <v>142</v>
      </c>
      <c r="AW1097" s="14" t="s">
        <v>32</v>
      </c>
      <c r="AX1097" s="14" t="s">
        <v>82</v>
      </c>
      <c r="AY1097" s="160" t="s">
        <v>136</v>
      </c>
    </row>
    <row r="1098" spans="2:65" s="1" customFormat="1" ht="14.4" customHeight="1">
      <c r="B1098" s="134"/>
      <c r="C1098" s="135" t="s">
        <v>946</v>
      </c>
      <c r="D1098" s="135" t="s">
        <v>138</v>
      </c>
      <c r="E1098" s="136" t="s">
        <v>1025</v>
      </c>
      <c r="F1098" s="137" t="s">
        <v>1026</v>
      </c>
      <c r="G1098" s="138" t="s">
        <v>208</v>
      </c>
      <c r="H1098" s="139">
        <v>162.19999999999999</v>
      </c>
      <c r="I1098" s="140"/>
      <c r="J1098" s="140">
        <f>ROUND(I1098*H1098,2)</f>
        <v>0</v>
      </c>
      <c r="K1098" s="141"/>
      <c r="L1098" s="28"/>
      <c r="M1098" s="142" t="s">
        <v>1</v>
      </c>
      <c r="N1098" s="111" t="s">
        <v>39</v>
      </c>
      <c r="O1098" s="143">
        <v>0.155</v>
      </c>
      <c r="P1098" s="143">
        <f>O1098*H1098</f>
        <v>25.140999999999998</v>
      </c>
      <c r="Q1098" s="143">
        <v>0</v>
      </c>
      <c r="R1098" s="143">
        <f>Q1098*H1098</f>
        <v>0</v>
      </c>
      <c r="S1098" s="143">
        <v>0</v>
      </c>
      <c r="T1098" s="144">
        <f>S1098*H1098</f>
        <v>0</v>
      </c>
      <c r="AR1098" s="145" t="s">
        <v>142</v>
      </c>
      <c r="AT1098" s="145" t="s">
        <v>138</v>
      </c>
      <c r="AU1098" s="145" t="s">
        <v>84</v>
      </c>
      <c r="AY1098" s="16" t="s">
        <v>136</v>
      </c>
      <c r="BE1098" s="146">
        <f>IF(N1098="základní",J1098,0)</f>
        <v>0</v>
      </c>
      <c r="BF1098" s="146">
        <f>IF(N1098="snížená",J1098,0)</f>
        <v>0</v>
      </c>
      <c r="BG1098" s="146">
        <f>IF(N1098="zákl. přenesená",J1098,0)</f>
        <v>0</v>
      </c>
      <c r="BH1098" s="146">
        <f>IF(N1098="sníž. přenesená",J1098,0)</f>
        <v>0</v>
      </c>
      <c r="BI1098" s="146">
        <f>IF(N1098="nulová",J1098,0)</f>
        <v>0</v>
      </c>
      <c r="BJ1098" s="16" t="s">
        <v>82</v>
      </c>
      <c r="BK1098" s="146">
        <f>ROUND(I1098*H1098,2)</f>
        <v>0</v>
      </c>
      <c r="BL1098" s="16" t="s">
        <v>142</v>
      </c>
      <c r="BM1098" s="145" t="s">
        <v>2298</v>
      </c>
    </row>
    <row r="1099" spans="2:65" s="12" customFormat="1">
      <c r="B1099" s="147"/>
      <c r="D1099" s="148" t="s">
        <v>144</v>
      </c>
      <c r="E1099" s="149" t="s">
        <v>1</v>
      </c>
      <c r="F1099" s="150" t="s">
        <v>1829</v>
      </c>
      <c r="H1099" s="149" t="s">
        <v>1</v>
      </c>
      <c r="L1099" s="147"/>
      <c r="M1099" s="151"/>
      <c r="T1099" s="152"/>
      <c r="AT1099" s="149" t="s">
        <v>144</v>
      </c>
      <c r="AU1099" s="149" t="s">
        <v>84</v>
      </c>
      <c r="AV1099" s="12" t="s">
        <v>82</v>
      </c>
      <c r="AW1099" s="12" t="s">
        <v>32</v>
      </c>
      <c r="AX1099" s="12" t="s">
        <v>74</v>
      </c>
      <c r="AY1099" s="149" t="s">
        <v>136</v>
      </c>
    </row>
    <row r="1100" spans="2:65" s="12" customFormat="1">
      <c r="B1100" s="147"/>
      <c r="D1100" s="148" t="s">
        <v>144</v>
      </c>
      <c r="E1100" s="149" t="s">
        <v>1</v>
      </c>
      <c r="F1100" s="150" t="s">
        <v>1028</v>
      </c>
      <c r="H1100" s="149" t="s">
        <v>1</v>
      </c>
      <c r="L1100" s="147"/>
      <c r="M1100" s="151"/>
      <c r="T1100" s="152"/>
      <c r="AT1100" s="149" t="s">
        <v>144</v>
      </c>
      <c r="AU1100" s="149" t="s">
        <v>84</v>
      </c>
      <c r="AV1100" s="12" t="s">
        <v>82</v>
      </c>
      <c r="AW1100" s="12" t="s">
        <v>32</v>
      </c>
      <c r="AX1100" s="12" t="s">
        <v>74</v>
      </c>
      <c r="AY1100" s="149" t="s">
        <v>136</v>
      </c>
    </row>
    <row r="1101" spans="2:65" s="12" customFormat="1">
      <c r="B1101" s="147"/>
      <c r="D1101" s="148" t="s">
        <v>144</v>
      </c>
      <c r="E1101" s="149" t="s">
        <v>1</v>
      </c>
      <c r="F1101" s="150" t="s">
        <v>190</v>
      </c>
      <c r="H1101" s="149" t="s">
        <v>1</v>
      </c>
      <c r="L1101" s="147"/>
      <c r="M1101" s="151"/>
      <c r="T1101" s="152"/>
      <c r="AT1101" s="149" t="s">
        <v>144</v>
      </c>
      <c r="AU1101" s="149" t="s">
        <v>84</v>
      </c>
      <c r="AV1101" s="12" t="s">
        <v>82</v>
      </c>
      <c r="AW1101" s="12" t="s">
        <v>32</v>
      </c>
      <c r="AX1101" s="12" t="s">
        <v>74</v>
      </c>
      <c r="AY1101" s="149" t="s">
        <v>136</v>
      </c>
    </row>
    <row r="1102" spans="2:65" s="13" customFormat="1">
      <c r="B1102" s="153"/>
      <c r="D1102" s="148" t="s">
        <v>144</v>
      </c>
      <c r="E1102" s="154" t="s">
        <v>1</v>
      </c>
      <c r="F1102" s="155" t="s">
        <v>2291</v>
      </c>
      <c r="H1102" s="156">
        <v>13.6</v>
      </c>
      <c r="L1102" s="153"/>
      <c r="M1102" s="157"/>
      <c r="T1102" s="158"/>
      <c r="AT1102" s="154" t="s">
        <v>144</v>
      </c>
      <c r="AU1102" s="154" t="s">
        <v>84</v>
      </c>
      <c r="AV1102" s="13" t="s">
        <v>84</v>
      </c>
      <c r="AW1102" s="13" t="s">
        <v>32</v>
      </c>
      <c r="AX1102" s="13" t="s">
        <v>74</v>
      </c>
      <c r="AY1102" s="154" t="s">
        <v>136</v>
      </c>
    </row>
    <row r="1103" spans="2:65" s="13" customFormat="1">
      <c r="B1103" s="153"/>
      <c r="D1103" s="148" t="s">
        <v>144</v>
      </c>
      <c r="E1103" s="154" t="s">
        <v>1</v>
      </c>
      <c r="F1103" s="155" t="s">
        <v>2292</v>
      </c>
      <c r="H1103" s="156">
        <v>17.600000000000001</v>
      </c>
      <c r="L1103" s="153"/>
      <c r="M1103" s="157"/>
      <c r="T1103" s="158"/>
      <c r="AT1103" s="154" t="s">
        <v>144</v>
      </c>
      <c r="AU1103" s="154" t="s">
        <v>84</v>
      </c>
      <c r="AV1103" s="13" t="s">
        <v>84</v>
      </c>
      <c r="AW1103" s="13" t="s">
        <v>32</v>
      </c>
      <c r="AX1103" s="13" t="s">
        <v>74</v>
      </c>
      <c r="AY1103" s="154" t="s">
        <v>136</v>
      </c>
    </row>
    <row r="1104" spans="2:65" s="12" customFormat="1">
      <c r="B1104" s="147"/>
      <c r="D1104" s="148" t="s">
        <v>144</v>
      </c>
      <c r="E1104" s="149" t="s">
        <v>1</v>
      </c>
      <c r="F1104" s="150" t="s">
        <v>2293</v>
      </c>
      <c r="H1104" s="149" t="s">
        <v>1</v>
      </c>
      <c r="L1104" s="147"/>
      <c r="M1104" s="151"/>
      <c r="T1104" s="152"/>
      <c r="AT1104" s="149" t="s">
        <v>144</v>
      </c>
      <c r="AU1104" s="149" t="s">
        <v>84</v>
      </c>
      <c r="AV1104" s="12" t="s">
        <v>82</v>
      </c>
      <c r="AW1104" s="12" t="s">
        <v>32</v>
      </c>
      <c r="AX1104" s="12" t="s">
        <v>74</v>
      </c>
      <c r="AY1104" s="149" t="s">
        <v>136</v>
      </c>
    </row>
    <row r="1105" spans="2:65" s="12" customFormat="1">
      <c r="B1105" s="147"/>
      <c r="D1105" s="148" t="s">
        <v>144</v>
      </c>
      <c r="E1105" s="149" t="s">
        <v>1</v>
      </c>
      <c r="F1105" s="150" t="s">
        <v>190</v>
      </c>
      <c r="H1105" s="149" t="s">
        <v>1</v>
      </c>
      <c r="L1105" s="147"/>
      <c r="M1105" s="151"/>
      <c r="T1105" s="152"/>
      <c r="AT1105" s="149" t="s">
        <v>144</v>
      </c>
      <c r="AU1105" s="149" t="s">
        <v>84</v>
      </c>
      <c r="AV1105" s="12" t="s">
        <v>82</v>
      </c>
      <c r="AW1105" s="12" t="s">
        <v>32</v>
      </c>
      <c r="AX1105" s="12" t="s">
        <v>74</v>
      </c>
      <c r="AY1105" s="149" t="s">
        <v>136</v>
      </c>
    </row>
    <row r="1106" spans="2:65" s="13" customFormat="1">
      <c r="B1106" s="153"/>
      <c r="D1106" s="148" t="s">
        <v>144</v>
      </c>
      <c r="E1106" s="154" t="s">
        <v>1</v>
      </c>
      <c r="F1106" s="155" t="s">
        <v>2294</v>
      </c>
      <c r="H1106" s="156">
        <v>61.6</v>
      </c>
      <c r="L1106" s="153"/>
      <c r="M1106" s="157"/>
      <c r="T1106" s="158"/>
      <c r="AT1106" s="154" t="s">
        <v>144</v>
      </c>
      <c r="AU1106" s="154" t="s">
        <v>84</v>
      </c>
      <c r="AV1106" s="13" t="s">
        <v>84</v>
      </c>
      <c r="AW1106" s="13" t="s">
        <v>32</v>
      </c>
      <c r="AX1106" s="13" t="s">
        <v>74</v>
      </c>
      <c r="AY1106" s="154" t="s">
        <v>136</v>
      </c>
    </row>
    <row r="1107" spans="2:65" s="13" customFormat="1">
      <c r="B1107" s="153"/>
      <c r="D1107" s="148" t="s">
        <v>144</v>
      </c>
      <c r="E1107" s="154" t="s">
        <v>1</v>
      </c>
      <c r="F1107" s="155" t="s">
        <v>2295</v>
      </c>
      <c r="H1107" s="156">
        <v>18</v>
      </c>
      <c r="L1107" s="153"/>
      <c r="M1107" s="157"/>
      <c r="T1107" s="158"/>
      <c r="AT1107" s="154" t="s">
        <v>144</v>
      </c>
      <c r="AU1107" s="154" t="s">
        <v>84</v>
      </c>
      <c r="AV1107" s="13" t="s">
        <v>84</v>
      </c>
      <c r="AW1107" s="13" t="s">
        <v>32</v>
      </c>
      <c r="AX1107" s="13" t="s">
        <v>74</v>
      </c>
      <c r="AY1107" s="154" t="s">
        <v>136</v>
      </c>
    </row>
    <row r="1108" spans="2:65" s="12" customFormat="1">
      <c r="B1108" s="147"/>
      <c r="D1108" s="148" t="s">
        <v>144</v>
      </c>
      <c r="E1108" s="149" t="s">
        <v>1</v>
      </c>
      <c r="F1108" s="150" t="s">
        <v>188</v>
      </c>
      <c r="H1108" s="149" t="s">
        <v>1</v>
      </c>
      <c r="L1108" s="147"/>
      <c r="M1108" s="151"/>
      <c r="T1108" s="152"/>
      <c r="AT1108" s="149" t="s">
        <v>144</v>
      </c>
      <c r="AU1108" s="149" t="s">
        <v>84</v>
      </c>
      <c r="AV1108" s="12" t="s">
        <v>82</v>
      </c>
      <c r="AW1108" s="12" t="s">
        <v>32</v>
      </c>
      <c r="AX1108" s="12" t="s">
        <v>74</v>
      </c>
      <c r="AY1108" s="149" t="s">
        <v>136</v>
      </c>
    </row>
    <row r="1109" spans="2:65" s="12" customFormat="1">
      <c r="B1109" s="147"/>
      <c r="D1109" s="148" t="s">
        <v>144</v>
      </c>
      <c r="E1109" s="149" t="s">
        <v>1</v>
      </c>
      <c r="F1109" s="150" t="s">
        <v>1847</v>
      </c>
      <c r="H1109" s="149" t="s">
        <v>1</v>
      </c>
      <c r="L1109" s="147"/>
      <c r="M1109" s="151"/>
      <c r="T1109" s="152"/>
      <c r="AT1109" s="149" t="s">
        <v>144</v>
      </c>
      <c r="AU1109" s="149" t="s">
        <v>84</v>
      </c>
      <c r="AV1109" s="12" t="s">
        <v>82</v>
      </c>
      <c r="AW1109" s="12" t="s">
        <v>32</v>
      </c>
      <c r="AX1109" s="12" t="s">
        <v>74</v>
      </c>
      <c r="AY1109" s="149" t="s">
        <v>136</v>
      </c>
    </row>
    <row r="1110" spans="2:65" s="13" customFormat="1">
      <c r="B1110" s="153"/>
      <c r="D1110" s="148" t="s">
        <v>144</v>
      </c>
      <c r="E1110" s="154" t="s">
        <v>1</v>
      </c>
      <c r="F1110" s="155" t="s">
        <v>2296</v>
      </c>
      <c r="H1110" s="156">
        <v>27.4</v>
      </c>
      <c r="L1110" s="153"/>
      <c r="M1110" s="157"/>
      <c r="T1110" s="158"/>
      <c r="AT1110" s="154" t="s">
        <v>144</v>
      </c>
      <c r="AU1110" s="154" t="s">
        <v>84</v>
      </c>
      <c r="AV1110" s="13" t="s">
        <v>84</v>
      </c>
      <c r="AW1110" s="13" t="s">
        <v>32</v>
      </c>
      <c r="AX1110" s="13" t="s">
        <v>74</v>
      </c>
      <c r="AY1110" s="154" t="s">
        <v>136</v>
      </c>
    </row>
    <row r="1111" spans="2:65" s="12" customFormat="1">
      <c r="B1111" s="147"/>
      <c r="D1111" s="148" t="s">
        <v>144</v>
      </c>
      <c r="E1111" s="149" t="s">
        <v>1</v>
      </c>
      <c r="F1111" s="150" t="s">
        <v>1854</v>
      </c>
      <c r="H1111" s="149" t="s">
        <v>1</v>
      </c>
      <c r="L1111" s="147"/>
      <c r="M1111" s="151"/>
      <c r="T1111" s="152"/>
      <c r="AT1111" s="149" t="s">
        <v>144</v>
      </c>
      <c r="AU1111" s="149" t="s">
        <v>84</v>
      </c>
      <c r="AV1111" s="12" t="s">
        <v>82</v>
      </c>
      <c r="AW1111" s="12" t="s">
        <v>32</v>
      </c>
      <c r="AX1111" s="12" t="s">
        <v>74</v>
      </c>
      <c r="AY1111" s="149" t="s">
        <v>136</v>
      </c>
    </row>
    <row r="1112" spans="2:65" s="13" customFormat="1">
      <c r="B1112" s="153"/>
      <c r="D1112" s="148" t="s">
        <v>144</v>
      </c>
      <c r="E1112" s="154" t="s">
        <v>1</v>
      </c>
      <c r="F1112" s="155" t="s">
        <v>2297</v>
      </c>
      <c r="H1112" s="156">
        <v>24</v>
      </c>
      <c r="L1112" s="153"/>
      <c r="M1112" s="157"/>
      <c r="T1112" s="158"/>
      <c r="AT1112" s="154" t="s">
        <v>144</v>
      </c>
      <c r="AU1112" s="154" t="s">
        <v>84</v>
      </c>
      <c r="AV1112" s="13" t="s">
        <v>84</v>
      </c>
      <c r="AW1112" s="13" t="s">
        <v>32</v>
      </c>
      <c r="AX1112" s="13" t="s">
        <v>74</v>
      </c>
      <c r="AY1112" s="154" t="s">
        <v>136</v>
      </c>
    </row>
    <row r="1113" spans="2:65" s="14" customFormat="1">
      <c r="B1113" s="159"/>
      <c r="D1113" s="148" t="s">
        <v>144</v>
      </c>
      <c r="E1113" s="160" t="s">
        <v>1</v>
      </c>
      <c r="F1113" s="161" t="s">
        <v>146</v>
      </c>
      <c r="H1113" s="162">
        <v>162.20000000000002</v>
      </c>
      <c r="L1113" s="159"/>
      <c r="M1113" s="163"/>
      <c r="T1113" s="164"/>
      <c r="AT1113" s="160" t="s">
        <v>144</v>
      </c>
      <c r="AU1113" s="160" t="s">
        <v>84</v>
      </c>
      <c r="AV1113" s="14" t="s">
        <v>142</v>
      </c>
      <c r="AW1113" s="14" t="s">
        <v>32</v>
      </c>
      <c r="AX1113" s="14" t="s">
        <v>82</v>
      </c>
      <c r="AY1113" s="160" t="s">
        <v>136</v>
      </c>
    </row>
    <row r="1114" spans="2:65" s="1" customFormat="1" ht="14.4" customHeight="1">
      <c r="B1114" s="134"/>
      <c r="C1114" s="135" t="s">
        <v>951</v>
      </c>
      <c r="D1114" s="135" t="s">
        <v>138</v>
      </c>
      <c r="E1114" s="136" t="s">
        <v>2299</v>
      </c>
      <c r="F1114" s="137" t="s">
        <v>2300</v>
      </c>
      <c r="G1114" s="138" t="s">
        <v>208</v>
      </c>
      <c r="H1114" s="139">
        <v>87.6</v>
      </c>
      <c r="I1114" s="140"/>
      <c r="J1114" s="140">
        <f>ROUND(I1114*H1114,2)</f>
        <v>0</v>
      </c>
      <c r="K1114" s="141"/>
      <c r="L1114" s="28"/>
      <c r="M1114" s="142" t="s">
        <v>1</v>
      </c>
      <c r="N1114" s="111" t="s">
        <v>39</v>
      </c>
      <c r="O1114" s="143">
        <v>0.30499999999999999</v>
      </c>
      <c r="P1114" s="143">
        <f>O1114*H1114</f>
        <v>26.717999999999996</v>
      </c>
      <c r="Q1114" s="143">
        <v>0</v>
      </c>
      <c r="R1114" s="143">
        <f>Q1114*H1114</f>
        <v>0</v>
      </c>
      <c r="S1114" s="143">
        <v>0</v>
      </c>
      <c r="T1114" s="144">
        <f>S1114*H1114</f>
        <v>0</v>
      </c>
      <c r="AR1114" s="145" t="s">
        <v>142</v>
      </c>
      <c r="AT1114" s="145" t="s">
        <v>138</v>
      </c>
      <c r="AU1114" s="145" t="s">
        <v>84</v>
      </c>
      <c r="AY1114" s="16" t="s">
        <v>136</v>
      </c>
      <c r="BE1114" s="146">
        <f>IF(N1114="základní",J1114,0)</f>
        <v>0</v>
      </c>
      <c r="BF1114" s="146">
        <f>IF(N1114="snížená",J1114,0)</f>
        <v>0</v>
      </c>
      <c r="BG1114" s="146">
        <f>IF(N1114="zákl. přenesená",J1114,0)</f>
        <v>0</v>
      </c>
      <c r="BH1114" s="146">
        <f>IF(N1114="sníž. přenesená",J1114,0)</f>
        <v>0</v>
      </c>
      <c r="BI1114" s="146">
        <f>IF(N1114="nulová",J1114,0)</f>
        <v>0</v>
      </c>
      <c r="BJ1114" s="16" t="s">
        <v>82</v>
      </c>
      <c r="BK1114" s="146">
        <f>ROUND(I1114*H1114,2)</f>
        <v>0</v>
      </c>
      <c r="BL1114" s="16" t="s">
        <v>142</v>
      </c>
      <c r="BM1114" s="145" t="s">
        <v>2301</v>
      </c>
    </row>
    <row r="1115" spans="2:65" s="12" customFormat="1">
      <c r="B1115" s="147"/>
      <c r="D1115" s="148" t="s">
        <v>144</v>
      </c>
      <c r="E1115" s="149" t="s">
        <v>1</v>
      </c>
      <c r="F1115" s="150" t="s">
        <v>1829</v>
      </c>
      <c r="H1115" s="149" t="s">
        <v>1</v>
      </c>
      <c r="L1115" s="147"/>
      <c r="M1115" s="151"/>
      <c r="T1115" s="152"/>
      <c r="AT1115" s="149" t="s">
        <v>144</v>
      </c>
      <c r="AU1115" s="149" t="s">
        <v>84</v>
      </c>
      <c r="AV1115" s="12" t="s">
        <v>82</v>
      </c>
      <c r="AW1115" s="12" t="s">
        <v>32</v>
      </c>
      <c r="AX1115" s="12" t="s">
        <v>74</v>
      </c>
      <c r="AY1115" s="149" t="s">
        <v>136</v>
      </c>
    </row>
    <row r="1116" spans="2:65" s="12" customFormat="1">
      <c r="B1116" s="147"/>
      <c r="D1116" s="148" t="s">
        <v>144</v>
      </c>
      <c r="E1116" s="149" t="s">
        <v>1</v>
      </c>
      <c r="F1116" s="150" t="s">
        <v>2293</v>
      </c>
      <c r="H1116" s="149" t="s">
        <v>1</v>
      </c>
      <c r="L1116" s="147"/>
      <c r="M1116" s="151"/>
      <c r="T1116" s="152"/>
      <c r="AT1116" s="149" t="s">
        <v>144</v>
      </c>
      <c r="AU1116" s="149" t="s">
        <v>84</v>
      </c>
      <c r="AV1116" s="12" t="s">
        <v>82</v>
      </c>
      <c r="AW1116" s="12" t="s">
        <v>32</v>
      </c>
      <c r="AX1116" s="12" t="s">
        <v>74</v>
      </c>
      <c r="AY1116" s="149" t="s">
        <v>136</v>
      </c>
    </row>
    <row r="1117" spans="2:65" s="12" customFormat="1">
      <c r="B1117" s="147"/>
      <c r="D1117" s="148" t="s">
        <v>144</v>
      </c>
      <c r="E1117" s="149" t="s">
        <v>1</v>
      </c>
      <c r="F1117" s="150" t="s">
        <v>190</v>
      </c>
      <c r="H1117" s="149" t="s">
        <v>1</v>
      </c>
      <c r="L1117" s="147"/>
      <c r="M1117" s="151"/>
      <c r="T1117" s="152"/>
      <c r="AT1117" s="149" t="s">
        <v>144</v>
      </c>
      <c r="AU1117" s="149" t="s">
        <v>84</v>
      </c>
      <c r="AV1117" s="12" t="s">
        <v>82</v>
      </c>
      <c r="AW1117" s="12" t="s">
        <v>32</v>
      </c>
      <c r="AX1117" s="12" t="s">
        <v>74</v>
      </c>
      <c r="AY1117" s="149" t="s">
        <v>136</v>
      </c>
    </row>
    <row r="1118" spans="2:65" s="13" customFormat="1">
      <c r="B1118" s="153"/>
      <c r="D1118" s="148" t="s">
        <v>144</v>
      </c>
      <c r="E1118" s="154" t="s">
        <v>1</v>
      </c>
      <c r="F1118" s="155" t="s">
        <v>2302</v>
      </c>
      <c r="H1118" s="156">
        <v>59.6</v>
      </c>
      <c r="L1118" s="153"/>
      <c r="M1118" s="157"/>
      <c r="T1118" s="158"/>
      <c r="AT1118" s="154" t="s">
        <v>144</v>
      </c>
      <c r="AU1118" s="154" t="s">
        <v>84</v>
      </c>
      <c r="AV1118" s="13" t="s">
        <v>84</v>
      </c>
      <c r="AW1118" s="13" t="s">
        <v>32</v>
      </c>
      <c r="AX1118" s="13" t="s">
        <v>74</v>
      </c>
      <c r="AY1118" s="154" t="s">
        <v>136</v>
      </c>
    </row>
    <row r="1119" spans="2:65" s="13" customFormat="1">
      <c r="B1119" s="153"/>
      <c r="D1119" s="148" t="s">
        <v>144</v>
      </c>
      <c r="E1119" s="154" t="s">
        <v>1</v>
      </c>
      <c r="F1119" s="155" t="s">
        <v>2303</v>
      </c>
      <c r="H1119" s="156">
        <v>16</v>
      </c>
      <c r="L1119" s="153"/>
      <c r="M1119" s="157"/>
      <c r="T1119" s="158"/>
      <c r="AT1119" s="154" t="s">
        <v>144</v>
      </c>
      <c r="AU1119" s="154" t="s">
        <v>84</v>
      </c>
      <c r="AV1119" s="13" t="s">
        <v>84</v>
      </c>
      <c r="AW1119" s="13" t="s">
        <v>32</v>
      </c>
      <c r="AX1119" s="13" t="s">
        <v>74</v>
      </c>
      <c r="AY1119" s="154" t="s">
        <v>136</v>
      </c>
    </row>
    <row r="1120" spans="2:65" s="12" customFormat="1">
      <c r="B1120" s="147"/>
      <c r="D1120" s="148" t="s">
        <v>144</v>
      </c>
      <c r="E1120" s="149" t="s">
        <v>1</v>
      </c>
      <c r="F1120" s="150" t="s">
        <v>188</v>
      </c>
      <c r="H1120" s="149" t="s">
        <v>1</v>
      </c>
      <c r="L1120" s="147"/>
      <c r="M1120" s="151"/>
      <c r="T1120" s="152"/>
      <c r="AT1120" s="149" t="s">
        <v>144</v>
      </c>
      <c r="AU1120" s="149" t="s">
        <v>84</v>
      </c>
      <c r="AV1120" s="12" t="s">
        <v>82</v>
      </c>
      <c r="AW1120" s="12" t="s">
        <v>32</v>
      </c>
      <c r="AX1120" s="12" t="s">
        <v>74</v>
      </c>
      <c r="AY1120" s="149" t="s">
        <v>136</v>
      </c>
    </row>
    <row r="1121" spans="2:65" s="12" customFormat="1">
      <c r="B1121" s="147"/>
      <c r="D1121" s="148" t="s">
        <v>144</v>
      </c>
      <c r="E1121" s="149" t="s">
        <v>1</v>
      </c>
      <c r="F1121" s="150" t="s">
        <v>1847</v>
      </c>
      <c r="H1121" s="149" t="s">
        <v>1</v>
      </c>
      <c r="L1121" s="147"/>
      <c r="M1121" s="151"/>
      <c r="T1121" s="152"/>
      <c r="AT1121" s="149" t="s">
        <v>144</v>
      </c>
      <c r="AU1121" s="149" t="s">
        <v>84</v>
      </c>
      <c r="AV1121" s="12" t="s">
        <v>82</v>
      </c>
      <c r="AW1121" s="12" t="s">
        <v>32</v>
      </c>
      <c r="AX1121" s="12" t="s">
        <v>74</v>
      </c>
      <c r="AY1121" s="149" t="s">
        <v>136</v>
      </c>
    </row>
    <row r="1122" spans="2:65" s="13" customFormat="1">
      <c r="B1122" s="153"/>
      <c r="D1122" s="148" t="s">
        <v>144</v>
      </c>
      <c r="E1122" s="154" t="s">
        <v>1</v>
      </c>
      <c r="F1122" s="155" t="s">
        <v>2304</v>
      </c>
      <c r="H1122" s="156">
        <v>12</v>
      </c>
      <c r="L1122" s="153"/>
      <c r="M1122" s="157"/>
      <c r="T1122" s="158"/>
      <c r="AT1122" s="154" t="s">
        <v>144</v>
      </c>
      <c r="AU1122" s="154" t="s">
        <v>84</v>
      </c>
      <c r="AV1122" s="13" t="s">
        <v>84</v>
      </c>
      <c r="AW1122" s="13" t="s">
        <v>32</v>
      </c>
      <c r="AX1122" s="13" t="s">
        <v>74</v>
      </c>
      <c r="AY1122" s="154" t="s">
        <v>136</v>
      </c>
    </row>
    <row r="1123" spans="2:65" s="14" customFormat="1">
      <c r="B1123" s="159"/>
      <c r="D1123" s="148" t="s">
        <v>144</v>
      </c>
      <c r="E1123" s="160" t="s">
        <v>1</v>
      </c>
      <c r="F1123" s="161" t="s">
        <v>146</v>
      </c>
      <c r="H1123" s="162">
        <v>87.6</v>
      </c>
      <c r="L1123" s="159"/>
      <c r="M1123" s="163"/>
      <c r="T1123" s="164"/>
      <c r="AT1123" s="160" t="s">
        <v>144</v>
      </c>
      <c r="AU1123" s="160" t="s">
        <v>84</v>
      </c>
      <c r="AV1123" s="14" t="s">
        <v>142</v>
      </c>
      <c r="AW1123" s="14" t="s">
        <v>32</v>
      </c>
      <c r="AX1123" s="14" t="s">
        <v>82</v>
      </c>
      <c r="AY1123" s="160" t="s">
        <v>136</v>
      </c>
    </row>
    <row r="1124" spans="2:65" s="1" customFormat="1" ht="14.4" customHeight="1">
      <c r="B1124" s="134"/>
      <c r="C1124" s="135" t="s">
        <v>955</v>
      </c>
      <c r="D1124" s="135" t="s">
        <v>138</v>
      </c>
      <c r="E1124" s="136" t="s">
        <v>1038</v>
      </c>
      <c r="F1124" s="137" t="s">
        <v>1039</v>
      </c>
      <c r="G1124" s="138" t="s">
        <v>185</v>
      </c>
      <c r="H1124" s="139">
        <v>78.17</v>
      </c>
      <c r="I1124" s="140"/>
      <c r="J1124" s="140">
        <f>ROUND(I1124*H1124,2)</f>
        <v>0</v>
      </c>
      <c r="K1124" s="141"/>
      <c r="L1124" s="28"/>
      <c r="M1124" s="142" t="s">
        <v>1</v>
      </c>
      <c r="N1124" s="111" t="s">
        <v>39</v>
      </c>
      <c r="O1124" s="143">
        <v>0.22</v>
      </c>
      <c r="P1124" s="143">
        <f>O1124*H1124</f>
        <v>17.197400000000002</v>
      </c>
      <c r="Q1124" s="143">
        <v>0</v>
      </c>
      <c r="R1124" s="143">
        <f>Q1124*H1124</f>
        <v>0</v>
      </c>
      <c r="S1124" s="143">
        <v>0</v>
      </c>
      <c r="T1124" s="144">
        <f>S1124*H1124</f>
        <v>0</v>
      </c>
      <c r="AR1124" s="145" t="s">
        <v>142</v>
      </c>
      <c r="AT1124" s="145" t="s">
        <v>138</v>
      </c>
      <c r="AU1124" s="145" t="s">
        <v>84</v>
      </c>
      <c r="AY1124" s="16" t="s">
        <v>136</v>
      </c>
      <c r="BE1124" s="146">
        <f>IF(N1124="základní",J1124,0)</f>
        <v>0</v>
      </c>
      <c r="BF1124" s="146">
        <f>IF(N1124="snížená",J1124,0)</f>
        <v>0</v>
      </c>
      <c r="BG1124" s="146">
        <f>IF(N1124="zákl. přenesená",J1124,0)</f>
        <v>0</v>
      </c>
      <c r="BH1124" s="146">
        <f>IF(N1124="sníž. přenesená",J1124,0)</f>
        <v>0</v>
      </c>
      <c r="BI1124" s="146">
        <f>IF(N1124="nulová",J1124,0)</f>
        <v>0</v>
      </c>
      <c r="BJ1124" s="16" t="s">
        <v>82</v>
      </c>
      <c r="BK1124" s="146">
        <f>ROUND(I1124*H1124,2)</f>
        <v>0</v>
      </c>
      <c r="BL1124" s="16" t="s">
        <v>142</v>
      </c>
      <c r="BM1124" s="145" t="s">
        <v>2305</v>
      </c>
    </row>
    <row r="1125" spans="2:65" s="12" customFormat="1">
      <c r="B1125" s="147"/>
      <c r="D1125" s="148" t="s">
        <v>144</v>
      </c>
      <c r="E1125" s="149" t="s">
        <v>1</v>
      </c>
      <c r="F1125" s="150" t="s">
        <v>1829</v>
      </c>
      <c r="H1125" s="149" t="s">
        <v>1</v>
      </c>
      <c r="L1125" s="147"/>
      <c r="M1125" s="151"/>
      <c r="T1125" s="152"/>
      <c r="AT1125" s="149" t="s">
        <v>144</v>
      </c>
      <c r="AU1125" s="149" t="s">
        <v>84</v>
      </c>
      <c r="AV1125" s="12" t="s">
        <v>82</v>
      </c>
      <c r="AW1125" s="12" t="s">
        <v>32</v>
      </c>
      <c r="AX1125" s="12" t="s">
        <v>74</v>
      </c>
      <c r="AY1125" s="149" t="s">
        <v>136</v>
      </c>
    </row>
    <row r="1126" spans="2:65" s="12" customFormat="1">
      <c r="B1126" s="147"/>
      <c r="D1126" s="148" t="s">
        <v>144</v>
      </c>
      <c r="E1126" s="149" t="s">
        <v>1</v>
      </c>
      <c r="F1126" s="150" t="s">
        <v>772</v>
      </c>
      <c r="H1126" s="149" t="s">
        <v>1</v>
      </c>
      <c r="L1126" s="147"/>
      <c r="M1126" s="151"/>
      <c r="T1126" s="152"/>
      <c r="AT1126" s="149" t="s">
        <v>144</v>
      </c>
      <c r="AU1126" s="149" t="s">
        <v>84</v>
      </c>
      <c r="AV1126" s="12" t="s">
        <v>82</v>
      </c>
      <c r="AW1126" s="12" t="s">
        <v>32</v>
      </c>
      <c r="AX1126" s="12" t="s">
        <v>74</v>
      </c>
      <c r="AY1126" s="149" t="s">
        <v>136</v>
      </c>
    </row>
    <row r="1127" spans="2:65" s="12" customFormat="1">
      <c r="B1127" s="147"/>
      <c r="D1127" s="148" t="s">
        <v>144</v>
      </c>
      <c r="E1127" s="149" t="s">
        <v>1</v>
      </c>
      <c r="F1127" s="150" t="s">
        <v>190</v>
      </c>
      <c r="H1127" s="149" t="s">
        <v>1</v>
      </c>
      <c r="L1127" s="147"/>
      <c r="M1127" s="151"/>
      <c r="T1127" s="152"/>
      <c r="AT1127" s="149" t="s">
        <v>144</v>
      </c>
      <c r="AU1127" s="149" t="s">
        <v>84</v>
      </c>
      <c r="AV1127" s="12" t="s">
        <v>82</v>
      </c>
      <c r="AW1127" s="12" t="s">
        <v>32</v>
      </c>
      <c r="AX1127" s="12" t="s">
        <v>74</v>
      </c>
      <c r="AY1127" s="149" t="s">
        <v>136</v>
      </c>
    </row>
    <row r="1128" spans="2:65" s="13" customFormat="1">
      <c r="B1128" s="153"/>
      <c r="D1128" s="148" t="s">
        <v>144</v>
      </c>
      <c r="E1128" s="154" t="s">
        <v>1</v>
      </c>
      <c r="F1128" s="155" t="s">
        <v>1830</v>
      </c>
      <c r="H1128" s="156">
        <v>60</v>
      </c>
      <c r="L1128" s="153"/>
      <c r="M1128" s="157"/>
      <c r="T1128" s="158"/>
      <c r="AT1128" s="154" t="s">
        <v>144</v>
      </c>
      <c r="AU1128" s="154" t="s">
        <v>84</v>
      </c>
      <c r="AV1128" s="13" t="s">
        <v>84</v>
      </c>
      <c r="AW1128" s="13" t="s">
        <v>32</v>
      </c>
      <c r="AX1128" s="13" t="s">
        <v>74</v>
      </c>
      <c r="AY1128" s="154" t="s">
        <v>136</v>
      </c>
    </row>
    <row r="1129" spans="2:65" s="12" customFormat="1">
      <c r="B1129" s="147"/>
      <c r="D1129" s="148" t="s">
        <v>144</v>
      </c>
      <c r="E1129" s="149" t="s">
        <v>1</v>
      </c>
      <c r="F1129" s="150" t="s">
        <v>188</v>
      </c>
      <c r="H1129" s="149" t="s">
        <v>1</v>
      </c>
      <c r="L1129" s="147"/>
      <c r="M1129" s="151"/>
      <c r="T1129" s="152"/>
      <c r="AT1129" s="149" t="s">
        <v>144</v>
      </c>
      <c r="AU1129" s="149" t="s">
        <v>84</v>
      </c>
      <c r="AV1129" s="12" t="s">
        <v>82</v>
      </c>
      <c r="AW1129" s="12" t="s">
        <v>32</v>
      </c>
      <c r="AX1129" s="12" t="s">
        <v>74</v>
      </c>
      <c r="AY1129" s="149" t="s">
        <v>136</v>
      </c>
    </row>
    <row r="1130" spans="2:65" s="12" customFormat="1">
      <c r="B1130" s="147"/>
      <c r="D1130" s="148" t="s">
        <v>144</v>
      </c>
      <c r="E1130" s="149" t="s">
        <v>1</v>
      </c>
      <c r="F1130" s="150" t="s">
        <v>296</v>
      </c>
      <c r="H1130" s="149" t="s">
        <v>1</v>
      </c>
      <c r="L1130" s="147"/>
      <c r="M1130" s="151"/>
      <c r="T1130" s="152"/>
      <c r="AT1130" s="149" t="s">
        <v>144</v>
      </c>
      <c r="AU1130" s="149" t="s">
        <v>84</v>
      </c>
      <c r="AV1130" s="12" t="s">
        <v>82</v>
      </c>
      <c r="AW1130" s="12" t="s">
        <v>32</v>
      </c>
      <c r="AX1130" s="12" t="s">
        <v>74</v>
      </c>
      <c r="AY1130" s="149" t="s">
        <v>136</v>
      </c>
    </row>
    <row r="1131" spans="2:65" s="13" customFormat="1">
      <c r="B1131" s="153"/>
      <c r="D1131" s="148" t="s">
        <v>144</v>
      </c>
      <c r="E1131" s="154" t="s">
        <v>1</v>
      </c>
      <c r="F1131" s="155" t="s">
        <v>189</v>
      </c>
      <c r="H1131" s="156">
        <v>10.579999999999998</v>
      </c>
      <c r="L1131" s="153"/>
      <c r="M1131" s="157"/>
      <c r="T1131" s="158"/>
      <c r="AT1131" s="154" t="s">
        <v>144</v>
      </c>
      <c r="AU1131" s="154" t="s">
        <v>84</v>
      </c>
      <c r="AV1131" s="13" t="s">
        <v>84</v>
      </c>
      <c r="AW1131" s="13" t="s">
        <v>32</v>
      </c>
      <c r="AX1131" s="13" t="s">
        <v>74</v>
      </c>
      <c r="AY1131" s="154" t="s">
        <v>136</v>
      </c>
    </row>
    <row r="1132" spans="2:65" s="12" customFormat="1">
      <c r="B1132" s="147"/>
      <c r="D1132" s="148" t="s">
        <v>144</v>
      </c>
      <c r="E1132" s="149" t="s">
        <v>1</v>
      </c>
      <c r="F1132" s="150" t="s">
        <v>1831</v>
      </c>
      <c r="H1132" s="149" t="s">
        <v>1</v>
      </c>
      <c r="L1132" s="147"/>
      <c r="M1132" s="151"/>
      <c r="T1132" s="152"/>
      <c r="AT1132" s="149" t="s">
        <v>144</v>
      </c>
      <c r="AU1132" s="149" t="s">
        <v>84</v>
      </c>
      <c r="AV1132" s="12" t="s">
        <v>82</v>
      </c>
      <c r="AW1132" s="12" t="s">
        <v>32</v>
      </c>
      <c r="AX1132" s="12" t="s">
        <v>74</v>
      </c>
      <c r="AY1132" s="149" t="s">
        <v>136</v>
      </c>
    </row>
    <row r="1133" spans="2:65" s="13" customFormat="1">
      <c r="B1133" s="153"/>
      <c r="D1133" s="148" t="s">
        <v>144</v>
      </c>
      <c r="E1133" s="154" t="s">
        <v>1</v>
      </c>
      <c r="F1133" s="155" t="s">
        <v>1832</v>
      </c>
      <c r="H1133" s="156">
        <v>7.589999999999999</v>
      </c>
      <c r="L1133" s="153"/>
      <c r="M1133" s="157"/>
      <c r="T1133" s="158"/>
      <c r="AT1133" s="154" t="s">
        <v>144</v>
      </c>
      <c r="AU1133" s="154" t="s">
        <v>84</v>
      </c>
      <c r="AV1133" s="13" t="s">
        <v>84</v>
      </c>
      <c r="AW1133" s="13" t="s">
        <v>32</v>
      </c>
      <c r="AX1133" s="13" t="s">
        <v>74</v>
      </c>
      <c r="AY1133" s="154" t="s">
        <v>136</v>
      </c>
    </row>
    <row r="1134" spans="2:65" s="14" customFormat="1">
      <c r="B1134" s="159"/>
      <c r="D1134" s="148" t="s">
        <v>144</v>
      </c>
      <c r="E1134" s="160" t="s">
        <v>1</v>
      </c>
      <c r="F1134" s="161" t="s">
        <v>146</v>
      </c>
      <c r="H1134" s="162">
        <v>78.17</v>
      </c>
      <c r="L1134" s="159"/>
      <c r="M1134" s="163"/>
      <c r="T1134" s="164"/>
      <c r="AT1134" s="160" t="s">
        <v>144</v>
      </c>
      <c r="AU1134" s="160" t="s">
        <v>84</v>
      </c>
      <c r="AV1134" s="14" t="s">
        <v>142</v>
      </c>
      <c r="AW1134" s="14" t="s">
        <v>32</v>
      </c>
      <c r="AX1134" s="14" t="s">
        <v>82</v>
      </c>
      <c r="AY1134" s="160" t="s">
        <v>136</v>
      </c>
    </row>
    <row r="1135" spans="2:65" s="11" customFormat="1" ht="22.75" customHeight="1">
      <c r="B1135" s="123"/>
      <c r="D1135" s="124" t="s">
        <v>73</v>
      </c>
      <c r="E1135" s="132" t="s">
        <v>1041</v>
      </c>
      <c r="F1135" s="132" t="s">
        <v>1042</v>
      </c>
      <c r="J1135" s="133">
        <f>BK1135</f>
        <v>0</v>
      </c>
      <c r="L1135" s="123"/>
      <c r="M1135" s="127"/>
      <c r="P1135" s="128">
        <f>SUM(P1136:P1168)</f>
        <v>30.817747999999998</v>
      </c>
      <c r="R1135" s="128">
        <f>SUM(R1136:R1168)</f>
        <v>0</v>
      </c>
      <c r="T1135" s="129">
        <f>SUM(T1136:T1168)</f>
        <v>0</v>
      </c>
      <c r="AR1135" s="124" t="s">
        <v>82</v>
      </c>
      <c r="AT1135" s="130" t="s">
        <v>73</v>
      </c>
      <c r="AU1135" s="130" t="s">
        <v>82</v>
      </c>
      <c r="AY1135" s="124" t="s">
        <v>136</v>
      </c>
      <c r="BK1135" s="131">
        <f>SUM(BK1136:BK1168)</f>
        <v>0</v>
      </c>
    </row>
    <row r="1136" spans="2:65" s="1" customFormat="1" ht="14.4" customHeight="1">
      <c r="B1136" s="134"/>
      <c r="C1136" s="135" t="s">
        <v>959</v>
      </c>
      <c r="D1136" s="135" t="s">
        <v>138</v>
      </c>
      <c r="E1136" s="136" t="s">
        <v>1044</v>
      </c>
      <c r="F1136" s="137" t="s">
        <v>1045</v>
      </c>
      <c r="G1136" s="138" t="s">
        <v>356</v>
      </c>
      <c r="H1136" s="139">
        <v>56.545999999999999</v>
      </c>
      <c r="I1136" s="140"/>
      <c r="J1136" s="140">
        <f>ROUND(I1136*H1136,2)</f>
        <v>0</v>
      </c>
      <c r="K1136" s="141"/>
      <c r="L1136" s="28"/>
      <c r="M1136" s="142" t="s">
        <v>1</v>
      </c>
      <c r="N1136" s="111" t="s">
        <v>39</v>
      </c>
      <c r="O1136" s="143">
        <v>0.03</v>
      </c>
      <c r="P1136" s="143">
        <f>O1136*H1136</f>
        <v>1.69638</v>
      </c>
      <c r="Q1136" s="143">
        <v>0</v>
      </c>
      <c r="R1136" s="143">
        <f>Q1136*H1136</f>
        <v>0</v>
      </c>
      <c r="S1136" s="143">
        <v>0</v>
      </c>
      <c r="T1136" s="144">
        <f>S1136*H1136</f>
        <v>0</v>
      </c>
      <c r="AR1136" s="145" t="s">
        <v>142</v>
      </c>
      <c r="AT1136" s="145" t="s">
        <v>138</v>
      </c>
      <c r="AU1136" s="145" t="s">
        <v>84</v>
      </c>
      <c r="AY1136" s="16" t="s">
        <v>136</v>
      </c>
      <c r="BE1136" s="146">
        <f>IF(N1136="základní",J1136,0)</f>
        <v>0</v>
      </c>
      <c r="BF1136" s="146">
        <f>IF(N1136="snížená",J1136,0)</f>
        <v>0</v>
      </c>
      <c r="BG1136" s="146">
        <f>IF(N1136="zákl. přenesená",J1136,0)</f>
        <v>0</v>
      </c>
      <c r="BH1136" s="146">
        <f>IF(N1136="sníž. přenesená",J1136,0)</f>
        <v>0</v>
      </c>
      <c r="BI1136" s="146">
        <f>IF(N1136="nulová",J1136,0)</f>
        <v>0</v>
      </c>
      <c r="BJ1136" s="16" t="s">
        <v>82</v>
      </c>
      <c r="BK1136" s="146">
        <f>ROUND(I1136*H1136,2)</f>
        <v>0</v>
      </c>
      <c r="BL1136" s="16" t="s">
        <v>142</v>
      </c>
      <c r="BM1136" s="145" t="s">
        <v>2306</v>
      </c>
    </row>
    <row r="1137" spans="2:65" s="12" customFormat="1">
      <c r="B1137" s="147"/>
      <c r="D1137" s="148" t="s">
        <v>144</v>
      </c>
      <c r="E1137" s="149" t="s">
        <v>1</v>
      </c>
      <c r="F1137" s="150" t="s">
        <v>1047</v>
      </c>
      <c r="H1137" s="149" t="s">
        <v>1</v>
      </c>
      <c r="L1137" s="147"/>
      <c r="M1137" s="151"/>
      <c r="T1137" s="152"/>
      <c r="AT1137" s="149" t="s">
        <v>144</v>
      </c>
      <c r="AU1137" s="149" t="s">
        <v>84</v>
      </c>
      <c r="AV1137" s="12" t="s">
        <v>82</v>
      </c>
      <c r="AW1137" s="12" t="s">
        <v>32</v>
      </c>
      <c r="AX1137" s="12" t="s">
        <v>74</v>
      </c>
      <c r="AY1137" s="149" t="s">
        <v>136</v>
      </c>
    </row>
    <row r="1138" spans="2:65" s="13" customFormat="1">
      <c r="B1138" s="153"/>
      <c r="D1138" s="148" t="s">
        <v>144</v>
      </c>
      <c r="E1138" s="154" t="s">
        <v>1</v>
      </c>
      <c r="F1138" s="155" t="s">
        <v>2307</v>
      </c>
      <c r="H1138" s="156">
        <v>56.545999999999999</v>
      </c>
      <c r="L1138" s="153"/>
      <c r="M1138" s="157"/>
      <c r="T1138" s="158"/>
      <c r="AT1138" s="154" t="s">
        <v>144</v>
      </c>
      <c r="AU1138" s="154" t="s">
        <v>84</v>
      </c>
      <c r="AV1138" s="13" t="s">
        <v>84</v>
      </c>
      <c r="AW1138" s="13" t="s">
        <v>32</v>
      </c>
      <c r="AX1138" s="13" t="s">
        <v>74</v>
      </c>
      <c r="AY1138" s="154" t="s">
        <v>136</v>
      </c>
    </row>
    <row r="1139" spans="2:65" s="14" customFormat="1">
      <c r="B1139" s="159"/>
      <c r="D1139" s="148" t="s">
        <v>144</v>
      </c>
      <c r="E1139" s="160" t="s">
        <v>1</v>
      </c>
      <c r="F1139" s="161" t="s">
        <v>146</v>
      </c>
      <c r="H1139" s="162">
        <v>56.545999999999999</v>
      </c>
      <c r="L1139" s="159"/>
      <c r="M1139" s="163"/>
      <c r="T1139" s="164"/>
      <c r="AT1139" s="160" t="s">
        <v>144</v>
      </c>
      <c r="AU1139" s="160" t="s">
        <v>84</v>
      </c>
      <c r="AV1139" s="14" t="s">
        <v>142</v>
      </c>
      <c r="AW1139" s="14" t="s">
        <v>32</v>
      </c>
      <c r="AX1139" s="14" t="s">
        <v>82</v>
      </c>
      <c r="AY1139" s="160" t="s">
        <v>136</v>
      </c>
    </row>
    <row r="1140" spans="2:65" s="1" customFormat="1" ht="14.4" customHeight="1">
      <c r="B1140" s="134"/>
      <c r="C1140" s="135" t="s">
        <v>963</v>
      </c>
      <c r="D1140" s="135" t="s">
        <v>138</v>
      </c>
      <c r="E1140" s="136" t="s">
        <v>1050</v>
      </c>
      <c r="F1140" s="137" t="s">
        <v>1051</v>
      </c>
      <c r="G1140" s="138" t="s">
        <v>356</v>
      </c>
      <c r="H1140" s="139">
        <v>791.64400000000001</v>
      </c>
      <c r="I1140" s="140"/>
      <c r="J1140" s="140">
        <f>ROUND(I1140*H1140,2)</f>
        <v>0</v>
      </c>
      <c r="K1140" s="141"/>
      <c r="L1140" s="28"/>
      <c r="M1140" s="142" t="s">
        <v>1</v>
      </c>
      <c r="N1140" s="111" t="s">
        <v>39</v>
      </c>
      <c r="O1140" s="143">
        <v>2E-3</v>
      </c>
      <c r="P1140" s="143">
        <f>O1140*H1140</f>
        <v>1.583288</v>
      </c>
      <c r="Q1140" s="143">
        <v>0</v>
      </c>
      <c r="R1140" s="143">
        <f>Q1140*H1140</f>
        <v>0</v>
      </c>
      <c r="S1140" s="143">
        <v>0</v>
      </c>
      <c r="T1140" s="144">
        <f>S1140*H1140</f>
        <v>0</v>
      </c>
      <c r="AR1140" s="145" t="s">
        <v>142</v>
      </c>
      <c r="AT1140" s="145" t="s">
        <v>138</v>
      </c>
      <c r="AU1140" s="145" t="s">
        <v>84</v>
      </c>
      <c r="AY1140" s="16" t="s">
        <v>136</v>
      </c>
      <c r="BE1140" s="146">
        <f>IF(N1140="základní",J1140,0)</f>
        <v>0</v>
      </c>
      <c r="BF1140" s="146">
        <f>IF(N1140="snížená",J1140,0)</f>
        <v>0</v>
      </c>
      <c r="BG1140" s="146">
        <f>IF(N1140="zákl. přenesená",J1140,0)</f>
        <v>0</v>
      </c>
      <c r="BH1140" s="146">
        <f>IF(N1140="sníž. přenesená",J1140,0)</f>
        <v>0</v>
      </c>
      <c r="BI1140" s="146">
        <f>IF(N1140="nulová",J1140,0)</f>
        <v>0</v>
      </c>
      <c r="BJ1140" s="16" t="s">
        <v>82</v>
      </c>
      <c r="BK1140" s="146">
        <f>ROUND(I1140*H1140,2)</f>
        <v>0</v>
      </c>
      <c r="BL1140" s="16" t="s">
        <v>142</v>
      </c>
      <c r="BM1140" s="145" t="s">
        <v>2308</v>
      </c>
    </row>
    <row r="1141" spans="2:65" s="12" customFormat="1">
      <c r="B1141" s="147"/>
      <c r="D1141" s="148" t="s">
        <v>144</v>
      </c>
      <c r="E1141" s="149" t="s">
        <v>1</v>
      </c>
      <c r="F1141" s="150" t="s">
        <v>1047</v>
      </c>
      <c r="H1141" s="149" t="s">
        <v>1</v>
      </c>
      <c r="L1141" s="147"/>
      <c r="M1141" s="151"/>
      <c r="T1141" s="152"/>
      <c r="AT1141" s="149" t="s">
        <v>144</v>
      </c>
      <c r="AU1141" s="149" t="s">
        <v>84</v>
      </c>
      <c r="AV1141" s="12" t="s">
        <v>82</v>
      </c>
      <c r="AW1141" s="12" t="s">
        <v>32</v>
      </c>
      <c r="AX1141" s="12" t="s">
        <v>74</v>
      </c>
      <c r="AY1141" s="149" t="s">
        <v>136</v>
      </c>
    </row>
    <row r="1142" spans="2:65" s="13" customFormat="1">
      <c r="B1142" s="153"/>
      <c r="D1142" s="148" t="s">
        <v>144</v>
      </c>
      <c r="E1142" s="154" t="s">
        <v>1</v>
      </c>
      <c r="F1142" s="155" t="s">
        <v>2309</v>
      </c>
      <c r="H1142" s="156">
        <v>791.64400000000001</v>
      </c>
      <c r="L1142" s="153"/>
      <c r="M1142" s="157"/>
      <c r="T1142" s="158"/>
      <c r="AT1142" s="154" t="s">
        <v>144</v>
      </c>
      <c r="AU1142" s="154" t="s">
        <v>84</v>
      </c>
      <c r="AV1142" s="13" t="s">
        <v>84</v>
      </c>
      <c r="AW1142" s="13" t="s">
        <v>32</v>
      </c>
      <c r="AX1142" s="13" t="s">
        <v>74</v>
      </c>
      <c r="AY1142" s="154" t="s">
        <v>136</v>
      </c>
    </row>
    <row r="1143" spans="2:65" s="14" customFormat="1">
      <c r="B1143" s="159"/>
      <c r="D1143" s="148" t="s">
        <v>144</v>
      </c>
      <c r="E1143" s="160" t="s">
        <v>1</v>
      </c>
      <c r="F1143" s="161" t="s">
        <v>146</v>
      </c>
      <c r="H1143" s="162">
        <v>791.64400000000001</v>
      </c>
      <c r="L1143" s="159"/>
      <c r="M1143" s="163"/>
      <c r="T1143" s="164"/>
      <c r="AT1143" s="160" t="s">
        <v>144</v>
      </c>
      <c r="AU1143" s="160" t="s">
        <v>84</v>
      </c>
      <c r="AV1143" s="14" t="s">
        <v>142</v>
      </c>
      <c r="AW1143" s="14" t="s">
        <v>32</v>
      </c>
      <c r="AX1143" s="14" t="s">
        <v>82</v>
      </c>
      <c r="AY1143" s="160" t="s">
        <v>136</v>
      </c>
    </row>
    <row r="1144" spans="2:65" s="1" customFormat="1" ht="14.4" customHeight="1">
      <c r="B1144" s="134"/>
      <c r="C1144" s="135" t="s">
        <v>967</v>
      </c>
      <c r="D1144" s="135" t="s">
        <v>138</v>
      </c>
      <c r="E1144" s="136" t="s">
        <v>1055</v>
      </c>
      <c r="F1144" s="137" t="s">
        <v>1056</v>
      </c>
      <c r="G1144" s="138" t="s">
        <v>356</v>
      </c>
      <c r="H1144" s="139">
        <v>79.602000000000004</v>
      </c>
      <c r="I1144" s="140"/>
      <c r="J1144" s="140">
        <f>ROUND(I1144*H1144,2)</f>
        <v>0</v>
      </c>
      <c r="K1144" s="141"/>
      <c r="L1144" s="28"/>
      <c r="M1144" s="142" t="s">
        <v>1</v>
      </c>
      <c r="N1144" s="111" t="s">
        <v>39</v>
      </c>
      <c r="O1144" s="143">
        <v>3.2000000000000001E-2</v>
      </c>
      <c r="P1144" s="143">
        <f>O1144*H1144</f>
        <v>2.5472640000000002</v>
      </c>
      <c r="Q1144" s="143">
        <v>0</v>
      </c>
      <c r="R1144" s="143">
        <f>Q1144*H1144</f>
        <v>0</v>
      </c>
      <c r="S1144" s="143">
        <v>0</v>
      </c>
      <c r="T1144" s="144">
        <f>S1144*H1144</f>
        <v>0</v>
      </c>
      <c r="AR1144" s="145" t="s">
        <v>142</v>
      </c>
      <c r="AT1144" s="145" t="s">
        <v>138</v>
      </c>
      <c r="AU1144" s="145" t="s">
        <v>84</v>
      </c>
      <c r="AY1144" s="16" t="s">
        <v>136</v>
      </c>
      <c r="BE1144" s="146">
        <f>IF(N1144="základní",J1144,0)</f>
        <v>0</v>
      </c>
      <c r="BF1144" s="146">
        <f>IF(N1144="snížená",J1144,0)</f>
        <v>0</v>
      </c>
      <c r="BG1144" s="146">
        <f>IF(N1144="zákl. přenesená",J1144,0)</f>
        <v>0</v>
      </c>
      <c r="BH1144" s="146">
        <f>IF(N1144="sníž. přenesená",J1144,0)</f>
        <v>0</v>
      </c>
      <c r="BI1144" s="146">
        <f>IF(N1144="nulová",J1144,0)</f>
        <v>0</v>
      </c>
      <c r="BJ1144" s="16" t="s">
        <v>82</v>
      </c>
      <c r="BK1144" s="146">
        <f>ROUND(I1144*H1144,2)</f>
        <v>0</v>
      </c>
      <c r="BL1144" s="16" t="s">
        <v>142</v>
      </c>
      <c r="BM1144" s="145" t="s">
        <v>2310</v>
      </c>
    </row>
    <row r="1145" spans="2:65" s="12" customFormat="1">
      <c r="B1145" s="147"/>
      <c r="D1145" s="148" t="s">
        <v>144</v>
      </c>
      <c r="E1145" s="149" t="s">
        <v>1</v>
      </c>
      <c r="F1145" s="150" t="s">
        <v>1057</v>
      </c>
      <c r="H1145" s="149" t="s">
        <v>1</v>
      </c>
      <c r="L1145" s="147"/>
      <c r="M1145" s="151"/>
      <c r="T1145" s="152"/>
      <c r="AT1145" s="149" t="s">
        <v>144</v>
      </c>
      <c r="AU1145" s="149" t="s">
        <v>84</v>
      </c>
      <c r="AV1145" s="12" t="s">
        <v>82</v>
      </c>
      <c r="AW1145" s="12" t="s">
        <v>32</v>
      </c>
      <c r="AX1145" s="12" t="s">
        <v>74</v>
      </c>
      <c r="AY1145" s="149" t="s">
        <v>136</v>
      </c>
    </row>
    <row r="1146" spans="2:65" s="13" customFormat="1">
      <c r="B1146" s="153"/>
      <c r="D1146" s="148" t="s">
        <v>144</v>
      </c>
      <c r="E1146" s="154" t="s">
        <v>1</v>
      </c>
      <c r="F1146" s="155" t="s">
        <v>2311</v>
      </c>
      <c r="H1146" s="156">
        <v>20.336000000000002</v>
      </c>
      <c r="L1146" s="153"/>
      <c r="M1146" s="157"/>
      <c r="T1146" s="158"/>
      <c r="AT1146" s="154" t="s">
        <v>144</v>
      </c>
      <c r="AU1146" s="154" t="s">
        <v>84</v>
      </c>
      <c r="AV1146" s="13" t="s">
        <v>84</v>
      </c>
      <c r="AW1146" s="13" t="s">
        <v>32</v>
      </c>
      <c r="AX1146" s="13" t="s">
        <v>74</v>
      </c>
      <c r="AY1146" s="154" t="s">
        <v>136</v>
      </c>
    </row>
    <row r="1147" spans="2:65" s="12" customFormat="1">
      <c r="B1147" s="147"/>
      <c r="D1147" s="148" t="s">
        <v>144</v>
      </c>
      <c r="E1147" s="149" t="s">
        <v>1</v>
      </c>
      <c r="F1147" s="150" t="s">
        <v>1059</v>
      </c>
      <c r="H1147" s="149" t="s">
        <v>1</v>
      </c>
      <c r="L1147" s="147"/>
      <c r="M1147" s="151"/>
      <c r="T1147" s="152"/>
      <c r="AT1147" s="149" t="s">
        <v>144</v>
      </c>
      <c r="AU1147" s="149" t="s">
        <v>84</v>
      </c>
      <c r="AV1147" s="12" t="s">
        <v>82</v>
      </c>
      <c r="AW1147" s="12" t="s">
        <v>32</v>
      </c>
      <c r="AX1147" s="12" t="s">
        <v>74</v>
      </c>
      <c r="AY1147" s="149" t="s">
        <v>136</v>
      </c>
    </row>
    <row r="1148" spans="2:65" s="13" customFormat="1">
      <c r="B1148" s="153"/>
      <c r="D1148" s="148" t="s">
        <v>144</v>
      </c>
      <c r="E1148" s="154" t="s">
        <v>1</v>
      </c>
      <c r="F1148" s="155" t="s">
        <v>2312</v>
      </c>
      <c r="H1148" s="156">
        <v>59.266000000000005</v>
      </c>
      <c r="L1148" s="153"/>
      <c r="M1148" s="157"/>
      <c r="T1148" s="158"/>
      <c r="AT1148" s="154" t="s">
        <v>144</v>
      </c>
      <c r="AU1148" s="154" t="s">
        <v>84</v>
      </c>
      <c r="AV1148" s="13" t="s">
        <v>84</v>
      </c>
      <c r="AW1148" s="13" t="s">
        <v>32</v>
      </c>
      <c r="AX1148" s="13" t="s">
        <v>74</v>
      </c>
      <c r="AY1148" s="154" t="s">
        <v>136</v>
      </c>
    </row>
    <row r="1149" spans="2:65" s="14" customFormat="1">
      <c r="B1149" s="159"/>
      <c r="D1149" s="148" t="s">
        <v>144</v>
      </c>
      <c r="E1149" s="160" t="s">
        <v>1</v>
      </c>
      <c r="F1149" s="161" t="s">
        <v>146</v>
      </c>
      <c r="H1149" s="162">
        <v>79.602000000000004</v>
      </c>
      <c r="L1149" s="159"/>
      <c r="M1149" s="163"/>
      <c r="T1149" s="164"/>
      <c r="AT1149" s="160" t="s">
        <v>144</v>
      </c>
      <c r="AU1149" s="160" t="s">
        <v>84</v>
      </c>
      <c r="AV1149" s="14" t="s">
        <v>142</v>
      </c>
      <c r="AW1149" s="14" t="s">
        <v>32</v>
      </c>
      <c r="AX1149" s="14" t="s">
        <v>82</v>
      </c>
      <c r="AY1149" s="160" t="s">
        <v>136</v>
      </c>
    </row>
    <row r="1150" spans="2:65" s="1" customFormat="1" ht="14.4" customHeight="1">
      <c r="B1150" s="134"/>
      <c r="C1150" s="135" t="s">
        <v>971</v>
      </c>
      <c r="D1150" s="135" t="s">
        <v>138</v>
      </c>
      <c r="E1150" s="136" t="s">
        <v>1062</v>
      </c>
      <c r="F1150" s="137" t="s">
        <v>1063</v>
      </c>
      <c r="G1150" s="138" t="s">
        <v>356</v>
      </c>
      <c r="H1150" s="139">
        <v>1114.4280000000001</v>
      </c>
      <c r="I1150" s="140"/>
      <c r="J1150" s="140">
        <f>ROUND(I1150*H1150,2)</f>
        <v>0</v>
      </c>
      <c r="K1150" s="141"/>
      <c r="L1150" s="28"/>
      <c r="M1150" s="142" t="s">
        <v>1</v>
      </c>
      <c r="N1150" s="111" t="s">
        <v>39</v>
      </c>
      <c r="O1150" s="143">
        <v>3.0000000000000001E-3</v>
      </c>
      <c r="P1150" s="143">
        <f>O1150*H1150</f>
        <v>3.3432840000000006</v>
      </c>
      <c r="Q1150" s="143">
        <v>0</v>
      </c>
      <c r="R1150" s="143">
        <f>Q1150*H1150</f>
        <v>0</v>
      </c>
      <c r="S1150" s="143">
        <v>0</v>
      </c>
      <c r="T1150" s="144">
        <f>S1150*H1150</f>
        <v>0</v>
      </c>
      <c r="AR1150" s="145" t="s">
        <v>142</v>
      </c>
      <c r="AT1150" s="145" t="s">
        <v>138</v>
      </c>
      <c r="AU1150" s="145" t="s">
        <v>84</v>
      </c>
      <c r="AY1150" s="16" t="s">
        <v>136</v>
      </c>
      <c r="BE1150" s="146">
        <f>IF(N1150="základní",J1150,0)</f>
        <v>0</v>
      </c>
      <c r="BF1150" s="146">
        <f>IF(N1150="snížená",J1150,0)</f>
        <v>0</v>
      </c>
      <c r="BG1150" s="146">
        <f>IF(N1150="zákl. přenesená",J1150,0)</f>
        <v>0</v>
      </c>
      <c r="BH1150" s="146">
        <f>IF(N1150="sníž. přenesená",J1150,0)</f>
        <v>0</v>
      </c>
      <c r="BI1150" s="146">
        <f>IF(N1150="nulová",J1150,0)</f>
        <v>0</v>
      </c>
      <c r="BJ1150" s="16" t="s">
        <v>82</v>
      </c>
      <c r="BK1150" s="146">
        <f>ROUND(I1150*H1150,2)</f>
        <v>0</v>
      </c>
      <c r="BL1150" s="16" t="s">
        <v>142</v>
      </c>
      <c r="BM1150" s="145" t="s">
        <v>2313</v>
      </c>
    </row>
    <row r="1151" spans="2:65" s="12" customFormat="1">
      <c r="B1151" s="147"/>
      <c r="D1151" s="148" t="s">
        <v>144</v>
      </c>
      <c r="E1151" s="149" t="s">
        <v>1</v>
      </c>
      <c r="F1151" s="150" t="s">
        <v>1057</v>
      </c>
      <c r="H1151" s="149" t="s">
        <v>1</v>
      </c>
      <c r="L1151" s="147"/>
      <c r="M1151" s="151"/>
      <c r="T1151" s="152"/>
      <c r="AT1151" s="149" t="s">
        <v>144</v>
      </c>
      <c r="AU1151" s="149" t="s">
        <v>84</v>
      </c>
      <c r="AV1151" s="12" t="s">
        <v>82</v>
      </c>
      <c r="AW1151" s="12" t="s">
        <v>32</v>
      </c>
      <c r="AX1151" s="12" t="s">
        <v>74</v>
      </c>
      <c r="AY1151" s="149" t="s">
        <v>136</v>
      </c>
    </row>
    <row r="1152" spans="2:65" s="13" customFormat="1">
      <c r="B1152" s="153"/>
      <c r="D1152" s="148" t="s">
        <v>144</v>
      </c>
      <c r="E1152" s="154" t="s">
        <v>1</v>
      </c>
      <c r="F1152" s="155" t="s">
        <v>2314</v>
      </c>
      <c r="H1152" s="156">
        <v>284.70400000000001</v>
      </c>
      <c r="L1152" s="153"/>
      <c r="M1152" s="157"/>
      <c r="T1152" s="158"/>
      <c r="AT1152" s="154" t="s">
        <v>144</v>
      </c>
      <c r="AU1152" s="154" t="s">
        <v>84</v>
      </c>
      <c r="AV1152" s="13" t="s">
        <v>84</v>
      </c>
      <c r="AW1152" s="13" t="s">
        <v>32</v>
      </c>
      <c r="AX1152" s="13" t="s">
        <v>74</v>
      </c>
      <c r="AY1152" s="154" t="s">
        <v>136</v>
      </c>
    </row>
    <row r="1153" spans="2:65" s="12" customFormat="1">
      <c r="B1153" s="147"/>
      <c r="D1153" s="148" t="s">
        <v>144</v>
      </c>
      <c r="E1153" s="149" t="s">
        <v>1</v>
      </c>
      <c r="F1153" s="150" t="s">
        <v>1059</v>
      </c>
      <c r="H1153" s="149" t="s">
        <v>1</v>
      </c>
      <c r="L1153" s="147"/>
      <c r="M1153" s="151"/>
      <c r="T1153" s="152"/>
      <c r="AT1153" s="149" t="s">
        <v>144</v>
      </c>
      <c r="AU1153" s="149" t="s">
        <v>84</v>
      </c>
      <c r="AV1153" s="12" t="s">
        <v>82</v>
      </c>
      <c r="AW1153" s="12" t="s">
        <v>32</v>
      </c>
      <c r="AX1153" s="12" t="s">
        <v>74</v>
      </c>
      <c r="AY1153" s="149" t="s">
        <v>136</v>
      </c>
    </row>
    <row r="1154" spans="2:65" s="13" customFormat="1">
      <c r="B1154" s="153"/>
      <c r="D1154" s="148" t="s">
        <v>144</v>
      </c>
      <c r="E1154" s="154" t="s">
        <v>1</v>
      </c>
      <c r="F1154" s="155" t="s">
        <v>2315</v>
      </c>
      <c r="H1154" s="156">
        <v>829.72400000000005</v>
      </c>
      <c r="L1154" s="153"/>
      <c r="M1154" s="157"/>
      <c r="T1154" s="158"/>
      <c r="AT1154" s="154" t="s">
        <v>144</v>
      </c>
      <c r="AU1154" s="154" t="s">
        <v>84</v>
      </c>
      <c r="AV1154" s="13" t="s">
        <v>84</v>
      </c>
      <c r="AW1154" s="13" t="s">
        <v>32</v>
      </c>
      <c r="AX1154" s="13" t="s">
        <v>74</v>
      </c>
      <c r="AY1154" s="154" t="s">
        <v>136</v>
      </c>
    </row>
    <row r="1155" spans="2:65" s="14" customFormat="1">
      <c r="B1155" s="159"/>
      <c r="D1155" s="148" t="s">
        <v>144</v>
      </c>
      <c r="E1155" s="160" t="s">
        <v>1</v>
      </c>
      <c r="F1155" s="161" t="s">
        <v>146</v>
      </c>
      <c r="H1155" s="162">
        <v>1114.4280000000001</v>
      </c>
      <c r="L1155" s="159"/>
      <c r="M1155" s="163"/>
      <c r="T1155" s="164"/>
      <c r="AT1155" s="160" t="s">
        <v>144</v>
      </c>
      <c r="AU1155" s="160" t="s">
        <v>84</v>
      </c>
      <c r="AV1155" s="14" t="s">
        <v>142</v>
      </c>
      <c r="AW1155" s="14" t="s">
        <v>32</v>
      </c>
      <c r="AX1155" s="14" t="s">
        <v>82</v>
      </c>
      <c r="AY1155" s="160" t="s">
        <v>136</v>
      </c>
    </row>
    <row r="1156" spans="2:65" s="1" customFormat="1" ht="14.4" customHeight="1">
      <c r="B1156" s="134"/>
      <c r="C1156" s="135" t="s">
        <v>975</v>
      </c>
      <c r="D1156" s="135" t="s">
        <v>138</v>
      </c>
      <c r="E1156" s="136" t="s">
        <v>1068</v>
      </c>
      <c r="F1156" s="137" t="s">
        <v>1069</v>
      </c>
      <c r="G1156" s="138" t="s">
        <v>356</v>
      </c>
      <c r="H1156" s="139">
        <v>136.148</v>
      </c>
      <c r="I1156" s="140"/>
      <c r="J1156" s="140">
        <f>ROUND(I1156*H1156,2)</f>
        <v>0</v>
      </c>
      <c r="K1156" s="141"/>
      <c r="L1156" s="28"/>
      <c r="M1156" s="142" t="s">
        <v>1</v>
      </c>
      <c r="N1156" s="111" t="s">
        <v>39</v>
      </c>
      <c r="O1156" s="143">
        <v>0.159</v>
      </c>
      <c r="P1156" s="143">
        <f>O1156*H1156</f>
        <v>21.647531999999998</v>
      </c>
      <c r="Q1156" s="143">
        <v>0</v>
      </c>
      <c r="R1156" s="143">
        <f>Q1156*H1156</f>
        <v>0</v>
      </c>
      <c r="S1156" s="143">
        <v>0</v>
      </c>
      <c r="T1156" s="144">
        <f>S1156*H1156</f>
        <v>0</v>
      </c>
      <c r="AR1156" s="145" t="s">
        <v>142</v>
      </c>
      <c r="AT1156" s="145" t="s">
        <v>138</v>
      </c>
      <c r="AU1156" s="145" t="s">
        <v>84</v>
      </c>
      <c r="AY1156" s="16" t="s">
        <v>136</v>
      </c>
      <c r="BE1156" s="146">
        <f>IF(N1156="základní",J1156,0)</f>
        <v>0</v>
      </c>
      <c r="BF1156" s="146">
        <f>IF(N1156="snížená",J1156,0)</f>
        <v>0</v>
      </c>
      <c r="BG1156" s="146">
        <f>IF(N1156="zákl. přenesená",J1156,0)</f>
        <v>0</v>
      </c>
      <c r="BH1156" s="146">
        <f>IF(N1156="sníž. přenesená",J1156,0)</f>
        <v>0</v>
      </c>
      <c r="BI1156" s="146">
        <f>IF(N1156="nulová",J1156,0)</f>
        <v>0</v>
      </c>
      <c r="BJ1156" s="16" t="s">
        <v>82</v>
      </c>
      <c r="BK1156" s="146">
        <f>ROUND(I1156*H1156,2)</f>
        <v>0</v>
      </c>
      <c r="BL1156" s="16" t="s">
        <v>142</v>
      </c>
      <c r="BM1156" s="145" t="s">
        <v>2316</v>
      </c>
    </row>
    <row r="1157" spans="2:65" s="1" customFormat="1" ht="19.75" customHeight="1">
      <c r="B1157" s="134"/>
      <c r="C1157" s="135" t="s">
        <v>979</v>
      </c>
      <c r="D1157" s="135" t="s">
        <v>138</v>
      </c>
      <c r="E1157" s="136" t="s">
        <v>1072</v>
      </c>
      <c r="F1157" s="137" t="s">
        <v>1073</v>
      </c>
      <c r="G1157" s="138" t="s">
        <v>356</v>
      </c>
      <c r="H1157" s="139">
        <v>20.335999999999999</v>
      </c>
      <c r="I1157" s="140"/>
      <c r="J1157" s="140">
        <f>ROUND(I1157*H1157,2)</f>
        <v>0</v>
      </c>
      <c r="K1157" s="141"/>
      <c r="L1157" s="28"/>
      <c r="M1157" s="142" t="s">
        <v>1</v>
      </c>
      <c r="N1157" s="111" t="s">
        <v>39</v>
      </c>
      <c r="O1157" s="143">
        <v>0</v>
      </c>
      <c r="P1157" s="143">
        <f>O1157*H1157</f>
        <v>0</v>
      </c>
      <c r="Q1157" s="143">
        <v>0</v>
      </c>
      <c r="R1157" s="143">
        <f>Q1157*H1157</f>
        <v>0</v>
      </c>
      <c r="S1157" s="143">
        <v>0</v>
      </c>
      <c r="T1157" s="144">
        <f>S1157*H1157</f>
        <v>0</v>
      </c>
      <c r="AR1157" s="145" t="s">
        <v>142</v>
      </c>
      <c r="AT1157" s="145" t="s">
        <v>138</v>
      </c>
      <c r="AU1157" s="145" t="s">
        <v>84</v>
      </c>
      <c r="AY1157" s="16" t="s">
        <v>136</v>
      </c>
      <c r="BE1157" s="146">
        <f>IF(N1157="základní",J1157,0)</f>
        <v>0</v>
      </c>
      <c r="BF1157" s="146">
        <f>IF(N1157="snížená",J1157,0)</f>
        <v>0</v>
      </c>
      <c r="BG1157" s="146">
        <f>IF(N1157="zákl. přenesená",J1157,0)</f>
        <v>0</v>
      </c>
      <c r="BH1157" s="146">
        <f>IF(N1157="sníž. přenesená",J1157,0)</f>
        <v>0</v>
      </c>
      <c r="BI1157" s="146">
        <f>IF(N1157="nulová",J1157,0)</f>
        <v>0</v>
      </c>
      <c r="BJ1157" s="16" t="s">
        <v>82</v>
      </c>
      <c r="BK1157" s="146">
        <f>ROUND(I1157*H1157,2)</f>
        <v>0</v>
      </c>
      <c r="BL1157" s="16" t="s">
        <v>142</v>
      </c>
      <c r="BM1157" s="145" t="s">
        <v>2317</v>
      </c>
    </row>
    <row r="1158" spans="2:65" s="12" customFormat="1">
      <c r="B1158" s="147"/>
      <c r="D1158" s="148" t="s">
        <v>144</v>
      </c>
      <c r="E1158" s="149" t="s">
        <v>1</v>
      </c>
      <c r="F1158" s="150" t="s">
        <v>1057</v>
      </c>
      <c r="H1158" s="149" t="s">
        <v>1</v>
      </c>
      <c r="L1158" s="147"/>
      <c r="M1158" s="151"/>
      <c r="T1158" s="152"/>
      <c r="AT1158" s="149" t="s">
        <v>144</v>
      </c>
      <c r="AU1158" s="149" t="s">
        <v>84</v>
      </c>
      <c r="AV1158" s="12" t="s">
        <v>82</v>
      </c>
      <c r="AW1158" s="12" t="s">
        <v>32</v>
      </c>
      <c r="AX1158" s="12" t="s">
        <v>74</v>
      </c>
      <c r="AY1158" s="149" t="s">
        <v>136</v>
      </c>
    </row>
    <row r="1159" spans="2:65" s="13" customFormat="1">
      <c r="B1159" s="153"/>
      <c r="D1159" s="148" t="s">
        <v>144</v>
      </c>
      <c r="E1159" s="154" t="s">
        <v>1</v>
      </c>
      <c r="F1159" s="155" t="s">
        <v>2311</v>
      </c>
      <c r="H1159" s="156">
        <v>20.336000000000002</v>
      </c>
      <c r="L1159" s="153"/>
      <c r="M1159" s="157"/>
      <c r="T1159" s="158"/>
      <c r="AT1159" s="154" t="s">
        <v>144</v>
      </c>
      <c r="AU1159" s="154" t="s">
        <v>84</v>
      </c>
      <c r="AV1159" s="13" t="s">
        <v>84</v>
      </c>
      <c r="AW1159" s="13" t="s">
        <v>32</v>
      </c>
      <c r="AX1159" s="13" t="s">
        <v>74</v>
      </c>
      <c r="AY1159" s="154" t="s">
        <v>136</v>
      </c>
    </row>
    <row r="1160" spans="2:65" s="14" customFormat="1">
      <c r="B1160" s="159"/>
      <c r="D1160" s="148" t="s">
        <v>144</v>
      </c>
      <c r="E1160" s="160" t="s">
        <v>1</v>
      </c>
      <c r="F1160" s="161" t="s">
        <v>146</v>
      </c>
      <c r="H1160" s="162">
        <v>20.336000000000002</v>
      </c>
      <c r="L1160" s="159"/>
      <c r="M1160" s="163"/>
      <c r="T1160" s="164"/>
      <c r="AT1160" s="160" t="s">
        <v>144</v>
      </c>
      <c r="AU1160" s="160" t="s">
        <v>84</v>
      </c>
      <c r="AV1160" s="14" t="s">
        <v>142</v>
      </c>
      <c r="AW1160" s="14" t="s">
        <v>32</v>
      </c>
      <c r="AX1160" s="14" t="s">
        <v>82</v>
      </c>
      <c r="AY1160" s="160" t="s">
        <v>136</v>
      </c>
    </row>
    <row r="1161" spans="2:65" s="1" customFormat="1" ht="22.25" customHeight="1">
      <c r="B1161" s="134"/>
      <c r="C1161" s="135" t="s">
        <v>983</v>
      </c>
      <c r="D1161" s="135" t="s">
        <v>138</v>
      </c>
      <c r="E1161" s="136" t="s">
        <v>1076</v>
      </c>
      <c r="F1161" s="137" t="s">
        <v>1077</v>
      </c>
      <c r="G1161" s="138" t="s">
        <v>356</v>
      </c>
      <c r="H1161" s="139">
        <v>56.545999999999999</v>
      </c>
      <c r="I1161" s="140"/>
      <c r="J1161" s="140">
        <f>ROUND(I1161*H1161,2)</f>
        <v>0</v>
      </c>
      <c r="K1161" s="141"/>
      <c r="L1161" s="28"/>
      <c r="M1161" s="142" t="s">
        <v>1</v>
      </c>
      <c r="N1161" s="111" t="s">
        <v>39</v>
      </c>
      <c r="O1161" s="143">
        <v>0</v>
      </c>
      <c r="P1161" s="143">
        <f>O1161*H1161</f>
        <v>0</v>
      </c>
      <c r="Q1161" s="143">
        <v>0</v>
      </c>
      <c r="R1161" s="143">
        <f>Q1161*H1161</f>
        <v>0</v>
      </c>
      <c r="S1161" s="143">
        <v>0</v>
      </c>
      <c r="T1161" s="144">
        <f>S1161*H1161</f>
        <v>0</v>
      </c>
      <c r="AR1161" s="145" t="s">
        <v>142</v>
      </c>
      <c r="AT1161" s="145" t="s">
        <v>138</v>
      </c>
      <c r="AU1161" s="145" t="s">
        <v>84</v>
      </c>
      <c r="AY1161" s="16" t="s">
        <v>136</v>
      </c>
      <c r="BE1161" s="146">
        <f>IF(N1161="základní",J1161,0)</f>
        <v>0</v>
      </c>
      <c r="BF1161" s="146">
        <f>IF(N1161="snížená",J1161,0)</f>
        <v>0</v>
      </c>
      <c r="BG1161" s="146">
        <f>IF(N1161="zákl. přenesená",J1161,0)</f>
        <v>0</v>
      </c>
      <c r="BH1161" s="146">
        <f>IF(N1161="sníž. přenesená",J1161,0)</f>
        <v>0</v>
      </c>
      <c r="BI1161" s="146">
        <f>IF(N1161="nulová",J1161,0)</f>
        <v>0</v>
      </c>
      <c r="BJ1161" s="16" t="s">
        <v>82</v>
      </c>
      <c r="BK1161" s="146">
        <f>ROUND(I1161*H1161,2)</f>
        <v>0</v>
      </c>
      <c r="BL1161" s="16" t="s">
        <v>142</v>
      </c>
      <c r="BM1161" s="145" t="s">
        <v>2318</v>
      </c>
    </row>
    <row r="1162" spans="2:65" s="12" customFormat="1">
      <c r="B1162" s="147"/>
      <c r="D1162" s="148" t="s">
        <v>144</v>
      </c>
      <c r="E1162" s="149" t="s">
        <v>1</v>
      </c>
      <c r="F1162" s="150" t="s">
        <v>1047</v>
      </c>
      <c r="H1162" s="149" t="s">
        <v>1</v>
      </c>
      <c r="L1162" s="147"/>
      <c r="M1162" s="151"/>
      <c r="T1162" s="152"/>
      <c r="AT1162" s="149" t="s">
        <v>144</v>
      </c>
      <c r="AU1162" s="149" t="s">
        <v>84</v>
      </c>
      <c r="AV1162" s="12" t="s">
        <v>82</v>
      </c>
      <c r="AW1162" s="12" t="s">
        <v>32</v>
      </c>
      <c r="AX1162" s="12" t="s">
        <v>74</v>
      </c>
      <c r="AY1162" s="149" t="s">
        <v>136</v>
      </c>
    </row>
    <row r="1163" spans="2:65" s="13" customFormat="1">
      <c r="B1163" s="153"/>
      <c r="D1163" s="148" t="s">
        <v>144</v>
      </c>
      <c r="E1163" s="154" t="s">
        <v>1</v>
      </c>
      <c r="F1163" s="155" t="s">
        <v>2307</v>
      </c>
      <c r="H1163" s="156">
        <v>56.545999999999999</v>
      </c>
      <c r="L1163" s="153"/>
      <c r="M1163" s="157"/>
      <c r="T1163" s="158"/>
      <c r="AT1163" s="154" t="s">
        <v>144</v>
      </c>
      <c r="AU1163" s="154" t="s">
        <v>84</v>
      </c>
      <c r="AV1163" s="13" t="s">
        <v>84</v>
      </c>
      <c r="AW1163" s="13" t="s">
        <v>32</v>
      </c>
      <c r="AX1163" s="13" t="s">
        <v>74</v>
      </c>
      <c r="AY1163" s="154" t="s">
        <v>136</v>
      </c>
    </row>
    <row r="1164" spans="2:65" s="14" customFormat="1">
      <c r="B1164" s="159"/>
      <c r="D1164" s="148" t="s">
        <v>144</v>
      </c>
      <c r="E1164" s="160" t="s">
        <v>1</v>
      </c>
      <c r="F1164" s="161" t="s">
        <v>146</v>
      </c>
      <c r="H1164" s="162">
        <v>56.545999999999999</v>
      </c>
      <c r="L1164" s="159"/>
      <c r="M1164" s="163"/>
      <c r="T1164" s="164"/>
      <c r="AT1164" s="160" t="s">
        <v>144</v>
      </c>
      <c r="AU1164" s="160" t="s">
        <v>84</v>
      </c>
      <c r="AV1164" s="14" t="s">
        <v>142</v>
      </c>
      <c r="AW1164" s="14" t="s">
        <v>32</v>
      </c>
      <c r="AX1164" s="14" t="s">
        <v>82</v>
      </c>
      <c r="AY1164" s="160" t="s">
        <v>136</v>
      </c>
    </row>
    <row r="1165" spans="2:65" s="1" customFormat="1" ht="22.25" customHeight="1">
      <c r="B1165" s="134"/>
      <c r="C1165" s="135" t="s">
        <v>988</v>
      </c>
      <c r="D1165" s="135" t="s">
        <v>138</v>
      </c>
      <c r="E1165" s="136" t="s">
        <v>1080</v>
      </c>
      <c r="F1165" s="137" t="s">
        <v>1081</v>
      </c>
      <c r="G1165" s="138" t="s">
        <v>356</v>
      </c>
      <c r="H1165" s="139">
        <v>59.265999999999998</v>
      </c>
      <c r="I1165" s="140"/>
      <c r="J1165" s="140">
        <f>ROUND(I1165*H1165,2)</f>
        <v>0</v>
      </c>
      <c r="K1165" s="141"/>
      <c r="L1165" s="28"/>
      <c r="M1165" s="142" t="s">
        <v>1</v>
      </c>
      <c r="N1165" s="111" t="s">
        <v>39</v>
      </c>
      <c r="O1165" s="143">
        <v>0</v>
      </c>
      <c r="P1165" s="143">
        <f>O1165*H1165</f>
        <v>0</v>
      </c>
      <c r="Q1165" s="143">
        <v>0</v>
      </c>
      <c r="R1165" s="143">
        <f>Q1165*H1165</f>
        <v>0</v>
      </c>
      <c r="S1165" s="143">
        <v>0</v>
      </c>
      <c r="T1165" s="144">
        <f>S1165*H1165</f>
        <v>0</v>
      </c>
      <c r="AR1165" s="145" t="s">
        <v>142</v>
      </c>
      <c r="AT1165" s="145" t="s">
        <v>138</v>
      </c>
      <c r="AU1165" s="145" t="s">
        <v>84</v>
      </c>
      <c r="AY1165" s="16" t="s">
        <v>136</v>
      </c>
      <c r="BE1165" s="146">
        <f>IF(N1165="základní",J1165,0)</f>
        <v>0</v>
      </c>
      <c r="BF1165" s="146">
        <f>IF(N1165="snížená",J1165,0)</f>
        <v>0</v>
      </c>
      <c r="BG1165" s="146">
        <f>IF(N1165="zákl. přenesená",J1165,0)</f>
        <v>0</v>
      </c>
      <c r="BH1165" s="146">
        <f>IF(N1165="sníž. přenesená",J1165,0)</f>
        <v>0</v>
      </c>
      <c r="BI1165" s="146">
        <f>IF(N1165="nulová",J1165,0)</f>
        <v>0</v>
      </c>
      <c r="BJ1165" s="16" t="s">
        <v>82</v>
      </c>
      <c r="BK1165" s="146">
        <f>ROUND(I1165*H1165,2)</f>
        <v>0</v>
      </c>
      <c r="BL1165" s="16" t="s">
        <v>142</v>
      </c>
      <c r="BM1165" s="145" t="s">
        <v>2319</v>
      </c>
    </row>
    <row r="1166" spans="2:65" s="12" customFormat="1">
      <c r="B1166" s="147"/>
      <c r="D1166" s="148" t="s">
        <v>144</v>
      </c>
      <c r="E1166" s="149" t="s">
        <v>1</v>
      </c>
      <c r="F1166" s="150" t="s">
        <v>1059</v>
      </c>
      <c r="H1166" s="149" t="s">
        <v>1</v>
      </c>
      <c r="L1166" s="147"/>
      <c r="M1166" s="151"/>
      <c r="T1166" s="152"/>
      <c r="AT1166" s="149" t="s">
        <v>144</v>
      </c>
      <c r="AU1166" s="149" t="s">
        <v>84</v>
      </c>
      <c r="AV1166" s="12" t="s">
        <v>82</v>
      </c>
      <c r="AW1166" s="12" t="s">
        <v>32</v>
      </c>
      <c r="AX1166" s="12" t="s">
        <v>74</v>
      </c>
      <c r="AY1166" s="149" t="s">
        <v>136</v>
      </c>
    </row>
    <row r="1167" spans="2:65" s="13" customFormat="1">
      <c r="B1167" s="153"/>
      <c r="D1167" s="148" t="s">
        <v>144</v>
      </c>
      <c r="E1167" s="154" t="s">
        <v>1</v>
      </c>
      <c r="F1167" s="155" t="s">
        <v>2312</v>
      </c>
      <c r="H1167" s="156">
        <v>59.266000000000005</v>
      </c>
      <c r="L1167" s="153"/>
      <c r="M1167" s="157"/>
      <c r="T1167" s="158"/>
      <c r="AT1167" s="154" t="s">
        <v>144</v>
      </c>
      <c r="AU1167" s="154" t="s">
        <v>84</v>
      </c>
      <c r="AV1167" s="13" t="s">
        <v>84</v>
      </c>
      <c r="AW1167" s="13" t="s">
        <v>32</v>
      </c>
      <c r="AX1167" s="13" t="s">
        <v>74</v>
      </c>
      <c r="AY1167" s="154" t="s">
        <v>136</v>
      </c>
    </row>
    <row r="1168" spans="2:65" s="14" customFormat="1">
      <c r="B1168" s="159"/>
      <c r="D1168" s="148" t="s">
        <v>144</v>
      </c>
      <c r="E1168" s="160" t="s">
        <v>1</v>
      </c>
      <c r="F1168" s="161" t="s">
        <v>146</v>
      </c>
      <c r="H1168" s="162">
        <v>59.266000000000005</v>
      </c>
      <c r="L1168" s="159"/>
      <c r="M1168" s="163"/>
      <c r="T1168" s="164"/>
      <c r="AT1168" s="160" t="s">
        <v>144</v>
      </c>
      <c r="AU1168" s="160" t="s">
        <v>84</v>
      </c>
      <c r="AV1168" s="14" t="s">
        <v>142</v>
      </c>
      <c r="AW1168" s="14" t="s">
        <v>32</v>
      </c>
      <c r="AX1168" s="14" t="s">
        <v>82</v>
      </c>
      <c r="AY1168" s="160" t="s">
        <v>136</v>
      </c>
    </row>
    <row r="1169" spans="2:65" s="11" customFormat="1" ht="22.75" customHeight="1">
      <c r="B1169" s="123"/>
      <c r="D1169" s="124" t="s">
        <v>73</v>
      </c>
      <c r="E1169" s="132" t="s">
        <v>1083</v>
      </c>
      <c r="F1169" s="132" t="s">
        <v>1084</v>
      </c>
      <c r="J1169" s="133">
        <f>BK1169</f>
        <v>0</v>
      </c>
      <c r="L1169" s="123"/>
      <c r="M1169" s="127"/>
      <c r="P1169" s="128">
        <f>SUM(P1170:P1171)</f>
        <v>131.48853800000001</v>
      </c>
      <c r="R1169" s="128">
        <f>SUM(R1170:R1171)</f>
        <v>0</v>
      </c>
      <c r="T1169" s="129">
        <f>SUM(T1170:T1171)</f>
        <v>0</v>
      </c>
      <c r="AR1169" s="124" t="s">
        <v>82</v>
      </c>
      <c r="AT1169" s="130" t="s">
        <v>73</v>
      </c>
      <c r="AU1169" s="130" t="s">
        <v>82</v>
      </c>
      <c r="AY1169" s="124" t="s">
        <v>136</v>
      </c>
      <c r="BK1169" s="131">
        <f>SUM(BK1170:BK1171)</f>
        <v>0</v>
      </c>
    </row>
    <row r="1170" spans="2:65" s="1" customFormat="1" ht="14.4" customHeight="1">
      <c r="B1170" s="134"/>
      <c r="C1170" s="135" t="s">
        <v>993</v>
      </c>
      <c r="D1170" s="135" t="s">
        <v>138</v>
      </c>
      <c r="E1170" s="136" t="s">
        <v>1086</v>
      </c>
      <c r="F1170" s="137" t="s">
        <v>1087</v>
      </c>
      <c r="G1170" s="138" t="s">
        <v>356</v>
      </c>
      <c r="H1170" s="139">
        <v>144.49299999999999</v>
      </c>
      <c r="I1170" s="140"/>
      <c r="J1170" s="140">
        <f>ROUND(I1170*H1170,2)</f>
        <v>0</v>
      </c>
      <c r="K1170" s="141"/>
      <c r="L1170" s="28"/>
      <c r="M1170" s="142" t="s">
        <v>1</v>
      </c>
      <c r="N1170" s="111" t="s">
        <v>39</v>
      </c>
      <c r="O1170" s="143">
        <v>6.6000000000000003E-2</v>
      </c>
      <c r="P1170" s="143">
        <f>O1170*H1170</f>
        <v>9.5365380000000002</v>
      </c>
      <c r="Q1170" s="143">
        <v>0</v>
      </c>
      <c r="R1170" s="143">
        <f>Q1170*H1170</f>
        <v>0</v>
      </c>
      <c r="S1170" s="143">
        <v>0</v>
      </c>
      <c r="T1170" s="144">
        <f>S1170*H1170</f>
        <v>0</v>
      </c>
      <c r="AR1170" s="145" t="s">
        <v>142</v>
      </c>
      <c r="AT1170" s="145" t="s">
        <v>138</v>
      </c>
      <c r="AU1170" s="145" t="s">
        <v>84</v>
      </c>
      <c r="AY1170" s="16" t="s">
        <v>136</v>
      </c>
      <c r="BE1170" s="146">
        <f>IF(N1170="základní",J1170,0)</f>
        <v>0</v>
      </c>
      <c r="BF1170" s="146">
        <f>IF(N1170="snížená",J1170,0)</f>
        <v>0</v>
      </c>
      <c r="BG1170" s="146">
        <f>IF(N1170="zákl. přenesená",J1170,0)</f>
        <v>0</v>
      </c>
      <c r="BH1170" s="146">
        <f>IF(N1170="sníž. přenesená",J1170,0)</f>
        <v>0</v>
      </c>
      <c r="BI1170" s="146">
        <f>IF(N1170="nulová",J1170,0)</f>
        <v>0</v>
      </c>
      <c r="BJ1170" s="16" t="s">
        <v>82</v>
      </c>
      <c r="BK1170" s="146">
        <f>ROUND(I1170*H1170,2)</f>
        <v>0</v>
      </c>
      <c r="BL1170" s="16" t="s">
        <v>142</v>
      </c>
      <c r="BM1170" s="145" t="s">
        <v>2320</v>
      </c>
    </row>
    <row r="1171" spans="2:65" s="1" customFormat="1" ht="14.4" customHeight="1">
      <c r="B1171" s="134"/>
      <c r="C1171" s="135" t="s">
        <v>998</v>
      </c>
      <c r="D1171" s="135" t="s">
        <v>138</v>
      </c>
      <c r="E1171" s="136" t="s">
        <v>1090</v>
      </c>
      <c r="F1171" s="137" t="s">
        <v>1091</v>
      </c>
      <c r="G1171" s="138" t="s">
        <v>356</v>
      </c>
      <c r="H1171" s="139">
        <v>82.4</v>
      </c>
      <c r="I1171" s="140"/>
      <c r="J1171" s="140">
        <f>ROUND(I1171*H1171,2)</f>
        <v>0</v>
      </c>
      <c r="K1171" s="141"/>
      <c r="L1171" s="28"/>
      <c r="M1171" s="142" t="s">
        <v>1</v>
      </c>
      <c r="N1171" s="111" t="s">
        <v>39</v>
      </c>
      <c r="O1171" s="143">
        <v>1.48</v>
      </c>
      <c r="P1171" s="143">
        <f>O1171*H1171</f>
        <v>121.95200000000001</v>
      </c>
      <c r="Q1171" s="143">
        <v>0</v>
      </c>
      <c r="R1171" s="143">
        <f>Q1171*H1171</f>
        <v>0</v>
      </c>
      <c r="S1171" s="143">
        <v>0</v>
      </c>
      <c r="T1171" s="144">
        <f>S1171*H1171</f>
        <v>0</v>
      </c>
      <c r="AR1171" s="145" t="s">
        <v>142</v>
      </c>
      <c r="AT1171" s="145" t="s">
        <v>138</v>
      </c>
      <c r="AU1171" s="145" t="s">
        <v>84</v>
      </c>
      <c r="AY1171" s="16" t="s">
        <v>136</v>
      </c>
      <c r="BE1171" s="146">
        <f>IF(N1171="základní",J1171,0)</f>
        <v>0</v>
      </c>
      <c r="BF1171" s="146">
        <f>IF(N1171="snížená",J1171,0)</f>
        <v>0</v>
      </c>
      <c r="BG1171" s="146">
        <f>IF(N1171="zákl. přenesená",J1171,0)</f>
        <v>0</v>
      </c>
      <c r="BH1171" s="146">
        <f>IF(N1171="sníž. přenesená",J1171,0)</f>
        <v>0</v>
      </c>
      <c r="BI1171" s="146">
        <f>IF(N1171="nulová",J1171,0)</f>
        <v>0</v>
      </c>
      <c r="BJ1171" s="16" t="s">
        <v>82</v>
      </c>
      <c r="BK1171" s="146">
        <f>ROUND(I1171*H1171,2)</f>
        <v>0</v>
      </c>
      <c r="BL1171" s="16" t="s">
        <v>142</v>
      </c>
      <c r="BM1171" s="145" t="s">
        <v>2321</v>
      </c>
    </row>
    <row r="1172" spans="2:65" s="11" customFormat="1" ht="25.9" customHeight="1">
      <c r="B1172" s="123"/>
      <c r="D1172" s="124" t="s">
        <v>73</v>
      </c>
      <c r="E1172" s="125" t="s">
        <v>1812</v>
      </c>
      <c r="F1172" s="125" t="s">
        <v>1813</v>
      </c>
      <c r="J1172" s="126">
        <f>BK1172</f>
        <v>0</v>
      </c>
      <c r="L1172" s="123"/>
      <c r="M1172" s="127"/>
      <c r="P1172" s="128">
        <f>P1173</f>
        <v>1.7538899999999999</v>
      </c>
      <c r="R1172" s="128">
        <f>R1173</f>
        <v>0.119976</v>
      </c>
      <c r="T1172" s="129">
        <f>T1173</f>
        <v>0</v>
      </c>
      <c r="AR1172" s="124" t="s">
        <v>84</v>
      </c>
      <c r="AT1172" s="130" t="s">
        <v>73</v>
      </c>
      <c r="AU1172" s="130" t="s">
        <v>74</v>
      </c>
      <c r="AY1172" s="124" t="s">
        <v>136</v>
      </c>
      <c r="BK1172" s="131">
        <f>BK1173</f>
        <v>0</v>
      </c>
    </row>
    <row r="1173" spans="2:65" s="11" customFormat="1" ht="22.75" customHeight="1">
      <c r="B1173" s="123"/>
      <c r="D1173" s="124" t="s">
        <v>73</v>
      </c>
      <c r="E1173" s="132" t="s">
        <v>2322</v>
      </c>
      <c r="F1173" s="132" t="s">
        <v>2323</v>
      </c>
      <c r="J1173" s="133">
        <f>BK1173</f>
        <v>0</v>
      </c>
      <c r="L1173" s="123"/>
      <c r="M1173" s="127"/>
      <c r="P1173" s="128">
        <f>SUM(P1174:P1183)</f>
        <v>1.7538899999999999</v>
      </c>
      <c r="R1173" s="128">
        <f>SUM(R1174:R1183)</f>
        <v>0.119976</v>
      </c>
      <c r="T1173" s="129">
        <f>SUM(T1174:T1183)</f>
        <v>0</v>
      </c>
      <c r="AR1173" s="124" t="s">
        <v>84</v>
      </c>
      <c r="AT1173" s="130" t="s">
        <v>73</v>
      </c>
      <c r="AU1173" s="130" t="s">
        <v>82</v>
      </c>
      <c r="AY1173" s="124" t="s">
        <v>136</v>
      </c>
      <c r="BK1173" s="131">
        <f>SUM(BK1174:BK1183)</f>
        <v>0</v>
      </c>
    </row>
    <row r="1174" spans="2:65" s="1" customFormat="1" ht="14.4" customHeight="1">
      <c r="B1174" s="134"/>
      <c r="C1174" s="135" t="s">
        <v>1002</v>
      </c>
      <c r="D1174" s="135" t="s">
        <v>138</v>
      </c>
      <c r="E1174" s="136" t="s">
        <v>2324</v>
      </c>
      <c r="F1174" s="137" t="s">
        <v>2325</v>
      </c>
      <c r="G1174" s="138" t="s">
        <v>185</v>
      </c>
      <c r="H1174" s="139">
        <v>6.45</v>
      </c>
      <c r="I1174" s="140"/>
      <c r="J1174" s="140">
        <f>ROUND(I1174*H1174,2)</f>
        <v>0</v>
      </c>
      <c r="K1174" s="141"/>
      <c r="L1174" s="28"/>
      <c r="M1174" s="142" t="s">
        <v>1</v>
      </c>
      <c r="N1174" s="111" t="s">
        <v>39</v>
      </c>
      <c r="O1174" s="143">
        <v>0.24099999999999999</v>
      </c>
      <c r="P1174" s="143">
        <f>O1174*H1174</f>
        <v>1.5544499999999999</v>
      </c>
      <c r="Q1174" s="143">
        <v>6.0000000000000001E-3</v>
      </c>
      <c r="R1174" s="143">
        <f>Q1174*H1174</f>
        <v>3.8700000000000005E-2</v>
      </c>
      <c r="S1174" s="143">
        <v>0</v>
      </c>
      <c r="T1174" s="144">
        <f>S1174*H1174</f>
        <v>0</v>
      </c>
      <c r="AR1174" s="145" t="s">
        <v>222</v>
      </c>
      <c r="AT1174" s="145" t="s">
        <v>138</v>
      </c>
      <c r="AU1174" s="145" t="s">
        <v>84</v>
      </c>
      <c r="AY1174" s="16" t="s">
        <v>136</v>
      </c>
      <c r="BE1174" s="146">
        <f>IF(N1174="základní",J1174,0)</f>
        <v>0</v>
      </c>
      <c r="BF1174" s="146">
        <f>IF(N1174="snížená",J1174,0)</f>
        <v>0</v>
      </c>
      <c r="BG1174" s="146">
        <f>IF(N1174="zákl. přenesená",J1174,0)</f>
        <v>0</v>
      </c>
      <c r="BH1174" s="146">
        <f>IF(N1174="sníž. přenesená",J1174,0)</f>
        <v>0</v>
      </c>
      <c r="BI1174" s="146">
        <f>IF(N1174="nulová",J1174,0)</f>
        <v>0</v>
      </c>
      <c r="BJ1174" s="16" t="s">
        <v>82</v>
      </c>
      <c r="BK1174" s="146">
        <f>ROUND(I1174*H1174,2)</f>
        <v>0</v>
      </c>
      <c r="BL1174" s="16" t="s">
        <v>222</v>
      </c>
      <c r="BM1174" s="145" t="s">
        <v>2326</v>
      </c>
    </row>
    <row r="1175" spans="2:65" s="12" customFormat="1">
      <c r="B1175" s="147"/>
      <c r="D1175" s="148" t="s">
        <v>144</v>
      </c>
      <c r="E1175" s="149" t="s">
        <v>1</v>
      </c>
      <c r="F1175" s="150" t="s">
        <v>1831</v>
      </c>
      <c r="H1175" s="149" t="s">
        <v>1</v>
      </c>
      <c r="L1175" s="147"/>
      <c r="M1175" s="151"/>
      <c r="T1175" s="152"/>
      <c r="AT1175" s="149" t="s">
        <v>144</v>
      </c>
      <c r="AU1175" s="149" t="s">
        <v>84</v>
      </c>
      <c r="AV1175" s="12" t="s">
        <v>82</v>
      </c>
      <c r="AW1175" s="12" t="s">
        <v>32</v>
      </c>
      <c r="AX1175" s="12" t="s">
        <v>74</v>
      </c>
      <c r="AY1175" s="149" t="s">
        <v>136</v>
      </c>
    </row>
    <row r="1176" spans="2:65" s="13" customFormat="1">
      <c r="B1176" s="153"/>
      <c r="D1176" s="148" t="s">
        <v>144</v>
      </c>
      <c r="E1176" s="154" t="s">
        <v>1</v>
      </c>
      <c r="F1176" s="155" t="s">
        <v>2327</v>
      </c>
      <c r="H1176" s="156">
        <v>6.4499999999999993</v>
      </c>
      <c r="L1176" s="153"/>
      <c r="M1176" s="157"/>
      <c r="T1176" s="158"/>
      <c r="AT1176" s="154" t="s">
        <v>144</v>
      </c>
      <c r="AU1176" s="154" t="s">
        <v>84</v>
      </c>
      <c r="AV1176" s="13" t="s">
        <v>84</v>
      </c>
      <c r="AW1176" s="13" t="s">
        <v>32</v>
      </c>
      <c r="AX1176" s="13" t="s">
        <v>74</v>
      </c>
      <c r="AY1176" s="154" t="s">
        <v>136</v>
      </c>
    </row>
    <row r="1177" spans="2:65" s="14" customFormat="1">
      <c r="B1177" s="159"/>
      <c r="D1177" s="148" t="s">
        <v>144</v>
      </c>
      <c r="E1177" s="160" t="s">
        <v>1</v>
      </c>
      <c r="F1177" s="161" t="s">
        <v>146</v>
      </c>
      <c r="H1177" s="162">
        <v>6.4499999999999993</v>
      </c>
      <c r="L1177" s="159"/>
      <c r="M1177" s="163"/>
      <c r="T1177" s="164"/>
      <c r="AT1177" s="160" t="s">
        <v>144</v>
      </c>
      <c r="AU1177" s="160" t="s">
        <v>84</v>
      </c>
      <c r="AV1177" s="14" t="s">
        <v>142</v>
      </c>
      <c r="AW1177" s="14" t="s">
        <v>32</v>
      </c>
      <c r="AX1177" s="14" t="s">
        <v>82</v>
      </c>
      <c r="AY1177" s="160" t="s">
        <v>136</v>
      </c>
    </row>
    <row r="1178" spans="2:65" s="1" customFormat="1" ht="14.4" customHeight="1">
      <c r="B1178" s="134"/>
      <c r="C1178" s="165" t="s">
        <v>1007</v>
      </c>
      <c r="D1178" s="165" t="s">
        <v>353</v>
      </c>
      <c r="E1178" s="166" t="s">
        <v>2328</v>
      </c>
      <c r="F1178" s="167" t="s">
        <v>2329</v>
      </c>
      <c r="G1178" s="168" t="s">
        <v>185</v>
      </c>
      <c r="H1178" s="169">
        <v>6.7729999999999997</v>
      </c>
      <c r="I1178" s="170"/>
      <c r="J1178" s="170">
        <f>ROUND(I1178*H1178,2)</f>
        <v>0</v>
      </c>
      <c r="K1178" s="171"/>
      <c r="L1178" s="172"/>
      <c r="M1178" s="173" t="s">
        <v>1</v>
      </c>
      <c r="N1178" s="174" t="s">
        <v>39</v>
      </c>
      <c r="O1178" s="143">
        <v>0</v>
      </c>
      <c r="P1178" s="143">
        <f>O1178*H1178</f>
        <v>0</v>
      </c>
      <c r="Q1178" s="143">
        <v>1.2E-2</v>
      </c>
      <c r="R1178" s="143">
        <f>Q1178*H1178</f>
        <v>8.1276000000000001E-2</v>
      </c>
      <c r="S1178" s="143">
        <v>0</v>
      </c>
      <c r="T1178" s="144">
        <f>S1178*H1178</f>
        <v>0</v>
      </c>
      <c r="AR1178" s="145" t="s">
        <v>343</v>
      </c>
      <c r="AT1178" s="145" t="s">
        <v>353</v>
      </c>
      <c r="AU1178" s="145" t="s">
        <v>84</v>
      </c>
      <c r="AY1178" s="16" t="s">
        <v>136</v>
      </c>
      <c r="BE1178" s="146">
        <f>IF(N1178="základní",J1178,0)</f>
        <v>0</v>
      </c>
      <c r="BF1178" s="146">
        <f>IF(N1178="snížená",J1178,0)</f>
        <v>0</v>
      </c>
      <c r="BG1178" s="146">
        <f>IF(N1178="zákl. přenesená",J1178,0)</f>
        <v>0</v>
      </c>
      <c r="BH1178" s="146">
        <f>IF(N1178="sníž. přenesená",J1178,0)</f>
        <v>0</v>
      </c>
      <c r="BI1178" s="146">
        <f>IF(N1178="nulová",J1178,0)</f>
        <v>0</v>
      </c>
      <c r="BJ1178" s="16" t="s">
        <v>82</v>
      </c>
      <c r="BK1178" s="146">
        <f>ROUND(I1178*H1178,2)</f>
        <v>0</v>
      </c>
      <c r="BL1178" s="16" t="s">
        <v>222</v>
      </c>
      <c r="BM1178" s="145" t="s">
        <v>2330</v>
      </c>
    </row>
    <row r="1179" spans="2:65" s="12" customFormat="1">
      <c r="B1179" s="147"/>
      <c r="D1179" s="148" t="s">
        <v>144</v>
      </c>
      <c r="E1179" s="149" t="s">
        <v>1</v>
      </c>
      <c r="F1179" s="150" t="s">
        <v>1831</v>
      </c>
      <c r="H1179" s="149" t="s">
        <v>1</v>
      </c>
      <c r="L1179" s="147"/>
      <c r="M1179" s="151"/>
      <c r="T1179" s="152"/>
      <c r="AT1179" s="149" t="s">
        <v>144</v>
      </c>
      <c r="AU1179" s="149" t="s">
        <v>84</v>
      </c>
      <c r="AV1179" s="12" t="s">
        <v>82</v>
      </c>
      <c r="AW1179" s="12" t="s">
        <v>32</v>
      </c>
      <c r="AX1179" s="12" t="s">
        <v>74</v>
      </c>
      <c r="AY1179" s="149" t="s">
        <v>136</v>
      </c>
    </row>
    <row r="1180" spans="2:65" s="13" customFormat="1">
      <c r="B1180" s="153"/>
      <c r="D1180" s="148" t="s">
        <v>144</v>
      </c>
      <c r="E1180" s="154" t="s">
        <v>1</v>
      </c>
      <c r="F1180" s="155" t="s">
        <v>2327</v>
      </c>
      <c r="H1180" s="156">
        <v>6.4499999999999993</v>
      </c>
      <c r="L1180" s="153"/>
      <c r="M1180" s="157"/>
      <c r="T1180" s="158"/>
      <c r="AT1180" s="154" t="s">
        <v>144</v>
      </c>
      <c r="AU1180" s="154" t="s">
        <v>84</v>
      </c>
      <c r="AV1180" s="13" t="s">
        <v>84</v>
      </c>
      <c r="AW1180" s="13" t="s">
        <v>32</v>
      </c>
      <c r="AX1180" s="13" t="s">
        <v>74</v>
      </c>
      <c r="AY1180" s="154" t="s">
        <v>136</v>
      </c>
    </row>
    <row r="1181" spans="2:65" s="14" customFormat="1">
      <c r="B1181" s="159"/>
      <c r="D1181" s="148" t="s">
        <v>144</v>
      </c>
      <c r="E1181" s="160" t="s">
        <v>1</v>
      </c>
      <c r="F1181" s="161" t="s">
        <v>146</v>
      </c>
      <c r="H1181" s="162">
        <v>6.4499999999999993</v>
      </c>
      <c r="L1181" s="159"/>
      <c r="M1181" s="163"/>
      <c r="T1181" s="164"/>
      <c r="AT1181" s="160" t="s">
        <v>144</v>
      </c>
      <c r="AU1181" s="160" t="s">
        <v>84</v>
      </c>
      <c r="AV1181" s="14" t="s">
        <v>142</v>
      </c>
      <c r="AW1181" s="14" t="s">
        <v>32</v>
      </c>
      <c r="AX1181" s="14" t="s">
        <v>74</v>
      </c>
      <c r="AY1181" s="160" t="s">
        <v>136</v>
      </c>
    </row>
    <row r="1182" spans="2:65" s="13" customFormat="1">
      <c r="B1182" s="153"/>
      <c r="D1182" s="148" t="s">
        <v>144</v>
      </c>
      <c r="E1182" s="154" t="s">
        <v>1</v>
      </c>
      <c r="F1182" s="155" t="s">
        <v>2331</v>
      </c>
      <c r="H1182" s="156">
        <v>6.7725000000000009</v>
      </c>
      <c r="L1182" s="153"/>
      <c r="M1182" s="157"/>
      <c r="T1182" s="158"/>
      <c r="AT1182" s="154" t="s">
        <v>144</v>
      </c>
      <c r="AU1182" s="154" t="s">
        <v>84</v>
      </c>
      <c r="AV1182" s="13" t="s">
        <v>84</v>
      </c>
      <c r="AW1182" s="13" t="s">
        <v>32</v>
      </c>
      <c r="AX1182" s="13" t="s">
        <v>82</v>
      </c>
      <c r="AY1182" s="154" t="s">
        <v>136</v>
      </c>
    </row>
    <row r="1183" spans="2:65" s="1" customFormat="1" ht="14.4" customHeight="1">
      <c r="B1183" s="134"/>
      <c r="C1183" s="135" t="s">
        <v>1011</v>
      </c>
      <c r="D1183" s="135" t="s">
        <v>138</v>
      </c>
      <c r="E1183" s="136" t="s">
        <v>2332</v>
      </c>
      <c r="F1183" s="137" t="s">
        <v>2333</v>
      </c>
      <c r="G1183" s="138" t="s">
        <v>356</v>
      </c>
      <c r="H1183" s="139">
        <v>0.12</v>
      </c>
      <c r="I1183" s="140"/>
      <c r="J1183" s="140">
        <f>ROUND(I1183*H1183,2)</f>
        <v>0</v>
      </c>
      <c r="K1183" s="141"/>
      <c r="L1183" s="28"/>
      <c r="M1183" s="175" t="s">
        <v>1</v>
      </c>
      <c r="N1183" s="176" t="s">
        <v>39</v>
      </c>
      <c r="O1183" s="177">
        <v>1.6619999999999999</v>
      </c>
      <c r="P1183" s="177">
        <f>O1183*H1183</f>
        <v>0.19943999999999998</v>
      </c>
      <c r="Q1183" s="177">
        <v>0</v>
      </c>
      <c r="R1183" s="177">
        <f>Q1183*H1183</f>
        <v>0</v>
      </c>
      <c r="S1183" s="177">
        <v>0</v>
      </c>
      <c r="T1183" s="178">
        <f>S1183*H1183</f>
        <v>0</v>
      </c>
      <c r="AR1183" s="145" t="s">
        <v>222</v>
      </c>
      <c r="AT1183" s="145" t="s">
        <v>138</v>
      </c>
      <c r="AU1183" s="145" t="s">
        <v>84</v>
      </c>
      <c r="AY1183" s="16" t="s">
        <v>136</v>
      </c>
      <c r="BE1183" s="146">
        <f>IF(N1183="základní",J1183,0)</f>
        <v>0</v>
      </c>
      <c r="BF1183" s="146">
        <f>IF(N1183="snížená",J1183,0)</f>
        <v>0</v>
      </c>
      <c r="BG1183" s="146">
        <f>IF(N1183="zákl. přenesená",J1183,0)</f>
        <v>0</v>
      </c>
      <c r="BH1183" s="146">
        <f>IF(N1183="sníž. přenesená",J1183,0)</f>
        <v>0</v>
      </c>
      <c r="BI1183" s="146">
        <f>IF(N1183="nulová",J1183,0)</f>
        <v>0</v>
      </c>
      <c r="BJ1183" s="16" t="s">
        <v>82</v>
      </c>
      <c r="BK1183" s="146">
        <f>ROUND(I1183*H1183,2)</f>
        <v>0</v>
      </c>
      <c r="BL1183" s="16" t="s">
        <v>222</v>
      </c>
      <c r="BM1183" s="145" t="s">
        <v>2334</v>
      </c>
    </row>
    <row r="1184" spans="2:65" s="1" customFormat="1" ht="7" customHeight="1">
      <c r="B1184" s="40"/>
      <c r="C1184" s="41"/>
      <c r="D1184" s="41"/>
      <c r="E1184" s="41"/>
      <c r="F1184" s="41"/>
      <c r="G1184" s="41"/>
      <c r="H1184" s="41"/>
      <c r="I1184" s="41"/>
      <c r="J1184" s="41"/>
      <c r="K1184" s="41"/>
      <c r="L1184" s="28"/>
    </row>
  </sheetData>
  <autoFilter ref="C131:K1183" xr:uid="{00000000-0009-0000-0000-000004000000}"/>
  <mergeCells count="8">
    <mergeCell ref="E122:H122"/>
    <mergeCell ref="E124:H124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83"/>
  <sheetViews>
    <sheetView showGridLines="0" topLeftCell="A260" workbookViewId="0">
      <selection activeCell="I260" sqref="I1:I1048576"/>
    </sheetView>
  </sheetViews>
  <sheetFormatPr defaultRowHeight="10"/>
  <cols>
    <col min="1" max="1" width="8.88671875" customWidth="1"/>
    <col min="2" max="2" width="1.109375" customWidth="1"/>
    <col min="3" max="3" width="4.44140625" customWidth="1"/>
    <col min="4" max="4" width="4.5546875" customWidth="1"/>
    <col min="5" max="5" width="18.33203125" customWidth="1"/>
    <col min="6" max="6" width="108" customWidth="1"/>
    <col min="7" max="7" width="8" customWidth="1"/>
    <col min="8" max="8" width="15" customWidth="1"/>
    <col min="9" max="9" width="16.88671875" customWidth="1"/>
    <col min="10" max="10" width="23.88671875" customWidth="1"/>
    <col min="11" max="11" width="23.88671875" hidden="1" customWidth="1"/>
    <col min="12" max="12" width="10" customWidth="1"/>
    <col min="13" max="13" width="11.5546875" hidden="1" customWidth="1"/>
    <col min="14" max="14" width="9.109375" hidden="1"/>
    <col min="15" max="20" width="15.109375" hidden="1" customWidth="1"/>
    <col min="21" max="21" width="17.44140625" hidden="1" customWidth="1"/>
    <col min="22" max="22" width="13.109375" customWidth="1"/>
    <col min="23" max="23" width="17.44140625" customWidth="1"/>
    <col min="24" max="24" width="13.109375" customWidth="1"/>
    <col min="25" max="25" width="16" customWidth="1"/>
    <col min="26" max="26" width="11.6640625" customWidth="1"/>
    <col min="27" max="27" width="16" customWidth="1"/>
    <col min="28" max="28" width="17.44140625" customWidth="1"/>
    <col min="29" max="29" width="11.6640625" customWidth="1"/>
    <col min="30" max="30" width="16" customWidth="1"/>
    <col min="31" max="31" width="17.44140625" customWidth="1"/>
    <col min="44" max="65" width="9.109375" hidden="1"/>
  </cols>
  <sheetData>
    <row r="2" spans="2:46" ht="37" customHeight="1">
      <c r="L2" s="179" t="s">
        <v>5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6" t="s">
        <v>96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100</v>
      </c>
      <c r="L4" s="19"/>
      <c r="M4" s="84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4.4" customHeight="1">
      <c r="B7" s="19"/>
      <c r="E7" s="213" t="str">
        <f>'Rekapitulace stavby'!K6</f>
        <v>Kanalizace - lokalita Bezručova, Bohumín</v>
      </c>
      <c r="F7" s="214"/>
      <c r="G7" s="214"/>
      <c r="H7" s="214"/>
      <c r="L7" s="19"/>
    </row>
    <row r="8" spans="2:46" s="1" customFormat="1" ht="12" customHeight="1">
      <c r="B8" s="28"/>
      <c r="D8" s="25" t="s">
        <v>101</v>
      </c>
      <c r="L8" s="28"/>
    </row>
    <row r="9" spans="2:46" s="1" customFormat="1" ht="15.65" customHeight="1">
      <c r="B9" s="28"/>
      <c r="E9" s="204" t="s">
        <v>2335</v>
      </c>
      <c r="F9" s="215"/>
      <c r="G9" s="215"/>
      <c r="H9" s="215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/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/>
      <c r="J12" s="48" t="str">
        <f>'Rekapitulace stavby'!AN8</f>
        <v>21. 2. 2024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5" t="s">
        <v>22</v>
      </c>
      <c r="I14" s="25"/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/>
      <c r="J15" s="23" t="s">
        <v>1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5" t="s">
        <v>26</v>
      </c>
      <c r="I17" s="25"/>
      <c r="J17" s="23" t="s">
        <v>1</v>
      </c>
      <c r="L17" s="28"/>
    </row>
    <row r="18" spans="2:12" s="1" customFormat="1" ht="18" customHeight="1">
      <c r="B18" s="28"/>
      <c r="E18" s="23" t="s">
        <v>24</v>
      </c>
      <c r="I18" s="25"/>
      <c r="J18" s="23" t="s">
        <v>1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5" t="s">
        <v>27</v>
      </c>
      <c r="I20" s="25"/>
      <c r="J20" s="23" t="s">
        <v>28</v>
      </c>
      <c r="L20" s="28"/>
    </row>
    <row r="21" spans="2:12" s="1" customFormat="1" ht="18" customHeight="1">
      <c r="B21" s="28"/>
      <c r="E21" s="23" t="s">
        <v>29</v>
      </c>
      <c r="I21" s="25"/>
      <c r="J21" s="23" t="s">
        <v>30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5" t="s">
        <v>31</v>
      </c>
      <c r="I23" s="25"/>
      <c r="J23" s="23" t="s">
        <v>1</v>
      </c>
      <c r="L23" s="28"/>
    </row>
    <row r="24" spans="2:12" s="1" customFormat="1" ht="18" customHeight="1">
      <c r="B24" s="28"/>
      <c r="E24" s="23" t="s">
        <v>24</v>
      </c>
      <c r="I24" s="25"/>
      <c r="J24" s="23" t="s">
        <v>1</v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4.4" customHeight="1">
      <c r="B27" s="85"/>
      <c r="E27" s="190" t="s">
        <v>1</v>
      </c>
      <c r="F27" s="190"/>
      <c r="G27" s="190"/>
      <c r="H27" s="190"/>
      <c r="L27" s="85"/>
    </row>
    <row r="28" spans="2:12" s="1" customFormat="1" ht="7" customHeight="1">
      <c r="B28" s="28"/>
      <c r="L28" s="28"/>
    </row>
    <row r="29" spans="2:12" s="1" customFormat="1" ht="7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14.4" customHeight="1">
      <c r="B30" s="28"/>
      <c r="D30" s="23" t="s">
        <v>103</v>
      </c>
      <c r="J30" s="86">
        <f>J96</f>
        <v>0</v>
      </c>
      <c r="L30" s="28"/>
    </row>
    <row r="31" spans="2:12" s="1" customFormat="1" ht="14.4" customHeight="1">
      <c r="B31" s="28"/>
      <c r="D31" s="87" t="s">
        <v>104</v>
      </c>
      <c r="J31" s="86">
        <f>J107</f>
        <v>0</v>
      </c>
      <c r="L31" s="28"/>
    </row>
    <row r="32" spans="2:12" s="1" customFormat="1" ht="25.4" customHeight="1">
      <c r="B32" s="28"/>
      <c r="D32" s="88" t="s">
        <v>34</v>
      </c>
      <c r="J32" s="62">
        <f>ROUND(J30 + J31, 2)</f>
        <v>0</v>
      </c>
      <c r="L32" s="28"/>
    </row>
    <row r="33" spans="2:12" s="1" customFormat="1" ht="7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36</v>
      </c>
      <c r="I34" s="31"/>
      <c r="J34" s="31" t="s">
        <v>37</v>
      </c>
      <c r="L34" s="28"/>
    </row>
    <row r="35" spans="2:12" s="1" customFormat="1" ht="14.4" customHeight="1">
      <c r="B35" s="28"/>
      <c r="D35" s="51" t="s">
        <v>38</v>
      </c>
      <c r="E35" s="25" t="s">
        <v>39</v>
      </c>
      <c r="F35" s="89">
        <f>ROUND((SUM(BE107:BE108) + SUM(BE128:BE382)),  2)</f>
        <v>0</v>
      </c>
      <c r="I35" s="90"/>
      <c r="J35" s="89">
        <f>ROUND(((SUM(BE107:BE108) + SUM(BE128:BE382))*I35),  2)</f>
        <v>0</v>
      </c>
      <c r="L35" s="28"/>
    </row>
    <row r="36" spans="2:12" s="1" customFormat="1" ht="14.4" customHeight="1">
      <c r="B36" s="28"/>
      <c r="E36" s="25" t="s">
        <v>40</v>
      </c>
      <c r="F36" s="89">
        <f>ROUND((SUM(BF107:BF108) + SUM(BF128:BF382)),  2)</f>
        <v>0</v>
      </c>
      <c r="I36" s="90"/>
      <c r="J36" s="89">
        <f>ROUND(((SUM(BF107:BF108) + SUM(BF128:BF382))*I36),  2)</f>
        <v>0</v>
      </c>
      <c r="L36" s="28"/>
    </row>
    <row r="37" spans="2:12" s="1" customFormat="1" ht="14.4" hidden="1" customHeight="1">
      <c r="B37" s="28"/>
      <c r="E37" s="25" t="s">
        <v>41</v>
      </c>
      <c r="F37" s="89">
        <f>ROUND((SUM(BG107:BG108) + SUM(BG128:BG382)),  2)</f>
        <v>0</v>
      </c>
      <c r="I37" s="90"/>
      <c r="J37" s="8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89">
        <f>ROUND((SUM(BH107:BH108) + SUM(BH128:BH382)),  2)</f>
        <v>0</v>
      </c>
      <c r="I38" s="90"/>
      <c r="J38" s="8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89">
        <f>ROUND((SUM(BI107:BI108) + SUM(BI128:BI382)),  2)</f>
        <v>0</v>
      </c>
      <c r="I39" s="90"/>
      <c r="J39" s="89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1"/>
      <c r="D41" s="92" t="s">
        <v>44</v>
      </c>
      <c r="E41" s="53"/>
      <c r="F41" s="53"/>
      <c r="G41" s="93" t="s">
        <v>45</v>
      </c>
      <c r="H41" s="94" t="s">
        <v>46</v>
      </c>
      <c r="I41" s="53"/>
      <c r="J41" s="95">
        <f>SUM(J32:J39)</f>
        <v>0</v>
      </c>
      <c r="K41" s="96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28"/>
      <c r="D61" s="39" t="s">
        <v>49</v>
      </c>
      <c r="E61" s="30"/>
      <c r="F61" s="97" t="s">
        <v>50</v>
      </c>
      <c r="G61" s="39" t="s">
        <v>49</v>
      </c>
      <c r="H61" s="30"/>
      <c r="I61" s="30"/>
      <c r="J61" s="98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28"/>
      <c r="D76" s="39" t="s">
        <v>49</v>
      </c>
      <c r="E76" s="30"/>
      <c r="F76" s="97" t="s">
        <v>50</v>
      </c>
      <c r="G76" s="39" t="s">
        <v>49</v>
      </c>
      <c r="H76" s="30"/>
      <c r="I76" s="30"/>
      <c r="J76" s="98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5" customHeight="1">
      <c r="B82" s="28"/>
      <c r="C82" s="20" t="s">
        <v>105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4.4" customHeight="1">
      <c r="B85" s="28"/>
      <c r="E85" s="213" t="str">
        <f>E7</f>
        <v>Kanalizace - lokalita Bezručova, Bohumín</v>
      </c>
      <c r="F85" s="214"/>
      <c r="G85" s="214"/>
      <c r="H85" s="214"/>
      <c r="L85" s="28"/>
    </row>
    <row r="86" spans="2:47" s="1" customFormat="1" ht="12" customHeight="1">
      <c r="B86" s="28"/>
      <c r="C86" s="25" t="s">
        <v>101</v>
      </c>
      <c r="L86" s="28"/>
    </row>
    <row r="87" spans="2:47" s="1" customFormat="1" ht="15.65" customHeight="1">
      <c r="B87" s="28"/>
      <c r="E87" s="204" t="str">
        <f>E9</f>
        <v>SO01.5 - Bourání a zasypávání stávajících septiků</v>
      </c>
      <c r="F87" s="215"/>
      <c r="G87" s="215"/>
      <c r="H87" s="215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město Bohumín</v>
      </c>
      <c r="I89" s="25"/>
      <c r="J89" s="48" t="str">
        <f>IF(J12="","",J12)</f>
        <v>21. 2. 2024</v>
      </c>
      <c r="L89" s="28"/>
    </row>
    <row r="90" spans="2:47" s="1" customFormat="1" ht="7" customHeight="1">
      <c r="B90" s="28"/>
      <c r="L90" s="28"/>
    </row>
    <row r="91" spans="2:47" s="1" customFormat="1" ht="40.75" customHeight="1">
      <c r="B91" s="28"/>
      <c r="C91" s="25" t="s">
        <v>22</v>
      </c>
      <c r="F91" s="23" t="str">
        <f>E15</f>
        <v xml:space="preserve"> </v>
      </c>
      <c r="I91" s="25"/>
      <c r="J91" s="26" t="str">
        <f>E21</f>
        <v xml:space="preserve">Aquion s.r.o., Osadní 324/12a, 70 00 Praha 7   </v>
      </c>
      <c r="L91" s="28"/>
    </row>
    <row r="92" spans="2:47" s="1" customFormat="1" ht="15.65" customHeight="1">
      <c r="B92" s="28"/>
      <c r="C92" s="25" t="s">
        <v>26</v>
      </c>
      <c r="F92" s="23" t="str">
        <f>IF(E18="","",E18)</f>
        <v xml:space="preserve"> </v>
      </c>
      <c r="I92" s="25"/>
      <c r="J92" s="26" t="str">
        <f>E24</f>
        <v xml:space="preserve"> 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99" t="s">
        <v>106</v>
      </c>
      <c r="D94" s="91"/>
      <c r="E94" s="91"/>
      <c r="F94" s="91"/>
      <c r="G94" s="91"/>
      <c r="H94" s="91"/>
      <c r="I94" s="91"/>
      <c r="J94" s="100" t="s">
        <v>107</v>
      </c>
      <c r="K94" s="91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101" t="s">
        <v>108</v>
      </c>
      <c r="J96" s="62">
        <f>J128</f>
        <v>0</v>
      </c>
      <c r="L96" s="28"/>
      <c r="AU96" s="16" t="s">
        <v>109</v>
      </c>
    </row>
    <row r="97" spans="2:14" s="8" customFormat="1" ht="25" customHeight="1">
      <c r="B97" s="102"/>
      <c r="D97" s="103" t="s">
        <v>110</v>
      </c>
      <c r="E97" s="104"/>
      <c r="F97" s="104"/>
      <c r="G97" s="104"/>
      <c r="H97" s="104"/>
      <c r="I97" s="104"/>
      <c r="J97" s="105">
        <f>J129</f>
        <v>0</v>
      </c>
      <c r="L97" s="102"/>
    </row>
    <row r="98" spans="2:14" s="9" customFormat="1" ht="19.899999999999999" customHeight="1">
      <c r="B98" s="106"/>
      <c r="D98" s="107" t="s">
        <v>111</v>
      </c>
      <c r="E98" s="108"/>
      <c r="F98" s="108"/>
      <c r="G98" s="108"/>
      <c r="H98" s="108"/>
      <c r="I98" s="108"/>
      <c r="J98" s="109">
        <f>J130</f>
        <v>0</v>
      </c>
      <c r="L98" s="106"/>
    </row>
    <row r="99" spans="2:14" s="9" customFormat="1" ht="19.899999999999999" customHeight="1">
      <c r="B99" s="106"/>
      <c r="D99" s="107" t="s">
        <v>113</v>
      </c>
      <c r="E99" s="108"/>
      <c r="F99" s="108"/>
      <c r="G99" s="108"/>
      <c r="H99" s="108"/>
      <c r="I99" s="108"/>
      <c r="J99" s="109">
        <f>J264</f>
        <v>0</v>
      </c>
      <c r="L99" s="106"/>
    </row>
    <row r="100" spans="2:14" s="9" customFormat="1" ht="19.899999999999999" customHeight="1">
      <c r="B100" s="106"/>
      <c r="D100" s="107" t="s">
        <v>115</v>
      </c>
      <c r="E100" s="108"/>
      <c r="F100" s="108"/>
      <c r="G100" s="108"/>
      <c r="H100" s="108"/>
      <c r="I100" s="108"/>
      <c r="J100" s="109">
        <f>J270</f>
        <v>0</v>
      </c>
      <c r="L100" s="106"/>
    </row>
    <row r="101" spans="2:14" s="9" customFormat="1" ht="19.899999999999999" customHeight="1">
      <c r="B101" s="106"/>
      <c r="D101" s="107" t="s">
        <v>116</v>
      </c>
      <c r="E101" s="108"/>
      <c r="F101" s="108"/>
      <c r="G101" s="108"/>
      <c r="H101" s="108"/>
      <c r="I101" s="108"/>
      <c r="J101" s="109">
        <f>J287</f>
        <v>0</v>
      </c>
      <c r="L101" s="106"/>
    </row>
    <row r="102" spans="2:14" s="9" customFormat="1" ht="19.899999999999999" customHeight="1">
      <c r="B102" s="106"/>
      <c r="D102" s="107" t="s">
        <v>117</v>
      </c>
      <c r="E102" s="108"/>
      <c r="F102" s="108"/>
      <c r="G102" s="108"/>
      <c r="H102" s="108"/>
      <c r="I102" s="108"/>
      <c r="J102" s="109">
        <f>J328</f>
        <v>0</v>
      </c>
      <c r="L102" s="106"/>
    </row>
    <row r="103" spans="2:14" s="9" customFormat="1" ht="19.899999999999999" customHeight="1">
      <c r="B103" s="106"/>
      <c r="D103" s="107" t="s">
        <v>118</v>
      </c>
      <c r="E103" s="108"/>
      <c r="F103" s="108"/>
      <c r="G103" s="108"/>
      <c r="H103" s="108"/>
      <c r="I103" s="108"/>
      <c r="J103" s="109">
        <f>J347</f>
        <v>0</v>
      </c>
      <c r="L103" s="106"/>
    </row>
    <row r="104" spans="2:14" s="9" customFormat="1" ht="19.899999999999999" customHeight="1">
      <c r="B104" s="106"/>
      <c r="D104" s="107" t="s">
        <v>119</v>
      </c>
      <c r="E104" s="108"/>
      <c r="F104" s="108"/>
      <c r="G104" s="108"/>
      <c r="H104" s="108"/>
      <c r="I104" s="108"/>
      <c r="J104" s="109">
        <f>J381</f>
        <v>0</v>
      </c>
      <c r="L104" s="106"/>
    </row>
    <row r="105" spans="2:14" s="1" customFormat="1" ht="21.75" customHeight="1">
      <c r="B105" s="28"/>
      <c r="L105" s="28"/>
    </row>
    <row r="106" spans="2:14" s="1" customFormat="1" ht="7" customHeight="1">
      <c r="B106" s="28"/>
      <c r="L106" s="28"/>
    </row>
    <row r="107" spans="2:14" s="1" customFormat="1" ht="29.25" customHeight="1">
      <c r="B107" s="28"/>
      <c r="C107" s="101" t="s">
        <v>120</v>
      </c>
      <c r="J107" s="110">
        <v>0</v>
      </c>
      <c r="L107" s="28"/>
      <c r="N107" s="111" t="s">
        <v>38</v>
      </c>
    </row>
    <row r="108" spans="2:14" s="1" customFormat="1" ht="18" customHeight="1">
      <c r="B108" s="28"/>
      <c r="L108" s="28"/>
    </row>
    <row r="109" spans="2:14" s="1" customFormat="1" ht="29.25" customHeight="1">
      <c r="B109" s="28"/>
      <c r="C109" s="112" t="s">
        <v>121</v>
      </c>
      <c r="D109" s="91"/>
      <c r="E109" s="91"/>
      <c r="F109" s="91"/>
      <c r="G109" s="91"/>
      <c r="H109" s="91"/>
      <c r="I109" s="91"/>
      <c r="J109" s="113">
        <f>ROUND(J96+J107,2)</f>
        <v>0</v>
      </c>
      <c r="K109" s="91"/>
      <c r="L109" s="28"/>
    </row>
    <row r="110" spans="2:14" s="1" customFormat="1" ht="7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8"/>
    </row>
    <row r="114" spans="2:63" s="1" customFormat="1" ht="7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8"/>
    </row>
    <row r="115" spans="2:63" s="1" customFormat="1" ht="25" customHeight="1">
      <c r="B115" s="28"/>
      <c r="C115" s="20" t="s">
        <v>122</v>
      </c>
      <c r="L115" s="28"/>
    </row>
    <row r="116" spans="2:63" s="1" customFormat="1" ht="7" customHeight="1">
      <c r="B116" s="28"/>
      <c r="L116" s="28"/>
    </row>
    <row r="117" spans="2:63" s="1" customFormat="1" ht="12" customHeight="1">
      <c r="B117" s="28"/>
      <c r="C117" s="25" t="s">
        <v>14</v>
      </c>
      <c r="L117" s="28"/>
    </row>
    <row r="118" spans="2:63" s="1" customFormat="1" ht="14.4" customHeight="1">
      <c r="B118" s="28"/>
      <c r="E118" s="213" t="str">
        <f>E7</f>
        <v>Kanalizace - lokalita Bezručova, Bohumín</v>
      </c>
      <c r="F118" s="214"/>
      <c r="G118" s="214"/>
      <c r="H118" s="214"/>
      <c r="L118" s="28"/>
    </row>
    <row r="119" spans="2:63" s="1" customFormat="1" ht="12" customHeight="1">
      <c r="B119" s="28"/>
      <c r="C119" s="25" t="s">
        <v>101</v>
      </c>
      <c r="L119" s="28"/>
    </row>
    <row r="120" spans="2:63" s="1" customFormat="1" ht="15.65" customHeight="1">
      <c r="B120" s="28"/>
      <c r="E120" s="204" t="str">
        <f>E9</f>
        <v>SO01.5 - Bourání a zasypávání stávajících septiků</v>
      </c>
      <c r="F120" s="215"/>
      <c r="G120" s="215"/>
      <c r="H120" s="215"/>
      <c r="L120" s="28"/>
    </row>
    <row r="121" spans="2:63" s="1" customFormat="1" ht="7" customHeight="1">
      <c r="B121" s="28"/>
      <c r="L121" s="28"/>
    </row>
    <row r="122" spans="2:63" s="1" customFormat="1" ht="12" customHeight="1">
      <c r="B122" s="28"/>
      <c r="C122" s="25" t="s">
        <v>18</v>
      </c>
      <c r="F122" s="23" t="str">
        <f>F12</f>
        <v>město Bohumín</v>
      </c>
      <c r="I122" s="25"/>
      <c r="J122" s="48" t="str">
        <f>IF(J12="","",J12)</f>
        <v>21. 2. 2024</v>
      </c>
      <c r="L122" s="28"/>
    </row>
    <row r="123" spans="2:63" s="1" customFormat="1" ht="7" customHeight="1">
      <c r="B123" s="28"/>
      <c r="L123" s="28"/>
    </row>
    <row r="124" spans="2:63" s="1" customFormat="1" ht="40.75" customHeight="1">
      <c r="B124" s="28"/>
      <c r="C124" s="25" t="s">
        <v>22</v>
      </c>
      <c r="F124" s="23" t="str">
        <f>E15</f>
        <v xml:space="preserve"> </v>
      </c>
      <c r="I124" s="25"/>
      <c r="J124" s="26" t="str">
        <f>E21</f>
        <v xml:space="preserve">Aquion s.r.o., Osadní 324/12a, 70 00 Praha 7   </v>
      </c>
      <c r="L124" s="28"/>
    </row>
    <row r="125" spans="2:63" s="1" customFormat="1" ht="15.65" customHeight="1">
      <c r="B125" s="28"/>
      <c r="C125" s="25" t="s">
        <v>26</v>
      </c>
      <c r="F125" s="23" t="str">
        <f>IF(E18="","",E18)</f>
        <v xml:space="preserve"> </v>
      </c>
      <c r="I125" s="25"/>
      <c r="J125" s="26" t="str">
        <f>E24</f>
        <v xml:space="preserve"> </v>
      </c>
      <c r="L125" s="28"/>
    </row>
    <row r="126" spans="2:63" s="1" customFormat="1" ht="10.25" customHeight="1">
      <c r="B126" s="28"/>
      <c r="L126" s="28"/>
    </row>
    <row r="127" spans="2:63" s="10" customFormat="1" ht="29.25" customHeight="1">
      <c r="B127" s="114"/>
      <c r="C127" s="115" t="s">
        <v>123</v>
      </c>
      <c r="D127" s="116" t="s">
        <v>59</v>
      </c>
      <c r="E127" s="116" t="s">
        <v>55</v>
      </c>
      <c r="F127" s="116" t="s">
        <v>56</v>
      </c>
      <c r="G127" s="116" t="s">
        <v>124</v>
      </c>
      <c r="H127" s="116" t="s">
        <v>125</v>
      </c>
      <c r="I127" s="116"/>
      <c r="J127" s="117" t="s">
        <v>107</v>
      </c>
      <c r="K127" s="118" t="s">
        <v>126</v>
      </c>
      <c r="L127" s="114"/>
      <c r="M127" s="55" t="s">
        <v>1</v>
      </c>
      <c r="N127" s="56" t="s">
        <v>38</v>
      </c>
      <c r="O127" s="56" t="s">
        <v>127</v>
      </c>
      <c r="P127" s="56" t="s">
        <v>128</v>
      </c>
      <c r="Q127" s="56" t="s">
        <v>129</v>
      </c>
      <c r="R127" s="56" t="s">
        <v>130</v>
      </c>
      <c r="S127" s="56" t="s">
        <v>131</v>
      </c>
      <c r="T127" s="57" t="s">
        <v>132</v>
      </c>
    </row>
    <row r="128" spans="2:63" s="1" customFormat="1" ht="22.75" customHeight="1">
      <c r="B128" s="28"/>
      <c r="C128" s="60" t="s">
        <v>133</v>
      </c>
      <c r="J128" s="119">
        <f>BK128</f>
        <v>0</v>
      </c>
      <c r="L128" s="28"/>
      <c r="M128" s="58"/>
      <c r="N128" s="49"/>
      <c r="O128" s="49"/>
      <c r="P128" s="120">
        <f>P129</f>
        <v>1512.4295400000001</v>
      </c>
      <c r="Q128" s="49"/>
      <c r="R128" s="120">
        <f>R129</f>
        <v>9.8588339999999999</v>
      </c>
      <c r="S128" s="49"/>
      <c r="T128" s="121">
        <f>T129</f>
        <v>604.99271999999996</v>
      </c>
      <c r="AT128" s="16" t="s">
        <v>73</v>
      </c>
      <c r="AU128" s="16" t="s">
        <v>109</v>
      </c>
      <c r="BK128" s="122">
        <f>BK129</f>
        <v>0</v>
      </c>
    </row>
    <row r="129" spans="2:65" s="11" customFormat="1" ht="25.9" customHeight="1">
      <c r="B129" s="123"/>
      <c r="D129" s="124" t="s">
        <v>73</v>
      </c>
      <c r="E129" s="125" t="s">
        <v>134</v>
      </c>
      <c r="F129" s="125" t="s">
        <v>135</v>
      </c>
      <c r="J129" s="126">
        <f>BK129</f>
        <v>0</v>
      </c>
      <c r="L129" s="123"/>
      <c r="M129" s="127"/>
      <c r="P129" s="128">
        <f>P130+P264+P270+P287+P328+P347+P381</f>
        <v>1512.4295400000001</v>
      </c>
      <c r="R129" s="128">
        <f>R130+R264+R270+R287+R328+R347+R381</f>
        <v>9.8588339999999999</v>
      </c>
      <c r="T129" s="129">
        <f>T130+T264+T270+T287+T328+T347+T381</f>
        <v>604.99271999999996</v>
      </c>
      <c r="AR129" s="124" t="s">
        <v>82</v>
      </c>
      <c r="AT129" s="130" t="s">
        <v>73</v>
      </c>
      <c r="AU129" s="130" t="s">
        <v>74</v>
      </c>
      <c r="AY129" s="124" t="s">
        <v>136</v>
      </c>
      <c r="BK129" s="131">
        <f>BK130+BK264+BK270+BK287+BK328+BK347+BK381</f>
        <v>0</v>
      </c>
    </row>
    <row r="130" spans="2:65" s="11" customFormat="1" ht="22.75" customHeight="1">
      <c r="B130" s="123"/>
      <c r="D130" s="124" t="s">
        <v>73</v>
      </c>
      <c r="E130" s="132" t="s">
        <v>82</v>
      </c>
      <c r="F130" s="132" t="s">
        <v>137</v>
      </c>
      <c r="J130" s="133">
        <f>BK130</f>
        <v>0</v>
      </c>
      <c r="L130" s="123"/>
      <c r="M130" s="127"/>
      <c r="P130" s="128">
        <f>SUM(P131:P263)</f>
        <v>640.28220399999998</v>
      </c>
      <c r="R130" s="128">
        <f>SUM(R131:R263)</f>
        <v>0.10498799999999998</v>
      </c>
      <c r="T130" s="129">
        <f>SUM(T131:T263)</f>
        <v>25.54</v>
      </c>
      <c r="AR130" s="124" t="s">
        <v>82</v>
      </c>
      <c r="AT130" s="130" t="s">
        <v>73</v>
      </c>
      <c r="AU130" s="130" t="s">
        <v>82</v>
      </c>
      <c r="AY130" s="124" t="s">
        <v>136</v>
      </c>
      <c r="BK130" s="131">
        <f>SUM(BK131:BK263)</f>
        <v>0</v>
      </c>
    </row>
    <row r="131" spans="2:65" s="1" customFormat="1" ht="14.4" customHeight="1">
      <c r="B131" s="134"/>
      <c r="C131" s="135" t="s">
        <v>82</v>
      </c>
      <c r="D131" s="135" t="s">
        <v>138</v>
      </c>
      <c r="E131" s="136" t="s">
        <v>183</v>
      </c>
      <c r="F131" s="137" t="s">
        <v>184</v>
      </c>
      <c r="G131" s="138" t="s">
        <v>185</v>
      </c>
      <c r="H131" s="139">
        <v>38</v>
      </c>
      <c r="I131" s="140"/>
      <c r="J131" s="140">
        <f>ROUND(I131*H131,2)</f>
        <v>0</v>
      </c>
      <c r="K131" s="141"/>
      <c r="L131" s="28"/>
      <c r="M131" s="142" t="s">
        <v>1</v>
      </c>
      <c r="N131" s="111" t="s">
        <v>39</v>
      </c>
      <c r="O131" s="143">
        <v>0.27200000000000002</v>
      </c>
      <c r="P131" s="143">
        <f>O131*H131</f>
        <v>10.336</v>
      </c>
      <c r="Q131" s="143">
        <v>0</v>
      </c>
      <c r="R131" s="143">
        <f>Q131*H131</f>
        <v>0</v>
      </c>
      <c r="S131" s="143">
        <v>0.26</v>
      </c>
      <c r="T131" s="144">
        <f>S131*H131</f>
        <v>9.8800000000000008</v>
      </c>
      <c r="AR131" s="145" t="s">
        <v>142</v>
      </c>
      <c r="AT131" s="145" t="s">
        <v>138</v>
      </c>
      <c r="AU131" s="145" t="s">
        <v>84</v>
      </c>
      <c r="AY131" s="16" t="s">
        <v>136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6" t="s">
        <v>82</v>
      </c>
      <c r="BK131" s="146">
        <f>ROUND(I131*H131,2)</f>
        <v>0</v>
      </c>
      <c r="BL131" s="16" t="s">
        <v>142</v>
      </c>
      <c r="BM131" s="145" t="s">
        <v>2336</v>
      </c>
    </row>
    <row r="132" spans="2:65" s="12" customFormat="1">
      <c r="B132" s="147"/>
      <c r="D132" s="148" t="s">
        <v>144</v>
      </c>
      <c r="E132" s="149" t="s">
        <v>1</v>
      </c>
      <c r="F132" s="150" t="s">
        <v>2337</v>
      </c>
      <c r="H132" s="149" t="s">
        <v>1</v>
      </c>
      <c r="L132" s="147"/>
      <c r="M132" s="151"/>
      <c r="T132" s="152"/>
      <c r="AT132" s="149" t="s">
        <v>144</v>
      </c>
      <c r="AU132" s="149" t="s">
        <v>84</v>
      </c>
      <c r="AV132" s="12" t="s">
        <v>82</v>
      </c>
      <c r="AW132" s="12" t="s">
        <v>32</v>
      </c>
      <c r="AX132" s="12" t="s">
        <v>74</v>
      </c>
      <c r="AY132" s="149" t="s">
        <v>136</v>
      </c>
    </row>
    <row r="133" spans="2:65" s="12" customFormat="1">
      <c r="B133" s="147"/>
      <c r="D133" s="148" t="s">
        <v>144</v>
      </c>
      <c r="E133" s="149" t="s">
        <v>1</v>
      </c>
      <c r="F133" s="150" t="s">
        <v>2338</v>
      </c>
      <c r="H133" s="149" t="s">
        <v>1</v>
      </c>
      <c r="L133" s="147"/>
      <c r="M133" s="151"/>
      <c r="T133" s="152"/>
      <c r="AT133" s="149" t="s">
        <v>144</v>
      </c>
      <c r="AU133" s="149" t="s">
        <v>84</v>
      </c>
      <c r="AV133" s="12" t="s">
        <v>82</v>
      </c>
      <c r="AW133" s="12" t="s">
        <v>32</v>
      </c>
      <c r="AX133" s="12" t="s">
        <v>74</v>
      </c>
      <c r="AY133" s="149" t="s">
        <v>136</v>
      </c>
    </row>
    <row r="134" spans="2:65" s="13" customFormat="1">
      <c r="B134" s="153"/>
      <c r="D134" s="148" t="s">
        <v>144</v>
      </c>
      <c r="E134" s="154" t="s">
        <v>1</v>
      </c>
      <c r="F134" s="155" t="s">
        <v>2339</v>
      </c>
      <c r="H134" s="156">
        <v>38</v>
      </c>
      <c r="L134" s="153"/>
      <c r="M134" s="157"/>
      <c r="T134" s="158"/>
      <c r="AT134" s="154" t="s">
        <v>144</v>
      </c>
      <c r="AU134" s="154" t="s">
        <v>84</v>
      </c>
      <c r="AV134" s="13" t="s">
        <v>84</v>
      </c>
      <c r="AW134" s="13" t="s">
        <v>32</v>
      </c>
      <c r="AX134" s="13" t="s">
        <v>74</v>
      </c>
      <c r="AY134" s="154" t="s">
        <v>136</v>
      </c>
    </row>
    <row r="135" spans="2:65" s="14" customFormat="1">
      <c r="B135" s="159"/>
      <c r="D135" s="148" t="s">
        <v>144</v>
      </c>
      <c r="E135" s="160" t="s">
        <v>1</v>
      </c>
      <c r="F135" s="161" t="s">
        <v>146</v>
      </c>
      <c r="H135" s="162">
        <v>38</v>
      </c>
      <c r="L135" s="159"/>
      <c r="M135" s="163"/>
      <c r="T135" s="164"/>
      <c r="AT135" s="160" t="s">
        <v>144</v>
      </c>
      <c r="AU135" s="160" t="s">
        <v>84</v>
      </c>
      <c r="AV135" s="14" t="s">
        <v>142</v>
      </c>
      <c r="AW135" s="14" t="s">
        <v>32</v>
      </c>
      <c r="AX135" s="14" t="s">
        <v>82</v>
      </c>
      <c r="AY135" s="160" t="s">
        <v>136</v>
      </c>
    </row>
    <row r="136" spans="2:65" s="1" customFormat="1" ht="14.4" customHeight="1">
      <c r="B136" s="134"/>
      <c r="C136" s="135" t="s">
        <v>84</v>
      </c>
      <c r="D136" s="135" t="s">
        <v>138</v>
      </c>
      <c r="E136" s="136" t="s">
        <v>2340</v>
      </c>
      <c r="F136" s="137" t="s">
        <v>2341</v>
      </c>
      <c r="G136" s="138" t="s">
        <v>185</v>
      </c>
      <c r="H136" s="139">
        <v>26</v>
      </c>
      <c r="I136" s="140"/>
      <c r="J136" s="140">
        <f>ROUND(I136*H136,2)</f>
        <v>0</v>
      </c>
      <c r="K136" s="141"/>
      <c r="L136" s="28"/>
      <c r="M136" s="142" t="s">
        <v>1</v>
      </c>
      <c r="N136" s="111" t="s">
        <v>39</v>
      </c>
      <c r="O136" s="143">
        <v>0.11600000000000001</v>
      </c>
      <c r="P136" s="143">
        <f>O136*H136</f>
        <v>3.016</v>
      </c>
      <c r="Q136" s="143">
        <v>0</v>
      </c>
      <c r="R136" s="143">
        <f>Q136*H136</f>
        <v>0</v>
      </c>
      <c r="S136" s="143">
        <v>0.28999999999999998</v>
      </c>
      <c r="T136" s="144">
        <f>S136*H136</f>
        <v>7.5399999999999991</v>
      </c>
      <c r="AR136" s="145" t="s">
        <v>142</v>
      </c>
      <c r="AT136" s="145" t="s">
        <v>138</v>
      </c>
      <c r="AU136" s="145" t="s">
        <v>84</v>
      </c>
      <c r="AY136" s="16" t="s">
        <v>136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6" t="s">
        <v>82</v>
      </c>
      <c r="BK136" s="146">
        <f>ROUND(I136*H136,2)</f>
        <v>0</v>
      </c>
      <c r="BL136" s="16" t="s">
        <v>142</v>
      </c>
      <c r="BM136" s="145" t="s">
        <v>2342</v>
      </c>
    </row>
    <row r="137" spans="2:65" s="12" customFormat="1">
      <c r="B137" s="147"/>
      <c r="D137" s="148" t="s">
        <v>144</v>
      </c>
      <c r="E137" s="149" t="s">
        <v>1</v>
      </c>
      <c r="F137" s="150" t="s">
        <v>2337</v>
      </c>
      <c r="H137" s="149" t="s">
        <v>1</v>
      </c>
      <c r="L137" s="147"/>
      <c r="M137" s="151"/>
      <c r="T137" s="152"/>
      <c r="AT137" s="149" t="s">
        <v>144</v>
      </c>
      <c r="AU137" s="149" t="s">
        <v>84</v>
      </c>
      <c r="AV137" s="12" t="s">
        <v>82</v>
      </c>
      <c r="AW137" s="12" t="s">
        <v>32</v>
      </c>
      <c r="AX137" s="12" t="s">
        <v>74</v>
      </c>
      <c r="AY137" s="149" t="s">
        <v>136</v>
      </c>
    </row>
    <row r="138" spans="2:65" s="12" customFormat="1">
      <c r="B138" s="147"/>
      <c r="D138" s="148" t="s">
        <v>144</v>
      </c>
      <c r="E138" s="149" t="s">
        <v>1</v>
      </c>
      <c r="F138" s="150" t="s">
        <v>2338</v>
      </c>
      <c r="H138" s="149" t="s">
        <v>1</v>
      </c>
      <c r="L138" s="147"/>
      <c r="M138" s="151"/>
      <c r="T138" s="152"/>
      <c r="AT138" s="149" t="s">
        <v>144</v>
      </c>
      <c r="AU138" s="149" t="s">
        <v>84</v>
      </c>
      <c r="AV138" s="12" t="s">
        <v>82</v>
      </c>
      <c r="AW138" s="12" t="s">
        <v>32</v>
      </c>
      <c r="AX138" s="12" t="s">
        <v>74</v>
      </c>
      <c r="AY138" s="149" t="s">
        <v>136</v>
      </c>
    </row>
    <row r="139" spans="2:65" s="13" customFormat="1">
      <c r="B139" s="153"/>
      <c r="D139" s="148" t="s">
        <v>144</v>
      </c>
      <c r="E139" s="154" t="s">
        <v>1</v>
      </c>
      <c r="F139" s="155" t="s">
        <v>2343</v>
      </c>
      <c r="H139" s="156">
        <v>26</v>
      </c>
      <c r="L139" s="153"/>
      <c r="M139" s="157"/>
      <c r="T139" s="158"/>
      <c r="AT139" s="154" t="s">
        <v>144</v>
      </c>
      <c r="AU139" s="154" t="s">
        <v>84</v>
      </c>
      <c r="AV139" s="13" t="s">
        <v>84</v>
      </c>
      <c r="AW139" s="13" t="s">
        <v>32</v>
      </c>
      <c r="AX139" s="13" t="s">
        <v>74</v>
      </c>
      <c r="AY139" s="154" t="s">
        <v>136</v>
      </c>
    </row>
    <row r="140" spans="2:65" s="14" customFormat="1">
      <c r="B140" s="159"/>
      <c r="D140" s="148" t="s">
        <v>144</v>
      </c>
      <c r="E140" s="160" t="s">
        <v>1</v>
      </c>
      <c r="F140" s="161" t="s">
        <v>146</v>
      </c>
      <c r="H140" s="162">
        <v>26</v>
      </c>
      <c r="L140" s="159"/>
      <c r="M140" s="163"/>
      <c r="T140" s="164"/>
      <c r="AT140" s="160" t="s">
        <v>144</v>
      </c>
      <c r="AU140" s="160" t="s">
        <v>84</v>
      </c>
      <c r="AV140" s="14" t="s">
        <v>142</v>
      </c>
      <c r="AW140" s="14" t="s">
        <v>32</v>
      </c>
      <c r="AX140" s="14" t="s">
        <v>82</v>
      </c>
      <c r="AY140" s="160" t="s">
        <v>136</v>
      </c>
    </row>
    <row r="141" spans="2:65" s="1" customFormat="1" ht="14.4" customHeight="1">
      <c r="B141" s="134"/>
      <c r="C141" s="135" t="s">
        <v>150</v>
      </c>
      <c r="D141" s="135" t="s">
        <v>138</v>
      </c>
      <c r="E141" s="136" t="s">
        <v>217</v>
      </c>
      <c r="F141" s="137" t="s">
        <v>218</v>
      </c>
      <c r="G141" s="138" t="s">
        <v>208</v>
      </c>
      <c r="H141" s="139">
        <v>28</v>
      </c>
      <c r="I141" s="140"/>
      <c r="J141" s="140">
        <f>ROUND(I141*H141,2)</f>
        <v>0</v>
      </c>
      <c r="K141" s="141"/>
      <c r="L141" s="28"/>
      <c r="M141" s="142" t="s">
        <v>1</v>
      </c>
      <c r="N141" s="111" t="s">
        <v>39</v>
      </c>
      <c r="O141" s="143">
        <v>0.27200000000000002</v>
      </c>
      <c r="P141" s="143">
        <f>O141*H141</f>
        <v>7.6160000000000005</v>
      </c>
      <c r="Q141" s="143">
        <v>0</v>
      </c>
      <c r="R141" s="143">
        <f>Q141*H141</f>
        <v>0</v>
      </c>
      <c r="S141" s="143">
        <v>0.28999999999999998</v>
      </c>
      <c r="T141" s="144">
        <f>S141*H141</f>
        <v>8.1199999999999992</v>
      </c>
      <c r="AR141" s="145" t="s">
        <v>142</v>
      </c>
      <c r="AT141" s="145" t="s">
        <v>138</v>
      </c>
      <c r="AU141" s="145" t="s">
        <v>84</v>
      </c>
      <c r="AY141" s="16" t="s">
        <v>136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6" t="s">
        <v>82</v>
      </c>
      <c r="BK141" s="146">
        <f>ROUND(I141*H141,2)</f>
        <v>0</v>
      </c>
      <c r="BL141" s="16" t="s">
        <v>142</v>
      </c>
      <c r="BM141" s="145" t="s">
        <v>2344</v>
      </c>
    </row>
    <row r="142" spans="2:65" s="12" customFormat="1">
      <c r="B142" s="147"/>
      <c r="D142" s="148" t="s">
        <v>144</v>
      </c>
      <c r="E142" s="149" t="s">
        <v>1</v>
      </c>
      <c r="F142" s="150" t="s">
        <v>2337</v>
      </c>
      <c r="H142" s="149" t="s">
        <v>1</v>
      </c>
      <c r="L142" s="147"/>
      <c r="M142" s="151"/>
      <c r="T142" s="152"/>
      <c r="AT142" s="149" t="s">
        <v>144</v>
      </c>
      <c r="AU142" s="149" t="s">
        <v>84</v>
      </c>
      <c r="AV142" s="12" t="s">
        <v>82</v>
      </c>
      <c r="AW142" s="12" t="s">
        <v>32</v>
      </c>
      <c r="AX142" s="12" t="s">
        <v>74</v>
      </c>
      <c r="AY142" s="149" t="s">
        <v>136</v>
      </c>
    </row>
    <row r="143" spans="2:65" s="13" customFormat="1">
      <c r="B143" s="153"/>
      <c r="D143" s="148" t="s">
        <v>144</v>
      </c>
      <c r="E143" s="154" t="s">
        <v>1</v>
      </c>
      <c r="F143" s="155" t="s">
        <v>312</v>
      </c>
      <c r="H143" s="156">
        <v>28</v>
      </c>
      <c r="L143" s="153"/>
      <c r="M143" s="157"/>
      <c r="T143" s="158"/>
      <c r="AT143" s="154" t="s">
        <v>144</v>
      </c>
      <c r="AU143" s="154" t="s">
        <v>84</v>
      </c>
      <c r="AV143" s="13" t="s">
        <v>84</v>
      </c>
      <c r="AW143" s="13" t="s">
        <v>32</v>
      </c>
      <c r="AX143" s="13" t="s">
        <v>74</v>
      </c>
      <c r="AY143" s="154" t="s">
        <v>136</v>
      </c>
    </row>
    <row r="144" spans="2:65" s="14" customFormat="1">
      <c r="B144" s="159"/>
      <c r="D144" s="148" t="s">
        <v>144</v>
      </c>
      <c r="E144" s="160" t="s">
        <v>1</v>
      </c>
      <c r="F144" s="161" t="s">
        <v>146</v>
      </c>
      <c r="H144" s="162">
        <v>28</v>
      </c>
      <c r="L144" s="159"/>
      <c r="M144" s="163"/>
      <c r="T144" s="164"/>
      <c r="AT144" s="160" t="s">
        <v>144</v>
      </c>
      <c r="AU144" s="160" t="s">
        <v>84</v>
      </c>
      <c r="AV144" s="14" t="s">
        <v>142</v>
      </c>
      <c r="AW144" s="14" t="s">
        <v>32</v>
      </c>
      <c r="AX144" s="14" t="s">
        <v>82</v>
      </c>
      <c r="AY144" s="160" t="s">
        <v>136</v>
      </c>
    </row>
    <row r="145" spans="2:65" s="1" customFormat="1" ht="14.4" customHeight="1">
      <c r="B145" s="134"/>
      <c r="C145" s="135" t="s">
        <v>142</v>
      </c>
      <c r="D145" s="135" t="s">
        <v>138</v>
      </c>
      <c r="E145" s="136" t="s">
        <v>236</v>
      </c>
      <c r="F145" s="137" t="s">
        <v>237</v>
      </c>
      <c r="G145" s="138" t="s">
        <v>238</v>
      </c>
      <c r="H145" s="139">
        <v>170</v>
      </c>
      <c r="I145" s="140"/>
      <c r="J145" s="140">
        <f>ROUND(I145*H145,2)</f>
        <v>0</v>
      </c>
      <c r="K145" s="141"/>
      <c r="L145" s="28"/>
      <c r="M145" s="142" t="s">
        <v>1</v>
      </c>
      <c r="N145" s="111" t="s">
        <v>39</v>
      </c>
      <c r="O145" s="143">
        <v>0.184</v>
      </c>
      <c r="P145" s="143">
        <f>O145*H145</f>
        <v>31.28</v>
      </c>
      <c r="Q145" s="143">
        <v>3.0000000000000001E-5</v>
      </c>
      <c r="R145" s="143">
        <f>Q145*H145</f>
        <v>5.1000000000000004E-3</v>
      </c>
      <c r="S145" s="143">
        <v>0</v>
      </c>
      <c r="T145" s="144">
        <f>S145*H145</f>
        <v>0</v>
      </c>
      <c r="AR145" s="145" t="s">
        <v>142</v>
      </c>
      <c r="AT145" s="145" t="s">
        <v>138</v>
      </c>
      <c r="AU145" s="145" t="s">
        <v>84</v>
      </c>
      <c r="AY145" s="16" t="s">
        <v>136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6" t="s">
        <v>82</v>
      </c>
      <c r="BK145" s="146">
        <f>ROUND(I145*H145,2)</f>
        <v>0</v>
      </c>
      <c r="BL145" s="16" t="s">
        <v>142</v>
      </c>
      <c r="BM145" s="145" t="s">
        <v>2345</v>
      </c>
    </row>
    <row r="146" spans="2:65" s="12" customFormat="1">
      <c r="B146" s="147"/>
      <c r="D146" s="148" t="s">
        <v>144</v>
      </c>
      <c r="E146" s="149" t="s">
        <v>1</v>
      </c>
      <c r="F146" s="150" t="s">
        <v>2346</v>
      </c>
      <c r="H146" s="149" t="s">
        <v>1</v>
      </c>
      <c r="L146" s="147"/>
      <c r="M146" s="151"/>
      <c r="T146" s="152"/>
      <c r="AT146" s="149" t="s">
        <v>144</v>
      </c>
      <c r="AU146" s="149" t="s">
        <v>84</v>
      </c>
      <c r="AV146" s="12" t="s">
        <v>82</v>
      </c>
      <c r="AW146" s="12" t="s">
        <v>32</v>
      </c>
      <c r="AX146" s="12" t="s">
        <v>74</v>
      </c>
      <c r="AY146" s="149" t="s">
        <v>136</v>
      </c>
    </row>
    <row r="147" spans="2:65" s="13" customFormat="1">
      <c r="B147" s="153"/>
      <c r="D147" s="148" t="s">
        <v>144</v>
      </c>
      <c r="E147" s="154" t="s">
        <v>1</v>
      </c>
      <c r="F147" s="155" t="s">
        <v>1509</v>
      </c>
      <c r="H147" s="156">
        <v>170</v>
      </c>
      <c r="L147" s="153"/>
      <c r="M147" s="157"/>
      <c r="T147" s="158"/>
      <c r="AT147" s="154" t="s">
        <v>144</v>
      </c>
      <c r="AU147" s="154" t="s">
        <v>84</v>
      </c>
      <c r="AV147" s="13" t="s">
        <v>84</v>
      </c>
      <c r="AW147" s="13" t="s">
        <v>32</v>
      </c>
      <c r="AX147" s="13" t="s">
        <v>74</v>
      </c>
      <c r="AY147" s="154" t="s">
        <v>136</v>
      </c>
    </row>
    <row r="148" spans="2:65" s="14" customFormat="1">
      <c r="B148" s="159"/>
      <c r="D148" s="148" t="s">
        <v>144</v>
      </c>
      <c r="E148" s="160" t="s">
        <v>1</v>
      </c>
      <c r="F148" s="161" t="s">
        <v>146</v>
      </c>
      <c r="H148" s="162">
        <v>170</v>
      </c>
      <c r="L148" s="159"/>
      <c r="M148" s="163"/>
      <c r="T148" s="164"/>
      <c r="AT148" s="160" t="s">
        <v>144</v>
      </c>
      <c r="AU148" s="160" t="s">
        <v>84</v>
      </c>
      <c r="AV148" s="14" t="s">
        <v>142</v>
      </c>
      <c r="AW148" s="14" t="s">
        <v>32</v>
      </c>
      <c r="AX148" s="14" t="s">
        <v>82</v>
      </c>
      <c r="AY148" s="160" t="s">
        <v>136</v>
      </c>
    </row>
    <row r="149" spans="2:65" s="1" customFormat="1" ht="14.4" customHeight="1">
      <c r="B149" s="134"/>
      <c r="C149" s="135" t="s">
        <v>158</v>
      </c>
      <c r="D149" s="135" t="s">
        <v>138</v>
      </c>
      <c r="E149" s="136" t="s">
        <v>242</v>
      </c>
      <c r="F149" s="137" t="s">
        <v>243</v>
      </c>
      <c r="G149" s="138" t="s">
        <v>244</v>
      </c>
      <c r="H149" s="139">
        <v>20</v>
      </c>
      <c r="I149" s="140"/>
      <c r="J149" s="140">
        <f>ROUND(I149*H149,2)</f>
        <v>0</v>
      </c>
      <c r="K149" s="141"/>
      <c r="L149" s="28"/>
      <c r="M149" s="142" t="s">
        <v>1</v>
      </c>
      <c r="N149" s="111" t="s">
        <v>39</v>
      </c>
      <c r="O149" s="143">
        <v>0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142</v>
      </c>
      <c r="AT149" s="145" t="s">
        <v>138</v>
      </c>
      <c r="AU149" s="145" t="s">
        <v>84</v>
      </c>
      <c r="AY149" s="16" t="s">
        <v>136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6" t="s">
        <v>82</v>
      </c>
      <c r="BK149" s="146">
        <f>ROUND(I149*H149,2)</f>
        <v>0</v>
      </c>
      <c r="BL149" s="16" t="s">
        <v>142</v>
      </c>
      <c r="BM149" s="145" t="s">
        <v>2347</v>
      </c>
    </row>
    <row r="150" spans="2:65" s="12" customFormat="1">
      <c r="B150" s="147"/>
      <c r="D150" s="148" t="s">
        <v>144</v>
      </c>
      <c r="E150" s="149" t="s">
        <v>1</v>
      </c>
      <c r="F150" s="150" t="s">
        <v>2346</v>
      </c>
      <c r="H150" s="149" t="s">
        <v>1</v>
      </c>
      <c r="L150" s="147"/>
      <c r="M150" s="151"/>
      <c r="T150" s="152"/>
      <c r="AT150" s="149" t="s">
        <v>144</v>
      </c>
      <c r="AU150" s="149" t="s">
        <v>84</v>
      </c>
      <c r="AV150" s="12" t="s">
        <v>82</v>
      </c>
      <c r="AW150" s="12" t="s">
        <v>32</v>
      </c>
      <c r="AX150" s="12" t="s">
        <v>74</v>
      </c>
      <c r="AY150" s="149" t="s">
        <v>136</v>
      </c>
    </row>
    <row r="151" spans="2:65" s="13" customFormat="1">
      <c r="B151" s="153"/>
      <c r="D151" s="148" t="s">
        <v>144</v>
      </c>
      <c r="E151" s="154" t="s">
        <v>1</v>
      </c>
      <c r="F151" s="155" t="s">
        <v>247</v>
      </c>
      <c r="H151" s="156">
        <v>20</v>
      </c>
      <c r="L151" s="153"/>
      <c r="M151" s="157"/>
      <c r="T151" s="158"/>
      <c r="AT151" s="154" t="s">
        <v>144</v>
      </c>
      <c r="AU151" s="154" t="s">
        <v>84</v>
      </c>
      <c r="AV151" s="13" t="s">
        <v>84</v>
      </c>
      <c r="AW151" s="13" t="s">
        <v>32</v>
      </c>
      <c r="AX151" s="13" t="s">
        <v>74</v>
      </c>
      <c r="AY151" s="154" t="s">
        <v>136</v>
      </c>
    </row>
    <row r="152" spans="2:65" s="14" customFormat="1">
      <c r="B152" s="159"/>
      <c r="D152" s="148" t="s">
        <v>144</v>
      </c>
      <c r="E152" s="160" t="s">
        <v>1</v>
      </c>
      <c r="F152" s="161" t="s">
        <v>146</v>
      </c>
      <c r="H152" s="162">
        <v>20</v>
      </c>
      <c r="L152" s="159"/>
      <c r="M152" s="163"/>
      <c r="T152" s="164"/>
      <c r="AT152" s="160" t="s">
        <v>144</v>
      </c>
      <c r="AU152" s="160" t="s">
        <v>84</v>
      </c>
      <c r="AV152" s="14" t="s">
        <v>142</v>
      </c>
      <c r="AW152" s="14" t="s">
        <v>32</v>
      </c>
      <c r="AX152" s="14" t="s">
        <v>82</v>
      </c>
      <c r="AY152" s="160" t="s">
        <v>136</v>
      </c>
    </row>
    <row r="153" spans="2:65" s="1" customFormat="1" ht="14.4" customHeight="1">
      <c r="B153" s="134"/>
      <c r="C153" s="135" t="s">
        <v>162</v>
      </c>
      <c r="D153" s="135" t="s">
        <v>138</v>
      </c>
      <c r="E153" s="136" t="s">
        <v>267</v>
      </c>
      <c r="F153" s="137" t="s">
        <v>268</v>
      </c>
      <c r="G153" s="138" t="s">
        <v>185</v>
      </c>
      <c r="H153" s="139">
        <v>38.4</v>
      </c>
      <c r="I153" s="140"/>
      <c r="J153" s="140">
        <f>ROUND(I153*H153,2)</f>
        <v>0</v>
      </c>
      <c r="K153" s="141"/>
      <c r="L153" s="28"/>
      <c r="M153" s="142" t="s">
        <v>1</v>
      </c>
      <c r="N153" s="111" t="s">
        <v>39</v>
      </c>
      <c r="O153" s="143">
        <v>2.5999999999999999E-2</v>
      </c>
      <c r="P153" s="143">
        <f>O153*H153</f>
        <v>0.99839999999999995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142</v>
      </c>
      <c r="AT153" s="145" t="s">
        <v>138</v>
      </c>
      <c r="AU153" s="145" t="s">
        <v>84</v>
      </c>
      <c r="AY153" s="16" t="s">
        <v>136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6" t="s">
        <v>82</v>
      </c>
      <c r="BK153" s="146">
        <f>ROUND(I153*H153,2)</f>
        <v>0</v>
      </c>
      <c r="BL153" s="16" t="s">
        <v>142</v>
      </c>
      <c r="BM153" s="145" t="s">
        <v>2348</v>
      </c>
    </row>
    <row r="154" spans="2:65" s="12" customFormat="1">
      <c r="B154" s="147"/>
      <c r="D154" s="148" t="s">
        <v>144</v>
      </c>
      <c r="E154" s="149" t="s">
        <v>1</v>
      </c>
      <c r="F154" s="150" t="s">
        <v>2337</v>
      </c>
      <c r="H154" s="149" t="s">
        <v>1</v>
      </c>
      <c r="L154" s="147"/>
      <c r="M154" s="151"/>
      <c r="T154" s="152"/>
      <c r="AT154" s="149" t="s">
        <v>144</v>
      </c>
      <c r="AU154" s="149" t="s">
        <v>84</v>
      </c>
      <c r="AV154" s="12" t="s">
        <v>82</v>
      </c>
      <c r="AW154" s="12" t="s">
        <v>32</v>
      </c>
      <c r="AX154" s="12" t="s">
        <v>74</v>
      </c>
      <c r="AY154" s="149" t="s">
        <v>136</v>
      </c>
    </row>
    <row r="155" spans="2:65" s="12" customFormat="1">
      <c r="B155" s="147"/>
      <c r="D155" s="148" t="s">
        <v>144</v>
      </c>
      <c r="E155" s="149" t="s">
        <v>1</v>
      </c>
      <c r="F155" s="150" t="s">
        <v>2338</v>
      </c>
      <c r="H155" s="149" t="s">
        <v>1</v>
      </c>
      <c r="L155" s="147"/>
      <c r="M155" s="151"/>
      <c r="T155" s="152"/>
      <c r="AT155" s="149" t="s">
        <v>144</v>
      </c>
      <c r="AU155" s="149" t="s">
        <v>84</v>
      </c>
      <c r="AV155" s="12" t="s">
        <v>82</v>
      </c>
      <c r="AW155" s="12" t="s">
        <v>32</v>
      </c>
      <c r="AX155" s="12" t="s">
        <v>74</v>
      </c>
      <c r="AY155" s="149" t="s">
        <v>136</v>
      </c>
    </row>
    <row r="156" spans="2:65" s="13" customFormat="1">
      <c r="B156" s="153"/>
      <c r="D156" s="148" t="s">
        <v>144</v>
      </c>
      <c r="E156" s="154" t="s">
        <v>1</v>
      </c>
      <c r="F156" s="155" t="s">
        <v>2349</v>
      </c>
      <c r="H156" s="156">
        <v>10.4</v>
      </c>
      <c r="L156" s="153"/>
      <c r="M156" s="157"/>
      <c r="T156" s="158"/>
      <c r="AT156" s="154" t="s">
        <v>144</v>
      </c>
      <c r="AU156" s="154" t="s">
        <v>84</v>
      </c>
      <c r="AV156" s="13" t="s">
        <v>84</v>
      </c>
      <c r="AW156" s="13" t="s">
        <v>32</v>
      </c>
      <c r="AX156" s="13" t="s">
        <v>74</v>
      </c>
      <c r="AY156" s="154" t="s">
        <v>136</v>
      </c>
    </row>
    <row r="157" spans="2:65" s="12" customFormat="1">
      <c r="B157" s="147"/>
      <c r="D157" s="148" t="s">
        <v>144</v>
      </c>
      <c r="E157" s="149" t="s">
        <v>1</v>
      </c>
      <c r="F157" s="150" t="s">
        <v>1559</v>
      </c>
      <c r="H157" s="149" t="s">
        <v>1</v>
      </c>
      <c r="L157" s="147"/>
      <c r="M157" s="151"/>
      <c r="T157" s="152"/>
      <c r="AT157" s="149" t="s">
        <v>144</v>
      </c>
      <c r="AU157" s="149" t="s">
        <v>84</v>
      </c>
      <c r="AV157" s="12" t="s">
        <v>82</v>
      </c>
      <c r="AW157" s="12" t="s">
        <v>32</v>
      </c>
      <c r="AX157" s="12" t="s">
        <v>74</v>
      </c>
      <c r="AY157" s="149" t="s">
        <v>136</v>
      </c>
    </row>
    <row r="158" spans="2:65" s="13" customFormat="1">
      <c r="B158" s="153"/>
      <c r="D158" s="148" t="s">
        <v>144</v>
      </c>
      <c r="E158" s="154" t="s">
        <v>1</v>
      </c>
      <c r="F158" s="155" t="s">
        <v>2350</v>
      </c>
      <c r="H158" s="156">
        <v>28</v>
      </c>
      <c r="L158" s="153"/>
      <c r="M158" s="157"/>
      <c r="T158" s="158"/>
      <c r="AT158" s="154" t="s">
        <v>144</v>
      </c>
      <c r="AU158" s="154" t="s">
        <v>84</v>
      </c>
      <c r="AV158" s="13" t="s">
        <v>84</v>
      </c>
      <c r="AW158" s="13" t="s">
        <v>32</v>
      </c>
      <c r="AX158" s="13" t="s">
        <v>74</v>
      </c>
      <c r="AY158" s="154" t="s">
        <v>136</v>
      </c>
    </row>
    <row r="159" spans="2:65" s="14" customFormat="1">
      <c r="B159" s="159"/>
      <c r="D159" s="148" t="s">
        <v>144</v>
      </c>
      <c r="E159" s="160" t="s">
        <v>1</v>
      </c>
      <c r="F159" s="161" t="s">
        <v>146</v>
      </c>
      <c r="H159" s="162">
        <v>38.4</v>
      </c>
      <c r="L159" s="159"/>
      <c r="M159" s="163"/>
      <c r="T159" s="164"/>
      <c r="AT159" s="160" t="s">
        <v>144</v>
      </c>
      <c r="AU159" s="160" t="s">
        <v>84</v>
      </c>
      <c r="AV159" s="14" t="s">
        <v>142</v>
      </c>
      <c r="AW159" s="14" t="s">
        <v>32</v>
      </c>
      <c r="AX159" s="14" t="s">
        <v>82</v>
      </c>
      <c r="AY159" s="160" t="s">
        <v>136</v>
      </c>
    </row>
    <row r="160" spans="2:65" s="1" customFormat="1" ht="19.75" customHeight="1">
      <c r="B160" s="134"/>
      <c r="C160" s="135" t="s">
        <v>166</v>
      </c>
      <c r="D160" s="135" t="s">
        <v>138</v>
      </c>
      <c r="E160" s="136" t="s">
        <v>2351</v>
      </c>
      <c r="F160" s="137" t="s">
        <v>2352</v>
      </c>
      <c r="G160" s="138" t="s">
        <v>277</v>
      </c>
      <c r="H160" s="139">
        <v>52.207999999999998</v>
      </c>
      <c r="I160" s="140"/>
      <c r="J160" s="140">
        <f>ROUND(I160*H160,2)</f>
        <v>0</v>
      </c>
      <c r="K160" s="141"/>
      <c r="L160" s="28"/>
      <c r="M160" s="142" t="s">
        <v>1</v>
      </c>
      <c r="N160" s="111" t="s">
        <v>39</v>
      </c>
      <c r="O160" s="143">
        <v>0.86499999999999999</v>
      </c>
      <c r="P160" s="143">
        <f>O160*H160</f>
        <v>45.15992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142</v>
      </c>
      <c r="AT160" s="145" t="s">
        <v>138</v>
      </c>
      <c r="AU160" s="145" t="s">
        <v>84</v>
      </c>
      <c r="AY160" s="16" t="s">
        <v>136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6" t="s">
        <v>82</v>
      </c>
      <c r="BK160" s="146">
        <f>ROUND(I160*H160,2)</f>
        <v>0</v>
      </c>
      <c r="BL160" s="16" t="s">
        <v>142</v>
      </c>
      <c r="BM160" s="145" t="s">
        <v>2353</v>
      </c>
    </row>
    <row r="161" spans="2:65" s="12" customFormat="1">
      <c r="B161" s="147"/>
      <c r="D161" s="148" t="s">
        <v>144</v>
      </c>
      <c r="E161" s="149" t="s">
        <v>1</v>
      </c>
      <c r="F161" s="150" t="s">
        <v>2337</v>
      </c>
      <c r="H161" s="149" t="s">
        <v>1</v>
      </c>
      <c r="L161" s="147"/>
      <c r="M161" s="151"/>
      <c r="T161" s="152"/>
      <c r="AT161" s="149" t="s">
        <v>144</v>
      </c>
      <c r="AU161" s="149" t="s">
        <v>84</v>
      </c>
      <c r="AV161" s="12" t="s">
        <v>82</v>
      </c>
      <c r="AW161" s="12" t="s">
        <v>32</v>
      </c>
      <c r="AX161" s="12" t="s">
        <v>74</v>
      </c>
      <c r="AY161" s="149" t="s">
        <v>136</v>
      </c>
    </row>
    <row r="162" spans="2:65" s="12" customFormat="1">
      <c r="B162" s="147"/>
      <c r="D162" s="148" t="s">
        <v>144</v>
      </c>
      <c r="E162" s="149" t="s">
        <v>1</v>
      </c>
      <c r="F162" s="150" t="s">
        <v>2338</v>
      </c>
      <c r="H162" s="149" t="s">
        <v>1</v>
      </c>
      <c r="L162" s="147"/>
      <c r="M162" s="151"/>
      <c r="T162" s="152"/>
      <c r="AT162" s="149" t="s">
        <v>144</v>
      </c>
      <c r="AU162" s="149" t="s">
        <v>84</v>
      </c>
      <c r="AV162" s="12" t="s">
        <v>82</v>
      </c>
      <c r="AW162" s="12" t="s">
        <v>32</v>
      </c>
      <c r="AX162" s="12" t="s">
        <v>74</v>
      </c>
      <c r="AY162" s="149" t="s">
        <v>136</v>
      </c>
    </row>
    <row r="163" spans="2:65" s="12" customFormat="1">
      <c r="B163" s="147"/>
      <c r="D163" s="148" t="s">
        <v>144</v>
      </c>
      <c r="E163" s="149" t="s">
        <v>1</v>
      </c>
      <c r="F163" s="150" t="s">
        <v>2354</v>
      </c>
      <c r="H163" s="149" t="s">
        <v>1</v>
      </c>
      <c r="L163" s="147"/>
      <c r="M163" s="151"/>
      <c r="T163" s="152"/>
      <c r="AT163" s="149" t="s">
        <v>144</v>
      </c>
      <c r="AU163" s="149" t="s">
        <v>84</v>
      </c>
      <c r="AV163" s="12" t="s">
        <v>82</v>
      </c>
      <c r="AW163" s="12" t="s">
        <v>32</v>
      </c>
      <c r="AX163" s="12" t="s">
        <v>74</v>
      </c>
      <c r="AY163" s="149" t="s">
        <v>136</v>
      </c>
    </row>
    <row r="164" spans="2:65" s="12" customFormat="1">
      <c r="B164" s="147"/>
      <c r="D164" s="148" t="s">
        <v>144</v>
      </c>
      <c r="E164" s="149" t="s">
        <v>1</v>
      </c>
      <c r="F164" s="150" t="s">
        <v>2355</v>
      </c>
      <c r="H164" s="149" t="s">
        <v>1</v>
      </c>
      <c r="L164" s="147"/>
      <c r="M164" s="151"/>
      <c r="T164" s="152"/>
      <c r="AT164" s="149" t="s">
        <v>144</v>
      </c>
      <c r="AU164" s="149" t="s">
        <v>84</v>
      </c>
      <c r="AV164" s="12" t="s">
        <v>82</v>
      </c>
      <c r="AW164" s="12" t="s">
        <v>32</v>
      </c>
      <c r="AX164" s="12" t="s">
        <v>74</v>
      </c>
      <c r="AY164" s="149" t="s">
        <v>136</v>
      </c>
    </row>
    <row r="165" spans="2:65" s="12" customFormat="1">
      <c r="B165" s="147"/>
      <c r="D165" s="148" t="s">
        <v>144</v>
      </c>
      <c r="E165" s="149" t="s">
        <v>1</v>
      </c>
      <c r="F165" s="150" t="s">
        <v>1532</v>
      </c>
      <c r="H165" s="149" t="s">
        <v>1</v>
      </c>
      <c r="L165" s="147"/>
      <c r="M165" s="151"/>
      <c r="T165" s="152"/>
      <c r="AT165" s="149" t="s">
        <v>144</v>
      </c>
      <c r="AU165" s="149" t="s">
        <v>84</v>
      </c>
      <c r="AV165" s="12" t="s">
        <v>82</v>
      </c>
      <c r="AW165" s="12" t="s">
        <v>32</v>
      </c>
      <c r="AX165" s="12" t="s">
        <v>74</v>
      </c>
      <c r="AY165" s="149" t="s">
        <v>136</v>
      </c>
    </row>
    <row r="166" spans="2:65" s="12" customFormat="1">
      <c r="B166" s="147"/>
      <c r="D166" s="148" t="s">
        <v>144</v>
      </c>
      <c r="E166" s="149" t="s">
        <v>1</v>
      </c>
      <c r="F166" s="150" t="s">
        <v>1533</v>
      </c>
      <c r="H166" s="149" t="s">
        <v>1</v>
      </c>
      <c r="L166" s="147"/>
      <c r="M166" s="151"/>
      <c r="T166" s="152"/>
      <c r="AT166" s="149" t="s">
        <v>144</v>
      </c>
      <c r="AU166" s="149" t="s">
        <v>84</v>
      </c>
      <c r="AV166" s="12" t="s">
        <v>82</v>
      </c>
      <c r="AW166" s="12" t="s">
        <v>32</v>
      </c>
      <c r="AX166" s="12" t="s">
        <v>74</v>
      </c>
      <c r="AY166" s="149" t="s">
        <v>136</v>
      </c>
    </row>
    <row r="167" spans="2:65" s="13" customFormat="1">
      <c r="B167" s="153"/>
      <c r="D167" s="148" t="s">
        <v>144</v>
      </c>
      <c r="E167" s="154" t="s">
        <v>1</v>
      </c>
      <c r="F167" s="155" t="s">
        <v>2356</v>
      </c>
      <c r="H167" s="156">
        <v>14.976000000000003</v>
      </c>
      <c r="L167" s="153"/>
      <c r="M167" s="157"/>
      <c r="T167" s="158"/>
      <c r="AT167" s="154" t="s">
        <v>144</v>
      </c>
      <c r="AU167" s="154" t="s">
        <v>84</v>
      </c>
      <c r="AV167" s="13" t="s">
        <v>84</v>
      </c>
      <c r="AW167" s="13" t="s">
        <v>32</v>
      </c>
      <c r="AX167" s="13" t="s">
        <v>74</v>
      </c>
      <c r="AY167" s="154" t="s">
        <v>136</v>
      </c>
    </row>
    <row r="168" spans="2:65" s="12" customFormat="1">
      <c r="B168" s="147"/>
      <c r="D168" s="148" t="s">
        <v>144</v>
      </c>
      <c r="E168" s="149" t="s">
        <v>1</v>
      </c>
      <c r="F168" s="150" t="s">
        <v>2357</v>
      </c>
      <c r="H168" s="149" t="s">
        <v>1</v>
      </c>
      <c r="L168" s="147"/>
      <c r="M168" s="151"/>
      <c r="T168" s="152"/>
      <c r="AT168" s="149" t="s">
        <v>144</v>
      </c>
      <c r="AU168" s="149" t="s">
        <v>84</v>
      </c>
      <c r="AV168" s="12" t="s">
        <v>82</v>
      </c>
      <c r="AW168" s="12" t="s">
        <v>32</v>
      </c>
      <c r="AX168" s="12" t="s">
        <v>74</v>
      </c>
      <c r="AY168" s="149" t="s">
        <v>136</v>
      </c>
    </row>
    <row r="169" spans="2:65" s="13" customFormat="1">
      <c r="B169" s="153"/>
      <c r="D169" s="148" t="s">
        <v>144</v>
      </c>
      <c r="E169" s="154" t="s">
        <v>1</v>
      </c>
      <c r="F169" s="155" t="s">
        <v>2358</v>
      </c>
      <c r="H169" s="156">
        <v>37.231999999999999</v>
      </c>
      <c r="L169" s="153"/>
      <c r="M169" s="157"/>
      <c r="T169" s="158"/>
      <c r="AT169" s="154" t="s">
        <v>144</v>
      </c>
      <c r="AU169" s="154" t="s">
        <v>84</v>
      </c>
      <c r="AV169" s="13" t="s">
        <v>84</v>
      </c>
      <c r="AW169" s="13" t="s">
        <v>32</v>
      </c>
      <c r="AX169" s="13" t="s">
        <v>74</v>
      </c>
      <c r="AY169" s="154" t="s">
        <v>136</v>
      </c>
    </row>
    <row r="170" spans="2:65" s="14" customFormat="1">
      <c r="B170" s="159"/>
      <c r="D170" s="148" t="s">
        <v>144</v>
      </c>
      <c r="E170" s="160" t="s">
        <v>1</v>
      </c>
      <c r="F170" s="161" t="s">
        <v>146</v>
      </c>
      <c r="H170" s="162">
        <v>52.207999999999998</v>
      </c>
      <c r="L170" s="159"/>
      <c r="M170" s="163"/>
      <c r="T170" s="164"/>
      <c r="AT170" s="160" t="s">
        <v>144</v>
      </c>
      <c r="AU170" s="160" t="s">
        <v>84</v>
      </c>
      <c r="AV170" s="14" t="s">
        <v>142</v>
      </c>
      <c r="AW170" s="14" t="s">
        <v>32</v>
      </c>
      <c r="AX170" s="14" t="s">
        <v>82</v>
      </c>
      <c r="AY170" s="160" t="s">
        <v>136</v>
      </c>
    </row>
    <row r="171" spans="2:65" s="1" customFormat="1" ht="14.4" customHeight="1">
      <c r="B171" s="134"/>
      <c r="C171" s="135" t="s">
        <v>170</v>
      </c>
      <c r="D171" s="135" t="s">
        <v>138</v>
      </c>
      <c r="E171" s="136" t="s">
        <v>2359</v>
      </c>
      <c r="F171" s="137" t="s">
        <v>2360</v>
      </c>
      <c r="G171" s="138" t="s">
        <v>277</v>
      </c>
      <c r="H171" s="139">
        <v>13.052</v>
      </c>
      <c r="I171" s="140"/>
      <c r="J171" s="140">
        <f>ROUND(I171*H171,2)</f>
        <v>0</v>
      </c>
      <c r="K171" s="141"/>
      <c r="L171" s="28"/>
      <c r="M171" s="142" t="s">
        <v>1</v>
      </c>
      <c r="N171" s="111" t="s">
        <v>39</v>
      </c>
      <c r="O171" s="143">
        <v>2.4900000000000002</v>
      </c>
      <c r="P171" s="143">
        <f>O171*H171</f>
        <v>32.499479999999998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142</v>
      </c>
      <c r="AT171" s="145" t="s">
        <v>138</v>
      </c>
      <c r="AU171" s="145" t="s">
        <v>84</v>
      </c>
      <c r="AY171" s="16" t="s">
        <v>136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6" t="s">
        <v>82</v>
      </c>
      <c r="BK171" s="146">
        <f>ROUND(I171*H171,2)</f>
        <v>0</v>
      </c>
      <c r="BL171" s="16" t="s">
        <v>142</v>
      </c>
      <c r="BM171" s="145" t="s">
        <v>2361</v>
      </c>
    </row>
    <row r="172" spans="2:65" s="12" customFormat="1">
      <c r="B172" s="147"/>
      <c r="D172" s="148" t="s">
        <v>144</v>
      </c>
      <c r="E172" s="149" t="s">
        <v>1</v>
      </c>
      <c r="F172" s="150" t="s">
        <v>2337</v>
      </c>
      <c r="H172" s="149" t="s">
        <v>1</v>
      </c>
      <c r="L172" s="147"/>
      <c r="M172" s="151"/>
      <c r="T172" s="152"/>
      <c r="AT172" s="149" t="s">
        <v>144</v>
      </c>
      <c r="AU172" s="149" t="s">
        <v>84</v>
      </c>
      <c r="AV172" s="12" t="s">
        <v>82</v>
      </c>
      <c r="AW172" s="12" t="s">
        <v>32</v>
      </c>
      <c r="AX172" s="12" t="s">
        <v>74</v>
      </c>
      <c r="AY172" s="149" t="s">
        <v>136</v>
      </c>
    </row>
    <row r="173" spans="2:65" s="12" customFormat="1">
      <c r="B173" s="147"/>
      <c r="D173" s="148" t="s">
        <v>144</v>
      </c>
      <c r="E173" s="149" t="s">
        <v>1</v>
      </c>
      <c r="F173" s="150" t="s">
        <v>2338</v>
      </c>
      <c r="H173" s="149" t="s">
        <v>1</v>
      </c>
      <c r="L173" s="147"/>
      <c r="M173" s="151"/>
      <c r="T173" s="152"/>
      <c r="AT173" s="149" t="s">
        <v>144</v>
      </c>
      <c r="AU173" s="149" t="s">
        <v>84</v>
      </c>
      <c r="AV173" s="12" t="s">
        <v>82</v>
      </c>
      <c r="AW173" s="12" t="s">
        <v>32</v>
      </c>
      <c r="AX173" s="12" t="s">
        <v>74</v>
      </c>
      <c r="AY173" s="149" t="s">
        <v>136</v>
      </c>
    </row>
    <row r="174" spans="2:65" s="12" customFormat="1">
      <c r="B174" s="147"/>
      <c r="D174" s="148" t="s">
        <v>144</v>
      </c>
      <c r="E174" s="149" t="s">
        <v>1</v>
      </c>
      <c r="F174" s="150" t="s">
        <v>2354</v>
      </c>
      <c r="H174" s="149" t="s">
        <v>1</v>
      </c>
      <c r="L174" s="147"/>
      <c r="M174" s="151"/>
      <c r="T174" s="152"/>
      <c r="AT174" s="149" t="s">
        <v>144</v>
      </c>
      <c r="AU174" s="149" t="s">
        <v>84</v>
      </c>
      <c r="AV174" s="12" t="s">
        <v>82</v>
      </c>
      <c r="AW174" s="12" t="s">
        <v>32</v>
      </c>
      <c r="AX174" s="12" t="s">
        <v>74</v>
      </c>
      <c r="AY174" s="149" t="s">
        <v>136</v>
      </c>
    </row>
    <row r="175" spans="2:65" s="12" customFormat="1">
      <c r="B175" s="147"/>
      <c r="D175" s="148" t="s">
        <v>144</v>
      </c>
      <c r="E175" s="149" t="s">
        <v>1</v>
      </c>
      <c r="F175" s="150" t="s">
        <v>2355</v>
      </c>
      <c r="H175" s="149" t="s">
        <v>1</v>
      </c>
      <c r="L175" s="147"/>
      <c r="M175" s="151"/>
      <c r="T175" s="152"/>
      <c r="AT175" s="149" t="s">
        <v>144</v>
      </c>
      <c r="AU175" s="149" t="s">
        <v>84</v>
      </c>
      <c r="AV175" s="12" t="s">
        <v>82</v>
      </c>
      <c r="AW175" s="12" t="s">
        <v>32</v>
      </c>
      <c r="AX175" s="12" t="s">
        <v>74</v>
      </c>
      <c r="AY175" s="149" t="s">
        <v>136</v>
      </c>
    </row>
    <row r="176" spans="2:65" s="12" customFormat="1">
      <c r="B176" s="147"/>
      <c r="D176" s="148" t="s">
        <v>144</v>
      </c>
      <c r="E176" s="149" t="s">
        <v>1</v>
      </c>
      <c r="F176" s="150" t="s">
        <v>306</v>
      </c>
      <c r="H176" s="149" t="s">
        <v>1</v>
      </c>
      <c r="L176" s="147"/>
      <c r="M176" s="151"/>
      <c r="T176" s="152"/>
      <c r="AT176" s="149" t="s">
        <v>144</v>
      </c>
      <c r="AU176" s="149" t="s">
        <v>84</v>
      </c>
      <c r="AV176" s="12" t="s">
        <v>82</v>
      </c>
      <c r="AW176" s="12" t="s">
        <v>32</v>
      </c>
      <c r="AX176" s="12" t="s">
        <v>74</v>
      </c>
      <c r="AY176" s="149" t="s">
        <v>136</v>
      </c>
    </row>
    <row r="177" spans="2:65" s="12" customFormat="1">
      <c r="B177" s="147"/>
      <c r="D177" s="148" t="s">
        <v>144</v>
      </c>
      <c r="E177" s="149" t="s">
        <v>1</v>
      </c>
      <c r="F177" s="150" t="s">
        <v>1533</v>
      </c>
      <c r="H177" s="149" t="s">
        <v>1</v>
      </c>
      <c r="L177" s="147"/>
      <c r="M177" s="151"/>
      <c r="T177" s="152"/>
      <c r="AT177" s="149" t="s">
        <v>144</v>
      </c>
      <c r="AU177" s="149" t="s">
        <v>84</v>
      </c>
      <c r="AV177" s="12" t="s">
        <v>82</v>
      </c>
      <c r="AW177" s="12" t="s">
        <v>32</v>
      </c>
      <c r="AX177" s="12" t="s">
        <v>74</v>
      </c>
      <c r="AY177" s="149" t="s">
        <v>136</v>
      </c>
    </row>
    <row r="178" spans="2:65" s="13" customFormat="1">
      <c r="B178" s="153"/>
      <c r="D178" s="148" t="s">
        <v>144</v>
      </c>
      <c r="E178" s="154" t="s">
        <v>1</v>
      </c>
      <c r="F178" s="155" t="s">
        <v>2362</v>
      </c>
      <c r="H178" s="156">
        <v>3.7440000000000007</v>
      </c>
      <c r="L178" s="153"/>
      <c r="M178" s="157"/>
      <c r="T178" s="158"/>
      <c r="AT178" s="154" t="s">
        <v>144</v>
      </c>
      <c r="AU178" s="154" t="s">
        <v>84</v>
      </c>
      <c r="AV178" s="13" t="s">
        <v>84</v>
      </c>
      <c r="AW178" s="13" t="s">
        <v>32</v>
      </c>
      <c r="AX178" s="13" t="s">
        <v>74</v>
      </c>
      <c r="AY178" s="154" t="s">
        <v>136</v>
      </c>
    </row>
    <row r="179" spans="2:65" s="12" customFormat="1">
      <c r="B179" s="147"/>
      <c r="D179" s="148" t="s">
        <v>144</v>
      </c>
      <c r="E179" s="149" t="s">
        <v>1</v>
      </c>
      <c r="F179" s="150" t="s">
        <v>2357</v>
      </c>
      <c r="H179" s="149" t="s">
        <v>1</v>
      </c>
      <c r="L179" s="147"/>
      <c r="M179" s="151"/>
      <c r="T179" s="152"/>
      <c r="AT179" s="149" t="s">
        <v>144</v>
      </c>
      <c r="AU179" s="149" t="s">
        <v>84</v>
      </c>
      <c r="AV179" s="12" t="s">
        <v>82</v>
      </c>
      <c r="AW179" s="12" t="s">
        <v>32</v>
      </c>
      <c r="AX179" s="12" t="s">
        <v>74</v>
      </c>
      <c r="AY179" s="149" t="s">
        <v>136</v>
      </c>
    </row>
    <row r="180" spans="2:65" s="13" customFormat="1">
      <c r="B180" s="153"/>
      <c r="D180" s="148" t="s">
        <v>144</v>
      </c>
      <c r="E180" s="154" t="s">
        <v>1</v>
      </c>
      <c r="F180" s="155" t="s">
        <v>2363</v>
      </c>
      <c r="H180" s="156">
        <v>9.3079999999999998</v>
      </c>
      <c r="L180" s="153"/>
      <c r="M180" s="157"/>
      <c r="T180" s="158"/>
      <c r="AT180" s="154" t="s">
        <v>144</v>
      </c>
      <c r="AU180" s="154" t="s">
        <v>84</v>
      </c>
      <c r="AV180" s="13" t="s">
        <v>84</v>
      </c>
      <c r="AW180" s="13" t="s">
        <v>32</v>
      </c>
      <c r="AX180" s="13" t="s">
        <v>74</v>
      </c>
      <c r="AY180" s="154" t="s">
        <v>136</v>
      </c>
    </row>
    <row r="181" spans="2:65" s="14" customFormat="1">
      <c r="B181" s="159"/>
      <c r="D181" s="148" t="s">
        <v>144</v>
      </c>
      <c r="E181" s="160" t="s">
        <v>1</v>
      </c>
      <c r="F181" s="161" t="s">
        <v>146</v>
      </c>
      <c r="H181" s="162">
        <v>13.052</v>
      </c>
      <c r="L181" s="159"/>
      <c r="M181" s="163"/>
      <c r="T181" s="164"/>
      <c r="AT181" s="160" t="s">
        <v>144</v>
      </c>
      <c r="AU181" s="160" t="s">
        <v>84</v>
      </c>
      <c r="AV181" s="14" t="s">
        <v>142</v>
      </c>
      <c r="AW181" s="14" t="s">
        <v>32</v>
      </c>
      <c r="AX181" s="14" t="s">
        <v>82</v>
      </c>
      <c r="AY181" s="160" t="s">
        <v>136</v>
      </c>
    </row>
    <row r="182" spans="2:65" s="1" customFormat="1" ht="14.4" customHeight="1">
      <c r="B182" s="134"/>
      <c r="C182" s="135" t="s">
        <v>174</v>
      </c>
      <c r="D182" s="135" t="s">
        <v>138</v>
      </c>
      <c r="E182" s="136" t="s">
        <v>330</v>
      </c>
      <c r="F182" s="137" t="s">
        <v>331</v>
      </c>
      <c r="G182" s="138" t="s">
        <v>277</v>
      </c>
      <c r="H182" s="139">
        <v>6.508</v>
      </c>
      <c r="I182" s="140"/>
      <c r="J182" s="140">
        <f>ROUND(I182*H182,2)</f>
        <v>0</v>
      </c>
      <c r="K182" s="141"/>
      <c r="L182" s="28"/>
      <c r="M182" s="142" t="s">
        <v>1</v>
      </c>
      <c r="N182" s="111" t="s">
        <v>39</v>
      </c>
      <c r="O182" s="143">
        <v>1.7629999999999999</v>
      </c>
      <c r="P182" s="143">
        <f>O182*H182</f>
        <v>11.473604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142</v>
      </c>
      <c r="AT182" s="145" t="s">
        <v>138</v>
      </c>
      <c r="AU182" s="145" t="s">
        <v>84</v>
      </c>
      <c r="AY182" s="16" t="s">
        <v>136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6" t="s">
        <v>82</v>
      </c>
      <c r="BK182" s="146">
        <f>ROUND(I182*H182,2)</f>
        <v>0</v>
      </c>
      <c r="BL182" s="16" t="s">
        <v>142</v>
      </c>
      <c r="BM182" s="145" t="s">
        <v>2364</v>
      </c>
    </row>
    <row r="183" spans="2:65" s="12" customFormat="1">
      <c r="B183" s="147"/>
      <c r="D183" s="148" t="s">
        <v>144</v>
      </c>
      <c r="E183" s="149" t="s">
        <v>1</v>
      </c>
      <c r="F183" s="150" t="s">
        <v>2337</v>
      </c>
      <c r="H183" s="149" t="s">
        <v>1</v>
      </c>
      <c r="L183" s="147"/>
      <c r="M183" s="151"/>
      <c r="T183" s="152"/>
      <c r="AT183" s="149" t="s">
        <v>144</v>
      </c>
      <c r="AU183" s="149" t="s">
        <v>84</v>
      </c>
      <c r="AV183" s="12" t="s">
        <v>82</v>
      </c>
      <c r="AW183" s="12" t="s">
        <v>32</v>
      </c>
      <c r="AX183" s="12" t="s">
        <v>74</v>
      </c>
      <c r="AY183" s="149" t="s">
        <v>136</v>
      </c>
    </row>
    <row r="184" spans="2:65" s="13" customFormat="1">
      <c r="B184" s="153"/>
      <c r="D184" s="148" t="s">
        <v>144</v>
      </c>
      <c r="E184" s="154" t="s">
        <v>1</v>
      </c>
      <c r="F184" s="155" t="s">
        <v>2365</v>
      </c>
      <c r="H184" s="156">
        <v>6.508</v>
      </c>
      <c r="L184" s="153"/>
      <c r="M184" s="157"/>
      <c r="T184" s="158"/>
      <c r="AT184" s="154" t="s">
        <v>144</v>
      </c>
      <c r="AU184" s="154" t="s">
        <v>84</v>
      </c>
      <c r="AV184" s="13" t="s">
        <v>84</v>
      </c>
      <c r="AW184" s="13" t="s">
        <v>32</v>
      </c>
      <c r="AX184" s="13" t="s">
        <v>74</v>
      </c>
      <c r="AY184" s="154" t="s">
        <v>136</v>
      </c>
    </row>
    <row r="185" spans="2:65" s="14" customFormat="1">
      <c r="B185" s="159"/>
      <c r="D185" s="148" t="s">
        <v>144</v>
      </c>
      <c r="E185" s="160" t="s">
        <v>1</v>
      </c>
      <c r="F185" s="161" t="s">
        <v>146</v>
      </c>
      <c r="H185" s="162">
        <v>6.508</v>
      </c>
      <c r="L185" s="159"/>
      <c r="M185" s="163"/>
      <c r="T185" s="164"/>
      <c r="AT185" s="160" t="s">
        <v>144</v>
      </c>
      <c r="AU185" s="160" t="s">
        <v>84</v>
      </c>
      <c r="AV185" s="14" t="s">
        <v>142</v>
      </c>
      <c r="AW185" s="14" t="s">
        <v>32</v>
      </c>
      <c r="AX185" s="14" t="s">
        <v>82</v>
      </c>
      <c r="AY185" s="160" t="s">
        <v>136</v>
      </c>
    </row>
    <row r="186" spans="2:65" s="1" customFormat="1" ht="14.4" customHeight="1">
      <c r="B186" s="134"/>
      <c r="C186" s="135" t="s">
        <v>178</v>
      </c>
      <c r="D186" s="135" t="s">
        <v>138</v>
      </c>
      <c r="E186" s="136" t="s">
        <v>335</v>
      </c>
      <c r="F186" s="137" t="s">
        <v>336</v>
      </c>
      <c r="G186" s="138" t="s">
        <v>185</v>
      </c>
      <c r="H186" s="139">
        <v>112</v>
      </c>
      <c r="I186" s="140"/>
      <c r="J186" s="140">
        <f>ROUND(I186*H186,2)</f>
        <v>0</v>
      </c>
      <c r="K186" s="141"/>
      <c r="L186" s="28"/>
      <c r="M186" s="142" t="s">
        <v>1</v>
      </c>
      <c r="N186" s="111" t="s">
        <v>39</v>
      </c>
      <c r="O186" s="143">
        <v>0.23599999999999999</v>
      </c>
      <c r="P186" s="143">
        <f>O186*H186</f>
        <v>26.431999999999999</v>
      </c>
      <c r="Q186" s="143">
        <v>8.4000000000000003E-4</v>
      </c>
      <c r="R186" s="143">
        <f>Q186*H186</f>
        <v>9.4079999999999997E-2</v>
      </c>
      <c r="S186" s="143">
        <v>0</v>
      </c>
      <c r="T186" s="144">
        <f>S186*H186</f>
        <v>0</v>
      </c>
      <c r="AR186" s="145" t="s">
        <v>142</v>
      </c>
      <c r="AT186" s="145" t="s">
        <v>138</v>
      </c>
      <c r="AU186" s="145" t="s">
        <v>84</v>
      </c>
      <c r="AY186" s="16" t="s">
        <v>136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6" t="s">
        <v>82</v>
      </c>
      <c r="BK186" s="146">
        <f>ROUND(I186*H186,2)</f>
        <v>0</v>
      </c>
      <c r="BL186" s="16" t="s">
        <v>142</v>
      </c>
      <c r="BM186" s="145" t="s">
        <v>2366</v>
      </c>
    </row>
    <row r="187" spans="2:65" s="12" customFormat="1">
      <c r="B187" s="147"/>
      <c r="D187" s="148" t="s">
        <v>144</v>
      </c>
      <c r="E187" s="149" t="s">
        <v>1</v>
      </c>
      <c r="F187" s="150" t="s">
        <v>2337</v>
      </c>
      <c r="H187" s="149" t="s">
        <v>1</v>
      </c>
      <c r="L187" s="147"/>
      <c r="M187" s="151"/>
      <c r="T187" s="152"/>
      <c r="AT187" s="149" t="s">
        <v>144</v>
      </c>
      <c r="AU187" s="149" t="s">
        <v>84</v>
      </c>
      <c r="AV187" s="12" t="s">
        <v>82</v>
      </c>
      <c r="AW187" s="12" t="s">
        <v>32</v>
      </c>
      <c r="AX187" s="12" t="s">
        <v>74</v>
      </c>
      <c r="AY187" s="149" t="s">
        <v>136</v>
      </c>
    </row>
    <row r="188" spans="2:65" s="12" customFormat="1">
      <c r="B188" s="147"/>
      <c r="D188" s="148" t="s">
        <v>144</v>
      </c>
      <c r="E188" s="149" t="s">
        <v>1</v>
      </c>
      <c r="F188" s="150" t="s">
        <v>2338</v>
      </c>
      <c r="H188" s="149" t="s">
        <v>1</v>
      </c>
      <c r="L188" s="147"/>
      <c r="M188" s="151"/>
      <c r="T188" s="152"/>
      <c r="AT188" s="149" t="s">
        <v>144</v>
      </c>
      <c r="AU188" s="149" t="s">
        <v>84</v>
      </c>
      <c r="AV188" s="12" t="s">
        <v>82</v>
      </c>
      <c r="AW188" s="12" t="s">
        <v>32</v>
      </c>
      <c r="AX188" s="12" t="s">
        <v>74</v>
      </c>
      <c r="AY188" s="149" t="s">
        <v>136</v>
      </c>
    </row>
    <row r="189" spans="2:65" s="12" customFormat="1">
      <c r="B189" s="147"/>
      <c r="D189" s="148" t="s">
        <v>144</v>
      </c>
      <c r="E189" s="149" t="s">
        <v>1</v>
      </c>
      <c r="F189" s="150" t="s">
        <v>190</v>
      </c>
      <c r="H189" s="149" t="s">
        <v>1</v>
      </c>
      <c r="L189" s="147"/>
      <c r="M189" s="151"/>
      <c r="T189" s="152"/>
      <c r="AT189" s="149" t="s">
        <v>144</v>
      </c>
      <c r="AU189" s="149" t="s">
        <v>84</v>
      </c>
      <c r="AV189" s="12" t="s">
        <v>82</v>
      </c>
      <c r="AW189" s="12" t="s">
        <v>32</v>
      </c>
      <c r="AX189" s="12" t="s">
        <v>74</v>
      </c>
      <c r="AY189" s="149" t="s">
        <v>136</v>
      </c>
    </row>
    <row r="190" spans="2:65" s="13" customFormat="1">
      <c r="B190" s="153"/>
      <c r="D190" s="148" t="s">
        <v>144</v>
      </c>
      <c r="E190" s="154" t="s">
        <v>1</v>
      </c>
      <c r="F190" s="155" t="s">
        <v>2367</v>
      </c>
      <c r="H190" s="156">
        <v>112</v>
      </c>
      <c r="L190" s="153"/>
      <c r="M190" s="157"/>
      <c r="T190" s="158"/>
      <c r="AT190" s="154" t="s">
        <v>144</v>
      </c>
      <c r="AU190" s="154" t="s">
        <v>84</v>
      </c>
      <c r="AV190" s="13" t="s">
        <v>84</v>
      </c>
      <c r="AW190" s="13" t="s">
        <v>32</v>
      </c>
      <c r="AX190" s="13" t="s">
        <v>74</v>
      </c>
      <c r="AY190" s="154" t="s">
        <v>136</v>
      </c>
    </row>
    <row r="191" spans="2:65" s="14" customFormat="1">
      <c r="B191" s="159"/>
      <c r="D191" s="148" t="s">
        <v>144</v>
      </c>
      <c r="E191" s="160" t="s">
        <v>1</v>
      </c>
      <c r="F191" s="161" t="s">
        <v>146</v>
      </c>
      <c r="H191" s="162">
        <v>112</v>
      </c>
      <c r="L191" s="159"/>
      <c r="M191" s="163"/>
      <c r="T191" s="164"/>
      <c r="AT191" s="160" t="s">
        <v>144</v>
      </c>
      <c r="AU191" s="160" t="s">
        <v>84</v>
      </c>
      <c r="AV191" s="14" t="s">
        <v>142</v>
      </c>
      <c r="AW191" s="14" t="s">
        <v>32</v>
      </c>
      <c r="AX191" s="14" t="s">
        <v>82</v>
      </c>
      <c r="AY191" s="160" t="s">
        <v>136</v>
      </c>
    </row>
    <row r="192" spans="2:65" s="1" customFormat="1" ht="14.4" customHeight="1">
      <c r="B192" s="134"/>
      <c r="C192" s="135" t="s">
        <v>182</v>
      </c>
      <c r="D192" s="135" t="s">
        <v>138</v>
      </c>
      <c r="E192" s="136" t="s">
        <v>344</v>
      </c>
      <c r="F192" s="137" t="s">
        <v>345</v>
      </c>
      <c r="G192" s="138" t="s">
        <v>185</v>
      </c>
      <c r="H192" s="139">
        <v>112</v>
      </c>
      <c r="I192" s="140"/>
      <c r="J192" s="140">
        <f>ROUND(I192*H192,2)</f>
        <v>0</v>
      </c>
      <c r="K192" s="141"/>
      <c r="L192" s="28"/>
      <c r="M192" s="142" t="s">
        <v>1</v>
      </c>
      <c r="N192" s="111" t="s">
        <v>39</v>
      </c>
      <c r="O192" s="143">
        <v>0.216</v>
      </c>
      <c r="P192" s="143">
        <f>O192*H192</f>
        <v>24.192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142</v>
      </c>
      <c r="AT192" s="145" t="s">
        <v>138</v>
      </c>
      <c r="AU192" s="145" t="s">
        <v>84</v>
      </c>
      <c r="AY192" s="16" t="s">
        <v>136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6" t="s">
        <v>82</v>
      </c>
      <c r="BK192" s="146">
        <f>ROUND(I192*H192,2)</f>
        <v>0</v>
      </c>
      <c r="BL192" s="16" t="s">
        <v>142</v>
      </c>
      <c r="BM192" s="145" t="s">
        <v>2368</v>
      </c>
    </row>
    <row r="193" spans="2:65" s="12" customFormat="1">
      <c r="B193" s="147"/>
      <c r="D193" s="148" t="s">
        <v>144</v>
      </c>
      <c r="E193" s="149" t="s">
        <v>1</v>
      </c>
      <c r="F193" s="150" t="s">
        <v>2337</v>
      </c>
      <c r="H193" s="149" t="s">
        <v>1</v>
      </c>
      <c r="L193" s="147"/>
      <c r="M193" s="151"/>
      <c r="T193" s="152"/>
      <c r="AT193" s="149" t="s">
        <v>144</v>
      </c>
      <c r="AU193" s="149" t="s">
        <v>84</v>
      </c>
      <c r="AV193" s="12" t="s">
        <v>82</v>
      </c>
      <c r="AW193" s="12" t="s">
        <v>32</v>
      </c>
      <c r="AX193" s="12" t="s">
        <v>74</v>
      </c>
      <c r="AY193" s="149" t="s">
        <v>136</v>
      </c>
    </row>
    <row r="194" spans="2:65" s="12" customFormat="1">
      <c r="B194" s="147"/>
      <c r="D194" s="148" t="s">
        <v>144</v>
      </c>
      <c r="E194" s="149" t="s">
        <v>1</v>
      </c>
      <c r="F194" s="150" t="s">
        <v>2338</v>
      </c>
      <c r="H194" s="149" t="s">
        <v>1</v>
      </c>
      <c r="L194" s="147"/>
      <c r="M194" s="151"/>
      <c r="T194" s="152"/>
      <c r="AT194" s="149" t="s">
        <v>144</v>
      </c>
      <c r="AU194" s="149" t="s">
        <v>84</v>
      </c>
      <c r="AV194" s="12" t="s">
        <v>82</v>
      </c>
      <c r="AW194" s="12" t="s">
        <v>32</v>
      </c>
      <c r="AX194" s="12" t="s">
        <v>74</v>
      </c>
      <c r="AY194" s="149" t="s">
        <v>136</v>
      </c>
    </row>
    <row r="195" spans="2:65" s="12" customFormat="1">
      <c r="B195" s="147"/>
      <c r="D195" s="148" t="s">
        <v>144</v>
      </c>
      <c r="E195" s="149" t="s">
        <v>1</v>
      </c>
      <c r="F195" s="150" t="s">
        <v>190</v>
      </c>
      <c r="H195" s="149" t="s">
        <v>1</v>
      </c>
      <c r="L195" s="147"/>
      <c r="M195" s="151"/>
      <c r="T195" s="152"/>
      <c r="AT195" s="149" t="s">
        <v>144</v>
      </c>
      <c r="AU195" s="149" t="s">
        <v>84</v>
      </c>
      <c r="AV195" s="12" t="s">
        <v>82</v>
      </c>
      <c r="AW195" s="12" t="s">
        <v>32</v>
      </c>
      <c r="AX195" s="12" t="s">
        <v>74</v>
      </c>
      <c r="AY195" s="149" t="s">
        <v>136</v>
      </c>
    </row>
    <row r="196" spans="2:65" s="13" customFormat="1">
      <c r="B196" s="153"/>
      <c r="D196" s="148" t="s">
        <v>144</v>
      </c>
      <c r="E196" s="154" t="s">
        <v>1</v>
      </c>
      <c r="F196" s="155" t="s">
        <v>2367</v>
      </c>
      <c r="H196" s="156">
        <v>112</v>
      </c>
      <c r="L196" s="153"/>
      <c r="M196" s="157"/>
      <c r="T196" s="158"/>
      <c r="AT196" s="154" t="s">
        <v>144</v>
      </c>
      <c r="AU196" s="154" t="s">
        <v>84</v>
      </c>
      <c r="AV196" s="13" t="s">
        <v>84</v>
      </c>
      <c r="AW196" s="13" t="s">
        <v>32</v>
      </c>
      <c r="AX196" s="13" t="s">
        <v>74</v>
      </c>
      <c r="AY196" s="154" t="s">
        <v>136</v>
      </c>
    </row>
    <row r="197" spans="2:65" s="14" customFormat="1">
      <c r="B197" s="159"/>
      <c r="D197" s="148" t="s">
        <v>144</v>
      </c>
      <c r="E197" s="160" t="s">
        <v>1</v>
      </c>
      <c r="F197" s="161" t="s">
        <v>146</v>
      </c>
      <c r="H197" s="162">
        <v>112</v>
      </c>
      <c r="L197" s="159"/>
      <c r="M197" s="163"/>
      <c r="T197" s="164"/>
      <c r="AT197" s="160" t="s">
        <v>144</v>
      </c>
      <c r="AU197" s="160" t="s">
        <v>84</v>
      </c>
      <c r="AV197" s="14" t="s">
        <v>142</v>
      </c>
      <c r="AW197" s="14" t="s">
        <v>32</v>
      </c>
      <c r="AX197" s="14" t="s">
        <v>82</v>
      </c>
      <c r="AY197" s="160" t="s">
        <v>136</v>
      </c>
    </row>
    <row r="198" spans="2:65" s="1" customFormat="1" ht="19.75" customHeight="1">
      <c r="B198" s="134"/>
      <c r="C198" s="135" t="s">
        <v>8</v>
      </c>
      <c r="D198" s="135" t="s">
        <v>138</v>
      </c>
      <c r="E198" s="136" t="s">
        <v>440</v>
      </c>
      <c r="F198" s="137" t="s">
        <v>441</v>
      </c>
      <c r="G198" s="138" t="s">
        <v>277</v>
      </c>
      <c r="H198" s="139">
        <v>641.6</v>
      </c>
      <c r="I198" s="140"/>
      <c r="J198" s="140">
        <f>ROUND(I198*H198,2)</f>
        <v>0</v>
      </c>
      <c r="K198" s="141"/>
      <c r="L198" s="28"/>
      <c r="M198" s="142" t="s">
        <v>1</v>
      </c>
      <c r="N198" s="111" t="s">
        <v>39</v>
      </c>
      <c r="O198" s="143">
        <v>4.3999999999999997E-2</v>
      </c>
      <c r="P198" s="143">
        <f>O198*H198</f>
        <v>28.230399999999999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142</v>
      </c>
      <c r="AT198" s="145" t="s">
        <v>138</v>
      </c>
      <c r="AU198" s="145" t="s">
        <v>84</v>
      </c>
      <c r="AY198" s="16" t="s">
        <v>136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6" t="s">
        <v>82</v>
      </c>
      <c r="BK198" s="146">
        <f>ROUND(I198*H198,2)</f>
        <v>0</v>
      </c>
      <c r="BL198" s="16" t="s">
        <v>142</v>
      </c>
      <c r="BM198" s="145" t="s">
        <v>2369</v>
      </c>
    </row>
    <row r="199" spans="2:65" s="12" customFormat="1">
      <c r="B199" s="147"/>
      <c r="D199" s="148" t="s">
        <v>144</v>
      </c>
      <c r="E199" s="149" t="s">
        <v>1</v>
      </c>
      <c r="F199" s="150" t="s">
        <v>2346</v>
      </c>
      <c r="H199" s="149" t="s">
        <v>1</v>
      </c>
      <c r="L199" s="147"/>
      <c r="M199" s="151"/>
      <c r="T199" s="152"/>
      <c r="AT199" s="149" t="s">
        <v>144</v>
      </c>
      <c r="AU199" s="149" t="s">
        <v>84</v>
      </c>
      <c r="AV199" s="12" t="s">
        <v>82</v>
      </c>
      <c r="AW199" s="12" t="s">
        <v>32</v>
      </c>
      <c r="AX199" s="12" t="s">
        <v>74</v>
      </c>
      <c r="AY199" s="149" t="s">
        <v>136</v>
      </c>
    </row>
    <row r="200" spans="2:65" s="12" customFormat="1">
      <c r="B200" s="147"/>
      <c r="D200" s="148" t="s">
        <v>144</v>
      </c>
      <c r="E200" s="149" t="s">
        <v>1</v>
      </c>
      <c r="F200" s="150" t="s">
        <v>443</v>
      </c>
      <c r="H200" s="149" t="s">
        <v>1</v>
      </c>
      <c r="L200" s="147"/>
      <c r="M200" s="151"/>
      <c r="T200" s="152"/>
      <c r="AT200" s="149" t="s">
        <v>144</v>
      </c>
      <c r="AU200" s="149" t="s">
        <v>84</v>
      </c>
      <c r="AV200" s="12" t="s">
        <v>82</v>
      </c>
      <c r="AW200" s="12" t="s">
        <v>32</v>
      </c>
      <c r="AX200" s="12" t="s">
        <v>74</v>
      </c>
      <c r="AY200" s="149" t="s">
        <v>136</v>
      </c>
    </row>
    <row r="201" spans="2:65" s="13" customFormat="1">
      <c r="B201" s="153"/>
      <c r="D201" s="148" t="s">
        <v>144</v>
      </c>
      <c r="E201" s="154" t="s">
        <v>1</v>
      </c>
      <c r="F201" s="155" t="s">
        <v>2370</v>
      </c>
      <c r="H201" s="156">
        <v>641.6</v>
      </c>
      <c r="L201" s="153"/>
      <c r="M201" s="157"/>
      <c r="T201" s="158"/>
      <c r="AT201" s="154" t="s">
        <v>144</v>
      </c>
      <c r="AU201" s="154" t="s">
        <v>84</v>
      </c>
      <c r="AV201" s="13" t="s">
        <v>84</v>
      </c>
      <c r="AW201" s="13" t="s">
        <v>32</v>
      </c>
      <c r="AX201" s="13" t="s">
        <v>74</v>
      </c>
      <c r="AY201" s="154" t="s">
        <v>136</v>
      </c>
    </row>
    <row r="202" spans="2:65" s="14" customFormat="1">
      <c r="B202" s="159"/>
      <c r="D202" s="148" t="s">
        <v>144</v>
      </c>
      <c r="E202" s="160" t="s">
        <v>1</v>
      </c>
      <c r="F202" s="161" t="s">
        <v>146</v>
      </c>
      <c r="H202" s="162">
        <v>641.6</v>
      </c>
      <c r="L202" s="159"/>
      <c r="M202" s="163"/>
      <c r="T202" s="164"/>
      <c r="AT202" s="160" t="s">
        <v>144</v>
      </c>
      <c r="AU202" s="160" t="s">
        <v>84</v>
      </c>
      <c r="AV202" s="14" t="s">
        <v>142</v>
      </c>
      <c r="AW202" s="14" t="s">
        <v>32</v>
      </c>
      <c r="AX202" s="14" t="s">
        <v>82</v>
      </c>
      <c r="AY202" s="160" t="s">
        <v>136</v>
      </c>
    </row>
    <row r="203" spans="2:65" s="1" customFormat="1" ht="19.75" customHeight="1">
      <c r="B203" s="134"/>
      <c r="C203" s="135" t="s">
        <v>201</v>
      </c>
      <c r="D203" s="135" t="s">
        <v>138</v>
      </c>
      <c r="E203" s="136" t="s">
        <v>446</v>
      </c>
      <c r="F203" s="137" t="s">
        <v>447</v>
      </c>
      <c r="G203" s="138" t="s">
        <v>277</v>
      </c>
      <c r="H203" s="139">
        <v>160.4</v>
      </c>
      <c r="I203" s="140"/>
      <c r="J203" s="140">
        <f>ROUND(I203*H203,2)</f>
        <v>0</v>
      </c>
      <c r="K203" s="141"/>
      <c r="L203" s="28"/>
      <c r="M203" s="142" t="s">
        <v>1</v>
      </c>
      <c r="N203" s="111" t="s">
        <v>39</v>
      </c>
      <c r="O203" s="143">
        <v>4.9000000000000002E-2</v>
      </c>
      <c r="P203" s="143">
        <f>O203*H203</f>
        <v>7.8596000000000004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142</v>
      </c>
      <c r="AT203" s="145" t="s">
        <v>138</v>
      </c>
      <c r="AU203" s="145" t="s">
        <v>84</v>
      </c>
      <c r="AY203" s="16" t="s">
        <v>136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6" t="s">
        <v>82</v>
      </c>
      <c r="BK203" s="146">
        <f>ROUND(I203*H203,2)</f>
        <v>0</v>
      </c>
      <c r="BL203" s="16" t="s">
        <v>142</v>
      </c>
      <c r="BM203" s="145" t="s">
        <v>2371</v>
      </c>
    </row>
    <row r="204" spans="2:65" s="12" customFormat="1">
      <c r="B204" s="147"/>
      <c r="D204" s="148" t="s">
        <v>144</v>
      </c>
      <c r="E204" s="149" t="s">
        <v>1</v>
      </c>
      <c r="F204" s="150" t="s">
        <v>2346</v>
      </c>
      <c r="H204" s="149" t="s">
        <v>1</v>
      </c>
      <c r="L204" s="147"/>
      <c r="M204" s="151"/>
      <c r="T204" s="152"/>
      <c r="AT204" s="149" t="s">
        <v>144</v>
      </c>
      <c r="AU204" s="149" t="s">
        <v>84</v>
      </c>
      <c r="AV204" s="12" t="s">
        <v>82</v>
      </c>
      <c r="AW204" s="12" t="s">
        <v>32</v>
      </c>
      <c r="AX204" s="12" t="s">
        <v>74</v>
      </c>
      <c r="AY204" s="149" t="s">
        <v>136</v>
      </c>
    </row>
    <row r="205" spans="2:65" s="12" customFormat="1">
      <c r="B205" s="147"/>
      <c r="D205" s="148" t="s">
        <v>144</v>
      </c>
      <c r="E205" s="149" t="s">
        <v>1</v>
      </c>
      <c r="F205" s="150" t="s">
        <v>443</v>
      </c>
      <c r="H205" s="149" t="s">
        <v>1</v>
      </c>
      <c r="L205" s="147"/>
      <c r="M205" s="151"/>
      <c r="T205" s="152"/>
      <c r="AT205" s="149" t="s">
        <v>144</v>
      </c>
      <c r="AU205" s="149" t="s">
        <v>84</v>
      </c>
      <c r="AV205" s="12" t="s">
        <v>82</v>
      </c>
      <c r="AW205" s="12" t="s">
        <v>32</v>
      </c>
      <c r="AX205" s="12" t="s">
        <v>74</v>
      </c>
      <c r="AY205" s="149" t="s">
        <v>136</v>
      </c>
    </row>
    <row r="206" spans="2:65" s="13" customFormat="1">
      <c r="B206" s="153"/>
      <c r="D206" s="148" t="s">
        <v>144</v>
      </c>
      <c r="E206" s="154" t="s">
        <v>1</v>
      </c>
      <c r="F206" s="155" t="s">
        <v>2372</v>
      </c>
      <c r="H206" s="156">
        <v>160.4</v>
      </c>
      <c r="L206" s="153"/>
      <c r="M206" s="157"/>
      <c r="T206" s="158"/>
      <c r="AT206" s="154" t="s">
        <v>144</v>
      </c>
      <c r="AU206" s="154" t="s">
        <v>84</v>
      </c>
      <c r="AV206" s="13" t="s">
        <v>84</v>
      </c>
      <c r="AW206" s="13" t="s">
        <v>32</v>
      </c>
      <c r="AX206" s="13" t="s">
        <v>74</v>
      </c>
      <c r="AY206" s="154" t="s">
        <v>136</v>
      </c>
    </row>
    <row r="207" spans="2:65" s="14" customFormat="1">
      <c r="B207" s="159"/>
      <c r="D207" s="148" t="s">
        <v>144</v>
      </c>
      <c r="E207" s="160" t="s">
        <v>1</v>
      </c>
      <c r="F207" s="161" t="s">
        <v>146</v>
      </c>
      <c r="H207" s="162">
        <v>160.4</v>
      </c>
      <c r="L207" s="159"/>
      <c r="M207" s="163"/>
      <c r="T207" s="164"/>
      <c r="AT207" s="160" t="s">
        <v>144</v>
      </c>
      <c r="AU207" s="160" t="s">
        <v>84</v>
      </c>
      <c r="AV207" s="14" t="s">
        <v>142</v>
      </c>
      <c r="AW207" s="14" t="s">
        <v>32</v>
      </c>
      <c r="AX207" s="14" t="s">
        <v>82</v>
      </c>
      <c r="AY207" s="160" t="s">
        <v>136</v>
      </c>
    </row>
    <row r="208" spans="2:65" s="1" customFormat="1" ht="14.4" customHeight="1">
      <c r="B208" s="134"/>
      <c r="C208" s="135" t="s">
        <v>205</v>
      </c>
      <c r="D208" s="135" t="s">
        <v>138</v>
      </c>
      <c r="E208" s="136" t="s">
        <v>487</v>
      </c>
      <c r="F208" s="137" t="s">
        <v>488</v>
      </c>
      <c r="G208" s="138" t="s">
        <v>277</v>
      </c>
      <c r="H208" s="139">
        <v>641.6</v>
      </c>
      <c r="I208" s="140"/>
      <c r="J208" s="140">
        <f>ROUND(I208*H208,2)</f>
        <v>0</v>
      </c>
      <c r="K208" s="141"/>
      <c r="L208" s="28"/>
      <c r="M208" s="142" t="s">
        <v>1</v>
      </c>
      <c r="N208" s="111" t="s">
        <v>39</v>
      </c>
      <c r="O208" s="143">
        <v>7.1999999999999995E-2</v>
      </c>
      <c r="P208" s="143">
        <f>O208*H208</f>
        <v>46.1952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142</v>
      </c>
      <c r="AT208" s="145" t="s">
        <v>138</v>
      </c>
      <c r="AU208" s="145" t="s">
        <v>84</v>
      </c>
      <c r="AY208" s="16" t="s">
        <v>136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6" t="s">
        <v>82</v>
      </c>
      <c r="BK208" s="146">
        <f>ROUND(I208*H208,2)</f>
        <v>0</v>
      </c>
      <c r="BL208" s="16" t="s">
        <v>142</v>
      </c>
      <c r="BM208" s="145" t="s">
        <v>2373</v>
      </c>
    </row>
    <row r="209" spans="2:65" s="12" customFormat="1">
      <c r="B209" s="147"/>
      <c r="D209" s="148" t="s">
        <v>144</v>
      </c>
      <c r="E209" s="149" t="s">
        <v>1</v>
      </c>
      <c r="F209" s="150" t="s">
        <v>2346</v>
      </c>
      <c r="H209" s="149" t="s">
        <v>1</v>
      </c>
      <c r="L209" s="147"/>
      <c r="M209" s="151"/>
      <c r="T209" s="152"/>
      <c r="AT209" s="149" t="s">
        <v>144</v>
      </c>
      <c r="AU209" s="149" t="s">
        <v>84</v>
      </c>
      <c r="AV209" s="12" t="s">
        <v>82</v>
      </c>
      <c r="AW209" s="12" t="s">
        <v>32</v>
      </c>
      <c r="AX209" s="12" t="s">
        <v>74</v>
      </c>
      <c r="AY209" s="149" t="s">
        <v>136</v>
      </c>
    </row>
    <row r="210" spans="2:65" s="12" customFormat="1">
      <c r="B210" s="147"/>
      <c r="D210" s="148" t="s">
        <v>144</v>
      </c>
      <c r="E210" s="149" t="s">
        <v>1</v>
      </c>
      <c r="F210" s="150" t="s">
        <v>443</v>
      </c>
      <c r="H210" s="149" t="s">
        <v>1</v>
      </c>
      <c r="L210" s="147"/>
      <c r="M210" s="151"/>
      <c r="T210" s="152"/>
      <c r="AT210" s="149" t="s">
        <v>144</v>
      </c>
      <c r="AU210" s="149" t="s">
        <v>84</v>
      </c>
      <c r="AV210" s="12" t="s">
        <v>82</v>
      </c>
      <c r="AW210" s="12" t="s">
        <v>32</v>
      </c>
      <c r="AX210" s="12" t="s">
        <v>74</v>
      </c>
      <c r="AY210" s="149" t="s">
        <v>136</v>
      </c>
    </row>
    <row r="211" spans="2:65" s="13" customFormat="1">
      <c r="B211" s="153"/>
      <c r="D211" s="148" t="s">
        <v>144</v>
      </c>
      <c r="E211" s="154" t="s">
        <v>1</v>
      </c>
      <c r="F211" s="155" t="s">
        <v>2370</v>
      </c>
      <c r="H211" s="156">
        <v>641.6</v>
      </c>
      <c r="L211" s="153"/>
      <c r="M211" s="157"/>
      <c r="T211" s="158"/>
      <c r="AT211" s="154" t="s">
        <v>144</v>
      </c>
      <c r="AU211" s="154" t="s">
        <v>84</v>
      </c>
      <c r="AV211" s="13" t="s">
        <v>84</v>
      </c>
      <c r="AW211" s="13" t="s">
        <v>32</v>
      </c>
      <c r="AX211" s="13" t="s">
        <v>74</v>
      </c>
      <c r="AY211" s="154" t="s">
        <v>136</v>
      </c>
    </row>
    <row r="212" spans="2:65" s="14" customFormat="1">
      <c r="B212" s="159"/>
      <c r="D212" s="148" t="s">
        <v>144</v>
      </c>
      <c r="E212" s="160" t="s">
        <v>1</v>
      </c>
      <c r="F212" s="161" t="s">
        <v>146</v>
      </c>
      <c r="H212" s="162">
        <v>641.6</v>
      </c>
      <c r="L212" s="159"/>
      <c r="M212" s="163"/>
      <c r="T212" s="164"/>
      <c r="AT212" s="160" t="s">
        <v>144</v>
      </c>
      <c r="AU212" s="160" t="s">
        <v>84</v>
      </c>
      <c r="AV212" s="14" t="s">
        <v>142</v>
      </c>
      <c r="AW212" s="14" t="s">
        <v>32</v>
      </c>
      <c r="AX212" s="14" t="s">
        <v>82</v>
      </c>
      <c r="AY212" s="160" t="s">
        <v>136</v>
      </c>
    </row>
    <row r="213" spans="2:65" s="1" customFormat="1" ht="14.4" customHeight="1">
      <c r="B213" s="134"/>
      <c r="C213" s="135" t="s">
        <v>216</v>
      </c>
      <c r="D213" s="135" t="s">
        <v>138</v>
      </c>
      <c r="E213" s="136" t="s">
        <v>500</v>
      </c>
      <c r="F213" s="137" t="s">
        <v>501</v>
      </c>
      <c r="G213" s="138" t="s">
        <v>277</v>
      </c>
      <c r="H213" s="139">
        <v>160.4</v>
      </c>
      <c r="I213" s="140"/>
      <c r="J213" s="140">
        <f>ROUND(I213*H213,2)</f>
        <v>0</v>
      </c>
      <c r="K213" s="141"/>
      <c r="L213" s="28"/>
      <c r="M213" s="142" t="s">
        <v>1</v>
      </c>
      <c r="N213" s="111" t="s">
        <v>39</v>
      </c>
      <c r="O213" s="143">
        <v>9.6000000000000002E-2</v>
      </c>
      <c r="P213" s="143">
        <f>O213*H213</f>
        <v>15.398400000000001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142</v>
      </c>
      <c r="AT213" s="145" t="s">
        <v>138</v>
      </c>
      <c r="AU213" s="145" t="s">
        <v>84</v>
      </c>
      <c r="AY213" s="16" t="s">
        <v>136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6" t="s">
        <v>82</v>
      </c>
      <c r="BK213" s="146">
        <f>ROUND(I213*H213,2)</f>
        <v>0</v>
      </c>
      <c r="BL213" s="16" t="s">
        <v>142</v>
      </c>
      <c r="BM213" s="145" t="s">
        <v>2374</v>
      </c>
    </row>
    <row r="214" spans="2:65" s="12" customFormat="1">
      <c r="B214" s="147"/>
      <c r="D214" s="148" t="s">
        <v>144</v>
      </c>
      <c r="E214" s="149" t="s">
        <v>1</v>
      </c>
      <c r="F214" s="150" t="s">
        <v>2346</v>
      </c>
      <c r="H214" s="149" t="s">
        <v>1</v>
      </c>
      <c r="L214" s="147"/>
      <c r="M214" s="151"/>
      <c r="T214" s="152"/>
      <c r="AT214" s="149" t="s">
        <v>144</v>
      </c>
      <c r="AU214" s="149" t="s">
        <v>84</v>
      </c>
      <c r="AV214" s="12" t="s">
        <v>82</v>
      </c>
      <c r="AW214" s="12" t="s">
        <v>32</v>
      </c>
      <c r="AX214" s="12" t="s">
        <v>74</v>
      </c>
      <c r="AY214" s="149" t="s">
        <v>136</v>
      </c>
    </row>
    <row r="215" spans="2:65" s="12" customFormat="1">
      <c r="B215" s="147"/>
      <c r="D215" s="148" t="s">
        <v>144</v>
      </c>
      <c r="E215" s="149" t="s">
        <v>1</v>
      </c>
      <c r="F215" s="150" t="s">
        <v>443</v>
      </c>
      <c r="H215" s="149" t="s">
        <v>1</v>
      </c>
      <c r="L215" s="147"/>
      <c r="M215" s="151"/>
      <c r="T215" s="152"/>
      <c r="AT215" s="149" t="s">
        <v>144</v>
      </c>
      <c r="AU215" s="149" t="s">
        <v>84</v>
      </c>
      <c r="AV215" s="12" t="s">
        <v>82</v>
      </c>
      <c r="AW215" s="12" t="s">
        <v>32</v>
      </c>
      <c r="AX215" s="12" t="s">
        <v>74</v>
      </c>
      <c r="AY215" s="149" t="s">
        <v>136</v>
      </c>
    </row>
    <row r="216" spans="2:65" s="13" customFormat="1">
      <c r="B216" s="153"/>
      <c r="D216" s="148" t="s">
        <v>144</v>
      </c>
      <c r="E216" s="154" t="s">
        <v>1</v>
      </c>
      <c r="F216" s="155" t="s">
        <v>2372</v>
      </c>
      <c r="H216" s="156">
        <v>160.4</v>
      </c>
      <c r="L216" s="153"/>
      <c r="M216" s="157"/>
      <c r="T216" s="158"/>
      <c r="AT216" s="154" t="s">
        <v>144</v>
      </c>
      <c r="AU216" s="154" t="s">
        <v>84</v>
      </c>
      <c r="AV216" s="13" t="s">
        <v>84</v>
      </c>
      <c r="AW216" s="13" t="s">
        <v>32</v>
      </c>
      <c r="AX216" s="13" t="s">
        <v>74</v>
      </c>
      <c r="AY216" s="154" t="s">
        <v>136</v>
      </c>
    </row>
    <row r="217" spans="2:65" s="14" customFormat="1">
      <c r="B217" s="159"/>
      <c r="D217" s="148" t="s">
        <v>144</v>
      </c>
      <c r="E217" s="160" t="s">
        <v>1</v>
      </c>
      <c r="F217" s="161" t="s">
        <v>146</v>
      </c>
      <c r="H217" s="162">
        <v>160.4</v>
      </c>
      <c r="L217" s="159"/>
      <c r="M217" s="163"/>
      <c r="T217" s="164"/>
      <c r="AT217" s="160" t="s">
        <v>144</v>
      </c>
      <c r="AU217" s="160" t="s">
        <v>84</v>
      </c>
      <c r="AV217" s="14" t="s">
        <v>142</v>
      </c>
      <c r="AW217" s="14" t="s">
        <v>32</v>
      </c>
      <c r="AX217" s="14" t="s">
        <v>82</v>
      </c>
      <c r="AY217" s="160" t="s">
        <v>136</v>
      </c>
    </row>
    <row r="218" spans="2:65" s="1" customFormat="1" ht="14.4" customHeight="1">
      <c r="B218" s="134"/>
      <c r="C218" s="135" t="s">
        <v>222</v>
      </c>
      <c r="D218" s="135" t="s">
        <v>138</v>
      </c>
      <c r="E218" s="136" t="s">
        <v>521</v>
      </c>
      <c r="F218" s="137" t="s">
        <v>522</v>
      </c>
      <c r="G218" s="138" t="s">
        <v>277</v>
      </c>
      <c r="H218" s="139">
        <v>802</v>
      </c>
      <c r="I218" s="140"/>
      <c r="J218" s="140">
        <f>ROUND(I218*H218,2)</f>
        <v>0</v>
      </c>
      <c r="K218" s="141"/>
      <c r="L218" s="28"/>
      <c r="M218" s="142" t="s">
        <v>1</v>
      </c>
      <c r="N218" s="111" t="s">
        <v>39</v>
      </c>
      <c r="O218" s="143">
        <v>0.32800000000000001</v>
      </c>
      <c r="P218" s="143">
        <f>O218*H218</f>
        <v>263.05599999999998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142</v>
      </c>
      <c r="AT218" s="145" t="s">
        <v>138</v>
      </c>
      <c r="AU218" s="145" t="s">
        <v>84</v>
      </c>
      <c r="AY218" s="16" t="s">
        <v>136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6" t="s">
        <v>82</v>
      </c>
      <c r="BK218" s="146">
        <f>ROUND(I218*H218,2)</f>
        <v>0</v>
      </c>
      <c r="BL218" s="16" t="s">
        <v>142</v>
      </c>
      <c r="BM218" s="145" t="s">
        <v>2375</v>
      </c>
    </row>
    <row r="219" spans="2:65" s="12" customFormat="1">
      <c r="B219" s="147"/>
      <c r="D219" s="148" t="s">
        <v>144</v>
      </c>
      <c r="E219" s="149" t="s">
        <v>1</v>
      </c>
      <c r="F219" s="150" t="s">
        <v>2337</v>
      </c>
      <c r="H219" s="149" t="s">
        <v>1</v>
      </c>
      <c r="L219" s="147"/>
      <c r="M219" s="151"/>
      <c r="T219" s="152"/>
      <c r="AT219" s="149" t="s">
        <v>144</v>
      </c>
      <c r="AU219" s="149" t="s">
        <v>84</v>
      </c>
      <c r="AV219" s="12" t="s">
        <v>82</v>
      </c>
      <c r="AW219" s="12" t="s">
        <v>32</v>
      </c>
      <c r="AX219" s="12" t="s">
        <v>74</v>
      </c>
      <c r="AY219" s="149" t="s">
        <v>136</v>
      </c>
    </row>
    <row r="220" spans="2:65" s="12" customFormat="1">
      <c r="B220" s="147"/>
      <c r="D220" s="148" t="s">
        <v>144</v>
      </c>
      <c r="E220" s="149" t="s">
        <v>1</v>
      </c>
      <c r="F220" s="150" t="s">
        <v>2338</v>
      </c>
      <c r="H220" s="149" t="s">
        <v>1</v>
      </c>
      <c r="L220" s="147"/>
      <c r="M220" s="151"/>
      <c r="T220" s="152"/>
      <c r="AT220" s="149" t="s">
        <v>144</v>
      </c>
      <c r="AU220" s="149" t="s">
        <v>84</v>
      </c>
      <c r="AV220" s="12" t="s">
        <v>82</v>
      </c>
      <c r="AW220" s="12" t="s">
        <v>32</v>
      </c>
      <c r="AX220" s="12" t="s">
        <v>74</v>
      </c>
      <c r="AY220" s="149" t="s">
        <v>136</v>
      </c>
    </row>
    <row r="221" spans="2:65" s="13" customFormat="1">
      <c r="B221" s="153"/>
      <c r="D221" s="148" t="s">
        <v>144</v>
      </c>
      <c r="E221" s="154" t="s">
        <v>1</v>
      </c>
      <c r="F221" s="155" t="s">
        <v>2376</v>
      </c>
      <c r="H221" s="156">
        <v>72.8</v>
      </c>
      <c r="L221" s="153"/>
      <c r="M221" s="157"/>
      <c r="T221" s="158"/>
      <c r="AT221" s="154" t="s">
        <v>144</v>
      </c>
      <c r="AU221" s="154" t="s">
        <v>84</v>
      </c>
      <c r="AV221" s="13" t="s">
        <v>84</v>
      </c>
      <c r="AW221" s="13" t="s">
        <v>32</v>
      </c>
      <c r="AX221" s="13" t="s">
        <v>74</v>
      </c>
      <c r="AY221" s="154" t="s">
        <v>136</v>
      </c>
    </row>
    <row r="222" spans="2:65" s="12" customFormat="1">
      <c r="B222" s="147"/>
      <c r="D222" s="148" t="s">
        <v>144</v>
      </c>
      <c r="E222" s="149" t="s">
        <v>1</v>
      </c>
      <c r="F222" s="150" t="s">
        <v>1559</v>
      </c>
      <c r="H222" s="149" t="s">
        <v>1</v>
      </c>
      <c r="L222" s="147"/>
      <c r="M222" s="151"/>
      <c r="T222" s="152"/>
      <c r="AT222" s="149" t="s">
        <v>144</v>
      </c>
      <c r="AU222" s="149" t="s">
        <v>84</v>
      </c>
      <c r="AV222" s="12" t="s">
        <v>82</v>
      </c>
      <c r="AW222" s="12" t="s">
        <v>32</v>
      </c>
      <c r="AX222" s="12" t="s">
        <v>74</v>
      </c>
      <c r="AY222" s="149" t="s">
        <v>136</v>
      </c>
    </row>
    <row r="223" spans="2:65" s="13" customFormat="1">
      <c r="B223" s="153"/>
      <c r="D223" s="148" t="s">
        <v>144</v>
      </c>
      <c r="E223" s="154" t="s">
        <v>1</v>
      </c>
      <c r="F223" s="155" t="s">
        <v>2377</v>
      </c>
      <c r="H223" s="156">
        <v>56</v>
      </c>
      <c r="L223" s="153"/>
      <c r="M223" s="157"/>
      <c r="T223" s="158"/>
      <c r="AT223" s="154" t="s">
        <v>144</v>
      </c>
      <c r="AU223" s="154" t="s">
        <v>84</v>
      </c>
      <c r="AV223" s="13" t="s">
        <v>84</v>
      </c>
      <c r="AW223" s="13" t="s">
        <v>32</v>
      </c>
      <c r="AX223" s="13" t="s">
        <v>74</v>
      </c>
      <c r="AY223" s="154" t="s">
        <v>136</v>
      </c>
    </row>
    <row r="224" spans="2:65" s="12" customFormat="1">
      <c r="B224" s="147"/>
      <c r="D224" s="148" t="s">
        <v>144</v>
      </c>
      <c r="E224" s="149" t="s">
        <v>1</v>
      </c>
      <c r="F224" s="150" t="s">
        <v>1561</v>
      </c>
      <c r="H224" s="149" t="s">
        <v>1</v>
      </c>
      <c r="L224" s="147"/>
      <c r="M224" s="151"/>
      <c r="T224" s="152"/>
      <c r="AT224" s="149" t="s">
        <v>144</v>
      </c>
      <c r="AU224" s="149" t="s">
        <v>84</v>
      </c>
      <c r="AV224" s="12" t="s">
        <v>82</v>
      </c>
      <c r="AW224" s="12" t="s">
        <v>32</v>
      </c>
      <c r="AX224" s="12" t="s">
        <v>74</v>
      </c>
      <c r="AY224" s="149" t="s">
        <v>136</v>
      </c>
    </row>
    <row r="225" spans="2:65" s="13" customFormat="1">
      <c r="B225" s="153"/>
      <c r="D225" s="148" t="s">
        <v>144</v>
      </c>
      <c r="E225" s="154" t="s">
        <v>1</v>
      </c>
      <c r="F225" s="155" t="s">
        <v>2378</v>
      </c>
      <c r="H225" s="156">
        <v>673.2</v>
      </c>
      <c r="L225" s="153"/>
      <c r="M225" s="157"/>
      <c r="T225" s="158"/>
      <c r="AT225" s="154" t="s">
        <v>144</v>
      </c>
      <c r="AU225" s="154" t="s">
        <v>84</v>
      </c>
      <c r="AV225" s="13" t="s">
        <v>84</v>
      </c>
      <c r="AW225" s="13" t="s">
        <v>32</v>
      </c>
      <c r="AX225" s="13" t="s">
        <v>74</v>
      </c>
      <c r="AY225" s="154" t="s">
        <v>136</v>
      </c>
    </row>
    <row r="226" spans="2:65" s="14" customFormat="1">
      <c r="B226" s="159"/>
      <c r="D226" s="148" t="s">
        <v>144</v>
      </c>
      <c r="E226" s="160" t="s">
        <v>1</v>
      </c>
      <c r="F226" s="161" t="s">
        <v>146</v>
      </c>
      <c r="H226" s="162">
        <v>802</v>
      </c>
      <c r="L226" s="159"/>
      <c r="M226" s="163"/>
      <c r="T226" s="164"/>
      <c r="AT226" s="160" t="s">
        <v>144</v>
      </c>
      <c r="AU226" s="160" t="s">
        <v>84</v>
      </c>
      <c r="AV226" s="14" t="s">
        <v>142</v>
      </c>
      <c r="AW226" s="14" t="s">
        <v>32</v>
      </c>
      <c r="AX226" s="14" t="s">
        <v>82</v>
      </c>
      <c r="AY226" s="160" t="s">
        <v>136</v>
      </c>
    </row>
    <row r="227" spans="2:65" s="1" customFormat="1" ht="19.75" customHeight="1">
      <c r="B227" s="134"/>
      <c r="C227" s="135" t="s">
        <v>229</v>
      </c>
      <c r="D227" s="135" t="s">
        <v>138</v>
      </c>
      <c r="E227" s="136" t="s">
        <v>559</v>
      </c>
      <c r="F227" s="137" t="s">
        <v>560</v>
      </c>
      <c r="G227" s="138" t="s">
        <v>185</v>
      </c>
      <c r="H227" s="139">
        <v>290.39999999999998</v>
      </c>
      <c r="I227" s="140"/>
      <c r="J227" s="140">
        <f>ROUND(I227*H227,2)</f>
        <v>0</v>
      </c>
      <c r="K227" s="141"/>
      <c r="L227" s="28"/>
      <c r="M227" s="142" t="s">
        <v>1</v>
      </c>
      <c r="N227" s="111" t="s">
        <v>39</v>
      </c>
      <c r="O227" s="143">
        <v>0.126</v>
      </c>
      <c r="P227" s="143">
        <f>O227*H227</f>
        <v>36.590399999999995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142</v>
      </c>
      <c r="AT227" s="145" t="s">
        <v>138</v>
      </c>
      <c r="AU227" s="145" t="s">
        <v>84</v>
      </c>
      <c r="AY227" s="16" t="s">
        <v>136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6" t="s">
        <v>82</v>
      </c>
      <c r="BK227" s="146">
        <f>ROUND(I227*H227,2)</f>
        <v>0</v>
      </c>
      <c r="BL227" s="16" t="s">
        <v>142</v>
      </c>
      <c r="BM227" s="145" t="s">
        <v>2379</v>
      </c>
    </row>
    <row r="228" spans="2:65" s="12" customFormat="1">
      <c r="B228" s="147"/>
      <c r="D228" s="148" t="s">
        <v>144</v>
      </c>
      <c r="E228" s="149" t="s">
        <v>1</v>
      </c>
      <c r="F228" s="150" t="s">
        <v>2337</v>
      </c>
      <c r="H228" s="149" t="s">
        <v>1</v>
      </c>
      <c r="L228" s="147"/>
      <c r="M228" s="151"/>
      <c r="T228" s="152"/>
      <c r="AT228" s="149" t="s">
        <v>144</v>
      </c>
      <c r="AU228" s="149" t="s">
        <v>84</v>
      </c>
      <c r="AV228" s="12" t="s">
        <v>82</v>
      </c>
      <c r="AW228" s="12" t="s">
        <v>32</v>
      </c>
      <c r="AX228" s="12" t="s">
        <v>74</v>
      </c>
      <c r="AY228" s="149" t="s">
        <v>136</v>
      </c>
    </row>
    <row r="229" spans="2:65" s="12" customFormat="1">
      <c r="B229" s="147"/>
      <c r="D229" s="148" t="s">
        <v>144</v>
      </c>
      <c r="E229" s="149" t="s">
        <v>1</v>
      </c>
      <c r="F229" s="150" t="s">
        <v>2338</v>
      </c>
      <c r="H229" s="149" t="s">
        <v>1</v>
      </c>
      <c r="L229" s="147"/>
      <c r="M229" s="151"/>
      <c r="T229" s="152"/>
      <c r="AT229" s="149" t="s">
        <v>144</v>
      </c>
      <c r="AU229" s="149" t="s">
        <v>84</v>
      </c>
      <c r="AV229" s="12" t="s">
        <v>82</v>
      </c>
      <c r="AW229" s="12" t="s">
        <v>32</v>
      </c>
      <c r="AX229" s="12" t="s">
        <v>74</v>
      </c>
      <c r="AY229" s="149" t="s">
        <v>136</v>
      </c>
    </row>
    <row r="230" spans="2:65" s="13" customFormat="1">
      <c r="B230" s="153"/>
      <c r="D230" s="148" t="s">
        <v>144</v>
      </c>
      <c r="E230" s="154" t="s">
        <v>1</v>
      </c>
      <c r="F230" s="155" t="s">
        <v>2349</v>
      </c>
      <c r="H230" s="156">
        <v>10.4</v>
      </c>
      <c r="L230" s="153"/>
      <c r="M230" s="157"/>
      <c r="T230" s="158"/>
      <c r="AT230" s="154" t="s">
        <v>144</v>
      </c>
      <c r="AU230" s="154" t="s">
        <v>84</v>
      </c>
      <c r="AV230" s="13" t="s">
        <v>84</v>
      </c>
      <c r="AW230" s="13" t="s">
        <v>32</v>
      </c>
      <c r="AX230" s="13" t="s">
        <v>74</v>
      </c>
      <c r="AY230" s="154" t="s">
        <v>136</v>
      </c>
    </row>
    <row r="231" spans="2:65" s="12" customFormat="1">
      <c r="B231" s="147"/>
      <c r="D231" s="148" t="s">
        <v>144</v>
      </c>
      <c r="E231" s="149" t="s">
        <v>1</v>
      </c>
      <c r="F231" s="150" t="s">
        <v>1559</v>
      </c>
      <c r="H231" s="149" t="s">
        <v>1</v>
      </c>
      <c r="L231" s="147"/>
      <c r="M231" s="151"/>
      <c r="T231" s="152"/>
      <c r="AT231" s="149" t="s">
        <v>144</v>
      </c>
      <c r="AU231" s="149" t="s">
        <v>84</v>
      </c>
      <c r="AV231" s="12" t="s">
        <v>82</v>
      </c>
      <c r="AW231" s="12" t="s">
        <v>32</v>
      </c>
      <c r="AX231" s="12" t="s">
        <v>74</v>
      </c>
      <c r="AY231" s="149" t="s">
        <v>136</v>
      </c>
    </row>
    <row r="232" spans="2:65" s="13" customFormat="1">
      <c r="B232" s="153"/>
      <c r="D232" s="148" t="s">
        <v>144</v>
      </c>
      <c r="E232" s="154" t="s">
        <v>1</v>
      </c>
      <c r="F232" s="155" t="s">
        <v>2350</v>
      </c>
      <c r="H232" s="156">
        <v>28</v>
      </c>
      <c r="L232" s="153"/>
      <c r="M232" s="157"/>
      <c r="T232" s="158"/>
      <c r="AT232" s="154" t="s">
        <v>144</v>
      </c>
      <c r="AU232" s="154" t="s">
        <v>84</v>
      </c>
      <c r="AV232" s="13" t="s">
        <v>84</v>
      </c>
      <c r="AW232" s="13" t="s">
        <v>32</v>
      </c>
      <c r="AX232" s="13" t="s">
        <v>74</v>
      </c>
      <c r="AY232" s="154" t="s">
        <v>136</v>
      </c>
    </row>
    <row r="233" spans="2:65" s="12" customFormat="1">
      <c r="B233" s="147"/>
      <c r="D233" s="148" t="s">
        <v>144</v>
      </c>
      <c r="E233" s="149" t="s">
        <v>1</v>
      </c>
      <c r="F233" s="150" t="s">
        <v>1561</v>
      </c>
      <c r="H233" s="149" t="s">
        <v>1</v>
      </c>
      <c r="L233" s="147"/>
      <c r="M233" s="151"/>
      <c r="T233" s="152"/>
      <c r="AT233" s="149" t="s">
        <v>144</v>
      </c>
      <c r="AU233" s="149" t="s">
        <v>84</v>
      </c>
      <c r="AV233" s="12" t="s">
        <v>82</v>
      </c>
      <c r="AW233" s="12" t="s">
        <v>32</v>
      </c>
      <c r="AX233" s="12" t="s">
        <v>74</v>
      </c>
      <c r="AY233" s="149" t="s">
        <v>136</v>
      </c>
    </row>
    <row r="234" spans="2:65" s="13" customFormat="1">
      <c r="B234" s="153"/>
      <c r="D234" s="148" t="s">
        <v>144</v>
      </c>
      <c r="E234" s="154" t="s">
        <v>1</v>
      </c>
      <c r="F234" s="155" t="s">
        <v>2380</v>
      </c>
      <c r="H234" s="156">
        <v>252</v>
      </c>
      <c r="L234" s="153"/>
      <c r="M234" s="157"/>
      <c r="T234" s="158"/>
      <c r="AT234" s="154" t="s">
        <v>144</v>
      </c>
      <c r="AU234" s="154" t="s">
        <v>84</v>
      </c>
      <c r="AV234" s="13" t="s">
        <v>84</v>
      </c>
      <c r="AW234" s="13" t="s">
        <v>32</v>
      </c>
      <c r="AX234" s="13" t="s">
        <v>74</v>
      </c>
      <c r="AY234" s="154" t="s">
        <v>136</v>
      </c>
    </row>
    <row r="235" spans="2:65" s="14" customFormat="1">
      <c r="B235" s="159"/>
      <c r="D235" s="148" t="s">
        <v>144</v>
      </c>
      <c r="E235" s="160" t="s">
        <v>1</v>
      </c>
      <c r="F235" s="161" t="s">
        <v>146</v>
      </c>
      <c r="H235" s="162">
        <v>290.39999999999998</v>
      </c>
      <c r="L235" s="159"/>
      <c r="M235" s="163"/>
      <c r="T235" s="164"/>
      <c r="AT235" s="160" t="s">
        <v>144</v>
      </c>
      <c r="AU235" s="160" t="s">
        <v>84</v>
      </c>
      <c r="AV235" s="14" t="s">
        <v>142</v>
      </c>
      <c r="AW235" s="14" t="s">
        <v>32</v>
      </c>
      <c r="AX235" s="14" t="s">
        <v>82</v>
      </c>
      <c r="AY235" s="160" t="s">
        <v>136</v>
      </c>
    </row>
    <row r="236" spans="2:65" s="1" customFormat="1" ht="14.4" customHeight="1">
      <c r="B236" s="134"/>
      <c r="C236" s="135" t="s">
        <v>235</v>
      </c>
      <c r="D236" s="135" t="s">
        <v>138</v>
      </c>
      <c r="E236" s="136" t="s">
        <v>563</v>
      </c>
      <c r="F236" s="137" t="s">
        <v>564</v>
      </c>
      <c r="G236" s="138" t="s">
        <v>185</v>
      </c>
      <c r="H236" s="139">
        <v>290.39999999999998</v>
      </c>
      <c r="I236" s="140"/>
      <c r="J236" s="140">
        <f>ROUND(I236*H236,2)</f>
        <v>0</v>
      </c>
      <c r="K236" s="141"/>
      <c r="L236" s="28"/>
      <c r="M236" s="142" t="s">
        <v>1</v>
      </c>
      <c r="N236" s="111" t="s">
        <v>39</v>
      </c>
      <c r="O236" s="143">
        <v>0.114</v>
      </c>
      <c r="P236" s="143">
        <f>O236*H236</f>
        <v>33.105599999999995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142</v>
      </c>
      <c r="AT236" s="145" t="s">
        <v>138</v>
      </c>
      <c r="AU236" s="145" t="s">
        <v>84</v>
      </c>
      <c r="AY236" s="16" t="s">
        <v>136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6" t="s">
        <v>82</v>
      </c>
      <c r="BK236" s="146">
        <f>ROUND(I236*H236,2)</f>
        <v>0</v>
      </c>
      <c r="BL236" s="16" t="s">
        <v>142</v>
      </c>
      <c r="BM236" s="145" t="s">
        <v>2381</v>
      </c>
    </row>
    <row r="237" spans="2:65" s="12" customFormat="1">
      <c r="B237" s="147"/>
      <c r="D237" s="148" t="s">
        <v>144</v>
      </c>
      <c r="E237" s="149" t="s">
        <v>1</v>
      </c>
      <c r="F237" s="150" t="s">
        <v>2337</v>
      </c>
      <c r="H237" s="149" t="s">
        <v>1</v>
      </c>
      <c r="L237" s="147"/>
      <c r="M237" s="151"/>
      <c r="T237" s="152"/>
      <c r="AT237" s="149" t="s">
        <v>144</v>
      </c>
      <c r="AU237" s="149" t="s">
        <v>84</v>
      </c>
      <c r="AV237" s="12" t="s">
        <v>82</v>
      </c>
      <c r="AW237" s="12" t="s">
        <v>32</v>
      </c>
      <c r="AX237" s="12" t="s">
        <v>74</v>
      </c>
      <c r="AY237" s="149" t="s">
        <v>136</v>
      </c>
    </row>
    <row r="238" spans="2:65" s="12" customFormat="1">
      <c r="B238" s="147"/>
      <c r="D238" s="148" t="s">
        <v>144</v>
      </c>
      <c r="E238" s="149" t="s">
        <v>1</v>
      </c>
      <c r="F238" s="150" t="s">
        <v>2338</v>
      </c>
      <c r="H238" s="149" t="s">
        <v>1</v>
      </c>
      <c r="L238" s="147"/>
      <c r="M238" s="151"/>
      <c r="T238" s="152"/>
      <c r="AT238" s="149" t="s">
        <v>144</v>
      </c>
      <c r="AU238" s="149" t="s">
        <v>84</v>
      </c>
      <c r="AV238" s="12" t="s">
        <v>82</v>
      </c>
      <c r="AW238" s="12" t="s">
        <v>32</v>
      </c>
      <c r="AX238" s="12" t="s">
        <v>74</v>
      </c>
      <c r="AY238" s="149" t="s">
        <v>136</v>
      </c>
    </row>
    <row r="239" spans="2:65" s="13" customFormat="1">
      <c r="B239" s="153"/>
      <c r="D239" s="148" t="s">
        <v>144</v>
      </c>
      <c r="E239" s="154" t="s">
        <v>1</v>
      </c>
      <c r="F239" s="155" t="s">
        <v>2349</v>
      </c>
      <c r="H239" s="156">
        <v>10.4</v>
      </c>
      <c r="L239" s="153"/>
      <c r="M239" s="157"/>
      <c r="T239" s="158"/>
      <c r="AT239" s="154" t="s">
        <v>144</v>
      </c>
      <c r="AU239" s="154" t="s">
        <v>84</v>
      </c>
      <c r="AV239" s="13" t="s">
        <v>84</v>
      </c>
      <c r="AW239" s="13" t="s">
        <v>32</v>
      </c>
      <c r="AX239" s="13" t="s">
        <v>74</v>
      </c>
      <c r="AY239" s="154" t="s">
        <v>136</v>
      </c>
    </row>
    <row r="240" spans="2:65" s="12" customFormat="1">
      <c r="B240" s="147"/>
      <c r="D240" s="148" t="s">
        <v>144</v>
      </c>
      <c r="E240" s="149" t="s">
        <v>1</v>
      </c>
      <c r="F240" s="150" t="s">
        <v>1559</v>
      </c>
      <c r="H240" s="149" t="s">
        <v>1</v>
      </c>
      <c r="L240" s="147"/>
      <c r="M240" s="151"/>
      <c r="T240" s="152"/>
      <c r="AT240" s="149" t="s">
        <v>144</v>
      </c>
      <c r="AU240" s="149" t="s">
        <v>84</v>
      </c>
      <c r="AV240" s="12" t="s">
        <v>82</v>
      </c>
      <c r="AW240" s="12" t="s">
        <v>32</v>
      </c>
      <c r="AX240" s="12" t="s">
        <v>74</v>
      </c>
      <c r="AY240" s="149" t="s">
        <v>136</v>
      </c>
    </row>
    <row r="241" spans="2:65" s="13" customFormat="1">
      <c r="B241" s="153"/>
      <c r="D241" s="148" t="s">
        <v>144</v>
      </c>
      <c r="E241" s="154" t="s">
        <v>1</v>
      </c>
      <c r="F241" s="155" t="s">
        <v>2350</v>
      </c>
      <c r="H241" s="156">
        <v>28</v>
      </c>
      <c r="L241" s="153"/>
      <c r="M241" s="157"/>
      <c r="T241" s="158"/>
      <c r="AT241" s="154" t="s">
        <v>144</v>
      </c>
      <c r="AU241" s="154" t="s">
        <v>84</v>
      </c>
      <c r="AV241" s="13" t="s">
        <v>84</v>
      </c>
      <c r="AW241" s="13" t="s">
        <v>32</v>
      </c>
      <c r="AX241" s="13" t="s">
        <v>74</v>
      </c>
      <c r="AY241" s="154" t="s">
        <v>136</v>
      </c>
    </row>
    <row r="242" spans="2:65" s="12" customFormat="1">
      <c r="B242" s="147"/>
      <c r="D242" s="148" t="s">
        <v>144</v>
      </c>
      <c r="E242" s="149" t="s">
        <v>1</v>
      </c>
      <c r="F242" s="150" t="s">
        <v>1561</v>
      </c>
      <c r="H242" s="149" t="s">
        <v>1</v>
      </c>
      <c r="L242" s="147"/>
      <c r="M242" s="151"/>
      <c r="T242" s="152"/>
      <c r="AT242" s="149" t="s">
        <v>144</v>
      </c>
      <c r="AU242" s="149" t="s">
        <v>84</v>
      </c>
      <c r="AV242" s="12" t="s">
        <v>82</v>
      </c>
      <c r="AW242" s="12" t="s">
        <v>32</v>
      </c>
      <c r="AX242" s="12" t="s">
        <v>74</v>
      </c>
      <c r="AY242" s="149" t="s">
        <v>136</v>
      </c>
    </row>
    <row r="243" spans="2:65" s="13" customFormat="1">
      <c r="B243" s="153"/>
      <c r="D243" s="148" t="s">
        <v>144</v>
      </c>
      <c r="E243" s="154" t="s">
        <v>1</v>
      </c>
      <c r="F243" s="155" t="s">
        <v>2380</v>
      </c>
      <c r="H243" s="156">
        <v>252</v>
      </c>
      <c r="L243" s="153"/>
      <c r="M243" s="157"/>
      <c r="T243" s="158"/>
      <c r="AT243" s="154" t="s">
        <v>144</v>
      </c>
      <c r="AU243" s="154" t="s">
        <v>84</v>
      </c>
      <c r="AV243" s="13" t="s">
        <v>84</v>
      </c>
      <c r="AW243" s="13" t="s">
        <v>32</v>
      </c>
      <c r="AX243" s="13" t="s">
        <v>74</v>
      </c>
      <c r="AY243" s="154" t="s">
        <v>136</v>
      </c>
    </row>
    <row r="244" spans="2:65" s="14" customFormat="1">
      <c r="B244" s="159"/>
      <c r="D244" s="148" t="s">
        <v>144</v>
      </c>
      <c r="E244" s="160" t="s">
        <v>1</v>
      </c>
      <c r="F244" s="161" t="s">
        <v>146</v>
      </c>
      <c r="H244" s="162">
        <v>290.39999999999998</v>
      </c>
      <c r="L244" s="159"/>
      <c r="M244" s="163"/>
      <c r="T244" s="164"/>
      <c r="AT244" s="160" t="s">
        <v>144</v>
      </c>
      <c r="AU244" s="160" t="s">
        <v>84</v>
      </c>
      <c r="AV244" s="14" t="s">
        <v>142</v>
      </c>
      <c r="AW244" s="14" t="s">
        <v>32</v>
      </c>
      <c r="AX244" s="14" t="s">
        <v>82</v>
      </c>
      <c r="AY244" s="160" t="s">
        <v>136</v>
      </c>
    </row>
    <row r="245" spans="2:65" s="1" customFormat="1" ht="14.4" customHeight="1">
      <c r="B245" s="134"/>
      <c r="C245" s="135" t="s">
        <v>241</v>
      </c>
      <c r="D245" s="135" t="s">
        <v>138</v>
      </c>
      <c r="E245" s="136" t="s">
        <v>567</v>
      </c>
      <c r="F245" s="137" t="s">
        <v>568</v>
      </c>
      <c r="G245" s="138" t="s">
        <v>185</v>
      </c>
      <c r="H245" s="139">
        <v>290.39999999999998</v>
      </c>
      <c r="I245" s="140"/>
      <c r="J245" s="140">
        <f>ROUND(I245*H245,2)</f>
        <v>0</v>
      </c>
      <c r="K245" s="141"/>
      <c r="L245" s="28"/>
      <c r="M245" s="142" t="s">
        <v>1</v>
      </c>
      <c r="N245" s="111" t="s">
        <v>39</v>
      </c>
      <c r="O245" s="143">
        <v>5.8000000000000003E-2</v>
      </c>
      <c r="P245" s="143">
        <f>O245*H245</f>
        <v>16.8432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142</v>
      </c>
      <c r="AT245" s="145" t="s">
        <v>138</v>
      </c>
      <c r="AU245" s="145" t="s">
        <v>84</v>
      </c>
      <c r="AY245" s="16" t="s">
        <v>136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6" t="s">
        <v>82</v>
      </c>
      <c r="BK245" s="146">
        <f>ROUND(I245*H245,2)</f>
        <v>0</v>
      </c>
      <c r="BL245" s="16" t="s">
        <v>142</v>
      </c>
      <c r="BM245" s="145" t="s">
        <v>2382</v>
      </c>
    </row>
    <row r="246" spans="2:65" s="12" customFormat="1">
      <c r="B246" s="147"/>
      <c r="D246" s="148" t="s">
        <v>144</v>
      </c>
      <c r="E246" s="149" t="s">
        <v>1</v>
      </c>
      <c r="F246" s="150" t="s">
        <v>2337</v>
      </c>
      <c r="H246" s="149" t="s">
        <v>1</v>
      </c>
      <c r="L246" s="147"/>
      <c r="M246" s="151"/>
      <c r="T246" s="152"/>
      <c r="AT246" s="149" t="s">
        <v>144</v>
      </c>
      <c r="AU246" s="149" t="s">
        <v>84</v>
      </c>
      <c r="AV246" s="12" t="s">
        <v>82</v>
      </c>
      <c r="AW246" s="12" t="s">
        <v>32</v>
      </c>
      <c r="AX246" s="12" t="s">
        <v>74</v>
      </c>
      <c r="AY246" s="149" t="s">
        <v>136</v>
      </c>
    </row>
    <row r="247" spans="2:65" s="12" customFormat="1">
      <c r="B247" s="147"/>
      <c r="D247" s="148" t="s">
        <v>144</v>
      </c>
      <c r="E247" s="149" t="s">
        <v>1</v>
      </c>
      <c r="F247" s="150" t="s">
        <v>2338</v>
      </c>
      <c r="H247" s="149" t="s">
        <v>1</v>
      </c>
      <c r="L247" s="147"/>
      <c r="M247" s="151"/>
      <c r="T247" s="152"/>
      <c r="AT247" s="149" t="s">
        <v>144</v>
      </c>
      <c r="AU247" s="149" t="s">
        <v>84</v>
      </c>
      <c r="AV247" s="12" t="s">
        <v>82</v>
      </c>
      <c r="AW247" s="12" t="s">
        <v>32</v>
      </c>
      <c r="AX247" s="12" t="s">
        <v>74</v>
      </c>
      <c r="AY247" s="149" t="s">
        <v>136</v>
      </c>
    </row>
    <row r="248" spans="2:65" s="13" customFormat="1">
      <c r="B248" s="153"/>
      <c r="D248" s="148" t="s">
        <v>144</v>
      </c>
      <c r="E248" s="154" t="s">
        <v>1</v>
      </c>
      <c r="F248" s="155" t="s">
        <v>2349</v>
      </c>
      <c r="H248" s="156">
        <v>10.4</v>
      </c>
      <c r="L248" s="153"/>
      <c r="M248" s="157"/>
      <c r="T248" s="158"/>
      <c r="AT248" s="154" t="s">
        <v>144</v>
      </c>
      <c r="AU248" s="154" t="s">
        <v>84</v>
      </c>
      <c r="AV248" s="13" t="s">
        <v>84</v>
      </c>
      <c r="AW248" s="13" t="s">
        <v>32</v>
      </c>
      <c r="AX248" s="13" t="s">
        <v>74</v>
      </c>
      <c r="AY248" s="154" t="s">
        <v>136</v>
      </c>
    </row>
    <row r="249" spans="2:65" s="12" customFormat="1">
      <c r="B249" s="147"/>
      <c r="D249" s="148" t="s">
        <v>144</v>
      </c>
      <c r="E249" s="149" t="s">
        <v>1</v>
      </c>
      <c r="F249" s="150" t="s">
        <v>1559</v>
      </c>
      <c r="H249" s="149" t="s">
        <v>1</v>
      </c>
      <c r="L249" s="147"/>
      <c r="M249" s="151"/>
      <c r="T249" s="152"/>
      <c r="AT249" s="149" t="s">
        <v>144</v>
      </c>
      <c r="AU249" s="149" t="s">
        <v>84</v>
      </c>
      <c r="AV249" s="12" t="s">
        <v>82</v>
      </c>
      <c r="AW249" s="12" t="s">
        <v>32</v>
      </c>
      <c r="AX249" s="12" t="s">
        <v>74</v>
      </c>
      <c r="AY249" s="149" t="s">
        <v>136</v>
      </c>
    </row>
    <row r="250" spans="2:65" s="13" customFormat="1">
      <c r="B250" s="153"/>
      <c r="D250" s="148" t="s">
        <v>144</v>
      </c>
      <c r="E250" s="154" t="s">
        <v>1</v>
      </c>
      <c r="F250" s="155" t="s">
        <v>2350</v>
      </c>
      <c r="H250" s="156">
        <v>28</v>
      </c>
      <c r="L250" s="153"/>
      <c r="M250" s="157"/>
      <c r="T250" s="158"/>
      <c r="AT250" s="154" t="s">
        <v>144</v>
      </c>
      <c r="AU250" s="154" t="s">
        <v>84</v>
      </c>
      <c r="AV250" s="13" t="s">
        <v>84</v>
      </c>
      <c r="AW250" s="13" t="s">
        <v>32</v>
      </c>
      <c r="AX250" s="13" t="s">
        <v>74</v>
      </c>
      <c r="AY250" s="154" t="s">
        <v>136</v>
      </c>
    </row>
    <row r="251" spans="2:65" s="12" customFormat="1">
      <c r="B251" s="147"/>
      <c r="D251" s="148" t="s">
        <v>144</v>
      </c>
      <c r="E251" s="149" t="s">
        <v>1</v>
      </c>
      <c r="F251" s="150" t="s">
        <v>1561</v>
      </c>
      <c r="H251" s="149" t="s">
        <v>1</v>
      </c>
      <c r="L251" s="147"/>
      <c r="M251" s="151"/>
      <c r="T251" s="152"/>
      <c r="AT251" s="149" t="s">
        <v>144</v>
      </c>
      <c r="AU251" s="149" t="s">
        <v>84</v>
      </c>
      <c r="AV251" s="12" t="s">
        <v>82</v>
      </c>
      <c r="AW251" s="12" t="s">
        <v>32</v>
      </c>
      <c r="AX251" s="12" t="s">
        <v>74</v>
      </c>
      <c r="AY251" s="149" t="s">
        <v>136</v>
      </c>
    </row>
    <row r="252" spans="2:65" s="13" customFormat="1">
      <c r="B252" s="153"/>
      <c r="D252" s="148" t="s">
        <v>144</v>
      </c>
      <c r="E252" s="154" t="s">
        <v>1</v>
      </c>
      <c r="F252" s="155" t="s">
        <v>2380</v>
      </c>
      <c r="H252" s="156">
        <v>252</v>
      </c>
      <c r="L252" s="153"/>
      <c r="M252" s="157"/>
      <c r="T252" s="158"/>
      <c r="AT252" s="154" t="s">
        <v>144</v>
      </c>
      <c r="AU252" s="154" t="s">
        <v>84</v>
      </c>
      <c r="AV252" s="13" t="s">
        <v>84</v>
      </c>
      <c r="AW252" s="13" t="s">
        <v>32</v>
      </c>
      <c r="AX252" s="13" t="s">
        <v>74</v>
      </c>
      <c r="AY252" s="154" t="s">
        <v>136</v>
      </c>
    </row>
    <row r="253" spans="2:65" s="14" customFormat="1">
      <c r="B253" s="159"/>
      <c r="D253" s="148" t="s">
        <v>144</v>
      </c>
      <c r="E253" s="160" t="s">
        <v>1</v>
      </c>
      <c r="F253" s="161" t="s">
        <v>146</v>
      </c>
      <c r="H253" s="162">
        <v>290.39999999999998</v>
      </c>
      <c r="L253" s="159"/>
      <c r="M253" s="163"/>
      <c r="T253" s="164"/>
      <c r="AT253" s="160" t="s">
        <v>144</v>
      </c>
      <c r="AU253" s="160" t="s">
        <v>84</v>
      </c>
      <c r="AV253" s="14" t="s">
        <v>142</v>
      </c>
      <c r="AW253" s="14" t="s">
        <v>32</v>
      </c>
      <c r="AX253" s="14" t="s">
        <v>82</v>
      </c>
      <c r="AY253" s="160" t="s">
        <v>136</v>
      </c>
    </row>
    <row r="254" spans="2:65" s="1" customFormat="1" ht="14.4" customHeight="1">
      <c r="B254" s="134"/>
      <c r="C254" s="165" t="s">
        <v>247</v>
      </c>
      <c r="D254" s="165" t="s">
        <v>353</v>
      </c>
      <c r="E254" s="166" t="s">
        <v>571</v>
      </c>
      <c r="F254" s="167" t="s">
        <v>572</v>
      </c>
      <c r="G254" s="168" t="s">
        <v>573</v>
      </c>
      <c r="H254" s="169">
        <v>5.8079999999999998</v>
      </c>
      <c r="I254" s="170"/>
      <c r="J254" s="170">
        <f>ROUND(I254*H254,2)</f>
        <v>0</v>
      </c>
      <c r="K254" s="171"/>
      <c r="L254" s="172"/>
      <c r="M254" s="173" t="s">
        <v>1</v>
      </c>
      <c r="N254" s="174" t="s">
        <v>39</v>
      </c>
      <c r="O254" s="143">
        <v>0</v>
      </c>
      <c r="P254" s="143">
        <f>O254*H254</f>
        <v>0</v>
      </c>
      <c r="Q254" s="143">
        <v>1E-3</v>
      </c>
      <c r="R254" s="143">
        <f>Q254*H254</f>
        <v>5.8079999999999998E-3</v>
      </c>
      <c r="S254" s="143">
        <v>0</v>
      </c>
      <c r="T254" s="144">
        <f>S254*H254</f>
        <v>0</v>
      </c>
      <c r="AR254" s="145" t="s">
        <v>170</v>
      </c>
      <c r="AT254" s="145" t="s">
        <v>353</v>
      </c>
      <c r="AU254" s="145" t="s">
        <v>84</v>
      </c>
      <c r="AY254" s="16" t="s">
        <v>136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6" t="s">
        <v>82</v>
      </c>
      <c r="BK254" s="146">
        <f>ROUND(I254*H254,2)</f>
        <v>0</v>
      </c>
      <c r="BL254" s="16" t="s">
        <v>142</v>
      </c>
      <c r="BM254" s="145" t="s">
        <v>2383</v>
      </c>
    </row>
    <row r="255" spans="2:65" s="12" customFormat="1">
      <c r="B255" s="147"/>
      <c r="D255" s="148" t="s">
        <v>144</v>
      </c>
      <c r="E255" s="149" t="s">
        <v>1</v>
      </c>
      <c r="F255" s="150" t="s">
        <v>2337</v>
      </c>
      <c r="H255" s="149" t="s">
        <v>1</v>
      </c>
      <c r="L255" s="147"/>
      <c r="M255" s="151"/>
      <c r="T255" s="152"/>
      <c r="AT255" s="149" t="s">
        <v>144</v>
      </c>
      <c r="AU255" s="149" t="s">
        <v>84</v>
      </c>
      <c r="AV255" s="12" t="s">
        <v>82</v>
      </c>
      <c r="AW255" s="12" t="s">
        <v>32</v>
      </c>
      <c r="AX255" s="12" t="s">
        <v>74</v>
      </c>
      <c r="AY255" s="149" t="s">
        <v>136</v>
      </c>
    </row>
    <row r="256" spans="2:65" s="12" customFormat="1">
      <c r="B256" s="147"/>
      <c r="D256" s="148" t="s">
        <v>144</v>
      </c>
      <c r="E256" s="149" t="s">
        <v>1</v>
      </c>
      <c r="F256" s="150" t="s">
        <v>2338</v>
      </c>
      <c r="H256" s="149" t="s">
        <v>1</v>
      </c>
      <c r="L256" s="147"/>
      <c r="M256" s="151"/>
      <c r="T256" s="152"/>
      <c r="AT256" s="149" t="s">
        <v>144</v>
      </c>
      <c r="AU256" s="149" t="s">
        <v>84</v>
      </c>
      <c r="AV256" s="12" t="s">
        <v>82</v>
      </c>
      <c r="AW256" s="12" t="s">
        <v>32</v>
      </c>
      <c r="AX256" s="12" t="s">
        <v>74</v>
      </c>
      <c r="AY256" s="149" t="s">
        <v>136</v>
      </c>
    </row>
    <row r="257" spans="2:65" s="13" customFormat="1">
      <c r="B257" s="153"/>
      <c r="D257" s="148" t="s">
        <v>144</v>
      </c>
      <c r="E257" s="154" t="s">
        <v>1</v>
      </c>
      <c r="F257" s="155" t="s">
        <v>2349</v>
      </c>
      <c r="H257" s="156">
        <v>10.4</v>
      </c>
      <c r="L257" s="153"/>
      <c r="M257" s="157"/>
      <c r="T257" s="158"/>
      <c r="AT257" s="154" t="s">
        <v>144</v>
      </c>
      <c r="AU257" s="154" t="s">
        <v>84</v>
      </c>
      <c r="AV257" s="13" t="s">
        <v>84</v>
      </c>
      <c r="AW257" s="13" t="s">
        <v>32</v>
      </c>
      <c r="AX257" s="13" t="s">
        <v>74</v>
      </c>
      <c r="AY257" s="154" t="s">
        <v>136</v>
      </c>
    </row>
    <row r="258" spans="2:65" s="12" customFormat="1">
      <c r="B258" s="147"/>
      <c r="D258" s="148" t="s">
        <v>144</v>
      </c>
      <c r="E258" s="149" t="s">
        <v>1</v>
      </c>
      <c r="F258" s="150" t="s">
        <v>1559</v>
      </c>
      <c r="H258" s="149" t="s">
        <v>1</v>
      </c>
      <c r="L258" s="147"/>
      <c r="M258" s="151"/>
      <c r="T258" s="152"/>
      <c r="AT258" s="149" t="s">
        <v>144</v>
      </c>
      <c r="AU258" s="149" t="s">
        <v>84</v>
      </c>
      <c r="AV258" s="12" t="s">
        <v>82</v>
      </c>
      <c r="AW258" s="12" t="s">
        <v>32</v>
      </c>
      <c r="AX258" s="12" t="s">
        <v>74</v>
      </c>
      <c r="AY258" s="149" t="s">
        <v>136</v>
      </c>
    </row>
    <row r="259" spans="2:65" s="13" customFormat="1">
      <c r="B259" s="153"/>
      <c r="D259" s="148" t="s">
        <v>144</v>
      </c>
      <c r="E259" s="154" t="s">
        <v>1</v>
      </c>
      <c r="F259" s="155" t="s">
        <v>2350</v>
      </c>
      <c r="H259" s="156">
        <v>28</v>
      </c>
      <c r="L259" s="153"/>
      <c r="M259" s="157"/>
      <c r="T259" s="158"/>
      <c r="AT259" s="154" t="s">
        <v>144</v>
      </c>
      <c r="AU259" s="154" t="s">
        <v>84</v>
      </c>
      <c r="AV259" s="13" t="s">
        <v>84</v>
      </c>
      <c r="AW259" s="13" t="s">
        <v>32</v>
      </c>
      <c r="AX259" s="13" t="s">
        <v>74</v>
      </c>
      <c r="AY259" s="154" t="s">
        <v>136</v>
      </c>
    </row>
    <row r="260" spans="2:65" s="12" customFormat="1">
      <c r="B260" s="147"/>
      <c r="D260" s="148" t="s">
        <v>144</v>
      </c>
      <c r="E260" s="149" t="s">
        <v>1</v>
      </c>
      <c r="F260" s="150" t="s">
        <v>1561</v>
      </c>
      <c r="H260" s="149" t="s">
        <v>1</v>
      </c>
      <c r="L260" s="147"/>
      <c r="M260" s="151"/>
      <c r="T260" s="152"/>
      <c r="AT260" s="149" t="s">
        <v>144</v>
      </c>
      <c r="AU260" s="149" t="s">
        <v>84</v>
      </c>
      <c r="AV260" s="12" t="s">
        <v>82</v>
      </c>
      <c r="AW260" s="12" t="s">
        <v>32</v>
      </c>
      <c r="AX260" s="12" t="s">
        <v>74</v>
      </c>
      <c r="AY260" s="149" t="s">
        <v>136</v>
      </c>
    </row>
    <row r="261" spans="2:65" s="13" customFormat="1">
      <c r="B261" s="153"/>
      <c r="D261" s="148" t="s">
        <v>144</v>
      </c>
      <c r="E261" s="154" t="s">
        <v>1</v>
      </c>
      <c r="F261" s="155" t="s">
        <v>2380</v>
      </c>
      <c r="H261" s="156">
        <v>252</v>
      </c>
      <c r="L261" s="153"/>
      <c r="M261" s="157"/>
      <c r="T261" s="158"/>
      <c r="AT261" s="154" t="s">
        <v>144</v>
      </c>
      <c r="AU261" s="154" t="s">
        <v>84</v>
      </c>
      <c r="AV261" s="13" t="s">
        <v>84</v>
      </c>
      <c r="AW261" s="13" t="s">
        <v>32</v>
      </c>
      <c r="AX261" s="13" t="s">
        <v>74</v>
      </c>
      <c r="AY261" s="154" t="s">
        <v>136</v>
      </c>
    </row>
    <row r="262" spans="2:65" s="14" customFormat="1">
      <c r="B262" s="159"/>
      <c r="D262" s="148" t="s">
        <v>144</v>
      </c>
      <c r="E262" s="160" t="s">
        <v>1</v>
      </c>
      <c r="F262" s="161" t="s">
        <v>146</v>
      </c>
      <c r="H262" s="162">
        <v>290.39999999999998</v>
      </c>
      <c r="L262" s="159"/>
      <c r="M262" s="163"/>
      <c r="T262" s="164"/>
      <c r="AT262" s="160" t="s">
        <v>144</v>
      </c>
      <c r="AU262" s="160" t="s">
        <v>84</v>
      </c>
      <c r="AV262" s="14" t="s">
        <v>142</v>
      </c>
      <c r="AW262" s="14" t="s">
        <v>32</v>
      </c>
      <c r="AX262" s="14" t="s">
        <v>74</v>
      </c>
      <c r="AY262" s="160" t="s">
        <v>136</v>
      </c>
    </row>
    <row r="263" spans="2:65" s="13" customFormat="1">
      <c r="B263" s="153"/>
      <c r="D263" s="148" t="s">
        <v>144</v>
      </c>
      <c r="E263" s="154" t="s">
        <v>1</v>
      </c>
      <c r="F263" s="155" t="s">
        <v>2384</v>
      </c>
      <c r="H263" s="156">
        <v>5.8079999999999998</v>
      </c>
      <c r="L263" s="153"/>
      <c r="M263" s="157"/>
      <c r="T263" s="158"/>
      <c r="AT263" s="154" t="s">
        <v>144</v>
      </c>
      <c r="AU263" s="154" t="s">
        <v>84</v>
      </c>
      <c r="AV263" s="13" t="s">
        <v>84</v>
      </c>
      <c r="AW263" s="13" t="s">
        <v>32</v>
      </c>
      <c r="AX263" s="13" t="s">
        <v>82</v>
      </c>
      <c r="AY263" s="154" t="s">
        <v>136</v>
      </c>
    </row>
    <row r="264" spans="2:65" s="11" customFormat="1" ht="22.75" customHeight="1">
      <c r="B264" s="123"/>
      <c r="D264" s="124" t="s">
        <v>73</v>
      </c>
      <c r="E264" s="132" t="s">
        <v>150</v>
      </c>
      <c r="F264" s="132" t="s">
        <v>659</v>
      </c>
      <c r="J264" s="133">
        <f>BK264</f>
        <v>0</v>
      </c>
      <c r="L264" s="123"/>
      <c r="M264" s="127"/>
      <c r="P264" s="128">
        <f>SUM(P265:P269)</f>
        <v>14.718599999999999</v>
      </c>
      <c r="R264" s="128">
        <f>SUM(R265:R269)</f>
        <v>0</v>
      </c>
      <c r="T264" s="129">
        <f>SUM(T265:T269)</f>
        <v>0</v>
      </c>
      <c r="AR264" s="124" t="s">
        <v>82</v>
      </c>
      <c r="AT264" s="130" t="s">
        <v>73</v>
      </c>
      <c r="AU264" s="130" t="s">
        <v>82</v>
      </c>
      <c r="AY264" s="124" t="s">
        <v>136</v>
      </c>
      <c r="BK264" s="131">
        <f>SUM(BK265:BK269)</f>
        <v>0</v>
      </c>
    </row>
    <row r="265" spans="2:65" s="1" customFormat="1" ht="14.4" customHeight="1">
      <c r="B265" s="134"/>
      <c r="C265" s="135" t="s">
        <v>7</v>
      </c>
      <c r="D265" s="135" t="s">
        <v>138</v>
      </c>
      <c r="E265" s="136" t="s">
        <v>2006</v>
      </c>
      <c r="F265" s="137" t="s">
        <v>2007</v>
      </c>
      <c r="G265" s="138" t="s">
        <v>208</v>
      </c>
      <c r="H265" s="139">
        <v>66.599999999999994</v>
      </c>
      <c r="I265" s="140"/>
      <c r="J265" s="140">
        <f>ROUND(I265*H265,2)</f>
        <v>0</v>
      </c>
      <c r="K265" s="141"/>
      <c r="L265" s="28"/>
      <c r="M265" s="142" t="s">
        <v>1</v>
      </c>
      <c r="N265" s="111" t="s">
        <v>39</v>
      </c>
      <c r="O265" s="143">
        <v>0.221</v>
      </c>
      <c r="P265" s="143">
        <f>O265*H265</f>
        <v>14.718599999999999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142</v>
      </c>
      <c r="AT265" s="145" t="s">
        <v>138</v>
      </c>
      <c r="AU265" s="145" t="s">
        <v>84</v>
      </c>
      <c r="AY265" s="16" t="s">
        <v>136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6" t="s">
        <v>82</v>
      </c>
      <c r="BK265" s="146">
        <f>ROUND(I265*H265,2)</f>
        <v>0</v>
      </c>
      <c r="BL265" s="16" t="s">
        <v>142</v>
      </c>
      <c r="BM265" s="145" t="s">
        <v>2385</v>
      </c>
    </row>
    <row r="266" spans="2:65" s="12" customFormat="1">
      <c r="B266" s="147"/>
      <c r="D266" s="148" t="s">
        <v>144</v>
      </c>
      <c r="E266" s="149" t="s">
        <v>1</v>
      </c>
      <c r="F266" s="150" t="s">
        <v>2346</v>
      </c>
      <c r="H266" s="149" t="s">
        <v>1</v>
      </c>
      <c r="L266" s="147"/>
      <c r="M266" s="151"/>
      <c r="T266" s="152"/>
      <c r="AT266" s="149" t="s">
        <v>144</v>
      </c>
      <c r="AU266" s="149" t="s">
        <v>84</v>
      </c>
      <c r="AV266" s="12" t="s">
        <v>82</v>
      </c>
      <c r="AW266" s="12" t="s">
        <v>32</v>
      </c>
      <c r="AX266" s="12" t="s">
        <v>74</v>
      </c>
      <c r="AY266" s="149" t="s">
        <v>136</v>
      </c>
    </row>
    <row r="267" spans="2:65" s="12" customFormat="1">
      <c r="B267" s="147"/>
      <c r="D267" s="148" t="s">
        <v>144</v>
      </c>
      <c r="E267" s="149" t="s">
        <v>1</v>
      </c>
      <c r="F267" s="150" t="s">
        <v>2386</v>
      </c>
      <c r="H267" s="149" t="s">
        <v>1</v>
      </c>
      <c r="L267" s="147"/>
      <c r="M267" s="151"/>
      <c r="T267" s="152"/>
      <c r="AT267" s="149" t="s">
        <v>144</v>
      </c>
      <c r="AU267" s="149" t="s">
        <v>84</v>
      </c>
      <c r="AV267" s="12" t="s">
        <v>82</v>
      </c>
      <c r="AW267" s="12" t="s">
        <v>32</v>
      </c>
      <c r="AX267" s="12" t="s">
        <v>74</v>
      </c>
      <c r="AY267" s="149" t="s">
        <v>136</v>
      </c>
    </row>
    <row r="268" spans="2:65" s="13" customFormat="1">
      <c r="B268" s="153"/>
      <c r="D268" s="148" t="s">
        <v>144</v>
      </c>
      <c r="E268" s="154" t="s">
        <v>1</v>
      </c>
      <c r="F268" s="155" t="s">
        <v>2009</v>
      </c>
      <c r="H268" s="156">
        <v>66.599999999999994</v>
      </c>
      <c r="L268" s="153"/>
      <c r="M268" s="157"/>
      <c r="T268" s="158"/>
      <c r="AT268" s="154" t="s">
        <v>144</v>
      </c>
      <c r="AU268" s="154" t="s">
        <v>84</v>
      </c>
      <c r="AV268" s="13" t="s">
        <v>84</v>
      </c>
      <c r="AW268" s="13" t="s">
        <v>32</v>
      </c>
      <c r="AX268" s="13" t="s">
        <v>74</v>
      </c>
      <c r="AY268" s="154" t="s">
        <v>136</v>
      </c>
    </row>
    <row r="269" spans="2:65" s="14" customFormat="1">
      <c r="B269" s="159"/>
      <c r="D269" s="148" t="s">
        <v>144</v>
      </c>
      <c r="E269" s="160" t="s">
        <v>1</v>
      </c>
      <c r="F269" s="161" t="s">
        <v>146</v>
      </c>
      <c r="H269" s="162">
        <v>66.599999999999994</v>
      </c>
      <c r="L269" s="159"/>
      <c r="M269" s="163"/>
      <c r="T269" s="164"/>
      <c r="AT269" s="160" t="s">
        <v>144</v>
      </c>
      <c r="AU269" s="160" t="s">
        <v>84</v>
      </c>
      <c r="AV269" s="14" t="s">
        <v>142</v>
      </c>
      <c r="AW269" s="14" t="s">
        <v>32</v>
      </c>
      <c r="AX269" s="14" t="s">
        <v>82</v>
      </c>
      <c r="AY269" s="160" t="s">
        <v>136</v>
      </c>
    </row>
    <row r="270" spans="2:65" s="11" customFormat="1" ht="22.75" customHeight="1">
      <c r="B270" s="123"/>
      <c r="D270" s="124" t="s">
        <v>73</v>
      </c>
      <c r="E270" s="132" t="s">
        <v>158</v>
      </c>
      <c r="F270" s="132" t="s">
        <v>738</v>
      </c>
      <c r="J270" s="133">
        <f>BK270</f>
        <v>0</v>
      </c>
      <c r="L270" s="123"/>
      <c r="M270" s="127"/>
      <c r="P270" s="128">
        <f>SUM(P271:P286)</f>
        <v>31.826000000000001</v>
      </c>
      <c r="R270" s="128">
        <f>SUM(R271:R286)</f>
        <v>4.717206</v>
      </c>
      <c r="T270" s="129">
        <f>SUM(T271:T286)</f>
        <v>0</v>
      </c>
      <c r="AR270" s="124" t="s">
        <v>82</v>
      </c>
      <c r="AT270" s="130" t="s">
        <v>73</v>
      </c>
      <c r="AU270" s="130" t="s">
        <v>82</v>
      </c>
      <c r="AY270" s="124" t="s">
        <v>136</v>
      </c>
      <c r="BK270" s="131">
        <f>SUM(BK271:BK286)</f>
        <v>0</v>
      </c>
    </row>
    <row r="271" spans="2:65" s="1" customFormat="1" ht="14.4" customHeight="1">
      <c r="B271" s="134"/>
      <c r="C271" s="135" t="s">
        <v>260</v>
      </c>
      <c r="D271" s="135" t="s">
        <v>138</v>
      </c>
      <c r="E271" s="136" t="s">
        <v>1283</v>
      </c>
      <c r="F271" s="137" t="s">
        <v>1284</v>
      </c>
      <c r="G271" s="138" t="s">
        <v>185</v>
      </c>
      <c r="H271" s="139">
        <v>26</v>
      </c>
      <c r="I271" s="140"/>
      <c r="J271" s="140">
        <f>ROUND(I271*H271,2)</f>
        <v>0</v>
      </c>
      <c r="K271" s="141"/>
      <c r="L271" s="28"/>
      <c r="M271" s="142" t="s">
        <v>1</v>
      </c>
      <c r="N271" s="111" t="s">
        <v>39</v>
      </c>
      <c r="O271" s="143">
        <v>8.6999999999999994E-2</v>
      </c>
      <c r="P271" s="143">
        <f>O271*H271</f>
        <v>2.262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142</v>
      </c>
      <c r="AT271" s="145" t="s">
        <v>138</v>
      </c>
      <c r="AU271" s="145" t="s">
        <v>84</v>
      </c>
      <c r="AY271" s="16" t="s">
        <v>136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6" t="s">
        <v>82</v>
      </c>
      <c r="BK271" s="146">
        <f>ROUND(I271*H271,2)</f>
        <v>0</v>
      </c>
      <c r="BL271" s="16" t="s">
        <v>142</v>
      </c>
      <c r="BM271" s="145" t="s">
        <v>2387</v>
      </c>
    </row>
    <row r="272" spans="2:65" s="12" customFormat="1">
      <c r="B272" s="147"/>
      <c r="D272" s="148" t="s">
        <v>144</v>
      </c>
      <c r="E272" s="149" t="s">
        <v>1</v>
      </c>
      <c r="F272" s="150" t="s">
        <v>2337</v>
      </c>
      <c r="H272" s="149" t="s">
        <v>1</v>
      </c>
      <c r="L272" s="147"/>
      <c r="M272" s="151"/>
      <c r="T272" s="152"/>
      <c r="AT272" s="149" t="s">
        <v>144</v>
      </c>
      <c r="AU272" s="149" t="s">
        <v>84</v>
      </c>
      <c r="AV272" s="12" t="s">
        <v>82</v>
      </c>
      <c r="AW272" s="12" t="s">
        <v>32</v>
      </c>
      <c r="AX272" s="12" t="s">
        <v>74</v>
      </c>
      <c r="AY272" s="149" t="s">
        <v>136</v>
      </c>
    </row>
    <row r="273" spans="2:65" s="12" customFormat="1">
      <c r="B273" s="147"/>
      <c r="D273" s="148" t="s">
        <v>144</v>
      </c>
      <c r="E273" s="149" t="s">
        <v>1</v>
      </c>
      <c r="F273" s="150" t="s">
        <v>2338</v>
      </c>
      <c r="H273" s="149" t="s">
        <v>1</v>
      </c>
      <c r="L273" s="147"/>
      <c r="M273" s="151"/>
      <c r="T273" s="152"/>
      <c r="AT273" s="149" t="s">
        <v>144</v>
      </c>
      <c r="AU273" s="149" t="s">
        <v>84</v>
      </c>
      <c r="AV273" s="12" t="s">
        <v>82</v>
      </c>
      <c r="AW273" s="12" t="s">
        <v>32</v>
      </c>
      <c r="AX273" s="12" t="s">
        <v>74</v>
      </c>
      <c r="AY273" s="149" t="s">
        <v>136</v>
      </c>
    </row>
    <row r="274" spans="2:65" s="13" customFormat="1">
      <c r="B274" s="153"/>
      <c r="D274" s="148" t="s">
        <v>144</v>
      </c>
      <c r="E274" s="154" t="s">
        <v>1</v>
      </c>
      <c r="F274" s="155" t="s">
        <v>2343</v>
      </c>
      <c r="H274" s="156">
        <v>26</v>
      </c>
      <c r="L274" s="153"/>
      <c r="M274" s="157"/>
      <c r="T274" s="158"/>
      <c r="AT274" s="154" t="s">
        <v>144</v>
      </c>
      <c r="AU274" s="154" t="s">
        <v>84</v>
      </c>
      <c r="AV274" s="13" t="s">
        <v>84</v>
      </c>
      <c r="AW274" s="13" t="s">
        <v>32</v>
      </c>
      <c r="AX274" s="13" t="s">
        <v>74</v>
      </c>
      <c r="AY274" s="154" t="s">
        <v>136</v>
      </c>
    </row>
    <row r="275" spans="2:65" s="14" customFormat="1">
      <c r="B275" s="159"/>
      <c r="D275" s="148" t="s">
        <v>144</v>
      </c>
      <c r="E275" s="160" t="s">
        <v>1</v>
      </c>
      <c r="F275" s="161" t="s">
        <v>146</v>
      </c>
      <c r="H275" s="162">
        <v>26</v>
      </c>
      <c r="L275" s="159"/>
      <c r="M275" s="163"/>
      <c r="T275" s="164"/>
      <c r="AT275" s="160" t="s">
        <v>144</v>
      </c>
      <c r="AU275" s="160" t="s">
        <v>84</v>
      </c>
      <c r="AV275" s="14" t="s">
        <v>142</v>
      </c>
      <c r="AW275" s="14" t="s">
        <v>32</v>
      </c>
      <c r="AX275" s="14" t="s">
        <v>82</v>
      </c>
      <c r="AY275" s="160" t="s">
        <v>136</v>
      </c>
    </row>
    <row r="276" spans="2:65" s="1" customFormat="1" ht="14.4" customHeight="1">
      <c r="B276" s="134"/>
      <c r="C276" s="135" t="s">
        <v>266</v>
      </c>
      <c r="D276" s="135" t="s">
        <v>138</v>
      </c>
      <c r="E276" s="136" t="s">
        <v>1293</v>
      </c>
      <c r="F276" s="137" t="s">
        <v>1294</v>
      </c>
      <c r="G276" s="138" t="s">
        <v>185</v>
      </c>
      <c r="H276" s="139">
        <v>38</v>
      </c>
      <c r="I276" s="140"/>
      <c r="J276" s="140">
        <f>ROUND(I276*H276,2)</f>
        <v>0</v>
      </c>
      <c r="K276" s="141"/>
      <c r="L276" s="28"/>
      <c r="M276" s="142" t="s">
        <v>1</v>
      </c>
      <c r="N276" s="111" t="s">
        <v>39</v>
      </c>
      <c r="O276" s="143">
        <v>0.77800000000000002</v>
      </c>
      <c r="P276" s="143">
        <f>O276*H276</f>
        <v>29.564</v>
      </c>
      <c r="Q276" s="143">
        <v>8.9219999999999994E-2</v>
      </c>
      <c r="R276" s="143">
        <f>Q276*H276</f>
        <v>3.3903599999999998</v>
      </c>
      <c r="S276" s="143">
        <v>0</v>
      </c>
      <c r="T276" s="144">
        <f>S276*H276</f>
        <v>0</v>
      </c>
      <c r="AR276" s="145" t="s">
        <v>142</v>
      </c>
      <c r="AT276" s="145" t="s">
        <v>138</v>
      </c>
      <c r="AU276" s="145" t="s">
        <v>84</v>
      </c>
      <c r="AY276" s="16" t="s">
        <v>136</v>
      </c>
      <c r="BE276" s="146">
        <f>IF(N276="základní",J276,0)</f>
        <v>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6" t="s">
        <v>82</v>
      </c>
      <c r="BK276" s="146">
        <f>ROUND(I276*H276,2)</f>
        <v>0</v>
      </c>
      <c r="BL276" s="16" t="s">
        <v>142</v>
      </c>
      <c r="BM276" s="145" t="s">
        <v>2388</v>
      </c>
    </row>
    <row r="277" spans="2:65" s="12" customFormat="1">
      <c r="B277" s="147"/>
      <c r="D277" s="148" t="s">
        <v>144</v>
      </c>
      <c r="E277" s="149" t="s">
        <v>1</v>
      </c>
      <c r="F277" s="150" t="s">
        <v>2337</v>
      </c>
      <c r="H277" s="149" t="s">
        <v>1</v>
      </c>
      <c r="L277" s="147"/>
      <c r="M277" s="151"/>
      <c r="T277" s="152"/>
      <c r="AT277" s="149" t="s">
        <v>144</v>
      </c>
      <c r="AU277" s="149" t="s">
        <v>84</v>
      </c>
      <c r="AV277" s="12" t="s">
        <v>82</v>
      </c>
      <c r="AW277" s="12" t="s">
        <v>32</v>
      </c>
      <c r="AX277" s="12" t="s">
        <v>74</v>
      </c>
      <c r="AY277" s="149" t="s">
        <v>136</v>
      </c>
    </row>
    <row r="278" spans="2:65" s="12" customFormat="1">
      <c r="B278" s="147"/>
      <c r="D278" s="148" t="s">
        <v>144</v>
      </c>
      <c r="E278" s="149" t="s">
        <v>1</v>
      </c>
      <c r="F278" s="150" t="s">
        <v>2338</v>
      </c>
      <c r="H278" s="149" t="s">
        <v>1</v>
      </c>
      <c r="L278" s="147"/>
      <c r="M278" s="151"/>
      <c r="T278" s="152"/>
      <c r="AT278" s="149" t="s">
        <v>144</v>
      </c>
      <c r="AU278" s="149" t="s">
        <v>84</v>
      </c>
      <c r="AV278" s="12" t="s">
        <v>82</v>
      </c>
      <c r="AW278" s="12" t="s">
        <v>32</v>
      </c>
      <c r="AX278" s="12" t="s">
        <v>74</v>
      </c>
      <c r="AY278" s="149" t="s">
        <v>136</v>
      </c>
    </row>
    <row r="279" spans="2:65" s="13" customFormat="1">
      <c r="B279" s="153"/>
      <c r="D279" s="148" t="s">
        <v>144</v>
      </c>
      <c r="E279" s="154" t="s">
        <v>1</v>
      </c>
      <c r="F279" s="155" t="s">
        <v>2339</v>
      </c>
      <c r="H279" s="156">
        <v>38</v>
      </c>
      <c r="L279" s="153"/>
      <c r="M279" s="157"/>
      <c r="T279" s="158"/>
      <c r="AT279" s="154" t="s">
        <v>144</v>
      </c>
      <c r="AU279" s="154" t="s">
        <v>84</v>
      </c>
      <c r="AV279" s="13" t="s">
        <v>84</v>
      </c>
      <c r="AW279" s="13" t="s">
        <v>32</v>
      </c>
      <c r="AX279" s="13" t="s">
        <v>74</v>
      </c>
      <c r="AY279" s="154" t="s">
        <v>136</v>
      </c>
    </row>
    <row r="280" spans="2:65" s="14" customFormat="1">
      <c r="B280" s="159"/>
      <c r="D280" s="148" t="s">
        <v>144</v>
      </c>
      <c r="E280" s="160" t="s">
        <v>1</v>
      </c>
      <c r="F280" s="161" t="s">
        <v>146</v>
      </c>
      <c r="H280" s="162">
        <v>38</v>
      </c>
      <c r="L280" s="159"/>
      <c r="M280" s="163"/>
      <c r="T280" s="164"/>
      <c r="AT280" s="160" t="s">
        <v>144</v>
      </c>
      <c r="AU280" s="160" t="s">
        <v>84</v>
      </c>
      <c r="AV280" s="14" t="s">
        <v>142</v>
      </c>
      <c r="AW280" s="14" t="s">
        <v>32</v>
      </c>
      <c r="AX280" s="14" t="s">
        <v>82</v>
      </c>
      <c r="AY280" s="160" t="s">
        <v>136</v>
      </c>
    </row>
    <row r="281" spans="2:65" s="1" customFormat="1" ht="14.4" customHeight="1">
      <c r="B281" s="134"/>
      <c r="C281" s="165" t="s">
        <v>274</v>
      </c>
      <c r="D281" s="165" t="s">
        <v>353</v>
      </c>
      <c r="E281" s="166" t="s">
        <v>774</v>
      </c>
      <c r="F281" s="167" t="s">
        <v>775</v>
      </c>
      <c r="G281" s="168" t="s">
        <v>185</v>
      </c>
      <c r="H281" s="169">
        <v>11.742000000000001</v>
      </c>
      <c r="I281" s="170"/>
      <c r="J281" s="170">
        <f>ROUND(I281*H281,2)</f>
        <v>0</v>
      </c>
      <c r="K281" s="171"/>
      <c r="L281" s="172"/>
      <c r="M281" s="173" t="s">
        <v>1</v>
      </c>
      <c r="N281" s="174" t="s">
        <v>39</v>
      </c>
      <c r="O281" s="143">
        <v>0</v>
      </c>
      <c r="P281" s="143">
        <f>O281*H281</f>
        <v>0</v>
      </c>
      <c r="Q281" s="143">
        <v>0.113</v>
      </c>
      <c r="R281" s="143">
        <f>Q281*H281</f>
        <v>1.3268460000000002</v>
      </c>
      <c r="S281" s="143">
        <v>0</v>
      </c>
      <c r="T281" s="144">
        <f>S281*H281</f>
        <v>0</v>
      </c>
      <c r="AR281" s="145" t="s">
        <v>170</v>
      </c>
      <c r="AT281" s="145" t="s">
        <v>353</v>
      </c>
      <c r="AU281" s="145" t="s">
        <v>84</v>
      </c>
      <c r="AY281" s="16" t="s">
        <v>136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6" t="s">
        <v>82</v>
      </c>
      <c r="BK281" s="146">
        <f>ROUND(I281*H281,2)</f>
        <v>0</v>
      </c>
      <c r="BL281" s="16" t="s">
        <v>142</v>
      </c>
      <c r="BM281" s="145" t="s">
        <v>2389</v>
      </c>
    </row>
    <row r="282" spans="2:65" s="12" customFormat="1">
      <c r="B282" s="147"/>
      <c r="D282" s="148" t="s">
        <v>144</v>
      </c>
      <c r="E282" s="149" t="s">
        <v>1</v>
      </c>
      <c r="F282" s="150" t="s">
        <v>2337</v>
      </c>
      <c r="H282" s="149" t="s">
        <v>1</v>
      </c>
      <c r="L282" s="147"/>
      <c r="M282" s="151"/>
      <c r="T282" s="152"/>
      <c r="AT282" s="149" t="s">
        <v>144</v>
      </c>
      <c r="AU282" s="149" t="s">
        <v>84</v>
      </c>
      <c r="AV282" s="12" t="s">
        <v>82</v>
      </c>
      <c r="AW282" s="12" t="s">
        <v>32</v>
      </c>
      <c r="AX282" s="12" t="s">
        <v>74</v>
      </c>
      <c r="AY282" s="149" t="s">
        <v>136</v>
      </c>
    </row>
    <row r="283" spans="2:65" s="12" customFormat="1">
      <c r="B283" s="147"/>
      <c r="D283" s="148" t="s">
        <v>144</v>
      </c>
      <c r="E283" s="149" t="s">
        <v>1</v>
      </c>
      <c r="F283" s="150" t="s">
        <v>2338</v>
      </c>
      <c r="H283" s="149" t="s">
        <v>1</v>
      </c>
      <c r="L283" s="147"/>
      <c r="M283" s="151"/>
      <c r="T283" s="152"/>
      <c r="AT283" s="149" t="s">
        <v>144</v>
      </c>
      <c r="AU283" s="149" t="s">
        <v>84</v>
      </c>
      <c r="AV283" s="12" t="s">
        <v>82</v>
      </c>
      <c r="AW283" s="12" t="s">
        <v>32</v>
      </c>
      <c r="AX283" s="12" t="s">
        <v>74</v>
      </c>
      <c r="AY283" s="149" t="s">
        <v>136</v>
      </c>
    </row>
    <row r="284" spans="2:65" s="13" customFormat="1">
      <c r="B284" s="153"/>
      <c r="D284" s="148" t="s">
        <v>144</v>
      </c>
      <c r="E284" s="154" t="s">
        <v>1</v>
      </c>
      <c r="F284" s="155" t="s">
        <v>2390</v>
      </c>
      <c r="H284" s="156">
        <v>11.4</v>
      </c>
      <c r="L284" s="153"/>
      <c r="M284" s="157"/>
      <c r="T284" s="158"/>
      <c r="AT284" s="154" t="s">
        <v>144</v>
      </c>
      <c r="AU284" s="154" t="s">
        <v>84</v>
      </c>
      <c r="AV284" s="13" t="s">
        <v>84</v>
      </c>
      <c r="AW284" s="13" t="s">
        <v>32</v>
      </c>
      <c r="AX284" s="13" t="s">
        <v>74</v>
      </c>
      <c r="AY284" s="154" t="s">
        <v>136</v>
      </c>
    </row>
    <row r="285" spans="2:65" s="14" customFormat="1">
      <c r="B285" s="159"/>
      <c r="D285" s="148" t="s">
        <v>144</v>
      </c>
      <c r="E285" s="160" t="s">
        <v>1</v>
      </c>
      <c r="F285" s="161" t="s">
        <v>146</v>
      </c>
      <c r="H285" s="162">
        <v>11.4</v>
      </c>
      <c r="L285" s="159"/>
      <c r="M285" s="163"/>
      <c r="T285" s="164"/>
      <c r="AT285" s="160" t="s">
        <v>144</v>
      </c>
      <c r="AU285" s="160" t="s">
        <v>84</v>
      </c>
      <c r="AV285" s="14" t="s">
        <v>142</v>
      </c>
      <c r="AW285" s="14" t="s">
        <v>32</v>
      </c>
      <c r="AX285" s="14" t="s">
        <v>74</v>
      </c>
      <c r="AY285" s="160" t="s">
        <v>136</v>
      </c>
    </row>
    <row r="286" spans="2:65" s="13" customFormat="1">
      <c r="B286" s="153"/>
      <c r="D286" s="148" t="s">
        <v>144</v>
      </c>
      <c r="E286" s="154" t="s">
        <v>1</v>
      </c>
      <c r="F286" s="155" t="s">
        <v>2391</v>
      </c>
      <c r="H286" s="156">
        <v>11.742000000000001</v>
      </c>
      <c r="L286" s="153"/>
      <c r="M286" s="157"/>
      <c r="T286" s="158"/>
      <c r="AT286" s="154" t="s">
        <v>144</v>
      </c>
      <c r="AU286" s="154" t="s">
        <v>84</v>
      </c>
      <c r="AV286" s="13" t="s">
        <v>84</v>
      </c>
      <c r="AW286" s="13" t="s">
        <v>32</v>
      </c>
      <c r="AX286" s="13" t="s">
        <v>82</v>
      </c>
      <c r="AY286" s="154" t="s">
        <v>136</v>
      </c>
    </row>
    <row r="287" spans="2:65" s="11" customFormat="1" ht="22.75" customHeight="1">
      <c r="B287" s="123"/>
      <c r="D287" s="124" t="s">
        <v>73</v>
      </c>
      <c r="E287" s="132" t="s">
        <v>170</v>
      </c>
      <c r="F287" s="132" t="s">
        <v>779</v>
      </c>
      <c r="J287" s="133">
        <f>BK287</f>
        <v>0</v>
      </c>
      <c r="L287" s="123"/>
      <c r="M287" s="127"/>
      <c r="P287" s="128">
        <f>SUM(P288:P327)</f>
        <v>664.63906900000006</v>
      </c>
      <c r="R287" s="128">
        <f>SUM(R288:R327)</f>
        <v>0</v>
      </c>
      <c r="T287" s="129">
        <f>SUM(T288:T327)</f>
        <v>579.45272</v>
      </c>
      <c r="AR287" s="124" t="s">
        <v>82</v>
      </c>
      <c r="AT287" s="130" t="s">
        <v>73</v>
      </c>
      <c r="AU287" s="130" t="s">
        <v>82</v>
      </c>
      <c r="AY287" s="124" t="s">
        <v>136</v>
      </c>
      <c r="BK287" s="131">
        <f>SUM(BK288:BK327)</f>
        <v>0</v>
      </c>
    </row>
    <row r="288" spans="2:65" s="1" customFormat="1" ht="14.4" customHeight="1">
      <c r="B288" s="134"/>
      <c r="C288" s="135" t="s">
        <v>281</v>
      </c>
      <c r="D288" s="135" t="s">
        <v>138</v>
      </c>
      <c r="E288" s="136" t="s">
        <v>2392</v>
      </c>
      <c r="F288" s="137" t="s">
        <v>2393</v>
      </c>
      <c r="G288" s="138" t="s">
        <v>208</v>
      </c>
      <c r="H288" s="139">
        <v>66.599999999999994</v>
      </c>
      <c r="I288" s="140"/>
      <c r="J288" s="140">
        <f>ROUND(I288*H288,2)</f>
        <v>0</v>
      </c>
      <c r="K288" s="141"/>
      <c r="L288" s="28"/>
      <c r="M288" s="142" t="s">
        <v>1</v>
      </c>
      <c r="N288" s="111" t="s">
        <v>39</v>
      </c>
      <c r="O288" s="143">
        <v>0.39</v>
      </c>
      <c r="P288" s="143">
        <f>O288*H288</f>
        <v>25.974</v>
      </c>
      <c r="Q288" s="143">
        <v>0</v>
      </c>
      <c r="R288" s="143">
        <f>Q288*H288</f>
        <v>0</v>
      </c>
      <c r="S288" s="143">
        <v>1</v>
      </c>
      <c r="T288" s="144">
        <f>S288*H288</f>
        <v>66.599999999999994</v>
      </c>
      <c r="AR288" s="145" t="s">
        <v>142</v>
      </c>
      <c r="AT288" s="145" t="s">
        <v>138</v>
      </c>
      <c r="AU288" s="145" t="s">
        <v>84</v>
      </c>
      <c r="AY288" s="16" t="s">
        <v>136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6" t="s">
        <v>82</v>
      </c>
      <c r="BK288" s="146">
        <f>ROUND(I288*H288,2)</f>
        <v>0</v>
      </c>
      <c r="BL288" s="16" t="s">
        <v>142</v>
      </c>
      <c r="BM288" s="145" t="s">
        <v>2394</v>
      </c>
    </row>
    <row r="289" spans="2:65" s="12" customFormat="1">
      <c r="B289" s="147"/>
      <c r="D289" s="148" t="s">
        <v>144</v>
      </c>
      <c r="E289" s="149" t="s">
        <v>1</v>
      </c>
      <c r="F289" s="150" t="s">
        <v>2346</v>
      </c>
      <c r="H289" s="149" t="s">
        <v>1</v>
      </c>
      <c r="L289" s="147"/>
      <c r="M289" s="151"/>
      <c r="T289" s="152"/>
      <c r="AT289" s="149" t="s">
        <v>144</v>
      </c>
      <c r="AU289" s="149" t="s">
        <v>84</v>
      </c>
      <c r="AV289" s="12" t="s">
        <v>82</v>
      </c>
      <c r="AW289" s="12" t="s">
        <v>32</v>
      </c>
      <c r="AX289" s="12" t="s">
        <v>74</v>
      </c>
      <c r="AY289" s="149" t="s">
        <v>136</v>
      </c>
    </row>
    <row r="290" spans="2:65" s="12" customFormat="1">
      <c r="B290" s="147"/>
      <c r="D290" s="148" t="s">
        <v>144</v>
      </c>
      <c r="E290" s="149" t="s">
        <v>1</v>
      </c>
      <c r="F290" s="150" t="s">
        <v>2386</v>
      </c>
      <c r="H290" s="149" t="s">
        <v>1</v>
      </c>
      <c r="L290" s="147"/>
      <c r="M290" s="151"/>
      <c r="T290" s="152"/>
      <c r="AT290" s="149" t="s">
        <v>144</v>
      </c>
      <c r="AU290" s="149" t="s">
        <v>84</v>
      </c>
      <c r="AV290" s="12" t="s">
        <v>82</v>
      </c>
      <c r="AW290" s="12" t="s">
        <v>32</v>
      </c>
      <c r="AX290" s="12" t="s">
        <v>74</v>
      </c>
      <c r="AY290" s="149" t="s">
        <v>136</v>
      </c>
    </row>
    <row r="291" spans="2:65" s="13" customFormat="1">
      <c r="B291" s="153"/>
      <c r="D291" s="148" t="s">
        <v>144</v>
      </c>
      <c r="E291" s="154" t="s">
        <v>1</v>
      </c>
      <c r="F291" s="155" t="s">
        <v>2009</v>
      </c>
      <c r="H291" s="156">
        <v>66.599999999999994</v>
      </c>
      <c r="L291" s="153"/>
      <c r="M291" s="157"/>
      <c r="T291" s="158"/>
      <c r="AT291" s="154" t="s">
        <v>144</v>
      </c>
      <c r="AU291" s="154" t="s">
        <v>84</v>
      </c>
      <c r="AV291" s="13" t="s">
        <v>84</v>
      </c>
      <c r="AW291" s="13" t="s">
        <v>32</v>
      </c>
      <c r="AX291" s="13" t="s">
        <v>74</v>
      </c>
      <c r="AY291" s="154" t="s">
        <v>136</v>
      </c>
    </row>
    <row r="292" spans="2:65" s="14" customFormat="1">
      <c r="B292" s="159"/>
      <c r="D292" s="148" t="s">
        <v>144</v>
      </c>
      <c r="E292" s="160" t="s">
        <v>1</v>
      </c>
      <c r="F292" s="161" t="s">
        <v>146</v>
      </c>
      <c r="H292" s="162">
        <v>66.599999999999994</v>
      </c>
      <c r="L292" s="159"/>
      <c r="M292" s="163"/>
      <c r="T292" s="164"/>
      <c r="AT292" s="160" t="s">
        <v>144</v>
      </c>
      <c r="AU292" s="160" t="s">
        <v>84</v>
      </c>
      <c r="AV292" s="14" t="s">
        <v>142</v>
      </c>
      <c r="AW292" s="14" t="s">
        <v>32</v>
      </c>
      <c r="AX292" s="14" t="s">
        <v>82</v>
      </c>
      <c r="AY292" s="160" t="s">
        <v>136</v>
      </c>
    </row>
    <row r="293" spans="2:65" s="1" customFormat="1" ht="14.4" customHeight="1">
      <c r="B293" s="134"/>
      <c r="C293" s="135" t="s">
        <v>287</v>
      </c>
      <c r="D293" s="135" t="s">
        <v>138</v>
      </c>
      <c r="E293" s="136" t="s">
        <v>2395</v>
      </c>
      <c r="F293" s="137" t="s">
        <v>2396</v>
      </c>
      <c r="G293" s="138" t="s">
        <v>277</v>
      </c>
      <c r="H293" s="139">
        <v>10.441000000000001</v>
      </c>
      <c r="I293" s="140"/>
      <c r="J293" s="140">
        <f>ROUND(I293*H293,2)</f>
        <v>0</v>
      </c>
      <c r="K293" s="141"/>
      <c r="L293" s="28"/>
      <c r="M293" s="142" t="s">
        <v>1</v>
      </c>
      <c r="N293" s="111" t="s">
        <v>39</v>
      </c>
      <c r="O293" s="143">
        <v>2.177</v>
      </c>
      <c r="P293" s="143">
        <f>O293*H293</f>
        <v>22.730057000000002</v>
      </c>
      <c r="Q293" s="143">
        <v>0</v>
      </c>
      <c r="R293" s="143">
        <f>Q293*H293</f>
        <v>0</v>
      </c>
      <c r="S293" s="143">
        <v>1.76</v>
      </c>
      <c r="T293" s="144">
        <f>S293*H293</f>
        <v>18.376160000000002</v>
      </c>
      <c r="AR293" s="145" t="s">
        <v>142</v>
      </c>
      <c r="AT293" s="145" t="s">
        <v>138</v>
      </c>
      <c r="AU293" s="145" t="s">
        <v>84</v>
      </c>
      <c r="AY293" s="16" t="s">
        <v>136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6" t="s">
        <v>82</v>
      </c>
      <c r="BK293" s="146">
        <f>ROUND(I293*H293,2)</f>
        <v>0</v>
      </c>
      <c r="BL293" s="16" t="s">
        <v>142</v>
      </c>
      <c r="BM293" s="145" t="s">
        <v>2397</v>
      </c>
    </row>
    <row r="294" spans="2:65" s="12" customFormat="1">
      <c r="B294" s="147"/>
      <c r="D294" s="148" t="s">
        <v>144</v>
      </c>
      <c r="E294" s="149" t="s">
        <v>1</v>
      </c>
      <c r="F294" s="150" t="s">
        <v>2346</v>
      </c>
      <c r="H294" s="149" t="s">
        <v>1</v>
      </c>
      <c r="L294" s="147"/>
      <c r="M294" s="151"/>
      <c r="T294" s="152"/>
      <c r="AT294" s="149" t="s">
        <v>144</v>
      </c>
      <c r="AU294" s="149" t="s">
        <v>84</v>
      </c>
      <c r="AV294" s="12" t="s">
        <v>82</v>
      </c>
      <c r="AW294" s="12" t="s">
        <v>32</v>
      </c>
      <c r="AX294" s="12" t="s">
        <v>74</v>
      </c>
      <c r="AY294" s="149" t="s">
        <v>136</v>
      </c>
    </row>
    <row r="295" spans="2:65" s="12" customFormat="1">
      <c r="B295" s="147"/>
      <c r="D295" s="148" t="s">
        <v>144</v>
      </c>
      <c r="E295" s="149" t="s">
        <v>1</v>
      </c>
      <c r="F295" s="150" t="s">
        <v>2398</v>
      </c>
      <c r="H295" s="149" t="s">
        <v>1</v>
      </c>
      <c r="L295" s="147"/>
      <c r="M295" s="151"/>
      <c r="T295" s="152"/>
      <c r="AT295" s="149" t="s">
        <v>144</v>
      </c>
      <c r="AU295" s="149" t="s">
        <v>84</v>
      </c>
      <c r="AV295" s="12" t="s">
        <v>82</v>
      </c>
      <c r="AW295" s="12" t="s">
        <v>32</v>
      </c>
      <c r="AX295" s="12" t="s">
        <v>74</v>
      </c>
      <c r="AY295" s="149" t="s">
        <v>136</v>
      </c>
    </row>
    <row r="296" spans="2:65" s="13" customFormat="1">
      <c r="B296" s="153"/>
      <c r="D296" s="148" t="s">
        <v>144</v>
      </c>
      <c r="E296" s="154" t="s">
        <v>1</v>
      </c>
      <c r="F296" s="155" t="s">
        <v>2399</v>
      </c>
      <c r="H296" s="156">
        <v>4.4744999999999999</v>
      </c>
      <c r="L296" s="153"/>
      <c r="M296" s="157"/>
      <c r="T296" s="158"/>
      <c r="AT296" s="154" t="s">
        <v>144</v>
      </c>
      <c r="AU296" s="154" t="s">
        <v>84</v>
      </c>
      <c r="AV296" s="13" t="s">
        <v>84</v>
      </c>
      <c r="AW296" s="13" t="s">
        <v>32</v>
      </c>
      <c r="AX296" s="13" t="s">
        <v>74</v>
      </c>
      <c r="AY296" s="154" t="s">
        <v>136</v>
      </c>
    </row>
    <row r="297" spans="2:65" s="12" customFormat="1">
      <c r="B297" s="147"/>
      <c r="D297" s="148" t="s">
        <v>144</v>
      </c>
      <c r="E297" s="149" t="s">
        <v>1</v>
      </c>
      <c r="F297" s="150" t="s">
        <v>2400</v>
      </c>
      <c r="H297" s="149" t="s">
        <v>1</v>
      </c>
      <c r="L297" s="147"/>
      <c r="M297" s="151"/>
      <c r="T297" s="152"/>
      <c r="AT297" s="149" t="s">
        <v>144</v>
      </c>
      <c r="AU297" s="149" t="s">
        <v>84</v>
      </c>
      <c r="AV297" s="12" t="s">
        <v>82</v>
      </c>
      <c r="AW297" s="12" t="s">
        <v>32</v>
      </c>
      <c r="AX297" s="12" t="s">
        <v>74</v>
      </c>
      <c r="AY297" s="149" t="s">
        <v>136</v>
      </c>
    </row>
    <row r="298" spans="2:65" s="13" customFormat="1">
      <c r="B298" s="153"/>
      <c r="D298" s="148" t="s">
        <v>144</v>
      </c>
      <c r="E298" s="154" t="s">
        <v>1</v>
      </c>
      <c r="F298" s="155" t="s">
        <v>2401</v>
      </c>
      <c r="H298" s="156">
        <v>2.9830000000000001</v>
      </c>
      <c r="L298" s="153"/>
      <c r="M298" s="157"/>
      <c r="T298" s="158"/>
      <c r="AT298" s="154" t="s">
        <v>144</v>
      </c>
      <c r="AU298" s="154" t="s">
        <v>84</v>
      </c>
      <c r="AV298" s="13" t="s">
        <v>84</v>
      </c>
      <c r="AW298" s="13" t="s">
        <v>32</v>
      </c>
      <c r="AX298" s="13" t="s">
        <v>74</v>
      </c>
      <c r="AY298" s="154" t="s">
        <v>136</v>
      </c>
    </row>
    <row r="299" spans="2:65" s="12" customFormat="1">
      <c r="B299" s="147"/>
      <c r="D299" s="148" t="s">
        <v>144</v>
      </c>
      <c r="E299" s="149" t="s">
        <v>1</v>
      </c>
      <c r="F299" s="150" t="s">
        <v>2402</v>
      </c>
      <c r="H299" s="149" t="s">
        <v>1</v>
      </c>
      <c r="L299" s="147"/>
      <c r="M299" s="151"/>
      <c r="T299" s="152"/>
      <c r="AT299" s="149" t="s">
        <v>144</v>
      </c>
      <c r="AU299" s="149" t="s">
        <v>84</v>
      </c>
      <c r="AV299" s="12" t="s">
        <v>82</v>
      </c>
      <c r="AW299" s="12" t="s">
        <v>32</v>
      </c>
      <c r="AX299" s="12" t="s">
        <v>74</v>
      </c>
      <c r="AY299" s="149" t="s">
        <v>136</v>
      </c>
    </row>
    <row r="300" spans="2:65" s="13" customFormat="1">
      <c r="B300" s="153"/>
      <c r="D300" s="148" t="s">
        <v>144</v>
      </c>
      <c r="E300" s="154" t="s">
        <v>1</v>
      </c>
      <c r="F300" s="155" t="s">
        <v>2401</v>
      </c>
      <c r="H300" s="156">
        <v>2.9830000000000001</v>
      </c>
      <c r="L300" s="153"/>
      <c r="M300" s="157"/>
      <c r="T300" s="158"/>
      <c r="AT300" s="154" t="s">
        <v>144</v>
      </c>
      <c r="AU300" s="154" t="s">
        <v>84</v>
      </c>
      <c r="AV300" s="13" t="s">
        <v>84</v>
      </c>
      <c r="AW300" s="13" t="s">
        <v>32</v>
      </c>
      <c r="AX300" s="13" t="s">
        <v>74</v>
      </c>
      <c r="AY300" s="154" t="s">
        <v>136</v>
      </c>
    </row>
    <row r="301" spans="2:65" s="14" customFormat="1">
      <c r="B301" s="159"/>
      <c r="D301" s="148" t="s">
        <v>144</v>
      </c>
      <c r="E301" s="160" t="s">
        <v>1</v>
      </c>
      <c r="F301" s="161" t="s">
        <v>146</v>
      </c>
      <c r="H301" s="162">
        <v>10.4405</v>
      </c>
      <c r="L301" s="159"/>
      <c r="M301" s="163"/>
      <c r="T301" s="164"/>
      <c r="AT301" s="160" t="s">
        <v>144</v>
      </c>
      <c r="AU301" s="160" t="s">
        <v>84</v>
      </c>
      <c r="AV301" s="14" t="s">
        <v>142</v>
      </c>
      <c r="AW301" s="14" t="s">
        <v>32</v>
      </c>
      <c r="AX301" s="14" t="s">
        <v>82</v>
      </c>
      <c r="AY301" s="160" t="s">
        <v>136</v>
      </c>
    </row>
    <row r="302" spans="2:65" s="1" customFormat="1" ht="14.4" customHeight="1">
      <c r="B302" s="134"/>
      <c r="C302" s="135" t="s">
        <v>302</v>
      </c>
      <c r="D302" s="135" t="s">
        <v>138</v>
      </c>
      <c r="E302" s="136" t="s">
        <v>2403</v>
      </c>
      <c r="F302" s="137" t="s">
        <v>2404</v>
      </c>
      <c r="G302" s="138" t="s">
        <v>277</v>
      </c>
      <c r="H302" s="139">
        <v>280.35599999999999</v>
      </c>
      <c r="I302" s="140"/>
      <c r="J302" s="140">
        <f>ROUND(I302*H302,2)</f>
        <v>0</v>
      </c>
      <c r="K302" s="141"/>
      <c r="L302" s="28"/>
      <c r="M302" s="142" t="s">
        <v>1</v>
      </c>
      <c r="N302" s="111" t="s">
        <v>39</v>
      </c>
      <c r="O302" s="143">
        <v>2.177</v>
      </c>
      <c r="P302" s="143">
        <f>O302*H302</f>
        <v>610.33501200000001</v>
      </c>
      <c r="Q302" s="143">
        <v>0</v>
      </c>
      <c r="R302" s="143">
        <f>Q302*H302</f>
        <v>0</v>
      </c>
      <c r="S302" s="143">
        <v>1.76</v>
      </c>
      <c r="T302" s="144">
        <f>S302*H302</f>
        <v>493.42655999999999</v>
      </c>
      <c r="AR302" s="145" t="s">
        <v>142</v>
      </c>
      <c r="AT302" s="145" t="s">
        <v>138</v>
      </c>
      <c r="AU302" s="145" t="s">
        <v>84</v>
      </c>
      <c r="AY302" s="16" t="s">
        <v>136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6" t="s">
        <v>82</v>
      </c>
      <c r="BK302" s="146">
        <f>ROUND(I302*H302,2)</f>
        <v>0</v>
      </c>
      <c r="BL302" s="16" t="s">
        <v>142</v>
      </c>
      <c r="BM302" s="145" t="s">
        <v>2405</v>
      </c>
    </row>
    <row r="303" spans="2:65" s="12" customFormat="1">
      <c r="B303" s="147"/>
      <c r="D303" s="148" t="s">
        <v>144</v>
      </c>
      <c r="E303" s="149" t="s">
        <v>1</v>
      </c>
      <c r="F303" s="150" t="s">
        <v>2346</v>
      </c>
      <c r="H303" s="149" t="s">
        <v>1</v>
      </c>
      <c r="L303" s="147"/>
      <c r="M303" s="151"/>
      <c r="T303" s="152"/>
      <c r="AT303" s="149" t="s">
        <v>144</v>
      </c>
      <c r="AU303" s="149" t="s">
        <v>84</v>
      </c>
      <c r="AV303" s="12" t="s">
        <v>82</v>
      </c>
      <c r="AW303" s="12" t="s">
        <v>32</v>
      </c>
      <c r="AX303" s="12" t="s">
        <v>74</v>
      </c>
      <c r="AY303" s="149" t="s">
        <v>136</v>
      </c>
    </row>
    <row r="304" spans="2:65" s="12" customFormat="1">
      <c r="B304" s="147"/>
      <c r="D304" s="148" t="s">
        <v>144</v>
      </c>
      <c r="E304" s="149" t="s">
        <v>1</v>
      </c>
      <c r="F304" s="150" t="s">
        <v>2406</v>
      </c>
      <c r="H304" s="149" t="s">
        <v>1</v>
      </c>
      <c r="L304" s="147"/>
      <c r="M304" s="151"/>
      <c r="T304" s="152"/>
      <c r="AT304" s="149" t="s">
        <v>144</v>
      </c>
      <c r="AU304" s="149" t="s">
        <v>84</v>
      </c>
      <c r="AV304" s="12" t="s">
        <v>82</v>
      </c>
      <c r="AW304" s="12" t="s">
        <v>32</v>
      </c>
      <c r="AX304" s="12" t="s">
        <v>74</v>
      </c>
      <c r="AY304" s="149" t="s">
        <v>136</v>
      </c>
    </row>
    <row r="305" spans="2:65" s="13" customFormat="1">
      <c r="B305" s="153"/>
      <c r="D305" s="148" t="s">
        <v>144</v>
      </c>
      <c r="E305" s="154" t="s">
        <v>1</v>
      </c>
      <c r="F305" s="155" t="s">
        <v>2407</v>
      </c>
      <c r="H305" s="156">
        <v>51</v>
      </c>
      <c r="L305" s="153"/>
      <c r="M305" s="157"/>
      <c r="T305" s="158"/>
      <c r="AT305" s="154" t="s">
        <v>144</v>
      </c>
      <c r="AU305" s="154" t="s">
        <v>84</v>
      </c>
      <c r="AV305" s="13" t="s">
        <v>84</v>
      </c>
      <c r="AW305" s="13" t="s">
        <v>32</v>
      </c>
      <c r="AX305" s="13" t="s">
        <v>74</v>
      </c>
      <c r="AY305" s="154" t="s">
        <v>136</v>
      </c>
    </row>
    <row r="306" spans="2:65" s="13" customFormat="1">
      <c r="B306" s="153"/>
      <c r="D306" s="148" t="s">
        <v>144</v>
      </c>
      <c r="E306" s="154" t="s">
        <v>1</v>
      </c>
      <c r="F306" s="155" t="s">
        <v>2408</v>
      </c>
      <c r="H306" s="156">
        <v>33.659999999999997</v>
      </c>
      <c r="L306" s="153"/>
      <c r="M306" s="157"/>
      <c r="T306" s="158"/>
      <c r="AT306" s="154" t="s">
        <v>144</v>
      </c>
      <c r="AU306" s="154" t="s">
        <v>84</v>
      </c>
      <c r="AV306" s="13" t="s">
        <v>84</v>
      </c>
      <c r="AW306" s="13" t="s">
        <v>32</v>
      </c>
      <c r="AX306" s="13" t="s">
        <v>74</v>
      </c>
      <c r="AY306" s="154" t="s">
        <v>136</v>
      </c>
    </row>
    <row r="307" spans="2:65" s="13" customFormat="1">
      <c r="B307" s="153"/>
      <c r="D307" s="148" t="s">
        <v>144</v>
      </c>
      <c r="E307" s="154" t="s">
        <v>1</v>
      </c>
      <c r="F307" s="155" t="s">
        <v>2409</v>
      </c>
      <c r="H307" s="156">
        <v>59.400000000000006</v>
      </c>
      <c r="L307" s="153"/>
      <c r="M307" s="157"/>
      <c r="T307" s="158"/>
      <c r="AT307" s="154" t="s">
        <v>144</v>
      </c>
      <c r="AU307" s="154" t="s">
        <v>84</v>
      </c>
      <c r="AV307" s="13" t="s">
        <v>84</v>
      </c>
      <c r="AW307" s="13" t="s">
        <v>32</v>
      </c>
      <c r="AX307" s="13" t="s">
        <v>74</v>
      </c>
      <c r="AY307" s="154" t="s">
        <v>136</v>
      </c>
    </row>
    <row r="308" spans="2:65" s="13" customFormat="1">
      <c r="B308" s="153"/>
      <c r="D308" s="148" t="s">
        <v>144</v>
      </c>
      <c r="E308" s="154" t="s">
        <v>1</v>
      </c>
      <c r="F308" s="155" t="s">
        <v>2410</v>
      </c>
      <c r="H308" s="156">
        <v>99</v>
      </c>
      <c r="L308" s="153"/>
      <c r="M308" s="157"/>
      <c r="T308" s="158"/>
      <c r="AT308" s="154" t="s">
        <v>144</v>
      </c>
      <c r="AU308" s="154" t="s">
        <v>84</v>
      </c>
      <c r="AV308" s="13" t="s">
        <v>84</v>
      </c>
      <c r="AW308" s="13" t="s">
        <v>32</v>
      </c>
      <c r="AX308" s="13" t="s">
        <v>74</v>
      </c>
      <c r="AY308" s="154" t="s">
        <v>136</v>
      </c>
    </row>
    <row r="309" spans="2:65" s="12" customFormat="1">
      <c r="B309" s="147"/>
      <c r="D309" s="148" t="s">
        <v>144</v>
      </c>
      <c r="E309" s="149" t="s">
        <v>1</v>
      </c>
      <c r="F309" s="150" t="s">
        <v>2411</v>
      </c>
      <c r="H309" s="149" t="s">
        <v>1</v>
      </c>
      <c r="L309" s="147"/>
      <c r="M309" s="151"/>
      <c r="T309" s="152"/>
      <c r="AT309" s="149" t="s">
        <v>144</v>
      </c>
      <c r="AU309" s="149" t="s">
        <v>84</v>
      </c>
      <c r="AV309" s="12" t="s">
        <v>82</v>
      </c>
      <c r="AW309" s="12" t="s">
        <v>32</v>
      </c>
      <c r="AX309" s="12" t="s">
        <v>74</v>
      </c>
      <c r="AY309" s="149" t="s">
        <v>136</v>
      </c>
    </row>
    <row r="310" spans="2:65" s="13" customFormat="1">
      <c r="B310" s="153"/>
      <c r="D310" s="148" t="s">
        <v>144</v>
      </c>
      <c r="E310" s="154" t="s">
        <v>1</v>
      </c>
      <c r="F310" s="155" t="s">
        <v>2412</v>
      </c>
      <c r="H310" s="156">
        <v>4.0500000000000007</v>
      </c>
      <c r="L310" s="153"/>
      <c r="M310" s="157"/>
      <c r="T310" s="158"/>
      <c r="AT310" s="154" t="s">
        <v>144</v>
      </c>
      <c r="AU310" s="154" t="s">
        <v>84</v>
      </c>
      <c r="AV310" s="13" t="s">
        <v>84</v>
      </c>
      <c r="AW310" s="13" t="s">
        <v>32</v>
      </c>
      <c r="AX310" s="13" t="s">
        <v>74</v>
      </c>
      <c r="AY310" s="154" t="s">
        <v>136</v>
      </c>
    </row>
    <row r="311" spans="2:65" s="13" customFormat="1">
      <c r="B311" s="153"/>
      <c r="D311" s="148" t="s">
        <v>144</v>
      </c>
      <c r="E311" s="154" t="s">
        <v>1</v>
      </c>
      <c r="F311" s="155" t="s">
        <v>2413</v>
      </c>
      <c r="H311" s="156">
        <v>9.3000000000000007</v>
      </c>
      <c r="L311" s="153"/>
      <c r="M311" s="157"/>
      <c r="T311" s="158"/>
      <c r="AT311" s="154" t="s">
        <v>144</v>
      </c>
      <c r="AU311" s="154" t="s">
        <v>84</v>
      </c>
      <c r="AV311" s="13" t="s">
        <v>84</v>
      </c>
      <c r="AW311" s="13" t="s">
        <v>32</v>
      </c>
      <c r="AX311" s="13" t="s">
        <v>74</v>
      </c>
      <c r="AY311" s="154" t="s">
        <v>136</v>
      </c>
    </row>
    <row r="312" spans="2:65" s="13" customFormat="1">
      <c r="B312" s="153"/>
      <c r="D312" s="148" t="s">
        <v>144</v>
      </c>
      <c r="E312" s="154" t="s">
        <v>1</v>
      </c>
      <c r="F312" s="155" t="s">
        <v>2414</v>
      </c>
      <c r="H312" s="156">
        <v>3.3480000000000008</v>
      </c>
      <c r="L312" s="153"/>
      <c r="M312" s="157"/>
      <c r="T312" s="158"/>
      <c r="AT312" s="154" t="s">
        <v>144</v>
      </c>
      <c r="AU312" s="154" t="s">
        <v>84</v>
      </c>
      <c r="AV312" s="13" t="s">
        <v>84</v>
      </c>
      <c r="AW312" s="13" t="s">
        <v>32</v>
      </c>
      <c r="AX312" s="13" t="s">
        <v>74</v>
      </c>
      <c r="AY312" s="154" t="s">
        <v>136</v>
      </c>
    </row>
    <row r="313" spans="2:65" s="13" customFormat="1">
      <c r="B313" s="153"/>
      <c r="D313" s="148" t="s">
        <v>144</v>
      </c>
      <c r="E313" s="154" t="s">
        <v>1</v>
      </c>
      <c r="F313" s="155" t="s">
        <v>2415</v>
      </c>
      <c r="H313" s="156">
        <v>11.718</v>
      </c>
      <c r="L313" s="153"/>
      <c r="M313" s="157"/>
      <c r="T313" s="158"/>
      <c r="AT313" s="154" t="s">
        <v>144</v>
      </c>
      <c r="AU313" s="154" t="s">
        <v>84</v>
      </c>
      <c r="AV313" s="13" t="s">
        <v>84</v>
      </c>
      <c r="AW313" s="13" t="s">
        <v>32</v>
      </c>
      <c r="AX313" s="13" t="s">
        <v>74</v>
      </c>
      <c r="AY313" s="154" t="s">
        <v>136</v>
      </c>
    </row>
    <row r="314" spans="2:65" s="12" customFormat="1">
      <c r="B314" s="147"/>
      <c r="D314" s="148" t="s">
        <v>144</v>
      </c>
      <c r="E314" s="149" t="s">
        <v>1</v>
      </c>
      <c r="F314" s="150" t="s">
        <v>2416</v>
      </c>
      <c r="H314" s="149" t="s">
        <v>1</v>
      </c>
      <c r="L314" s="147"/>
      <c r="M314" s="151"/>
      <c r="T314" s="152"/>
      <c r="AT314" s="149" t="s">
        <v>144</v>
      </c>
      <c r="AU314" s="149" t="s">
        <v>84</v>
      </c>
      <c r="AV314" s="12" t="s">
        <v>82</v>
      </c>
      <c r="AW314" s="12" t="s">
        <v>32</v>
      </c>
      <c r="AX314" s="12" t="s">
        <v>74</v>
      </c>
      <c r="AY314" s="149" t="s">
        <v>136</v>
      </c>
    </row>
    <row r="315" spans="2:65" s="13" customFormat="1">
      <c r="B315" s="153"/>
      <c r="D315" s="148" t="s">
        <v>144</v>
      </c>
      <c r="E315" s="154" t="s">
        <v>1</v>
      </c>
      <c r="F315" s="155" t="s">
        <v>2417</v>
      </c>
      <c r="H315" s="156">
        <v>6</v>
      </c>
      <c r="L315" s="153"/>
      <c r="M315" s="157"/>
      <c r="T315" s="158"/>
      <c r="AT315" s="154" t="s">
        <v>144</v>
      </c>
      <c r="AU315" s="154" t="s">
        <v>84</v>
      </c>
      <c r="AV315" s="13" t="s">
        <v>84</v>
      </c>
      <c r="AW315" s="13" t="s">
        <v>32</v>
      </c>
      <c r="AX315" s="13" t="s">
        <v>74</v>
      </c>
      <c r="AY315" s="154" t="s">
        <v>136</v>
      </c>
    </row>
    <row r="316" spans="2:65" s="13" customFormat="1">
      <c r="B316" s="153"/>
      <c r="D316" s="148" t="s">
        <v>144</v>
      </c>
      <c r="E316" s="154" t="s">
        <v>1</v>
      </c>
      <c r="F316" s="155" t="s">
        <v>2418</v>
      </c>
      <c r="H316" s="156">
        <v>1.1519999999999999</v>
      </c>
      <c r="L316" s="153"/>
      <c r="M316" s="157"/>
      <c r="T316" s="158"/>
      <c r="AT316" s="154" t="s">
        <v>144</v>
      </c>
      <c r="AU316" s="154" t="s">
        <v>84</v>
      </c>
      <c r="AV316" s="13" t="s">
        <v>84</v>
      </c>
      <c r="AW316" s="13" t="s">
        <v>32</v>
      </c>
      <c r="AX316" s="13" t="s">
        <v>74</v>
      </c>
      <c r="AY316" s="154" t="s">
        <v>136</v>
      </c>
    </row>
    <row r="317" spans="2:65" s="13" customFormat="1">
      <c r="B317" s="153"/>
      <c r="D317" s="148" t="s">
        <v>144</v>
      </c>
      <c r="E317" s="154" t="s">
        <v>1</v>
      </c>
      <c r="F317" s="155" t="s">
        <v>2419</v>
      </c>
      <c r="H317" s="156">
        <v>1.728</v>
      </c>
      <c r="L317" s="153"/>
      <c r="M317" s="157"/>
      <c r="T317" s="158"/>
      <c r="AT317" s="154" t="s">
        <v>144</v>
      </c>
      <c r="AU317" s="154" t="s">
        <v>84</v>
      </c>
      <c r="AV317" s="13" t="s">
        <v>84</v>
      </c>
      <c r="AW317" s="13" t="s">
        <v>32</v>
      </c>
      <c r="AX317" s="13" t="s">
        <v>74</v>
      </c>
      <c r="AY317" s="154" t="s">
        <v>136</v>
      </c>
    </row>
    <row r="318" spans="2:65" s="14" customFormat="1">
      <c r="B318" s="159"/>
      <c r="D318" s="148" t="s">
        <v>144</v>
      </c>
      <c r="E318" s="160" t="s">
        <v>1</v>
      </c>
      <c r="F318" s="161" t="s">
        <v>146</v>
      </c>
      <c r="H318" s="162">
        <v>280.35600000000005</v>
      </c>
      <c r="L318" s="159"/>
      <c r="M318" s="163"/>
      <c r="T318" s="164"/>
      <c r="AT318" s="160" t="s">
        <v>144</v>
      </c>
      <c r="AU318" s="160" t="s">
        <v>84</v>
      </c>
      <c r="AV318" s="14" t="s">
        <v>142</v>
      </c>
      <c r="AW318" s="14" t="s">
        <v>32</v>
      </c>
      <c r="AX318" s="14" t="s">
        <v>82</v>
      </c>
      <c r="AY318" s="160" t="s">
        <v>136</v>
      </c>
    </row>
    <row r="319" spans="2:65" s="1" customFormat="1" ht="14.4" customHeight="1">
      <c r="B319" s="134"/>
      <c r="C319" s="135" t="s">
        <v>312</v>
      </c>
      <c r="D319" s="135" t="s">
        <v>138</v>
      </c>
      <c r="E319" s="136" t="s">
        <v>2420</v>
      </c>
      <c r="F319" s="137" t="s">
        <v>2421</v>
      </c>
      <c r="G319" s="138" t="s">
        <v>141</v>
      </c>
      <c r="H319" s="139">
        <v>7</v>
      </c>
      <c r="I319" s="140"/>
      <c r="J319" s="140">
        <f>ROUND(I319*H319,2)</f>
        <v>0</v>
      </c>
      <c r="K319" s="141"/>
      <c r="L319" s="28"/>
      <c r="M319" s="142" t="s">
        <v>1</v>
      </c>
      <c r="N319" s="111" t="s">
        <v>39</v>
      </c>
      <c r="O319" s="143">
        <v>0.8</v>
      </c>
      <c r="P319" s="143">
        <f>O319*H319</f>
        <v>5.6000000000000005</v>
      </c>
      <c r="Q319" s="143">
        <v>0</v>
      </c>
      <c r="R319" s="143">
        <f>Q319*H319</f>
        <v>0</v>
      </c>
      <c r="S319" s="143">
        <v>0.15</v>
      </c>
      <c r="T319" s="144">
        <f>S319*H319</f>
        <v>1.05</v>
      </c>
      <c r="AR319" s="145" t="s">
        <v>142</v>
      </c>
      <c r="AT319" s="145" t="s">
        <v>138</v>
      </c>
      <c r="AU319" s="145" t="s">
        <v>84</v>
      </c>
      <c r="AY319" s="16" t="s">
        <v>136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6" t="s">
        <v>82</v>
      </c>
      <c r="BK319" s="146">
        <f>ROUND(I319*H319,2)</f>
        <v>0</v>
      </c>
      <c r="BL319" s="16" t="s">
        <v>142</v>
      </c>
      <c r="BM319" s="145" t="s">
        <v>2422</v>
      </c>
    </row>
    <row r="320" spans="2:65" s="12" customFormat="1">
      <c r="B320" s="147"/>
      <c r="D320" s="148" t="s">
        <v>144</v>
      </c>
      <c r="E320" s="149" t="s">
        <v>1</v>
      </c>
      <c r="F320" s="150" t="s">
        <v>2346</v>
      </c>
      <c r="H320" s="149" t="s">
        <v>1</v>
      </c>
      <c r="L320" s="147"/>
      <c r="M320" s="151"/>
      <c r="T320" s="152"/>
      <c r="AT320" s="149" t="s">
        <v>144</v>
      </c>
      <c r="AU320" s="149" t="s">
        <v>84</v>
      </c>
      <c r="AV320" s="12" t="s">
        <v>82</v>
      </c>
      <c r="AW320" s="12" t="s">
        <v>32</v>
      </c>
      <c r="AX320" s="12" t="s">
        <v>74</v>
      </c>
      <c r="AY320" s="149" t="s">
        <v>136</v>
      </c>
    </row>
    <row r="321" spans="2:65" s="12" customFormat="1">
      <c r="B321" s="147"/>
      <c r="D321" s="148" t="s">
        <v>144</v>
      </c>
      <c r="E321" s="149" t="s">
        <v>1</v>
      </c>
      <c r="F321" s="150" t="s">
        <v>2398</v>
      </c>
      <c r="H321" s="149" t="s">
        <v>1</v>
      </c>
      <c r="L321" s="147"/>
      <c r="M321" s="151"/>
      <c r="T321" s="152"/>
      <c r="AT321" s="149" t="s">
        <v>144</v>
      </c>
      <c r="AU321" s="149" t="s">
        <v>84</v>
      </c>
      <c r="AV321" s="12" t="s">
        <v>82</v>
      </c>
      <c r="AW321" s="12" t="s">
        <v>32</v>
      </c>
      <c r="AX321" s="12" t="s">
        <v>74</v>
      </c>
      <c r="AY321" s="149" t="s">
        <v>136</v>
      </c>
    </row>
    <row r="322" spans="2:65" s="13" customFormat="1">
      <c r="B322" s="153"/>
      <c r="D322" s="148" t="s">
        <v>144</v>
      </c>
      <c r="E322" s="154" t="s">
        <v>1</v>
      </c>
      <c r="F322" s="155" t="s">
        <v>150</v>
      </c>
      <c r="H322" s="156">
        <v>3</v>
      </c>
      <c r="L322" s="153"/>
      <c r="M322" s="157"/>
      <c r="T322" s="158"/>
      <c r="AT322" s="154" t="s">
        <v>144</v>
      </c>
      <c r="AU322" s="154" t="s">
        <v>84</v>
      </c>
      <c r="AV322" s="13" t="s">
        <v>84</v>
      </c>
      <c r="AW322" s="13" t="s">
        <v>32</v>
      </c>
      <c r="AX322" s="13" t="s">
        <v>74</v>
      </c>
      <c r="AY322" s="154" t="s">
        <v>136</v>
      </c>
    </row>
    <row r="323" spans="2:65" s="12" customFormat="1">
      <c r="B323" s="147"/>
      <c r="D323" s="148" t="s">
        <v>144</v>
      </c>
      <c r="E323" s="149" t="s">
        <v>1</v>
      </c>
      <c r="F323" s="150" t="s">
        <v>2400</v>
      </c>
      <c r="H323" s="149" t="s">
        <v>1</v>
      </c>
      <c r="L323" s="147"/>
      <c r="M323" s="151"/>
      <c r="T323" s="152"/>
      <c r="AT323" s="149" t="s">
        <v>144</v>
      </c>
      <c r="AU323" s="149" t="s">
        <v>84</v>
      </c>
      <c r="AV323" s="12" t="s">
        <v>82</v>
      </c>
      <c r="AW323" s="12" t="s">
        <v>32</v>
      </c>
      <c r="AX323" s="12" t="s">
        <v>74</v>
      </c>
      <c r="AY323" s="149" t="s">
        <v>136</v>
      </c>
    </row>
    <row r="324" spans="2:65" s="13" customFormat="1">
      <c r="B324" s="153"/>
      <c r="D324" s="148" t="s">
        <v>144</v>
      </c>
      <c r="E324" s="154" t="s">
        <v>1</v>
      </c>
      <c r="F324" s="155" t="s">
        <v>84</v>
      </c>
      <c r="H324" s="156">
        <v>2</v>
      </c>
      <c r="L324" s="153"/>
      <c r="M324" s="157"/>
      <c r="T324" s="158"/>
      <c r="AT324" s="154" t="s">
        <v>144</v>
      </c>
      <c r="AU324" s="154" t="s">
        <v>84</v>
      </c>
      <c r="AV324" s="13" t="s">
        <v>84</v>
      </c>
      <c r="AW324" s="13" t="s">
        <v>32</v>
      </c>
      <c r="AX324" s="13" t="s">
        <v>74</v>
      </c>
      <c r="AY324" s="154" t="s">
        <v>136</v>
      </c>
    </row>
    <row r="325" spans="2:65" s="12" customFormat="1">
      <c r="B325" s="147"/>
      <c r="D325" s="148" t="s">
        <v>144</v>
      </c>
      <c r="E325" s="149" t="s">
        <v>1</v>
      </c>
      <c r="F325" s="150" t="s">
        <v>2402</v>
      </c>
      <c r="H325" s="149" t="s">
        <v>1</v>
      </c>
      <c r="L325" s="147"/>
      <c r="M325" s="151"/>
      <c r="T325" s="152"/>
      <c r="AT325" s="149" t="s">
        <v>144</v>
      </c>
      <c r="AU325" s="149" t="s">
        <v>84</v>
      </c>
      <c r="AV325" s="12" t="s">
        <v>82</v>
      </c>
      <c r="AW325" s="12" t="s">
        <v>32</v>
      </c>
      <c r="AX325" s="12" t="s">
        <v>74</v>
      </c>
      <c r="AY325" s="149" t="s">
        <v>136</v>
      </c>
    </row>
    <row r="326" spans="2:65" s="13" customFormat="1">
      <c r="B326" s="153"/>
      <c r="D326" s="148" t="s">
        <v>144</v>
      </c>
      <c r="E326" s="154" t="s">
        <v>1</v>
      </c>
      <c r="F326" s="155" t="s">
        <v>84</v>
      </c>
      <c r="H326" s="156">
        <v>2</v>
      </c>
      <c r="L326" s="153"/>
      <c r="M326" s="157"/>
      <c r="T326" s="158"/>
      <c r="AT326" s="154" t="s">
        <v>144</v>
      </c>
      <c r="AU326" s="154" t="s">
        <v>84</v>
      </c>
      <c r="AV326" s="13" t="s">
        <v>84</v>
      </c>
      <c r="AW326" s="13" t="s">
        <v>32</v>
      </c>
      <c r="AX326" s="13" t="s">
        <v>74</v>
      </c>
      <c r="AY326" s="154" t="s">
        <v>136</v>
      </c>
    </row>
    <row r="327" spans="2:65" s="14" customFormat="1">
      <c r="B327" s="159"/>
      <c r="D327" s="148" t="s">
        <v>144</v>
      </c>
      <c r="E327" s="160" t="s">
        <v>1</v>
      </c>
      <c r="F327" s="161" t="s">
        <v>146</v>
      </c>
      <c r="H327" s="162">
        <v>7</v>
      </c>
      <c r="L327" s="159"/>
      <c r="M327" s="163"/>
      <c r="T327" s="164"/>
      <c r="AT327" s="160" t="s">
        <v>144</v>
      </c>
      <c r="AU327" s="160" t="s">
        <v>84</v>
      </c>
      <c r="AV327" s="14" t="s">
        <v>142</v>
      </c>
      <c r="AW327" s="14" t="s">
        <v>32</v>
      </c>
      <c r="AX327" s="14" t="s">
        <v>82</v>
      </c>
      <c r="AY327" s="160" t="s">
        <v>136</v>
      </c>
    </row>
    <row r="328" spans="2:65" s="11" customFormat="1" ht="22.75" customHeight="1">
      <c r="B328" s="123"/>
      <c r="D328" s="124" t="s">
        <v>73</v>
      </c>
      <c r="E328" s="132" t="s">
        <v>174</v>
      </c>
      <c r="F328" s="132" t="s">
        <v>997</v>
      </c>
      <c r="J328" s="133">
        <f>BK328</f>
        <v>0</v>
      </c>
      <c r="L328" s="123"/>
      <c r="M328" s="127"/>
      <c r="P328" s="128">
        <f>SUM(P329:P346)</f>
        <v>19.335999999999999</v>
      </c>
      <c r="R328" s="128">
        <f>SUM(R329:R346)</f>
        <v>5.0366400000000002</v>
      </c>
      <c r="T328" s="129">
        <f>SUM(T329:T346)</f>
        <v>0</v>
      </c>
      <c r="AR328" s="124" t="s">
        <v>82</v>
      </c>
      <c r="AT328" s="130" t="s">
        <v>73</v>
      </c>
      <c r="AU328" s="130" t="s">
        <v>82</v>
      </c>
      <c r="AY328" s="124" t="s">
        <v>136</v>
      </c>
      <c r="BK328" s="131">
        <f>SUM(BK329:BK346)</f>
        <v>0</v>
      </c>
    </row>
    <row r="329" spans="2:65" s="1" customFormat="1" ht="14.4" customHeight="1">
      <c r="B329" s="134"/>
      <c r="C329" s="135" t="s">
        <v>322</v>
      </c>
      <c r="D329" s="135" t="s">
        <v>138</v>
      </c>
      <c r="E329" s="136" t="s">
        <v>999</v>
      </c>
      <c r="F329" s="137" t="s">
        <v>1000</v>
      </c>
      <c r="G329" s="138" t="s">
        <v>208</v>
      </c>
      <c r="H329" s="139">
        <v>28</v>
      </c>
      <c r="I329" s="140"/>
      <c r="J329" s="140">
        <f>ROUND(I329*H329,2)</f>
        <v>0</v>
      </c>
      <c r="K329" s="141"/>
      <c r="L329" s="28"/>
      <c r="M329" s="142" t="s">
        <v>1</v>
      </c>
      <c r="N329" s="111" t="s">
        <v>39</v>
      </c>
      <c r="O329" s="143">
        <v>0.26800000000000002</v>
      </c>
      <c r="P329" s="143">
        <f>O329*H329</f>
        <v>7.5040000000000004</v>
      </c>
      <c r="Q329" s="143">
        <v>0.15540000000000001</v>
      </c>
      <c r="R329" s="143">
        <f>Q329*H329</f>
        <v>4.3512000000000004</v>
      </c>
      <c r="S329" s="143">
        <v>0</v>
      </c>
      <c r="T329" s="144">
        <f>S329*H329</f>
        <v>0</v>
      </c>
      <c r="AR329" s="145" t="s">
        <v>142</v>
      </c>
      <c r="AT329" s="145" t="s">
        <v>138</v>
      </c>
      <c r="AU329" s="145" t="s">
        <v>84</v>
      </c>
      <c r="AY329" s="16" t="s">
        <v>136</v>
      </c>
      <c r="BE329" s="146">
        <f>IF(N329="základní",J329,0)</f>
        <v>0</v>
      </c>
      <c r="BF329" s="146">
        <f>IF(N329="snížená",J329,0)</f>
        <v>0</v>
      </c>
      <c r="BG329" s="146">
        <f>IF(N329="zákl. přenesená",J329,0)</f>
        <v>0</v>
      </c>
      <c r="BH329" s="146">
        <f>IF(N329="sníž. přenesená",J329,0)</f>
        <v>0</v>
      </c>
      <c r="BI329" s="146">
        <f>IF(N329="nulová",J329,0)</f>
        <v>0</v>
      </c>
      <c r="BJ329" s="16" t="s">
        <v>82</v>
      </c>
      <c r="BK329" s="146">
        <f>ROUND(I329*H329,2)</f>
        <v>0</v>
      </c>
      <c r="BL329" s="16" t="s">
        <v>142</v>
      </c>
      <c r="BM329" s="145" t="s">
        <v>2423</v>
      </c>
    </row>
    <row r="330" spans="2:65" s="12" customFormat="1">
      <c r="B330" s="147"/>
      <c r="D330" s="148" t="s">
        <v>144</v>
      </c>
      <c r="E330" s="149" t="s">
        <v>1</v>
      </c>
      <c r="F330" s="150" t="s">
        <v>2337</v>
      </c>
      <c r="H330" s="149" t="s">
        <v>1</v>
      </c>
      <c r="L330" s="147"/>
      <c r="M330" s="151"/>
      <c r="T330" s="152"/>
      <c r="AT330" s="149" t="s">
        <v>144</v>
      </c>
      <c r="AU330" s="149" t="s">
        <v>84</v>
      </c>
      <c r="AV330" s="12" t="s">
        <v>82</v>
      </c>
      <c r="AW330" s="12" t="s">
        <v>32</v>
      </c>
      <c r="AX330" s="12" t="s">
        <v>74</v>
      </c>
      <c r="AY330" s="149" t="s">
        <v>136</v>
      </c>
    </row>
    <row r="331" spans="2:65" s="13" customFormat="1">
      <c r="B331" s="153"/>
      <c r="D331" s="148" t="s">
        <v>144</v>
      </c>
      <c r="E331" s="154" t="s">
        <v>1</v>
      </c>
      <c r="F331" s="155" t="s">
        <v>312</v>
      </c>
      <c r="H331" s="156">
        <v>28</v>
      </c>
      <c r="L331" s="153"/>
      <c r="M331" s="157"/>
      <c r="T331" s="158"/>
      <c r="AT331" s="154" t="s">
        <v>144</v>
      </c>
      <c r="AU331" s="154" t="s">
        <v>84</v>
      </c>
      <c r="AV331" s="13" t="s">
        <v>84</v>
      </c>
      <c r="AW331" s="13" t="s">
        <v>32</v>
      </c>
      <c r="AX331" s="13" t="s">
        <v>74</v>
      </c>
      <c r="AY331" s="154" t="s">
        <v>136</v>
      </c>
    </row>
    <row r="332" spans="2:65" s="14" customFormat="1">
      <c r="B332" s="159"/>
      <c r="D332" s="148" t="s">
        <v>144</v>
      </c>
      <c r="E332" s="160" t="s">
        <v>1</v>
      </c>
      <c r="F332" s="161" t="s">
        <v>146</v>
      </c>
      <c r="H332" s="162">
        <v>28</v>
      </c>
      <c r="L332" s="159"/>
      <c r="M332" s="163"/>
      <c r="T332" s="164"/>
      <c r="AT332" s="160" t="s">
        <v>144</v>
      </c>
      <c r="AU332" s="160" t="s">
        <v>84</v>
      </c>
      <c r="AV332" s="14" t="s">
        <v>142</v>
      </c>
      <c r="AW332" s="14" t="s">
        <v>32</v>
      </c>
      <c r="AX332" s="14" t="s">
        <v>82</v>
      </c>
      <c r="AY332" s="160" t="s">
        <v>136</v>
      </c>
    </row>
    <row r="333" spans="2:65" s="1" customFormat="1" ht="14.4" customHeight="1">
      <c r="B333" s="134"/>
      <c r="C333" s="165" t="s">
        <v>329</v>
      </c>
      <c r="D333" s="165" t="s">
        <v>353</v>
      </c>
      <c r="E333" s="166" t="s">
        <v>1003</v>
      </c>
      <c r="F333" s="167" t="s">
        <v>1004</v>
      </c>
      <c r="G333" s="168" t="s">
        <v>208</v>
      </c>
      <c r="H333" s="169">
        <v>8.5679999999999996</v>
      </c>
      <c r="I333" s="170"/>
      <c r="J333" s="170">
        <f>ROUND(I333*H333,2)</f>
        <v>0</v>
      </c>
      <c r="K333" s="171"/>
      <c r="L333" s="172"/>
      <c r="M333" s="173" t="s">
        <v>1</v>
      </c>
      <c r="N333" s="174" t="s">
        <v>39</v>
      </c>
      <c r="O333" s="143">
        <v>0</v>
      </c>
      <c r="P333" s="143">
        <f>O333*H333</f>
        <v>0</v>
      </c>
      <c r="Q333" s="143">
        <v>0.08</v>
      </c>
      <c r="R333" s="143">
        <f>Q333*H333</f>
        <v>0.68543999999999994</v>
      </c>
      <c r="S333" s="143">
        <v>0</v>
      </c>
      <c r="T333" s="144">
        <f>S333*H333</f>
        <v>0</v>
      </c>
      <c r="AR333" s="145" t="s">
        <v>170</v>
      </c>
      <c r="AT333" s="145" t="s">
        <v>353</v>
      </c>
      <c r="AU333" s="145" t="s">
        <v>84</v>
      </c>
      <c r="AY333" s="16" t="s">
        <v>136</v>
      </c>
      <c r="BE333" s="146">
        <f>IF(N333="základní",J333,0)</f>
        <v>0</v>
      </c>
      <c r="BF333" s="146">
        <f>IF(N333="snížená",J333,0)</f>
        <v>0</v>
      </c>
      <c r="BG333" s="146">
        <f>IF(N333="zákl. přenesená",J333,0)</f>
        <v>0</v>
      </c>
      <c r="BH333" s="146">
        <f>IF(N333="sníž. přenesená",J333,0)</f>
        <v>0</v>
      </c>
      <c r="BI333" s="146">
        <f>IF(N333="nulová",J333,0)</f>
        <v>0</v>
      </c>
      <c r="BJ333" s="16" t="s">
        <v>82</v>
      </c>
      <c r="BK333" s="146">
        <f>ROUND(I333*H333,2)</f>
        <v>0</v>
      </c>
      <c r="BL333" s="16" t="s">
        <v>142</v>
      </c>
      <c r="BM333" s="145" t="s">
        <v>2424</v>
      </c>
    </row>
    <row r="334" spans="2:65" s="12" customFormat="1">
      <c r="B334" s="147"/>
      <c r="D334" s="148" t="s">
        <v>144</v>
      </c>
      <c r="E334" s="149" t="s">
        <v>1</v>
      </c>
      <c r="F334" s="150" t="s">
        <v>2337</v>
      </c>
      <c r="H334" s="149" t="s">
        <v>1</v>
      </c>
      <c r="L334" s="147"/>
      <c r="M334" s="151"/>
      <c r="T334" s="152"/>
      <c r="AT334" s="149" t="s">
        <v>144</v>
      </c>
      <c r="AU334" s="149" t="s">
        <v>84</v>
      </c>
      <c r="AV334" s="12" t="s">
        <v>82</v>
      </c>
      <c r="AW334" s="12" t="s">
        <v>32</v>
      </c>
      <c r="AX334" s="12" t="s">
        <v>74</v>
      </c>
      <c r="AY334" s="149" t="s">
        <v>136</v>
      </c>
    </row>
    <row r="335" spans="2:65" s="13" customFormat="1">
      <c r="B335" s="153"/>
      <c r="D335" s="148" t="s">
        <v>144</v>
      </c>
      <c r="E335" s="154" t="s">
        <v>1</v>
      </c>
      <c r="F335" s="155" t="s">
        <v>2425</v>
      </c>
      <c r="H335" s="156">
        <v>8.4</v>
      </c>
      <c r="L335" s="153"/>
      <c r="M335" s="157"/>
      <c r="T335" s="158"/>
      <c r="AT335" s="154" t="s">
        <v>144</v>
      </c>
      <c r="AU335" s="154" t="s">
        <v>84</v>
      </c>
      <c r="AV335" s="13" t="s">
        <v>84</v>
      </c>
      <c r="AW335" s="13" t="s">
        <v>32</v>
      </c>
      <c r="AX335" s="13" t="s">
        <v>74</v>
      </c>
      <c r="AY335" s="154" t="s">
        <v>136</v>
      </c>
    </row>
    <row r="336" spans="2:65" s="14" customFormat="1">
      <c r="B336" s="159"/>
      <c r="D336" s="148" t="s">
        <v>144</v>
      </c>
      <c r="E336" s="160" t="s">
        <v>1</v>
      </c>
      <c r="F336" s="161" t="s">
        <v>146</v>
      </c>
      <c r="H336" s="162">
        <v>8.4</v>
      </c>
      <c r="L336" s="159"/>
      <c r="M336" s="163"/>
      <c r="T336" s="164"/>
      <c r="AT336" s="160" t="s">
        <v>144</v>
      </c>
      <c r="AU336" s="160" t="s">
        <v>84</v>
      </c>
      <c r="AV336" s="14" t="s">
        <v>142</v>
      </c>
      <c r="AW336" s="14" t="s">
        <v>32</v>
      </c>
      <c r="AX336" s="14" t="s">
        <v>74</v>
      </c>
      <c r="AY336" s="160" t="s">
        <v>136</v>
      </c>
    </row>
    <row r="337" spans="2:65" s="13" customFormat="1">
      <c r="B337" s="153"/>
      <c r="D337" s="148" t="s">
        <v>144</v>
      </c>
      <c r="E337" s="154" t="s">
        <v>1</v>
      </c>
      <c r="F337" s="155" t="s">
        <v>2426</v>
      </c>
      <c r="H337" s="156">
        <v>8.5680000000000014</v>
      </c>
      <c r="L337" s="153"/>
      <c r="M337" s="157"/>
      <c r="T337" s="158"/>
      <c r="AT337" s="154" t="s">
        <v>144</v>
      </c>
      <c r="AU337" s="154" t="s">
        <v>84</v>
      </c>
      <c r="AV337" s="13" t="s">
        <v>84</v>
      </c>
      <c r="AW337" s="13" t="s">
        <v>32</v>
      </c>
      <c r="AX337" s="13" t="s">
        <v>82</v>
      </c>
      <c r="AY337" s="154" t="s">
        <v>136</v>
      </c>
    </row>
    <row r="338" spans="2:65" s="1" customFormat="1" ht="14.4" customHeight="1">
      <c r="B338" s="134"/>
      <c r="C338" s="135" t="s">
        <v>334</v>
      </c>
      <c r="D338" s="135" t="s">
        <v>138</v>
      </c>
      <c r="E338" s="136" t="s">
        <v>1034</v>
      </c>
      <c r="F338" s="137" t="s">
        <v>1035</v>
      </c>
      <c r="G338" s="138" t="s">
        <v>208</v>
      </c>
      <c r="H338" s="139">
        <v>28</v>
      </c>
      <c r="I338" s="140"/>
      <c r="J338" s="140">
        <f>ROUND(I338*H338,2)</f>
        <v>0</v>
      </c>
      <c r="K338" s="141"/>
      <c r="L338" s="28"/>
      <c r="M338" s="142" t="s">
        <v>1</v>
      </c>
      <c r="N338" s="111" t="s">
        <v>39</v>
      </c>
      <c r="O338" s="143">
        <v>0.124</v>
      </c>
      <c r="P338" s="143">
        <f>O338*H338</f>
        <v>3.472</v>
      </c>
      <c r="Q338" s="143">
        <v>0</v>
      </c>
      <c r="R338" s="143">
        <f>Q338*H338</f>
        <v>0</v>
      </c>
      <c r="S338" s="143">
        <v>0</v>
      </c>
      <c r="T338" s="144">
        <f>S338*H338</f>
        <v>0</v>
      </c>
      <c r="AR338" s="145" t="s">
        <v>142</v>
      </c>
      <c r="AT338" s="145" t="s">
        <v>138</v>
      </c>
      <c r="AU338" s="145" t="s">
        <v>84</v>
      </c>
      <c r="AY338" s="16" t="s">
        <v>136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6" t="s">
        <v>82</v>
      </c>
      <c r="BK338" s="146">
        <f>ROUND(I338*H338,2)</f>
        <v>0</v>
      </c>
      <c r="BL338" s="16" t="s">
        <v>142</v>
      </c>
      <c r="BM338" s="145" t="s">
        <v>2427</v>
      </c>
    </row>
    <row r="339" spans="2:65" s="12" customFormat="1">
      <c r="B339" s="147"/>
      <c r="D339" s="148" t="s">
        <v>144</v>
      </c>
      <c r="E339" s="149" t="s">
        <v>1</v>
      </c>
      <c r="F339" s="150" t="s">
        <v>2337</v>
      </c>
      <c r="H339" s="149" t="s">
        <v>1</v>
      </c>
      <c r="L339" s="147"/>
      <c r="M339" s="151"/>
      <c r="T339" s="152"/>
      <c r="AT339" s="149" t="s">
        <v>144</v>
      </c>
      <c r="AU339" s="149" t="s">
        <v>84</v>
      </c>
      <c r="AV339" s="12" t="s">
        <v>82</v>
      </c>
      <c r="AW339" s="12" t="s">
        <v>32</v>
      </c>
      <c r="AX339" s="12" t="s">
        <v>74</v>
      </c>
      <c r="AY339" s="149" t="s">
        <v>136</v>
      </c>
    </row>
    <row r="340" spans="2:65" s="13" customFormat="1">
      <c r="B340" s="153"/>
      <c r="D340" s="148" t="s">
        <v>144</v>
      </c>
      <c r="E340" s="154" t="s">
        <v>1</v>
      </c>
      <c r="F340" s="155" t="s">
        <v>312</v>
      </c>
      <c r="H340" s="156">
        <v>28</v>
      </c>
      <c r="L340" s="153"/>
      <c r="M340" s="157"/>
      <c r="T340" s="158"/>
      <c r="AT340" s="154" t="s">
        <v>144</v>
      </c>
      <c r="AU340" s="154" t="s">
        <v>84</v>
      </c>
      <c r="AV340" s="13" t="s">
        <v>84</v>
      </c>
      <c r="AW340" s="13" t="s">
        <v>32</v>
      </c>
      <c r="AX340" s="13" t="s">
        <v>74</v>
      </c>
      <c r="AY340" s="154" t="s">
        <v>136</v>
      </c>
    </row>
    <row r="341" spans="2:65" s="14" customFormat="1">
      <c r="B341" s="159"/>
      <c r="D341" s="148" t="s">
        <v>144</v>
      </c>
      <c r="E341" s="160" t="s">
        <v>1</v>
      </c>
      <c r="F341" s="161" t="s">
        <v>146</v>
      </c>
      <c r="H341" s="162">
        <v>28</v>
      </c>
      <c r="L341" s="159"/>
      <c r="M341" s="163"/>
      <c r="T341" s="164"/>
      <c r="AT341" s="160" t="s">
        <v>144</v>
      </c>
      <c r="AU341" s="160" t="s">
        <v>84</v>
      </c>
      <c r="AV341" s="14" t="s">
        <v>142</v>
      </c>
      <c r="AW341" s="14" t="s">
        <v>32</v>
      </c>
      <c r="AX341" s="14" t="s">
        <v>82</v>
      </c>
      <c r="AY341" s="160" t="s">
        <v>136</v>
      </c>
    </row>
    <row r="342" spans="2:65" s="1" customFormat="1" ht="14.4" customHeight="1">
      <c r="B342" s="134"/>
      <c r="C342" s="135" t="s">
        <v>343</v>
      </c>
      <c r="D342" s="135" t="s">
        <v>138</v>
      </c>
      <c r="E342" s="136" t="s">
        <v>1038</v>
      </c>
      <c r="F342" s="137" t="s">
        <v>1039</v>
      </c>
      <c r="G342" s="138" t="s">
        <v>185</v>
      </c>
      <c r="H342" s="139">
        <v>38</v>
      </c>
      <c r="I342" s="140"/>
      <c r="J342" s="140">
        <f>ROUND(I342*H342,2)</f>
        <v>0</v>
      </c>
      <c r="K342" s="141"/>
      <c r="L342" s="28"/>
      <c r="M342" s="142" t="s">
        <v>1</v>
      </c>
      <c r="N342" s="111" t="s">
        <v>39</v>
      </c>
      <c r="O342" s="143">
        <v>0.22</v>
      </c>
      <c r="P342" s="143">
        <f>O342*H342</f>
        <v>8.36</v>
      </c>
      <c r="Q342" s="143">
        <v>0</v>
      </c>
      <c r="R342" s="143">
        <f>Q342*H342</f>
        <v>0</v>
      </c>
      <c r="S342" s="143">
        <v>0</v>
      </c>
      <c r="T342" s="144">
        <f>S342*H342</f>
        <v>0</v>
      </c>
      <c r="AR342" s="145" t="s">
        <v>142</v>
      </c>
      <c r="AT342" s="145" t="s">
        <v>138</v>
      </c>
      <c r="AU342" s="145" t="s">
        <v>84</v>
      </c>
      <c r="AY342" s="16" t="s">
        <v>136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6" t="s">
        <v>82</v>
      </c>
      <c r="BK342" s="146">
        <f>ROUND(I342*H342,2)</f>
        <v>0</v>
      </c>
      <c r="BL342" s="16" t="s">
        <v>142</v>
      </c>
      <c r="BM342" s="145" t="s">
        <v>2428</v>
      </c>
    </row>
    <row r="343" spans="2:65" s="12" customFormat="1">
      <c r="B343" s="147"/>
      <c r="D343" s="148" t="s">
        <v>144</v>
      </c>
      <c r="E343" s="149" t="s">
        <v>1</v>
      </c>
      <c r="F343" s="150" t="s">
        <v>2337</v>
      </c>
      <c r="H343" s="149" t="s">
        <v>1</v>
      </c>
      <c r="L343" s="147"/>
      <c r="M343" s="151"/>
      <c r="T343" s="152"/>
      <c r="AT343" s="149" t="s">
        <v>144</v>
      </c>
      <c r="AU343" s="149" t="s">
        <v>84</v>
      </c>
      <c r="AV343" s="12" t="s">
        <v>82</v>
      </c>
      <c r="AW343" s="12" t="s">
        <v>32</v>
      </c>
      <c r="AX343" s="12" t="s">
        <v>74</v>
      </c>
      <c r="AY343" s="149" t="s">
        <v>136</v>
      </c>
    </row>
    <row r="344" spans="2:65" s="12" customFormat="1">
      <c r="B344" s="147"/>
      <c r="D344" s="148" t="s">
        <v>144</v>
      </c>
      <c r="E344" s="149" t="s">
        <v>1</v>
      </c>
      <c r="F344" s="150" t="s">
        <v>2338</v>
      </c>
      <c r="H344" s="149" t="s">
        <v>1</v>
      </c>
      <c r="L344" s="147"/>
      <c r="M344" s="151"/>
      <c r="T344" s="152"/>
      <c r="AT344" s="149" t="s">
        <v>144</v>
      </c>
      <c r="AU344" s="149" t="s">
        <v>84</v>
      </c>
      <c r="AV344" s="12" t="s">
        <v>82</v>
      </c>
      <c r="AW344" s="12" t="s">
        <v>32</v>
      </c>
      <c r="AX344" s="12" t="s">
        <v>74</v>
      </c>
      <c r="AY344" s="149" t="s">
        <v>136</v>
      </c>
    </row>
    <row r="345" spans="2:65" s="13" customFormat="1">
      <c r="B345" s="153"/>
      <c r="D345" s="148" t="s">
        <v>144</v>
      </c>
      <c r="E345" s="154" t="s">
        <v>1</v>
      </c>
      <c r="F345" s="155" t="s">
        <v>2339</v>
      </c>
      <c r="H345" s="156">
        <v>38</v>
      </c>
      <c r="L345" s="153"/>
      <c r="M345" s="157"/>
      <c r="T345" s="158"/>
      <c r="AT345" s="154" t="s">
        <v>144</v>
      </c>
      <c r="AU345" s="154" t="s">
        <v>84</v>
      </c>
      <c r="AV345" s="13" t="s">
        <v>84</v>
      </c>
      <c r="AW345" s="13" t="s">
        <v>32</v>
      </c>
      <c r="AX345" s="13" t="s">
        <v>74</v>
      </c>
      <c r="AY345" s="154" t="s">
        <v>136</v>
      </c>
    </row>
    <row r="346" spans="2:65" s="14" customFormat="1">
      <c r="B346" s="159"/>
      <c r="D346" s="148" t="s">
        <v>144</v>
      </c>
      <c r="E346" s="160" t="s">
        <v>1</v>
      </c>
      <c r="F346" s="161" t="s">
        <v>146</v>
      </c>
      <c r="H346" s="162">
        <v>38</v>
      </c>
      <c r="L346" s="159"/>
      <c r="M346" s="163"/>
      <c r="T346" s="164"/>
      <c r="AT346" s="160" t="s">
        <v>144</v>
      </c>
      <c r="AU346" s="160" t="s">
        <v>84</v>
      </c>
      <c r="AV346" s="14" t="s">
        <v>142</v>
      </c>
      <c r="AW346" s="14" t="s">
        <v>32</v>
      </c>
      <c r="AX346" s="14" t="s">
        <v>82</v>
      </c>
      <c r="AY346" s="160" t="s">
        <v>136</v>
      </c>
    </row>
    <row r="347" spans="2:65" s="11" customFormat="1" ht="22.75" customHeight="1">
      <c r="B347" s="123"/>
      <c r="D347" s="124" t="s">
        <v>73</v>
      </c>
      <c r="E347" s="132" t="s">
        <v>1041</v>
      </c>
      <c r="F347" s="132" t="s">
        <v>1042</v>
      </c>
      <c r="J347" s="133">
        <f>BK347</f>
        <v>0</v>
      </c>
      <c r="L347" s="123"/>
      <c r="M347" s="127"/>
      <c r="P347" s="128">
        <f>SUM(P348:P380)</f>
        <v>140.84272900000002</v>
      </c>
      <c r="R347" s="128">
        <f>SUM(R348:R380)</f>
        <v>0</v>
      </c>
      <c r="T347" s="129">
        <f>SUM(T348:T380)</f>
        <v>0</v>
      </c>
      <c r="AR347" s="124" t="s">
        <v>82</v>
      </c>
      <c r="AT347" s="130" t="s">
        <v>73</v>
      </c>
      <c r="AU347" s="130" t="s">
        <v>82</v>
      </c>
      <c r="AY347" s="124" t="s">
        <v>136</v>
      </c>
      <c r="BK347" s="131">
        <f>SUM(BK348:BK380)</f>
        <v>0</v>
      </c>
    </row>
    <row r="348" spans="2:65" s="1" customFormat="1" ht="14.4" customHeight="1">
      <c r="B348" s="134"/>
      <c r="C348" s="135" t="s">
        <v>347</v>
      </c>
      <c r="D348" s="135" t="s">
        <v>138</v>
      </c>
      <c r="E348" s="136" t="s">
        <v>1044</v>
      </c>
      <c r="F348" s="137" t="s">
        <v>1045</v>
      </c>
      <c r="G348" s="138" t="s">
        <v>356</v>
      </c>
      <c r="H348" s="139">
        <v>7.54</v>
      </c>
      <c r="I348" s="140"/>
      <c r="J348" s="140">
        <f>ROUND(I348*H348,2)</f>
        <v>0</v>
      </c>
      <c r="K348" s="141"/>
      <c r="L348" s="28"/>
      <c r="M348" s="142" t="s">
        <v>1</v>
      </c>
      <c r="N348" s="111" t="s">
        <v>39</v>
      </c>
      <c r="O348" s="143">
        <v>0.03</v>
      </c>
      <c r="P348" s="143">
        <f>O348*H348</f>
        <v>0.22619999999999998</v>
      </c>
      <c r="Q348" s="143">
        <v>0</v>
      </c>
      <c r="R348" s="143">
        <f>Q348*H348</f>
        <v>0</v>
      </c>
      <c r="S348" s="143">
        <v>0</v>
      </c>
      <c r="T348" s="144">
        <f>S348*H348</f>
        <v>0</v>
      </c>
      <c r="AR348" s="145" t="s">
        <v>142</v>
      </c>
      <c r="AT348" s="145" t="s">
        <v>138</v>
      </c>
      <c r="AU348" s="145" t="s">
        <v>84</v>
      </c>
      <c r="AY348" s="16" t="s">
        <v>136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6" t="s">
        <v>82</v>
      </c>
      <c r="BK348" s="146">
        <f>ROUND(I348*H348,2)</f>
        <v>0</v>
      </c>
      <c r="BL348" s="16" t="s">
        <v>142</v>
      </c>
      <c r="BM348" s="145" t="s">
        <v>2429</v>
      </c>
    </row>
    <row r="349" spans="2:65" s="12" customFormat="1">
      <c r="B349" s="147"/>
      <c r="D349" s="148" t="s">
        <v>144</v>
      </c>
      <c r="E349" s="149" t="s">
        <v>1</v>
      </c>
      <c r="F349" s="150" t="s">
        <v>1047</v>
      </c>
      <c r="H349" s="149" t="s">
        <v>1</v>
      </c>
      <c r="L349" s="147"/>
      <c r="M349" s="151"/>
      <c r="T349" s="152"/>
      <c r="AT349" s="149" t="s">
        <v>144</v>
      </c>
      <c r="AU349" s="149" t="s">
        <v>84</v>
      </c>
      <c r="AV349" s="12" t="s">
        <v>82</v>
      </c>
      <c r="AW349" s="12" t="s">
        <v>32</v>
      </c>
      <c r="AX349" s="12" t="s">
        <v>74</v>
      </c>
      <c r="AY349" s="149" t="s">
        <v>136</v>
      </c>
    </row>
    <row r="350" spans="2:65" s="13" customFormat="1">
      <c r="B350" s="153"/>
      <c r="D350" s="148" t="s">
        <v>144</v>
      </c>
      <c r="E350" s="154" t="s">
        <v>1</v>
      </c>
      <c r="F350" s="155" t="s">
        <v>2430</v>
      </c>
      <c r="H350" s="156">
        <v>7.54</v>
      </c>
      <c r="L350" s="153"/>
      <c r="M350" s="157"/>
      <c r="T350" s="158"/>
      <c r="AT350" s="154" t="s">
        <v>144</v>
      </c>
      <c r="AU350" s="154" t="s">
        <v>84</v>
      </c>
      <c r="AV350" s="13" t="s">
        <v>84</v>
      </c>
      <c r="AW350" s="13" t="s">
        <v>32</v>
      </c>
      <c r="AX350" s="13" t="s">
        <v>74</v>
      </c>
      <c r="AY350" s="154" t="s">
        <v>136</v>
      </c>
    </row>
    <row r="351" spans="2:65" s="14" customFormat="1">
      <c r="B351" s="159"/>
      <c r="D351" s="148" t="s">
        <v>144</v>
      </c>
      <c r="E351" s="160" t="s">
        <v>1</v>
      </c>
      <c r="F351" s="161" t="s">
        <v>146</v>
      </c>
      <c r="H351" s="162">
        <v>7.54</v>
      </c>
      <c r="L351" s="159"/>
      <c r="M351" s="163"/>
      <c r="T351" s="164"/>
      <c r="AT351" s="160" t="s">
        <v>144</v>
      </c>
      <c r="AU351" s="160" t="s">
        <v>84</v>
      </c>
      <c r="AV351" s="14" t="s">
        <v>142</v>
      </c>
      <c r="AW351" s="14" t="s">
        <v>32</v>
      </c>
      <c r="AX351" s="14" t="s">
        <v>82</v>
      </c>
      <c r="AY351" s="160" t="s">
        <v>136</v>
      </c>
    </row>
    <row r="352" spans="2:65" s="1" customFormat="1" ht="14.4" customHeight="1">
      <c r="B352" s="134"/>
      <c r="C352" s="135" t="s">
        <v>352</v>
      </c>
      <c r="D352" s="135" t="s">
        <v>138</v>
      </c>
      <c r="E352" s="136" t="s">
        <v>1050</v>
      </c>
      <c r="F352" s="137" t="s">
        <v>1051</v>
      </c>
      <c r="G352" s="138" t="s">
        <v>356</v>
      </c>
      <c r="H352" s="139">
        <v>105.56</v>
      </c>
      <c r="I352" s="140"/>
      <c r="J352" s="140">
        <f>ROUND(I352*H352,2)</f>
        <v>0</v>
      </c>
      <c r="K352" s="141"/>
      <c r="L352" s="28"/>
      <c r="M352" s="142" t="s">
        <v>1</v>
      </c>
      <c r="N352" s="111" t="s">
        <v>39</v>
      </c>
      <c r="O352" s="143">
        <v>2E-3</v>
      </c>
      <c r="P352" s="143">
        <f>O352*H352</f>
        <v>0.21112</v>
      </c>
      <c r="Q352" s="143">
        <v>0</v>
      </c>
      <c r="R352" s="143">
        <f>Q352*H352</f>
        <v>0</v>
      </c>
      <c r="S352" s="143">
        <v>0</v>
      </c>
      <c r="T352" s="144">
        <f>S352*H352</f>
        <v>0</v>
      </c>
      <c r="AR352" s="145" t="s">
        <v>142</v>
      </c>
      <c r="AT352" s="145" t="s">
        <v>138</v>
      </c>
      <c r="AU352" s="145" t="s">
        <v>84</v>
      </c>
      <c r="AY352" s="16" t="s">
        <v>136</v>
      </c>
      <c r="BE352" s="146">
        <f>IF(N352="základní",J352,0)</f>
        <v>0</v>
      </c>
      <c r="BF352" s="146">
        <f>IF(N352="snížená",J352,0)</f>
        <v>0</v>
      </c>
      <c r="BG352" s="146">
        <f>IF(N352="zákl. přenesená",J352,0)</f>
        <v>0</v>
      </c>
      <c r="BH352" s="146">
        <f>IF(N352="sníž. přenesená",J352,0)</f>
        <v>0</v>
      </c>
      <c r="BI352" s="146">
        <f>IF(N352="nulová",J352,0)</f>
        <v>0</v>
      </c>
      <c r="BJ352" s="16" t="s">
        <v>82</v>
      </c>
      <c r="BK352" s="146">
        <f>ROUND(I352*H352,2)</f>
        <v>0</v>
      </c>
      <c r="BL352" s="16" t="s">
        <v>142</v>
      </c>
      <c r="BM352" s="145" t="s">
        <v>2431</v>
      </c>
    </row>
    <row r="353" spans="2:65" s="12" customFormat="1">
      <c r="B353" s="147"/>
      <c r="D353" s="148" t="s">
        <v>144</v>
      </c>
      <c r="E353" s="149" t="s">
        <v>1</v>
      </c>
      <c r="F353" s="150" t="s">
        <v>1047</v>
      </c>
      <c r="H353" s="149" t="s">
        <v>1</v>
      </c>
      <c r="L353" s="147"/>
      <c r="M353" s="151"/>
      <c r="T353" s="152"/>
      <c r="AT353" s="149" t="s">
        <v>144</v>
      </c>
      <c r="AU353" s="149" t="s">
        <v>84</v>
      </c>
      <c r="AV353" s="12" t="s">
        <v>82</v>
      </c>
      <c r="AW353" s="12" t="s">
        <v>32</v>
      </c>
      <c r="AX353" s="12" t="s">
        <v>74</v>
      </c>
      <c r="AY353" s="149" t="s">
        <v>136</v>
      </c>
    </row>
    <row r="354" spans="2:65" s="13" customFormat="1">
      <c r="B354" s="153"/>
      <c r="D354" s="148" t="s">
        <v>144</v>
      </c>
      <c r="E354" s="154" t="s">
        <v>1</v>
      </c>
      <c r="F354" s="155" t="s">
        <v>2432</v>
      </c>
      <c r="H354" s="156">
        <v>105.56</v>
      </c>
      <c r="L354" s="153"/>
      <c r="M354" s="157"/>
      <c r="T354" s="158"/>
      <c r="AT354" s="154" t="s">
        <v>144</v>
      </c>
      <c r="AU354" s="154" t="s">
        <v>84</v>
      </c>
      <c r="AV354" s="13" t="s">
        <v>84</v>
      </c>
      <c r="AW354" s="13" t="s">
        <v>32</v>
      </c>
      <c r="AX354" s="13" t="s">
        <v>74</v>
      </c>
      <c r="AY354" s="154" t="s">
        <v>136</v>
      </c>
    </row>
    <row r="355" spans="2:65" s="14" customFormat="1">
      <c r="B355" s="159"/>
      <c r="D355" s="148" t="s">
        <v>144</v>
      </c>
      <c r="E355" s="160" t="s">
        <v>1</v>
      </c>
      <c r="F355" s="161" t="s">
        <v>146</v>
      </c>
      <c r="H355" s="162">
        <v>105.56</v>
      </c>
      <c r="L355" s="159"/>
      <c r="M355" s="163"/>
      <c r="T355" s="164"/>
      <c r="AT355" s="160" t="s">
        <v>144</v>
      </c>
      <c r="AU355" s="160" t="s">
        <v>84</v>
      </c>
      <c r="AV355" s="14" t="s">
        <v>142</v>
      </c>
      <c r="AW355" s="14" t="s">
        <v>32</v>
      </c>
      <c r="AX355" s="14" t="s">
        <v>82</v>
      </c>
      <c r="AY355" s="160" t="s">
        <v>136</v>
      </c>
    </row>
    <row r="356" spans="2:65" s="1" customFormat="1" ht="14.4" customHeight="1">
      <c r="B356" s="134"/>
      <c r="C356" s="135" t="s">
        <v>359</v>
      </c>
      <c r="D356" s="135" t="s">
        <v>138</v>
      </c>
      <c r="E356" s="136" t="s">
        <v>1055</v>
      </c>
      <c r="F356" s="137" t="s">
        <v>1056</v>
      </c>
      <c r="G356" s="138" t="s">
        <v>356</v>
      </c>
      <c r="H356" s="139">
        <v>597.45299999999997</v>
      </c>
      <c r="I356" s="140"/>
      <c r="J356" s="140">
        <f>ROUND(I356*H356,2)</f>
        <v>0</v>
      </c>
      <c r="K356" s="141"/>
      <c r="L356" s="28"/>
      <c r="M356" s="142" t="s">
        <v>1</v>
      </c>
      <c r="N356" s="111" t="s">
        <v>39</v>
      </c>
      <c r="O356" s="143">
        <v>3.2000000000000001E-2</v>
      </c>
      <c r="P356" s="143">
        <f>O356*H356</f>
        <v>19.118496</v>
      </c>
      <c r="Q356" s="143">
        <v>0</v>
      </c>
      <c r="R356" s="143">
        <f>Q356*H356</f>
        <v>0</v>
      </c>
      <c r="S356" s="143">
        <v>0</v>
      </c>
      <c r="T356" s="144">
        <f>S356*H356</f>
        <v>0</v>
      </c>
      <c r="AR356" s="145" t="s">
        <v>142</v>
      </c>
      <c r="AT356" s="145" t="s">
        <v>138</v>
      </c>
      <c r="AU356" s="145" t="s">
        <v>84</v>
      </c>
      <c r="AY356" s="16" t="s">
        <v>136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6" t="s">
        <v>82</v>
      </c>
      <c r="BK356" s="146">
        <f>ROUND(I356*H356,2)</f>
        <v>0</v>
      </c>
      <c r="BL356" s="16" t="s">
        <v>142</v>
      </c>
      <c r="BM356" s="145" t="s">
        <v>2433</v>
      </c>
    </row>
    <row r="357" spans="2:65" s="12" customFormat="1">
      <c r="B357" s="147"/>
      <c r="D357" s="148" t="s">
        <v>144</v>
      </c>
      <c r="E357" s="149" t="s">
        <v>1</v>
      </c>
      <c r="F357" s="150" t="s">
        <v>1057</v>
      </c>
      <c r="H357" s="149" t="s">
        <v>1</v>
      </c>
      <c r="L357" s="147"/>
      <c r="M357" s="151"/>
      <c r="T357" s="152"/>
      <c r="AT357" s="149" t="s">
        <v>144</v>
      </c>
      <c r="AU357" s="149" t="s">
        <v>84</v>
      </c>
      <c r="AV357" s="12" t="s">
        <v>82</v>
      </c>
      <c r="AW357" s="12" t="s">
        <v>32</v>
      </c>
      <c r="AX357" s="12" t="s">
        <v>74</v>
      </c>
      <c r="AY357" s="149" t="s">
        <v>136</v>
      </c>
    </row>
    <row r="358" spans="2:65" s="13" customFormat="1">
      <c r="B358" s="153"/>
      <c r="D358" s="148" t="s">
        <v>144</v>
      </c>
      <c r="E358" s="154" t="s">
        <v>1</v>
      </c>
      <c r="F358" s="155" t="s">
        <v>2434</v>
      </c>
      <c r="H358" s="156">
        <v>596.40300000000002</v>
      </c>
      <c r="L358" s="153"/>
      <c r="M358" s="157"/>
      <c r="T358" s="158"/>
      <c r="AT358" s="154" t="s">
        <v>144</v>
      </c>
      <c r="AU358" s="154" t="s">
        <v>84</v>
      </c>
      <c r="AV358" s="13" t="s">
        <v>84</v>
      </c>
      <c r="AW358" s="13" t="s">
        <v>32</v>
      </c>
      <c r="AX358" s="13" t="s">
        <v>74</v>
      </c>
      <c r="AY358" s="154" t="s">
        <v>136</v>
      </c>
    </row>
    <row r="359" spans="2:65" s="12" customFormat="1">
      <c r="B359" s="147"/>
      <c r="D359" s="148" t="s">
        <v>144</v>
      </c>
      <c r="E359" s="149" t="s">
        <v>1</v>
      </c>
      <c r="F359" s="150" t="s">
        <v>2435</v>
      </c>
      <c r="H359" s="149" t="s">
        <v>1</v>
      </c>
      <c r="L359" s="147"/>
      <c r="M359" s="151"/>
      <c r="T359" s="152"/>
      <c r="AT359" s="149" t="s">
        <v>144</v>
      </c>
      <c r="AU359" s="149" t="s">
        <v>84</v>
      </c>
      <c r="AV359" s="12" t="s">
        <v>82</v>
      </c>
      <c r="AW359" s="12" t="s">
        <v>32</v>
      </c>
      <c r="AX359" s="12" t="s">
        <v>74</v>
      </c>
      <c r="AY359" s="149" t="s">
        <v>136</v>
      </c>
    </row>
    <row r="360" spans="2:65" s="13" customFormat="1">
      <c r="B360" s="153"/>
      <c r="D360" s="148" t="s">
        <v>144</v>
      </c>
      <c r="E360" s="154" t="s">
        <v>1</v>
      </c>
      <c r="F360" s="155" t="s">
        <v>2436</v>
      </c>
      <c r="H360" s="156">
        <v>1.05</v>
      </c>
      <c r="L360" s="153"/>
      <c r="M360" s="157"/>
      <c r="T360" s="158"/>
      <c r="AT360" s="154" t="s">
        <v>144</v>
      </c>
      <c r="AU360" s="154" t="s">
        <v>84</v>
      </c>
      <c r="AV360" s="13" t="s">
        <v>84</v>
      </c>
      <c r="AW360" s="13" t="s">
        <v>32</v>
      </c>
      <c r="AX360" s="13" t="s">
        <v>74</v>
      </c>
      <c r="AY360" s="154" t="s">
        <v>136</v>
      </c>
    </row>
    <row r="361" spans="2:65" s="14" customFormat="1">
      <c r="B361" s="159"/>
      <c r="D361" s="148" t="s">
        <v>144</v>
      </c>
      <c r="E361" s="160" t="s">
        <v>1</v>
      </c>
      <c r="F361" s="161" t="s">
        <v>146</v>
      </c>
      <c r="H361" s="162">
        <v>597.45299999999997</v>
      </c>
      <c r="L361" s="159"/>
      <c r="M361" s="163"/>
      <c r="T361" s="164"/>
      <c r="AT361" s="160" t="s">
        <v>144</v>
      </c>
      <c r="AU361" s="160" t="s">
        <v>84</v>
      </c>
      <c r="AV361" s="14" t="s">
        <v>142</v>
      </c>
      <c r="AW361" s="14" t="s">
        <v>32</v>
      </c>
      <c r="AX361" s="14" t="s">
        <v>82</v>
      </c>
      <c r="AY361" s="160" t="s">
        <v>136</v>
      </c>
    </row>
    <row r="362" spans="2:65" s="1" customFormat="1" ht="14.4" customHeight="1">
      <c r="B362" s="134"/>
      <c r="C362" s="135" t="s">
        <v>363</v>
      </c>
      <c r="D362" s="135" t="s">
        <v>138</v>
      </c>
      <c r="E362" s="136" t="s">
        <v>1062</v>
      </c>
      <c r="F362" s="137" t="s">
        <v>1063</v>
      </c>
      <c r="G362" s="138" t="s">
        <v>356</v>
      </c>
      <c r="H362" s="139">
        <v>8364.3420000000006</v>
      </c>
      <c r="I362" s="140"/>
      <c r="J362" s="140">
        <f>ROUND(I362*H362,2)</f>
        <v>0</v>
      </c>
      <c r="K362" s="141"/>
      <c r="L362" s="28"/>
      <c r="M362" s="142" t="s">
        <v>1</v>
      </c>
      <c r="N362" s="111" t="s">
        <v>39</v>
      </c>
      <c r="O362" s="143">
        <v>3.0000000000000001E-3</v>
      </c>
      <c r="P362" s="143">
        <f>O362*H362</f>
        <v>25.093026000000002</v>
      </c>
      <c r="Q362" s="143">
        <v>0</v>
      </c>
      <c r="R362" s="143">
        <f>Q362*H362</f>
        <v>0</v>
      </c>
      <c r="S362" s="143">
        <v>0</v>
      </c>
      <c r="T362" s="144">
        <f>S362*H362</f>
        <v>0</v>
      </c>
      <c r="AR362" s="145" t="s">
        <v>142</v>
      </c>
      <c r="AT362" s="145" t="s">
        <v>138</v>
      </c>
      <c r="AU362" s="145" t="s">
        <v>84</v>
      </c>
      <c r="AY362" s="16" t="s">
        <v>136</v>
      </c>
      <c r="BE362" s="146">
        <f>IF(N362="základní",J362,0)</f>
        <v>0</v>
      </c>
      <c r="BF362" s="146">
        <f>IF(N362="snížená",J362,0)</f>
        <v>0</v>
      </c>
      <c r="BG362" s="146">
        <f>IF(N362="zákl. přenesená",J362,0)</f>
        <v>0</v>
      </c>
      <c r="BH362" s="146">
        <f>IF(N362="sníž. přenesená",J362,0)</f>
        <v>0</v>
      </c>
      <c r="BI362" s="146">
        <f>IF(N362="nulová",J362,0)</f>
        <v>0</v>
      </c>
      <c r="BJ362" s="16" t="s">
        <v>82</v>
      </c>
      <c r="BK362" s="146">
        <f>ROUND(I362*H362,2)</f>
        <v>0</v>
      </c>
      <c r="BL362" s="16" t="s">
        <v>142</v>
      </c>
      <c r="BM362" s="145" t="s">
        <v>2437</v>
      </c>
    </row>
    <row r="363" spans="2:65" s="12" customFormat="1">
      <c r="B363" s="147"/>
      <c r="D363" s="148" t="s">
        <v>144</v>
      </c>
      <c r="E363" s="149" t="s">
        <v>1</v>
      </c>
      <c r="F363" s="150" t="s">
        <v>1057</v>
      </c>
      <c r="H363" s="149" t="s">
        <v>1</v>
      </c>
      <c r="L363" s="147"/>
      <c r="M363" s="151"/>
      <c r="T363" s="152"/>
      <c r="AT363" s="149" t="s">
        <v>144</v>
      </c>
      <c r="AU363" s="149" t="s">
        <v>84</v>
      </c>
      <c r="AV363" s="12" t="s">
        <v>82</v>
      </c>
      <c r="AW363" s="12" t="s">
        <v>32</v>
      </c>
      <c r="AX363" s="12" t="s">
        <v>74</v>
      </c>
      <c r="AY363" s="149" t="s">
        <v>136</v>
      </c>
    </row>
    <row r="364" spans="2:65" s="13" customFormat="1">
      <c r="B364" s="153"/>
      <c r="D364" s="148" t="s">
        <v>144</v>
      </c>
      <c r="E364" s="154" t="s">
        <v>1</v>
      </c>
      <c r="F364" s="155" t="s">
        <v>2438</v>
      </c>
      <c r="H364" s="156">
        <v>8349.6419999999998</v>
      </c>
      <c r="L364" s="153"/>
      <c r="M364" s="157"/>
      <c r="T364" s="158"/>
      <c r="AT364" s="154" t="s">
        <v>144</v>
      </c>
      <c r="AU364" s="154" t="s">
        <v>84</v>
      </c>
      <c r="AV364" s="13" t="s">
        <v>84</v>
      </c>
      <c r="AW364" s="13" t="s">
        <v>32</v>
      </c>
      <c r="AX364" s="13" t="s">
        <v>74</v>
      </c>
      <c r="AY364" s="154" t="s">
        <v>136</v>
      </c>
    </row>
    <row r="365" spans="2:65" s="12" customFormat="1">
      <c r="B365" s="147"/>
      <c r="D365" s="148" t="s">
        <v>144</v>
      </c>
      <c r="E365" s="149" t="s">
        <v>1</v>
      </c>
      <c r="F365" s="150" t="s">
        <v>2435</v>
      </c>
      <c r="H365" s="149" t="s">
        <v>1</v>
      </c>
      <c r="L365" s="147"/>
      <c r="M365" s="151"/>
      <c r="T365" s="152"/>
      <c r="AT365" s="149" t="s">
        <v>144</v>
      </c>
      <c r="AU365" s="149" t="s">
        <v>84</v>
      </c>
      <c r="AV365" s="12" t="s">
        <v>82</v>
      </c>
      <c r="AW365" s="12" t="s">
        <v>32</v>
      </c>
      <c r="AX365" s="12" t="s">
        <v>74</v>
      </c>
      <c r="AY365" s="149" t="s">
        <v>136</v>
      </c>
    </row>
    <row r="366" spans="2:65" s="13" customFormat="1">
      <c r="B366" s="153"/>
      <c r="D366" s="148" t="s">
        <v>144</v>
      </c>
      <c r="E366" s="154" t="s">
        <v>1</v>
      </c>
      <c r="F366" s="155" t="s">
        <v>2439</v>
      </c>
      <c r="H366" s="156">
        <v>14.700000000000001</v>
      </c>
      <c r="L366" s="153"/>
      <c r="M366" s="157"/>
      <c r="T366" s="158"/>
      <c r="AT366" s="154" t="s">
        <v>144</v>
      </c>
      <c r="AU366" s="154" t="s">
        <v>84</v>
      </c>
      <c r="AV366" s="13" t="s">
        <v>84</v>
      </c>
      <c r="AW366" s="13" t="s">
        <v>32</v>
      </c>
      <c r="AX366" s="13" t="s">
        <v>74</v>
      </c>
      <c r="AY366" s="154" t="s">
        <v>136</v>
      </c>
    </row>
    <row r="367" spans="2:65" s="14" customFormat="1">
      <c r="B367" s="159"/>
      <c r="D367" s="148" t="s">
        <v>144</v>
      </c>
      <c r="E367" s="160" t="s">
        <v>1</v>
      </c>
      <c r="F367" s="161" t="s">
        <v>146</v>
      </c>
      <c r="H367" s="162">
        <v>8364.3420000000006</v>
      </c>
      <c r="L367" s="159"/>
      <c r="M367" s="163"/>
      <c r="T367" s="164"/>
      <c r="AT367" s="160" t="s">
        <v>144</v>
      </c>
      <c r="AU367" s="160" t="s">
        <v>84</v>
      </c>
      <c r="AV367" s="14" t="s">
        <v>142</v>
      </c>
      <c r="AW367" s="14" t="s">
        <v>32</v>
      </c>
      <c r="AX367" s="14" t="s">
        <v>82</v>
      </c>
      <c r="AY367" s="160" t="s">
        <v>136</v>
      </c>
    </row>
    <row r="368" spans="2:65" s="1" customFormat="1" ht="14.4" customHeight="1">
      <c r="B368" s="134"/>
      <c r="C368" s="135" t="s">
        <v>367</v>
      </c>
      <c r="D368" s="135" t="s">
        <v>138</v>
      </c>
      <c r="E368" s="136" t="s">
        <v>1068</v>
      </c>
      <c r="F368" s="137" t="s">
        <v>1069</v>
      </c>
      <c r="G368" s="138" t="s">
        <v>356</v>
      </c>
      <c r="H368" s="139">
        <v>604.99300000000005</v>
      </c>
      <c r="I368" s="140"/>
      <c r="J368" s="140">
        <f>ROUND(I368*H368,2)</f>
        <v>0</v>
      </c>
      <c r="K368" s="141"/>
      <c r="L368" s="28"/>
      <c r="M368" s="142" t="s">
        <v>1</v>
      </c>
      <c r="N368" s="111" t="s">
        <v>39</v>
      </c>
      <c r="O368" s="143">
        <v>0.159</v>
      </c>
      <c r="P368" s="143">
        <f>O368*H368</f>
        <v>96.193887000000004</v>
      </c>
      <c r="Q368" s="143">
        <v>0</v>
      </c>
      <c r="R368" s="143">
        <f>Q368*H368</f>
        <v>0</v>
      </c>
      <c r="S368" s="143">
        <v>0</v>
      </c>
      <c r="T368" s="144">
        <f>S368*H368</f>
        <v>0</v>
      </c>
      <c r="AR368" s="145" t="s">
        <v>142</v>
      </c>
      <c r="AT368" s="145" t="s">
        <v>138</v>
      </c>
      <c r="AU368" s="145" t="s">
        <v>84</v>
      </c>
      <c r="AY368" s="16" t="s">
        <v>136</v>
      </c>
      <c r="BE368" s="146">
        <f>IF(N368="základní",J368,0)</f>
        <v>0</v>
      </c>
      <c r="BF368" s="146">
        <f>IF(N368="snížená",J368,0)</f>
        <v>0</v>
      </c>
      <c r="BG368" s="146">
        <f>IF(N368="zákl. přenesená",J368,0)</f>
        <v>0</v>
      </c>
      <c r="BH368" s="146">
        <f>IF(N368="sníž. přenesená",J368,0)</f>
        <v>0</v>
      </c>
      <c r="BI368" s="146">
        <f>IF(N368="nulová",J368,0)</f>
        <v>0</v>
      </c>
      <c r="BJ368" s="16" t="s">
        <v>82</v>
      </c>
      <c r="BK368" s="146">
        <f>ROUND(I368*H368,2)</f>
        <v>0</v>
      </c>
      <c r="BL368" s="16" t="s">
        <v>142</v>
      </c>
      <c r="BM368" s="145" t="s">
        <v>2440</v>
      </c>
    </row>
    <row r="369" spans="2:65" s="1" customFormat="1" ht="22.25" customHeight="1">
      <c r="B369" s="134"/>
      <c r="C369" s="135" t="s">
        <v>372</v>
      </c>
      <c r="D369" s="135" t="s">
        <v>138</v>
      </c>
      <c r="E369" s="136" t="s">
        <v>2441</v>
      </c>
      <c r="F369" s="137" t="s">
        <v>2442</v>
      </c>
      <c r="G369" s="138" t="s">
        <v>356</v>
      </c>
      <c r="H369" s="139">
        <v>1.05</v>
      </c>
      <c r="I369" s="140"/>
      <c r="J369" s="140">
        <f>ROUND(I369*H369,2)</f>
        <v>0</v>
      </c>
      <c r="K369" s="141"/>
      <c r="L369" s="28"/>
      <c r="M369" s="142" t="s">
        <v>1</v>
      </c>
      <c r="N369" s="111" t="s">
        <v>39</v>
      </c>
      <c r="O369" s="143">
        <v>0</v>
      </c>
      <c r="P369" s="143">
        <f>O369*H369</f>
        <v>0</v>
      </c>
      <c r="Q369" s="143">
        <v>0</v>
      </c>
      <c r="R369" s="143">
        <f>Q369*H369</f>
        <v>0</v>
      </c>
      <c r="S369" s="143">
        <v>0</v>
      </c>
      <c r="T369" s="144">
        <f>S369*H369</f>
        <v>0</v>
      </c>
      <c r="AR369" s="145" t="s">
        <v>142</v>
      </c>
      <c r="AT369" s="145" t="s">
        <v>138</v>
      </c>
      <c r="AU369" s="145" t="s">
        <v>84</v>
      </c>
      <c r="AY369" s="16" t="s">
        <v>136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6" t="s">
        <v>82</v>
      </c>
      <c r="BK369" s="146">
        <f>ROUND(I369*H369,2)</f>
        <v>0</v>
      </c>
      <c r="BL369" s="16" t="s">
        <v>142</v>
      </c>
      <c r="BM369" s="145" t="s">
        <v>2443</v>
      </c>
    </row>
    <row r="370" spans="2:65" s="12" customFormat="1">
      <c r="B370" s="147"/>
      <c r="D370" s="148" t="s">
        <v>144</v>
      </c>
      <c r="E370" s="149" t="s">
        <v>1</v>
      </c>
      <c r="F370" s="150" t="s">
        <v>2435</v>
      </c>
      <c r="H370" s="149" t="s">
        <v>1</v>
      </c>
      <c r="L370" s="147"/>
      <c r="M370" s="151"/>
      <c r="T370" s="152"/>
      <c r="AT370" s="149" t="s">
        <v>144</v>
      </c>
      <c r="AU370" s="149" t="s">
        <v>84</v>
      </c>
      <c r="AV370" s="12" t="s">
        <v>82</v>
      </c>
      <c r="AW370" s="12" t="s">
        <v>32</v>
      </c>
      <c r="AX370" s="12" t="s">
        <v>74</v>
      </c>
      <c r="AY370" s="149" t="s">
        <v>136</v>
      </c>
    </row>
    <row r="371" spans="2:65" s="13" customFormat="1">
      <c r="B371" s="153"/>
      <c r="D371" s="148" t="s">
        <v>144</v>
      </c>
      <c r="E371" s="154" t="s">
        <v>1</v>
      </c>
      <c r="F371" s="155" t="s">
        <v>2436</v>
      </c>
      <c r="H371" s="156">
        <v>1.05</v>
      </c>
      <c r="L371" s="153"/>
      <c r="M371" s="157"/>
      <c r="T371" s="158"/>
      <c r="AT371" s="154" t="s">
        <v>144</v>
      </c>
      <c r="AU371" s="154" t="s">
        <v>84</v>
      </c>
      <c r="AV371" s="13" t="s">
        <v>84</v>
      </c>
      <c r="AW371" s="13" t="s">
        <v>32</v>
      </c>
      <c r="AX371" s="13" t="s">
        <v>74</v>
      </c>
      <c r="AY371" s="154" t="s">
        <v>136</v>
      </c>
    </row>
    <row r="372" spans="2:65" s="14" customFormat="1">
      <c r="B372" s="159"/>
      <c r="D372" s="148" t="s">
        <v>144</v>
      </c>
      <c r="E372" s="160" t="s">
        <v>1</v>
      </c>
      <c r="F372" s="161" t="s">
        <v>146</v>
      </c>
      <c r="H372" s="162">
        <v>1.05</v>
      </c>
      <c r="L372" s="159"/>
      <c r="M372" s="163"/>
      <c r="T372" s="164"/>
      <c r="AT372" s="160" t="s">
        <v>144</v>
      </c>
      <c r="AU372" s="160" t="s">
        <v>84</v>
      </c>
      <c r="AV372" s="14" t="s">
        <v>142</v>
      </c>
      <c r="AW372" s="14" t="s">
        <v>32</v>
      </c>
      <c r="AX372" s="14" t="s">
        <v>82</v>
      </c>
      <c r="AY372" s="160" t="s">
        <v>136</v>
      </c>
    </row>
    <row r="373" spans="2:65" s="1" customFormat="1" ht="19.75" customHeight="1">
      <c r="B373" s="134"/>
      <c r="C373" s="135" t="s">
        <v>376</v>
      </c>
      <c r="D373" s="135" t="s">
        <v>138</v>
      </c>
      <c r="E373" s="136" t="s">
        <v>1072</v>
      </c>
      <c r="F373" s="137" t="s">
        <v>1073</v>
      </c>
      <c r="G373" s="138" t="s">
        <v>356</v>
      </c>
      <c r="H373" s="139">
        <v>596.40300000000002</v>
      </c>
      <c r="I373" s="140"/>
      <c r="J373" s="140">
        <f>ROUND(I373*H373,2)</f>
        <v>0</v>
      </c>
      <c r="K373" s="141"/>
      <c r="L373" s="28"/>
      <c r="M373" s="142" t="s">
        <v>1</v>
      </c>
      <c r="N373" s="111" t="s">
        <v>39</v>
      </c>
      <c r="O373" s="143">
        <v>0</v>
      </c>
      <c r="P373" s="143">
        <f>O373*H373</f>
        <v>0</v>
      </c>
      <c r="Q373" s="143">
        <v>0</v>
      </c>
      <c r="R373" s="143">
        <f>Q373*H373</f>
        <v>0</v>
      </c>
      <c r="S373" s="143">
        <v>0</v>
      </c>
      <c r="T373" s="144">
        <f>S373*H373</f>
        <v>0</v>
      </c>
      <c r="AR373" s="145" t="s">
        <v>142</v>
      </c>
      <c r="AT373" s="145" t="s">
        <v>138</v>
      </c>
      <c r="AU373" s="145" t="s">
        <v>84</v>
      </c>
      <c r="AY373" s="16" t="s">
        <v>136</v>
      </c>
      <c r="BE373" s="146">
        <f>IF(N373="základní",J373,0)</f>
        <v>0</v>
      </c>
      <c r="BF373" s="146">
        <f>IF(N373="snížená",J373,0)</f>
        <v>0</v>
      </c>
      <c r="BG373" s="146">
        <f>IF(N373="zákl. přenesená",J373,0)</f>
        <v>0</v>
      </c>
      <c r="BH373" s="146">
        <f>IF(N373="sníž. přenesená",J373,0)</f>
        <v>0</v>
      </c>
      <c r="BI373" s="146">
        <f>IF(N373="nulová",J373,0)</f>
        <v>0</v>
      </c>
      <c r="BJ373" s="16" t="s">
        <v>82</v>
      </c>
      <c r="BK373" s="146">
        <f>ROUND(I373*H373,2)</f>
        <v>0</v>
      </c>
      <c r="BL373" s="16" t="s">
        <v>142</v>
      </c>
      <c r="BM373" s="145" t="s">
        <v>2444</v>
      </c>
    </row>
    <row r="374" spans="2:65" s="12" customFormat="1">
      <c r="B374" s="147"/>
      <c r="D374" s="148" t="s">
        <v>144</v>
      </c>
      <c r="E374" s="149" t="s">
        <v>1</v>
      </c>
      <c r="F374" s="150" t="s">
        <v>1057</v>
      </c>
      <c r="H374" s="149" t="s">
        <v>1</v>
      </c>
      <c r="L374" s="147"/>
      <c r="M374" s="151"/>
      <c r="T374" s="152"/>
      <c r="AT374" s="149" t="s">
        <v>144</v>
      </c>
      <c r="AU374" s="149" t="s">
        <v>84</v>
      </c>
      <c r="AV374" s="12" t="s">
        <v>82</v>
      </c>
      <c r="AW374" s="12" t="s">
        <v>32</v>
      </c>
      <c r="AX374" s="12" t="s">
        <v>74</v>
      </c>
      <c r="AY374" s="149" t="s">
        <v>136</v>
      </c>
    </row>
    <row r="375" spans="2:65" s="13" customFormat="1">
      <c r="B375" s="153"/>
      <c r="D375" s="148" t="s">
        <v>144</v>
      </c>
      <c r="E375" s="154" t="s">
        <v>1</v>
      </c>
      <c r="F375" s="155" t="s">
        <v>2434</v>
      </c>
      <c r="H375" s="156">
        <v>596.40300000000002</v>
      </c>
      <c r="L375" s="153"/>
      <c r="M375" s="157"/>
      <c r="T375" s="158"/>
      <c r="AT375" s="154" t="s">
        <v>144</v>
      </c>
      <c r="AU375" s="154" t="s">
        <v>84</v>
      </c>
      <c r="AV375" s="13" t="s">
        <v>84</v>
      </c>
      <c r="AW375" s="13" t="s">
        <v>32</v>
      </c>
      <c r="AX375" s="13" t="s">
        <v>74</v>
      </c>
      <c r="AY375" s="154" t="s">
        <v>136</v>
      </c>
    </row>
    <row r="376" spans="2:65" s="14" customFormat="1">
      <c r="B376" s="159"/>
      <c r="D376" s="148" t="s">
        <v>144</v>
      </c>
      <c r="E376" s="160" t="s">
        <v>1</v>
      </c>
      <c r="F376" s="161" t="s">
        <v>146</v>
      </c>
      <c r="H376" s="162">
        <v>596.40300000000002</v>
      </c>
      <c r="L376" s="159"/>
      <c r="M376" s="163"/>
      <c r="T376" s="164"/>
      <c r="AT376" s="160" t="s">
        <v>144</v>
      </c>
      <c r="AU376" s="160" t="s">
        <v>84</v>
      </c>
      <c r="AV376" s="14" t="s">
        <v>142</v>
      </c>
      <c r="AW376" s="14" t="s">
        <v>32</v>
      </c>
      <c r="AX376" s="14" t="s">
        <v>82</v>
      </c>
      <c r="AY376" s="160" t="s">
        <v>136</v>
      </c>
    </row>
    <row r="377" spans="2:65" s="1" customFormat="1" ht="22.25" customHeight="1">
      <c r="B377" s="134"/>
      <c r="C377" s="135" t="s">
        <v>380</v>
      </c>
      <c r="D377" s="135" t="s">
        <v>138</v>
      </c>
      <c r="E377" s="136" t="s">
        <v>1076</v>
      </c>
      <c r="F377" s="137" t="s">
        <v>1077</v>
      </c>
      <c r="G377" s="138" t="s">
        <v>356</v>
      </c>
      <c r="H377" s="139">
        <v>7.54</v>
      </c>
      <c r="I377" s="140"/>
      <c r="J377" s="140">
        <f>ROUND(I377*H377,2)</f>
        <v>0</v>
      </c>
      <c r="K377" s="141"/>
      <c r="L377" s="28"/>
      <c r="M377" s="142" t="s">
        <v>1</v>
      </c>
      <c r="N377" s="111" t="s">
        <v>39</v>
      </c>
      <c r="O377" s="143">
        <v>0</v>
      </c>
      <c r="P377" s="143">
        <f>O377*H377</f>
        <v>0</v>
      </c>
      <c r="Q377" s="143">
        <v>0</v>
      </c>
      <c r="R377" s="143">
        <f>Q377*H377</f>
        <v>0</v>
      </c>
      <c r="S377" s="143">
        <v>0</v>
      </c>
      <c r="T377" s="144">
        <f>S377*H377</f>
        <v>0</v>
      </c>
      <c r="AR377" s="145" t="s">
        <v>142</v>
      </c>
      <c r="AT377" s="145" t="s">
        <v>138</v>
      </c>
      <c r="AU377" s="145" t="s">
        <v>84</v>
      </c>
      <c r="AY377" s="16" t="s">
        <v>136</v>
      </c>
      <c r="BE377" s="146">
        <f>IF(N377="základní",J377,0)</f>
        <v>0</v>
      </c>
      <c r="BF377" s="146">
        <f>IF(N377="snížená",J377,0)</f>
        <v>0</v>
      </c>
      <c r="BG377" s="146">
        <f>IF(N377="zákl. přenesená",J377,0)</f>
        <v>0</v>
      </c>
      <c r="BH377" s="146">
        <f>IF(N377="sníž. přenesená",J377,0)</f>
        <v>0</v>
      </c>
      <c r="BI377" s="146">
        <f>IF(N377="nulová",J377,0)</f>
        <v>0</v>
      </c>
      <c r="BJ377" s="16" t="s">
        <v>82</v>
      </c>
      <c r="BK377" s="146">
        <f>ROUND(I377*H377,2)</f>
        <v>0</v>
      </c>
      <c r="BL377" s="16" t="s">
        <v>142</v>
      </c>
      <c r="BM377" s="145" t="s">
        <v>2445</v>
      </c>
    </row>
    <row r="378" spans="2:65" s="12" customFormat="1">
      <c r="B378" s="147"/>
      <c r="D378" s="148" t="s">
        <v>144</v>
      </c>
      <c r="E378" s="149" t="s">
        <v>1</v>
      </c>
      <c r="F378" s="150" t="s">
        <v>1047</v>
      </c>
      <c r="H378" s="149" t="s">
        <v>1</v>
      </c>
      <c r="L378" s="147"/>
      <c r="M378" s="151"/>
      <c r="T378" s="152"/>
      <c r="AT378" s="149" t="s">
        <v>144</v>
      </c>
      <c r="AU378" s="149" t="s">
        <v>84</v>
      </c>
      <c r="AV378" s="12" t="s">
        <v>82</v>
      </c>
      <c r="AW378" s="12" t="s">
        <v>32</v>
      </c>
      <c r="AX378" s="12" t="s">
        <v>74</v>
      </c>
      <c r="AY378" s="149" t="s">
        <v>136</v>
      </c>
    </row>
    <row r="379" spans="2:65" s="13" customFormat="1">
      <c r="B379" s="153"/>
      <c r="D379" s="148" t="s">
        <v>144</v>
      </c>
      <c r="E379" s="154" t="s">
        <v>1</v>
      </c>
      <c r="F379" s="155" t="s">
        <v>2430</v>
      </c>
      <c r="H379" s="156">
        <v>7.54</v>
      </c>
      <c r="L379" s="153"/>
      <c r="M379" s="157"/>
      <c r="T379" s="158"/>
      <c r="AT379" s="154" t="s">
        <v>144</v>
      </c>
      <c r="AU379" s="154" t="s">
        <v>84</v>
      </c>
      <c r="AV379" s="13" t="s">
        <v>84</v>
      </c>
      <c r="AW379" s="13" t="s">
        <v>32</v>
      </c>
      <c r="AX379" s="13" t="s">
        <v>74</v>
      </c>
      <c r="AY379" s="154" t="s">
        <v>136</v>
      </c>
    </row>
    <row r="380" spans="2:65" s="14" customFormat="1">
      <c r="B380" s="159"/>
      <c r="D380" s="148" t="s">
        <v>144</v>
      </c>
      <c r="E380" s="160" t="s">
        <v>1</v>
      </c>
      <c r="F380" s="161" t="s">
        <v>146</v>
      </c>
      <c r="H380" s="162">
        <v>7.54</v>
      </c>
      <c r="L380" s="159"/>
      <c r="M380" s="163"/>
      <c r="T380" s="164"/>
      <c r="AT380" s="160" t="s">
        <v>144</v>
      </c>
      <c r="AU380" s="160" t="s">
        <v>84</v>
      </c>
      <c r="AV380" s="14" t="s">
        <v>142</v>
      </c>
      <c r="AW380" s="14" t="s">
        <v>32</v>
      </c>
      <c r="AX380" s="14" t="s">
        <v>82</v>
      </c>
      <c r="AY380" s="160" t="s">
        <v>136</v>
      </c>
    </row>
    <row r="381" spans="2:65" s="11" customFormat="1" ht="22.75" customHeight="1">
      <c r="B381" s="123"/>
      <c r="D381" s="124" t="s">
        <v>73</v>
      </c>
      <c r="E381" s="132" t="s">
        <v>1083</v>
      </c>
      <c r="F381" s="132" t="s">
        <v>1084</v>
      </c>
      <c r="J381" s="133">
        <f>BK381</f>
        <v>0</v>
      </c>
      <c r="L381" s="123"/>
      <c r="M381" s="127"/>
      <c r="P381" s="128">
        <f>P382</f>
        <v>0.78493800000000014</v>
      </c>
      <c r="R381" s="128">
        <f>R382</f>
        <v>0</v>
      </c>
      <c r="T381" s="129">
        <f>T382</f>
        <v>0</v>
      </c>
      <c r="AR381" s="124" t="s">
        <v>82</v>
      </c>
      <c r="AT381" s="130" t="s">
        <v>73</v>
      </c>
      <c r="AU381" s="130" t="s">
        <v>82</v>
      </c>
      <c r="AY381" s="124" t="s">
        <v>136</v>
      </c>
      <c r="BK381" s="131">
        <f>BK382</f>
        <v>0</v>
      </c>
    </row>
    <row r="382" spans="2:65" s="1" customFormat="1" ht="14.4" customHeight="1">
      <c r="B382" s="134"/>
      <c r="C382" s="135" t="s">
        <v>384</v>
      </c>
      <c r="D382" s="135" t="s">
        <v>138</v>
      </c>
      <c r="E382" s="136" t="s">
        <v>1086</v>
      </c>
      <c r="F382" s="137" t="s">
        <v>1087</v>
      </c>
      <c r="G382" s="138" t="s">
        <v>356</v>
      </c>
      <c r="H382" s="139">
        <v>11.893000000000001</v>
      </c>
      <c r="I382" s="140"/>
      <c r="J382" s="140">
        <f>ROUND(I382*H382,2)</f>
        <v>0</v>
      </c>
      <c r="K382" s="141"/>
      <c r="L382" s="28"/>
      <c r="M382" s="175" t="s">
        <v>1</v>
      </c>
      <c r="N382" s="176" t="s">
        <v>39</v>
      </c>
      <c r="O382" s="177">
        <v>6.6000000000000003E-2</v>
      </c>
      <c r="P382" s="177">
        <f>O382*H382</f>
        <v>0.78493800000000014</v>
      </c>
      <c r="Q382" s="177">
        <v>0</v>
      </c>
      <c r="R382" s="177">
        <f>Q382*H382</f>
        <v>0</v>
      </c>
      <c r="S382" s="177">
        <v>0</v>
      </c>
      <c r="T382" s="178">
        <f>S382*H382</f>
        <v>0</v>
      </c>
      <c r="AR382" s="145" t="s">
        <v>142</v>
      </c>
      <c r="AT382" s="145" t="s">
        <v>138</v>
      </c>
      <c r="AU382" s="145" t="s">
        <v>84</v>
      </c>
      <c r="AY382" s="16" t="s">
        <v>136</v>
      </c>
      <c r="BE382" s="146">
        <f>IF(N382="základní",J382,0)</f>
        <v>0</v>
      </c>
      <c r="BF382" s="146">
        <f>IF(N382="snížená",J382,0)</f>
        <v>0</v>
      </c>
      <c r="BG382" s="146">
        <f>IF(N382="zákl. přenesená",J382,0)</f>
        <v>0</v>
      </c>
      <c r="BH382" s="146">
        <f>IF(N382="sníž. přenesená",J382,0)</f>
        <v>0</v>
      </c>
      <c r="BI382" s="146">
        <f>IF(N382="nulová",J382,0)</f>
        <v>0</v>
      </c>
      <c r="BJ382" s="16" t="s">
        <v>82</v>
      </c>
      <c r="BK382" s="146">
        <f>ROUND(I382*H382,2)</f>
        <v>0</v>
      </c>
      <c r="BL382" s="16" t="s">
        <v>142</v>
      </c>
      <c r="BM382" s="145" t="s">
        <v>2446</v>
      </c>
    </row>
    <row r="383" spans="2:65" s="1" customFormat="1" ht="7" customHeight="1">
      <c r="B383" s="40"/>
      <c r="C383" s="41"/>
      <c r="D383" s="41"/>
      <c r="E383" s="41"/>
      <c r="F383" s="41"/>
      <c r="G383" s="41"/>
      <c r="H383" s="41"/>
      <c r="I383" s="41"/>
      <c r="J383" s="41"/>
      <c r="K383" s="41"/>
      <c r="L383" s="28"/>
    </row>
  </sheetData>
  <autoFilter ref="C127:K382" xr:uid="{00000000-0009-0000-0000-000005000000}"/>
  <mergeCells count="8">
    <mergeCell ref="E118:H118"/>
    <mergeCell ref="E120:H120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78"/>
  <sheetViews>
    <sheetView showGridLines="0" topLeftCell="A121" workbookViewId="0">
      <selection activeCell="I121" sqref="I1:I1048576"/>
    </sheetView>
  </sheetViews>
  <sheetFormatPr defaultRowHeight="10"/>
  <cols>
    <col min="1" max="1" width="8.88671875" customWidth="1"/>
    <col min="2" max="2" width="1.109375" customWidth="1"/>
    <col min="3" max="3" width="4.44140625" customWidth="1"/>
    <col min="4" max="4" width="4.5546875" customWidth="1"/>
    <col min="5" max="5" width="18.33203125" customWidth="1"/>
    <col min="6" max="6" width="108" customWidth="1"/>
    <col min="7" max="7" width="8" customWidth="1"/>
    <col min="8" max="8" width="15" customWidth="1"/>
    <col min="9" max="9" width="16.88671875" customWidth="1"/>
    <col min="10" max="10" width="23.88671875" customWidth="1"/>
    <col min="11" max="11" width="23.88671875" hidden="1" customWidth="1"/>
    <col min="12" max="12" width="10" customWidth="1"/>
    <col min="13" max="13" width="11.5546875" hidden="1" customWidth="1"/>
    <col min="14" max="14" width="9.109375" hidden="1"/>
    <col min="15" max="20" width="15.109375" hidden="1" customWidth="1"/>
    <col min="21" max="21" width="17.44140625" hidden="1" customWidth="1"/>
    <col min="22" max="22" width="13.109375" customWidth="1"/>
    <col min="23" max="23" width="17.44140625" customWidth="1"/>
    <col min="24" max="24" width="13.109375" customWidth="1"/>
    <col min="25" max="25" width="16" customWidth="1"/>
    <col min="26" max="26" width="11.6640625" customWidth="1"/>
    <col min="27" max="27" width="16" customWidth="1"/>
    <col min="28" max="28" width="17.44140625" customWidth="1"/>
    <col min="29" max="29" width="11.6640625" customWidth="1"/>
    <col min="30" max="30" width="16" customWidth="1"/>
    <col min="31" max="31" width="17.44140625" customWidth="1"/>
    <col min="44" max="65" width="9.109375" hidden="1"/>
  </cols>
  <sheetData>
    <row r="2" spans="2:46" ht="37" customHeight="1">
      <c r="L2" s="179" t="s">
        <v>5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6" t="s">
        <v>99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100</v>
      </c>
      <c r="L4" s="19"/>
      <c r="M4" s="84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4.4" customHeight="1">
      <c r="B7" s="19"/>
      <c r="E7" s="213" t="str">
        <f>'Rekapitulace stavby'!K6</f>
        <v>Kanalizace - lokalita Bezručova, Bohumín</v>
      </c>
      <c r="F7" s="214"/>
      <c r="G7" s="214"/>
      <c r="H7" s="214"/>
      <c r="L7" s="19"/>
    </row>
    <row r="8" spans="2:46" s="1" customFormat="1" ht="12" customHeight="1">
      <c r="B8" s="28"/>
      <c r="D8" s="25" t="s">
        <v>101</v>
      </c>
      <c r="L8" s="28"/>
    </row>
    <row r="9" spans="2:46" s="1" customFormat="1" ht="15.65" customHeight="1">
      <c r="B9" s="28"/>
      <c r="E9" s="204" t="s">
        <v>2447</v>
      </c>
      <c r="F9" s="215"/>
      <c r="G9" s="215"/>
      <c r="H9" s="215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/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/>
      <c r="J12" s="48" t="str">
        <f>'Rekapitulace stavby'!AN8</f>
        <v>21. 2. 2024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5" t="s">
        <v>22</v>
      </c>
      <c r="I14" s="25"/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/>
      <c r="J15" s="23" t="s">
        <v>1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5" t="s">
        <v>26</v>
      </c>
      <c r="I17" s="25"/>
      <c r="J17" s="23" t="s">
        <v>1</v>
      </c>
      <c r="L17" s="28"/>
    </row>
    <row r="18" spans="2:12" s="1" customFormat="1" ht="18" customHeight="1">
      <c r="B18" s="28"/>
      <c r="E18" s="23" t="s">
        <v>24</v>
      </c>
      <c r="I18" s="25"/>
      <c r="J18" s="23" t="s">
        <v>1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5" t="s">
        <v>27</v>
      </c>
      <c r="I20" s="25"/>
      <c r="J20" s="23" t="s">
        <v>28</v>
      </c>
      <c r="L20" s="28"/>
    </row>
    <row r="21" spans="2:12" s="1" customFormat="1" ht="18" customHeight="1">
      <c r="B21" s="28"/>
      <c r="E21" s="23" t="s">
        <v>29</v>
      </c>
      <c r="I21" s="25"/>
      <c r="J21" s="23" t="s">
        <v>30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5" t="s">
        <v>31</v>
      </c>
      <c r="I23" s="25"/>
      <c r="J23" s="23" t="s">
        <v>1</v>
      </c>
      <c r="L23" s="28"/>
    </row>
    <row r="24" spans="2:12" s="1" customFormat="1" ht="18" customHeight="1">
      <c r="B24" s="28"/>
      <c r="E24" s="23" t="s">
        <v>24</v>
      </c>
      <c r="I24" s="25"/>
      <c r="J24" s="23" t="s">
        <v>1</v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4.4" customHeight="1">
      <c r="B27" s="85"/>
      <c r="E27" s="190" t="s">
        <v>1</v>
      </c>
      <c r="F27" s="190"/>
      <c r="G27" s="190"/>
      <c r="H27" s="190"/>
      <c r="L27" s="85"/>
    </row>
    <row r="28" spans="2:12" s="1" customFormat="1" ht="7" customHeight="1">
      <c r="B28" s="28"/>
      <c r="L28" s="28"/>
    </row>
    <row r="29" spans="2:12" s="1" customFormat="1" ht="7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14.4" customHeight="1">
      <c r="B30" s="28"/>
      <c r="D30" s="23" t="s">
        <v>103</v>
      </c>
      <c r="J30" s="86">
        <f>J96</f>
        <v>0</v>
      </c>
      <c r="L30" s="28"/>
    </row>
    <row r="31" spans="2:12" s="1" customFormat="1" ht="14.4" customHeight="1">
      <c r="B31" s="28"/>
      <c r="D31" s="87" t="s">
        <v>104</v>
      </c>
      <c r="J31" s="86">
        <f>J106</f>
        <v>0</v>
      </c>
      <c r="L31" s="28"/>
    </row>
    <row r="32" spans="2:12" s="1" customFormat="1" ht="25.4" customHeight="1">
      <c r="B32" s="28"/>
      <c r="D32" s="88" t="s">
        <v>34</v>
      </c>
      <c r="J32" s="62">
        <f>ROUND(J30 + J31, 2)</f>
        <v>0</v>
      </c>
      <c r="L32" s="28"/>
    </row>
    <row r="33" spans="2:12" s="1" customFormat="1" ht="7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36</v>
      </c>
      <c r="I34" s="31"/>
      <c r="J34" s="31" t="s">
        <v>37</v>
      </c>
      <c r="L34" s="28"/>
    </row>
    <row r="35" spans="2:12" s="1" customFormat="1" ht="14.4" customHeight="1">
      <c r="B35" s="28"/>
      <c r="D35" s="51" t="s">
        <v>38</v>
      </c>
      <c r="E35" s="25" t="s">
        <v>39</v>
      </c>
      <c r="F35" s="89">
        <f>ROUND((SUM(BE106:BE107) + SUM(BE127:BE177)),  2)</f>
        <v>0</v>
      </c>
      <c r="I35" s="90"/>
      <c r="J35" s="89">
        <f>ROUND(((SUM(BE106:BE107) + SUM(BE127:BE177))*I35),  2)</f>
        <v>0</v>
      </c>
      <c r="L35" s="28"/>
    </row>
    <row r="36" spans="2:12" s="1" customFormat="1" ht="14.4" customHeight="1">
      <c r="B36" s="28"/>
      <c r="E36" s="25" t="s">
        <v>40</v>
      </c>
      <c r="F36" s="89">
        <f>ROUND((SUM(BF106:BF107) + SUM(BF127:BF177)),  2)</f>
        <v>0</v>
      </c>
      <c r="I36" s="90"/>
      <c r="J36" s="89">
        <f>ROUND(((SUM(BF106:BF107) + SUM(BF127:BF177))*I36),  2)</f>
        <v>0</v>
      </c>
      <c r="L36" s="28"/>
    </row>
    <row r="37" spans="2:12" s="1" customFormat="1" ht="14.4" hidden="1" customHeight="1">
      <c r="B37" s="28"/>
      <c r="E37" s="25" t="s">
        <v>41</v>
      </c>
      <c r="F37" s="89">
        <f>ROUND((SUM(BG106:BG107) + SUM(BG127:BG177)),  2)</f>
        <v>0</v>
      </c>
      <c r="I37" s="90"/>
      <c r="J37" s="8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89">
        <f>ROUND((SUM(BH106:BH107) + SUM(BH127:BH177)),  2)</f>
        <v>0</v>
      </c>
      <c r="I38" s="90"/>
      <c r="J38" s="8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89">
        <f>ROUND((SUM(BI106:BI107) + SUM(BI127:BI177)),  2)</f>
        <v>0</v>
      </c>
      <c r="I39" s="90"/>
      <c r="J39" s="89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1"/>
      <c r="D41" s="92" t="s">
        <v>44</v>
      </c>
      <c r="E41" s="53"/>
      <c r="F41" s="53"/>
      <c r="G41" s="93" t="s">
        <v>45</v>
      </c>
      <c r="H41" s="94" t="s">
        <v>46</v>
      </c>
      <c r="I41" s="53"/>
      <c r="J41" s="95">
        <f>SUM(J32:J39)</f>
        <v>0</v>
      </c>
      <c r="K41" s="96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28"/>
      <c r="D61" s="39" t="s">
        <v>49</v>
      </c>
      <c r="E61" s="30"/>
      <c r="F61" s="97" t="s">
        <v>50</v>
      </c>
      <c r="G61" s="39" t="s">
        <v>49</v>
      </c>
      <c r="H61" s="30"/>
      <c r="I61" s="30"/>
      <c r="J61" s="98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28"/>
      <c r="D76" s="39" t="s">
        <v>49</v>
      </c>
      <c r="E76" s="30"/>
      <c r="F76" s="97" t="s">
        <v>50</v>
      </c>
      <c r="G76" s="39" t="s">
        <v>49</v>
      </c>
      <c r="H76" s="30"/>
      <c r="I76" s="30"/>
      <c r="J76" s="98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5" customHeight="1">
      <c r="B82" s="28"/>
      <c r="C82" s="20" t="s">
        <v>105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4.4" customHeight="1">
      <c r="B85" s="28"/>
      <c r="E85" s="213" t="str">
        <f>E7</f>
        <v>Kanalizace - lokalita Bezručova, Bohumín</v>
      </c>
      <c r="F85" s="214"/>
      <c r="G85" s="214"/>
      <c r="H85" s="214"/>
      <c r="L85" s="28"/>
    </row>
    <row r="86" spans="2:47" s="1" customFormat="1" ht="12" customHeight="1">
      <c r="B86" s="28"/>
      <c r="C86" s="25" t="s">
        <v>101</v>
      </c>
      <c r="L86" s="28"/>
    </row>
    <row r="87" spans="2:47" s="1" customFormat="1" ht="15.65" customHeight="1">
      <c r="B87" s="28"/>
      <c r="E87" s="204" t="str">
        <f>E9</f>
        <v>VON - Vedlejší a ostatní náklady</v>
      </c>
      <c r="F87" s="215"/>
      <c r="G87" s="215"/>
      <c r="H87" s="215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město Bohumín</v>
      </c>
      <c r="I89" s="25"/>
      <c r="J89" s="48" t="str">
        <f>IF(J12="","",J12)</f>
        <v>21. 2. 2024</v>
      </c>
      <c r="L89" s="28"/>
    </row>
    <row r="90" spans="2:47" s="1" customFormat="1" ht="7" customHeight="1">
      <c r="B90" s="28"/>
      <c r="L90" s="28"/>
    </row>
    <row r="91" spans="2:47" s="1" customFormat="1" ht="40.75" customHeight="1">
      <c r="B91" s="28"/>
      <c r="C91" s="25" t="s">
        <v>22</v>
      </c>
      <c r="F91" s="23" t="str">
        <f>E15</f>
        <v xml:space="preserve"> </v>
      </c>
      <c r="I91" s="25"/>
      <c r="J91" s="26" t="str">
        <f>E21</f>
        <v xml:space="preserve">Aquion s.r.o., Osadní 324/12a, 70 00 Praha 7   </v>
      </c>
      <c r="L91" s="28"/>
    </row>
    <row r="92" spans="2:47" s="1" customFormat="1" ht="15.65" customHeight="1">
      <c r="B92" s="28"/>
      <c r="C92" s="25" t="s">
        <v>26</v>
      </c>
      <c r="F92" s="23" t="str">
        <f>IF(E18="","",E18)</f>
        <v xml:space="preserve"> </v>
      </c>
      <c r="I92" s="25"/>
      <c r="J92" s="26" t="str">
        <f>E24</f>
        <v xml:space="preserve"> 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99" t="s">
        <v>106</v>
      </c>
      <c r="D94" s="91"/>
      <c r="E94" s="91"/>
      <c r="F94" s="91"/>
      <c r="G94" s="91"/>
      <c r="H94" s="91"/>
      <c r="I94" s="91"/>
      <c r="J94" s="100" t="s">
        <v>107</v>
      </c>
      <c r="K94" s="91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101" t="s">
        <v>108</v>
      </c>
      <c r="J96" s="62">
        <f>J127</f>
        <v>0</v>
      </c>
      <c r="L96" s="28"/>
      <c r="AU96" s="16" t="s">
        <v>109</v>
      </c>
    </row>
    <row r="97" spans="2:14" s="8" customFormat="1" ht="25" customHeight="1">
      <c r="B97" s="102"/>
      <c r="D97" s="103" t="s">
        <v>2448</v>
      </c>
      <c r="E97" s="104"/>
      <c r="F97" s="104"/>
      <c r="G97" s="104"/>
      <c r="H97" s="104"/>
      <c r="I97" s="104"/>
      <c r="J97" s="105">
        <f>J128</f>
        <v>0</v>
      </c>
      <c r="L97" s="102"/>
    </row>
    <row r="98" spans="2:14" s="9" customFormat="1" ht="19.899999999999999" customHeight="1">
      <c r="B98" s="106"/>
      <c r="D98" s="107" t="s">
        <v>2449</v>
      </c>
      <c r="E98" s="108"/>
      <c r="F98" s="108"/>
      <c r="G98" s="108"/>
      <c r="H98" s="108"/>
      <c r="I98" s="108"/>
      <c r="J98" s="109">
        <f>J129</f>
        <v>0</v>
      </c>
      <c r="L98" s="106"/>
    </row>
    <row r="99" spans="2:14" s="9" customFormat="1" ht="19.899999999999999" customHeight="1">
      <c r="B99" s="106"/>
      <c r="D99" s="107" t="s">
        <v>2450</v>
      </c>
      <c r="E99" s="108"/>
      <c r="F99" s="108"/>
      <c r="G99" s="108"/>
      <c r="H99" s="108"/>
      <c r="I99" s="108"/>
      <c r="J99" s="109">
        <f>J145</f>
        <v>0</v>
      </c>
      <c r="L99" s="106"/>
    </row>
    <row r="100" spans="2:14" s="9" customFormat="1" ht="19.899999999999999" customHeight="1">
      <c r="B100" s="106"/>
      <c r="D100" s="107" t="s">
        <v>2451</v>
      </c>
      <c r="E100" s="108"/>
      <c r="F100" s="108"/>
      <c r="G100" s="108"/>
      <c r="H100" s="108"/>
      <c r="I100" s="108"/>
      <c r="J100" s="109">
        <f>J147</f>
        <v>0</v>
      </c>
      <c r="L100" s="106"/>
    </row>
    <row r="101" spans="2:14" s="9" customFormat="1" ht="19.899999999999999" customHeight="1">
      <c r="B101" s="106"/>
      <c r="D101" s="107" t="s">
        <v>2452</v>
      </c>
      <c r="E101" s="108"/>
      <c r="F101" s="108"/>
      <c r="G101" s="108"/>
      <c r="H101" s="108"/>
      <c r="I101" s="108"/>
      <c r="J101" s="109">
        <f>J164</f>
        <v>0</v>
      </c>
      <c r="L101" s="106"/>
    </row>
    <row r="102" spans="2:14" s="9" customFormat="1" ht="19.899999999999999" customHeight="1">
      <c r="B102" s="106"/>
      <c r="D102" s="107" t="s">
        <v>2453</v>
      </c>
      <c r="E102" s="108"/>
      <c r="F102" s="108"/>
      <c r="G102" s="108"/>
      <c r="H102" s="108"/>
      <c r="I102" s="108"/>
      <c r="J102" s="109">
        <f>J166</f>
        <v>0</v>
      </c>
      <c r="L102" s="106"/>
    </row>
    <row r="103" spans="2:14" s="9" customFormat="1" ht="19.899999999999999" customHeight="1">
      <c r="B103" s="106"/>
      <c r="D103" s="107" t="s">
        <v>2454</v>
      </c>
      <c r="E103" s="108"/>
      <c r="F103" s="108"/>
      <c r="G103" s="108"/>
      <c r="H103" s="108"/>
      <c r="I103" s="108"/>
      <c r="J103" s="109">
        <f>J168</f>
        <v>0</v>
      </c>
      <c r="L103" s="106"/>
    </row>
    <row r="104" spans="2:14" s="1" customFormat="1" ht="21.75" customHeight="1">
      <c r="B104" s="28"/>
      <c r="L104" s="28"/>
    </row>
    <row r="105" spans="2:14" s="1" customFormat="1" ht="7" customHeight="1">
      <c r="B105" s="28"/>
      <c r="L105" s="28"/>
    </row>
    <row r="106" spans="2:14" s="1" customFormat="1" ht="29.25" customHeight="1">
      <c r="B106" s="28"/>
      <c r="C106" s="101" t="s">
        <v>120</v>
      </c>
      <c r="J106" s="110">
        <v>0</v>
      </c>
      <c r="L106" s="28"/>
      <c r="N106" s="111" t="s">
        <v>38</v>
      </c>
    </row>
    <row r="107" spans="2:14" s="1" customFormat="1" ht="18" customHeight="1">
      <c r="B107" s="28"/>
      <c r="L107" s="28"/>
    </row>
    <row r="108" spans="2:14" s="1" customFormat="1" ht="29.25" customHeight="1">
      <c r="B108" s="28"/>
      <c r="C108" s="112" t="s">
        <v>121</v>
      </c>
      <c r="D108" s="91"/>
      <c r="E108" s="91"/>
      <c r="F108" s="91"/>
      <c r="G108" s="91"/>
      <c r="H108" s="91"/>
      <c r="I108" s="91"/>
      <c r="J108" s="113">
        <f>ROUND(J96+J106,2)</f>
        <v>0</v>
      </c>
      <c r="K108" s="91"/>
      <c r="L108" s="28"/>
    </row>
    <row r="109" spans="2:14" s="1" customFormat="1" ht="7" customHeight="1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8"/>
    </row>
    <row r="113" spans="2:63" s="1" customFormat="1" ht="7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8"/>
    </row>
    <row r="114" spans="2:63" s="1" customFormat="1" ht="25" customHeight="1">
      <c r="B114" s="28"/>
      <c r="C114" s="20" t="s">
        <v>122</v>
      </c>
      <c r="L114" s="28"/>
    </row>
    <row r="115" spans="2:63" s="1" customFormat="1" ht="7" customHeight="1">
      <c r="B115" s="28"/>
      <c r="L115" s="28"/>
    </row>
    <row r="116" spans="2:63" s="1" customFormat="1" ht="12" customHeight="1">
      <c r="B116" s="28"/>
      <c r="C116" s="25" t="s">
        <v>14</v>
      </c>
      <c r="L116" s="28"/>
    </row>
    <row r="117" spans="2:63" s="1" customFormat="1" ht="14.4" customHeight="1">
      <c r="B117" s="28"/>
      <c r="E117" s="213" t="str">
        <f>E7</f>
        <v>Kanalizace - lokalita Bezručova, Bohumín</v>
      </c>
      <c r="F117" s="214"/>
      <c r="G117" s="214"/>
      <c r="H117" s="214"/>
      <c r="L117" s="28"/>
    </row>
    <row r="118" spans="2:63" s="1" customFormat="1" ht="12" customHeight="1">
      <c r="B118" s="28"/>
      <c r="C118" s="25" t="s">
        <v>101</v>
      </c>
      <c r="L118" s="28"/>
    </row>
    <row r="119" spans="2:63" s="1" customFormat="1" ht="15.65" customHeight="1">
      <c r="B119" s="28"/>
      <c r="E119" s="204" t="str">
        <f>E9</f>
        <v>VON - Vedlejší a ostatní náklady</v>
      </c>
      <c r="F119" s="215"/>
      <c r="G119" s="215"/>
      <c r="H119" s="215"/>
      <c r="L119" s="28"/>
    </row>
    <row r="120" spans="2:63" s="1" customFormat="1" ht="7" customHeight="1">
      <c r="B120" s="28"/>
      <c r="L120" s="28"/>
    </row>
    <row r="121" spans="2:63" s="1" customFormat="1" ht="12" customHeight="1">
      <c r="B121" s="28"/>
      <c r="C121" s="25" t="s">
        <v>18</v>
      </c>
      <c r="F121" s="23" t="str">
        <f>F12</f>
        <v>město Bohumín</v>
      </c>
      <c r="I121" s="25"/>
      <c r="J121" s="48" t="str">
        <f>IF(J12="","",J12)</f>
        <v>21. 2. 2024</v>
      </c>
      <c r="L121" s="28"/>
    </row>
    <row r="122" spans="2:63" s="1" customFormat="1" ht="7" customHeight="1">
      <c r="B122" s="28"/>
      <c r="L122" s="28"/>
    </row>
    <row r="123" spans="2:63" s="1" customFormat="1" ht="40.75" customHeight="1">
      <c r="B123" s="28"/>
      <c r="C123" s="25" t="s">
        <v>22</v>
      </c>
      <c r="F123" s="23" t="str">
        <f>E15</f>
        <v xml:space="preserve"> </v>
      </c>
      <c r="I123" s="25"/>
      <c r="J123" s="26" t="str">
        <f>E21</f>
        <v xml:space="preserve">Aquion s.r.o., Osadní 324/12a, 70 00 Praha 7   </v>
      </c>
      <c r="L123" s="28"/>
    </row>
    <row r="124" spans="2:63" s="1" customFormat="1" ht="15.65" customHeight="1">
      <c r="B124" s="28"/>
      <c r="C124" s="25" t="s">
        <v>26</v>
      </c>
      <c r="F124" s="23" t="str">
        <f>IF(E18="","",E18)</f>
        <v xml:space="preserve"> </v>
      </c>
      <c r="I124" s="25"/>
      <c r="J124" s="26" t="str">
        <f>E24</f>
        <v xml:space="preserve"> </v>
      </c>
      <c r="L124" s="28"/>
    </row>
    <row r="125" spans="2:63" s="1" customFormat="1" ht="10.25" customHeight="1">
      <c r="B125" s="28"/>
      <c r="L125" s="28"/>
    </row>
    <row r="126" spans="2:63" s="10" customFormat="1" ht="29.25" customHeight="1">
      <c r="B126" s="114"/>
      <c r="C126" s="115" t="s">
        <v>123</v>
      </c>
      <c r="D126" s="116" t="s">
        <v>59</v>
      </c>
      <c r="E126" s="116" t="s">
        <v>55</v>
      </c>
      <c r="F126" s="116" t="s">
        <v>56</v>
      </c>
      <c r="G126" s="116" t="s">
        <v>124</v>
      </c>
      <c r="H126" s="116" t="s">
        <v>125</v>
      </c>
      <c r="I126" s="116"/>
      <c r="J126" s="117" t="s">
        <v>107</v>
      </c>
      <c r="K126" s="118" t="s">
        <v>126</v>
      </c>
      <c r="L126" s="114"/>
      <c r="M126" s="55" t="s">
        <v>1</v>
      </c>
      <c r="N126" s="56" t="s">
        <v>38</v>
      </c>
      <c r="O126" s="56" t="s">
        <v>127</v>
      </c>
      <c r="P126" s="56" t="s">
        <v>128</v>
      </c>
      <c r="Q126" s="56" t="s">
        <v>129</v>
      </c>
      <c r="R126" s="56" t="s">
        <v>130</v>
      </c>
      <c r="S126" s="56" t="s">
        <v>131</v>
      </c>
      <c r="T126" s="57" t="s">
        <v>132</v>
      </c>
    </row>
    <row r="127" spans="2:63" s="1" customFormat="1" ht="22.75" customHeight="1">
      <c r="B127" s="28"/>
      <c r="C127" s="60" t="s">
        <v>133</v>
      </c>
      <c r="J127" s="119">
        <f>BK127</f>
        <v>0</v>
      </c>
      <c r="L127" s="28"/>
      <c r="M127" s="58"/>
      <c r="N127" s="49"/>
      <c r="O127" s="49"/>
      <c r="P127" s="120">
        <f>P128</f>
        <v>0</v>
      </c>
      <c r="Q127" s="49"/>
      <c r="R127" s="120">
        <f>R128</f>
        <v>0</v>
      </c>
      <c r="S127" s="49"/>
      <c r="T127" s="121">
        <f>T128</f>
        <v>0</v>
      </c>
      <c r="AT127" s="16" t="s">
        <v>73</v>
      </c>
      <c r="AU127" s="16" t="s">
        <v>109</v>
      </c>
      <c r="BK127" s="122">
        <f>BK128</f>
        <v>0</v>
      </c>
    </row>
    <row r="128" spans="2:63" s="11" customFormat="1" ht="25.9" customHeight="1">
      <c r="B128" s="123"/>
      <c r="D128" s="124" t="s">
        <v>73</v>
      </c>
      <c r="E128" s="125" t="s">
        <v>2455</v>
      </c>
      <c r="F128" s="125" t="s">
        <v>2456</v>
      </c>
      <c r="J128" s="126">
        <f>BK128</f>
        <v>0</v>
      </c>
      <c r="L128" s="123"/>
      <c r="M128" s="127"/>
      <c r="P128" s="128">
        <f>P129+P145+P147+P164+P166+P168</f>
        <v>0</v>
      </c>
      <c r="R128" s="128">
        <f>R129+R145+R147+R164+R166+R168</f>
        <v>0</v>
      </c>
      <c r="T128" s="129">
        <f>T129+T145+T147+T164+T166+T168</f>
        <v>0</v>
      </c>
      <c r="AR128" s="124" t="s">
        <v>158</v>
      </c>
      <c r="AT128" s="130" t="s">
        <v>73</v>
      </c>
      <c r="AU128" s="130" t="s">
        <v>74</v>
      </c>
      <c r="AY128" s="124" t="s">
        <v>136</v>
      </c>
      <c r="BK128" s="131">
        <f>BK129+BK145+BK147+BK164+BK166+BK168</f>
        <v>0</v>
      </c>
    </row>
    <row r="129" spans="2:65" s="11" customFormat="1" ht="22.75" customHeight="1">
      <c r="B129" s="123"/>
      <c r="D129" s="124" t="s">
        <v>73</v>
      </c>
      <c r="E129" s="132" t="s">
        <v>2457</v>
      </c>
      <c r="F129" s="132" t="s">
        <v>2458</v>
      </c>
      <c r="J129" s="133">
        <f>BK129</f>
        <v>0</v>
      </c>
      <c r="L129" s="123"/>
      <c r="M129" s="127"/>
      <c r="P129" s="128">
        <f>SUM(P130:P144)</f>
        <v>0</v>
      </c>
      <c r="R129" s="128">
        <f>SUM(R130:R144)</f>
        <v>0</v>
      </c>
      <c r="T129" s="129">
        <f>SUM(T130:T144)</f>
        <v>0</v>
      </c>
      <c r="AR129" s="124" t="s">
        <v>158</v>
      </c>
      <c r="AT129" s="130" t="s">
        <v>73</v>
      </c>
      <c r="AU129" s="130" t="s">
        <v>82</v>
      </c>
      <c r="AY129" s="124" t="s">
        <v>136</v>
      </c>
      <c r="BK129" s="131">
        <f>SUM(BK130:BK144)</f>
        <v>0</v>
      </c>
    </row>
    <row r="130" spans="2:65" s="1" customFormat="1" ht="14.4" customHeight="1">
      <c r="B130" s="134"/>
      <c r="C130" s="135" t="s">
        <v>82</v>
      </c>
      <c r="D130" s="135" t="s">
        <v>138</v>
      </c>
      <c r="E130" s="136" t="s">
        <v>2459</v>
      </c>
      <c r="F130" s="137" t="s">
        <v>2460</v>
      </c>
      <c r="G130" s="138" t="s">
        <v>986</v>
      </c>
      <c r="H130" s="139">
        <v>1</v>
      </c>
      <c r="I130" s="140"/>
      <c r="J130" s="140">
        <f>ROUND(I130*H130,2)</f>
        <v>0</v>
      </c>
      <c r="K130" s="141"/>
      <c r="L130" s="28"/>
      <c r="M130" s="142" t="s">
        <v>1</v>
      </c>
      <c r="N130" s="111" t="s">
        <v>39</v>
      </c>
      <c r="O130" s="143">
        <v>0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142</v>
      </c>
      <c r="AT130" s="145" t="s">
        <v>138</v>
      </c>
      <c r="AU130" s="145" t="s">
        <v>84</v>
      </c>
      <c r="AY130" s="16" t="s">
        <v>136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6" t="s">
        <v>82</v>
      </c>
      <c r="BK130" s="146">
        <f>ROUND(I130*H130,2)</f>
        <v>0</v>
      </c>
      <c r="BL130" s="16" t="s">
        <v>142</v>
      </c>
      <c r="BM130" s="145" t="s">
        <v>2461</v>
      </c>
    </row>
    <row r="131" spans="2:65" s="1" customFormat="1" ht="14.4" customHeight="1">
      <c r="B131" s="134"/>
      <c r="C131" s="135" t="s">
        <v>84</v>
      </c>
      <c r="D131" s="135" t="s">
        <v>138</v>
      </c>
      <c r="E131" s="136" t="s">
        <v>2462</v>
      </c>
      <c r="F131" s="137" t="s">
        <v>2463</v>
      </c>
      <c r="G131" s="138" t="s">
        <v>208</v>
      </c>
      <c r="H131" s="139">
        <v>714</v>
      </c>
      <c r="I131" s="140"/>
      <c r="J131" s="140">
        <f>ROUND(I131*H131,2)</f>
        <v>0</v>
      </c>
      <c r="K131" s="141"/>
      <c r="L131" s="28"/>
      <c r="M131" s="142" t="s">
        <v>1</v>
      </c>
      <c r="N131" s="111" t="s">
        <v>39</v>
      </c>
      <c r="O131" s="143">
        <v>0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142</v>
      </c>
      <c r="AT131" s="145" t="s">
        <v>138</v>
      </c>
      <c r="AU131" s="145" t="s">
        <v>84</v>
      </c>
      <c r="AY131" s="16" t="s">
        <v>136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6" t="s">
        <v>82</v>
      </c>
      <c r="BK131" s="146">
        <f>ROUND(I131*H131,2)</f>
        <v>0</v>
      </c>
      <c r="BL131" s="16" t="s">
        <v>142</v>
      </c>
      <c r="BM131" s="145" t="s">
        <v>2464</v>
      </c>
    </row>
    <row r="132" spans="2:65" s="12" customFormat="1">
      <c r="B132" s="147"/>
      <c r="D132" s="148" t="s">
        <v>144</v>
      </c>
      <c r="E132" s="149" t="s">
        <v>1</v>
      </c>
      <c r="F132" s="150" t="s">
        <v>79</v>
      </c>
      <c r="H132" s="149" t="s">
        <v>1</v>
      </c>
      <c r="L132" s="147"/>
      <c r="M132" s="151"/>
      <c r="T132" s="152"/>
      <c r="AT132" s="149" t="s">
        <v>144</v>
      </c>
      <c r="AU132" s="149" t="s">
        <v>84</v>
      </c>
      <c r="AV132" s="12" t="s">
        <v>82</v>
      </c>
      <c r="AW132" s="12" t="s">
        <v>32</v>
      </c>
      <c r="AX132" s="12" t="s">
        <v>74</v>
      </c>
      <c r="AY132" s="149" t="s">
        <v>136</v>
      </c>
    </row>
    <row r="133" spans="2:65" s="13" customFormat="1">
      <c r="B133" s="153"/>
      <c r="D133" s="148" t="s">
        <v>144</v>
      </c>
      <c r="E133" s="154" t="s">
        <v>1</v>
      </c>
      <c r="F133" s="155" t="s">
        <v>2465</v>
      </c>
      <c r="H133" s="156">
        <v>380.4</v>
      </c>
      <c r="L133" s="153"/>
      <c r="M133" s="157"/>
      <c r="T133" s="158"/>
      <c r="AT133" s="154" t="s">
        <v>144</v>
      </c>
      <c r="AU133" s="154" t="s">
        <v>84</v>
      </c>
      <c r="AV133" s="13" t="s">
        <v>84</v>
      </c>
      <c r="AW133" s="13" t="s">
        <v>32</v>
      </c>
      <c r="AX133" s="13" t="s">
        <v>74</v>
      </c>
      <c r="AY133" s="154" t="s">
        <v>136</v>
      </c>
    </row>
    <row r="134" spans="2:65" s="12" customFormat="1">
      <c r="B134" s="147"/>
      <c r="D134" s="148" t="s">
        <v>144</v>
      </c>
      <c r="E134" s="149" t="s">
        <v>1</v>
      </c>
      <c r="F134" s="150" t="s">
        <v>85</v>
      </c>
      <c r="H134" s="149" t="s">
        <v>1</v>
      </c>
      <c r="L134" s="147"/>
      <c r="M134" s="151"/>
      <c r="T134" s="152"/>
      <c r="AT134" s="149" t="s">
        <v>144</v>
      </c>
      <c r="AU134" s="149" t="s">
        <v>84</v>
      </c>
      <c r="AV134" s="12" t="s">
        <v>82</v>
      </c>
      <c r="AW134" s="12" t="s">
        <v>32</v>
      </c>
      <c r="AX134" s="12" t="s">
        <v>74</v>
      </c>
      <c r="AY134" s="149" t="s">
        <v>136</v>
      </c>
    </row>
    <row r="135" spans="2:65" s="13" customFormat="1">
      <c r="B135" s="153"/>
      <c r="D135" s="148" t="s">
        <v>144</v>
      </c>
      <c r="E135" s="154" t="s">
        <v>1</v>
      </c>
      <c r="F135" s="155" t="s">
        <v>2466</v>
      </c>
      <c r="H135" s="156">
        <v>181.1</v>
      </c>
      <c r="L135" s="153"/>
      <c r="M135" s="157"/>
      <c r="T135" s="158"/>
      <c r="AT135" s="154" t="s">
        <v>144</v>
      </c>
      <c r="AU135" s="154" t="s">
        <v>84</v>
      </c>
      <c r="AV135" s="13" t="s">
        <v>84</v>
      </c>
      <c r="AW135" s="13" t="s">
        <v>32</v>
      </c>
      <c r="AX135" s="13" t="s">
        <v>74</v>
      </c>
      <c r="AY135" s="154" t="s">
        <v>136</v>
      </c>
    </row>
    <row r="136" spans="2:65" s="12" customFormat="1">
      <c r="B136" s="147"/>
      <c r="D136" s="148" t="s">
        <v>144</v>
      </c>
      <c r="E136" s="149" t="s">
        <v>1</v>
      </c>
      <c r="F136" s="150" t="s">
        <v>91</v>
      </c>
      <c r="H136" s="149" t="s">
        <v>1</v>
      </c>
      <c r="L136" s="147"/>
      <c r="M136" s="151"/>
      <c r="T136" s="152"/>
      <c r="AT136" s="149" t="s">
        <v>144</v>
      </c>
      <c r="AU136" s="149" t="s">
        <v>84</v>
      </c>
      <c r="AV136" s="12" t="s">
        <v>82</v>
      </c>
      <c r="AW136" s="12" t="s">
        <v>32</v>
      </c>
      <c r="AX136" s="12" t="s">
        <v>74</v>
      </c>
      <c r="AY136" s="149" t="s">
        <v>136</v>
      </c>
    </row>
    <row r="137" spans="2:65" s="13" customFormat="1">
      <c r="B137" s="153"/>
      <c r="D137" s="148" t="s">
        <v>144</v>
      </c>
      <c r="E137" s="154" t="s">
        <v>1</v>
      </c>
      <c r="F137" s="155" t="s">
        <v>1989</v>
      </c>
      <c r="H137" s="156">
        <v>85.9</v>
      </c>
      <c r="L137" s="153"/>
      <c r="M137" s="157"/>
      <c r="T137" s="158"/>
      <c r="AT137" s="154" t="s">
        <v>144</v>
      </c>
      <c r="AU137" s="154" t="s">
        <v>84</v>
      </c>
      <c r="AV137" s="13" t="s">
        <v>84</v>
      </c>
      <c r="AW137" s="13" t="s">
        <v>32</v>
      </c>
      <c r="AX137" s="13" t="s">
        <v>74</v>
      </c>
      <c r="AY137" s="154" t="s">
        <v>136</v>
      </c>
    </row>
    <row r="138" spans="2:65" s="12" customFormat="1">
      <c r="B138" s="147"/>
      <c r="D138" s="148" t="s">
        <v>144</v>
      </c>
      <c r="E138" s="149" t="s">
        <v>1</v>
      </c>
      <c r="F138" s="150" t="s">
        <v>94</v>
      </c>
      <c r="H138" s="149" t="s">
        <v>1</v>
      </c>
      <c r="L138" s="147"/>
      <c r="M138" s="151"/>
      <c r="T138" s="152"/>
      <c r="AT138" s="149" t="s">
        <v>144</v>
      </c>
      <c r="AU138" s="149" t="s">
        <v>84</v>
      </c>
      <c r="AV138" s="12" t="s">
        <v>82</v>
      </c>
      <c r="AW138" s="12" t="s">
        <v>32</v>
      </c>
      <c r="AX138" s="12" t="s">
        <v>74</v>
      </c>
      <c r="AY138" s="149" t="s">
        <v>136</v>
      </c>
    </row>
    <row r="139" spans="2:65" s="13" customFormat="1">
      <c r="B139" s="153"/>
      <c r="D139" s="148" t="s">
        <v>144</v>
      </c>
      <c r="E139" s="154" t="s">
        <v>1</v>
      </c>
      <c r="F139" s="155" t="s">
        <v>2009</v>
      </c>
      <c r="H139" s="156">
        <v>66.599999999999994</v>
      </c>
      <c r="L139" s="153"/>
      <c r="M139" s="157"/>
      <c r="T139" s="158"/>
      <c r="AT139" s="154" t="s">
        <v>144</v>
      </c>
      <c r="AU139" s="154" t="s">
        <v>84</v>
      </c>
      <c r="AV139" s="13" t="s">
        <v>84</v>
      </c>
      <c r="AW139" s="13" t="s">
        <v>32</v>
      </c>
      <c r="AX139" s="13" t="s">
        <v>74</v>
      </c>
      <c r="AY139" s="154" t="s">
        <v>136</v>
      </c>
    </row>
    <row r="140" spans="2:65" s="14" customFormat="1">
      <c r="B140" s="159"/>
      <c r="D140" s="148" t="s">
        <v>144</v>
      </c>
      <c r="E140" s="160" t="s">
        <v>1</v>
      </c>
      <c r="F140" s="161" t="s">
        <v>146</v>
      </c>
      <c r="H140" s="162">
        <v>714</v>
      </c>
      <c r="L140" s="159"/>
      <c r="M140" s="163"/>
      <c r="T140" s="164"/>
      <c r="AT140" s="160" t="s">
        <v>144</v>
      </c>
      <c r="AU140" s="160" t="s">
        <v>84</v>
      </c>
      <c r="AV140" s="14" t="s">
        <v>142</v>
      </c>
      <c r="AW140" s="14" t="s">
        <v>32</v>
      </c>
      <c r="AX140" s="14" t="s">
        <v>82</v>
      </c>
      <c r="AY140" s="160" t="s">
        <v>136</v>
      </c>
    </row>
    <row r="141" spans="2:65" s="1" customFormat="1" ht="14.4" customHeight="1">
      <c r="B141" s="134"/>
      <c r="C141" s="135" t="s">
        <v>150</v>
      </c>
      <c r="D141" s="135" t="s">
        <v>138</v>
      </c>
      <c r="E141" s="136" t="s">
        <v>2467</v>
      </c>
      <c r="F141" s="137" t="s">
        <v>2468</v>
      </c>
      <c r="G141" s="138" t="s">
        <v>986</v>
      </c>
      <c r="H141" s="139">
        <v>1</v>
      </c>
      <c r="I141" s="140"/>
      <c r="J141" s="140">
        <f>ROUND(I141*H141,2)</f>
        <v>0</v>
      </c>
      <c r="K141" s="141"/>
      <c r="L141" s="28"/>
      <c r="M141" s="142" t="s">
        <v>1</v>
      </c>
      <c r="N141" s="111" t="s">
        <v>39</v>
      </c>
      <c r="O141" s="143">
        <v>0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142</v>
      </c>
      <c r="AT141" s="145" t="s">
        <v>138</v>
      </c>
      <c r="AU141" s="145" t="s">
        <v>84</v>
      </c>
      <c r="AY141" s="16" t="s">
        <v>136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6" t="s">
        <v>82</v>
      </c>
      <c r="BK141" s="146">
        <f>ROUND(I141*H141,2)</f>
        <v>0</v>
      </c>
      <c r="BL141" s="16" t="s">
        <v>142</v>
      </c>
      <c r="BM141" s="145" t="s">
        <v>2469</v>
      </c>
    </row>
    <row r="142" spans="2:65" s="1" customFormat="1" ht="14.4" customHeight="1">
      <c r="B142" s="134"/>
      <c r="C142" s="135" t="s">
        <v>142</v>
      </c>
      <c r="D142" s="135" t="s">
        <v>138</v>
      </c>
      <c r="E142" s="136" t="s">
        <v>2470</v>
      </c>
      <c r="F142" s="137" t="s">
        <v>2471</v>
      </c>
      <c r="G142" s="138" t="s">
        <v>986</v>
      </c>
      <c r="H142" s="139">
        <v>1</v>
      </c>
      <c r="I142" s="140"/>
      <c r="J142" s="140">
        <f>ROUND(I142*H142,2)</f>
        <v>0</v>
      </c>
      <c r="K142" s="141"/>
      <c r="L142" s="28"/>
      <c r="M142" s="142" t="s">
        <v>1</v>
      </c>
      <c r="N142" s="111" t="s">
        <v>39</v>
      </c>
      <c r="O142" s="143">
        <v>0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142</v>
      </c>
      <c r="AT142" s="145" t="s">
        <v>138</v>
      </c>
      <c r="AU142" s="145" t="s">
        <v>84</v>
      </c>
      <c r="AY142" s="16" t="s">
        <v>136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6" t="s">
        <v>82</v>
      </c>
      <c r="BK142" s="146">
        <f>ROUND(I142*H142,2)</f>
        <v>0</v>
      </c>
      <c r="BL142" s="16" t="s">
        <v>142</v>
      </c>
      <c r="BM142" s="145" t="s">
        <v>2472</v>
      </c>
    </row>
    <row r="143" spans="2:65" s="1" customFormat="1" ht="14.4" customHeight="1">
      <c r="B143" s="134"/>
      <c r="C143" s="135" t="s">
        <v>158</v>
      </c>
      <c r="D143" s="135" t="s">
        <v>138</v>
      </c>
      <c r="E143" s="136" t="s">
        <v>2473</v>
      </c>
      <c r="F143" s="137" t="s">
        <v>2474</v>
      </c>
      <c r="G143" s="138" t="s">
        <v>986</v>
      </c>
      <c r="H143" s="139">
        <v>1</v>
      </c>
      <c r="I143" s="140"/>
      <c r="J143" s="140">
        <f>ROUND(I143*H143,2)</f>
        <v>0</v>
      </c>
      <c r="K143" s="141"/>
      <c r="L143" s="28"/>
      <c r="M143" s="142" t="s">
        <v>1</v>
      </c>
      <c r="N143" s="111" t="s">
        <v>39</v>
      </c>
      <c r="O143" s="143">
        <v>0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142</v>
      </c>
      <c r="AT143" s="145" t="s">
        <v>138</v>
      </c>
      <c r="AU143" s="145" t="s">
        <v>84</v>
      </c>
      <c r="AY143" s="16" t="s">
        <v>136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6" t="s">
        <v>82</v>
      </c>
      <c r="BK143" s="146">
        <f>ROUND(I143*H143,2)</f>
        <v>0</v>
      </c>
      <c r="BL143" s="16" t="s">
        <v>142</v>
      </c>
      <c r="BM143" s="145" t="s">
        <v>2475</v>
      </c>
    </row>
    <row r="144" spans="2:65" s="1" customFormat="1" ht="14.4" customHeight="1">
      <c r="B144" s="134"/>
      <c r="C144" s="135" t="s">
        <v>162</v>
      </c>
      <c r="D144" s="135" t="s">
        <v>138</v>
      </c>
      <c r="E144" s="136" t="s">
        <v>2476</v>
      </c>
      <c r="F144" s="137" t="s">
        <v>2477</v>
      </c>
      <c r="G144" s="138" t="s">
        <v>986</v>
      </c>
      <c r="H144" s="139">
        <v>1</v>
      </c>
      <c r="I144" s="140"/>
      <c r="J144" s="140">
        <f>ROUND(I144*H144,2)</f>
        <v>0</v>
      </c>
      <c r="K144" s="141"/>
      <c r="L144" s="28"/>
      <c r="M144" s="142" t="s">
        <v>1</v>
      </c>
      <c r="N144" s="111" t="s">
        <v>39</v>
      </c>
      <c r="O144" s="143">
        <v>0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142</v>
      </c>
      <c r="AT144" s="145" t="s">
        <v>138</v>
      </c>
      <c r="AU144" s="145" t="s">
        <v>84</v>
      </c>
      <c r="AY144" s="16" t="s">
        <v>136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6" t="s">
        <v>82</v>
      </c>
      <c r="BK144" s="146">
        <f>ROUND(I144*H144,2)</f>
        <v>0</v>
      </c>
      <c r="BL144" s="16" t="s">
        <v>142</v>
      </c>
      <c r="BM144" s="145" t="s">
        <v>2478</v>
      </c>
    </row>
    <row r="145" spans="2:65" s="11" customFormat="1" ht="22.75" customHeight="1">
      <c r="B145" s="123"/>
      <c r="D145" s="124" t="s">
        <v>73</v>
      </c>
      <c r="E145" s="132" t="s">
        <v>2479</v>
      </c>
      <c r="F145" s="132" t="s">
        <v>2480</v>
      </c>
      <c r="J145" s="133">
        <f>BK145</f>
        <v>0</v>
      </c>
      <c r="L145" s="123"/>
      <c r="M145" s="127"/>
      <c r="P145" s="128">
        <f>P146</f>
        <v>0</v>
      </c>
      <c r="R145" s="128">
        <f>R146</f>
        <v>0</v>
      </c>
      <c r="T145" s="129">
        <f>T146</f>
        <v>0</v>
      </c>
      <c r="AR145" s="124" t="s">
        <v>158</v>
      </c>
      <c r="AT145" s="130" t="s">
        <v>73</v>
      </c>
      <c r="AU145" s="130" t="s">
        <v>82</v>
      </c>
      <c r="AY145" s="124" t="s">
        <v>136</v>
      </c>
      <c r="BK145" s="131">
        <f>BK146</f>
        <v>0</v>
      </c>
    </row>
    <row r="146" spans="2:65" s="1" customFormat="1" ht="22.25" customHeight="1">
      <c r="B146" s="134"/>
      <c r="C146" s="135" t="s">
        <v>166</v>
      </c>
      <c r="D146" s="135" t="s">
        <v>138</v>
      </c>
      <c r="E146" s="136" t="s">
        <v>2481</v>
      </c>
      <c r="F146" s="137" t="s">
        <v>2482</v>
      </c>
      <c r="G146" s="138" t="s">
        <v>986</v>
      </c>
      <c r="H146" s="139">
        <v>1</v>
      </c>
      <c r="I146" s="140"/>
      <c r="J146" s="140">
        <f>ROUND(I146*H146,2)</f>
        <v>0</v>
      </c>
      <c r="K146" s="141"/>
      <c r="L146" s="28"/>
      <c r="M146" s="142" t="s">
        <v>1</v>
      </c>
      <c r="N146" s="111" t="s">
        <v>39</v>
      </c>
      <c r="O146" s="143">
        <v>0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142</v>
      </c>
      <c r="AT146" s="145" t="s">
        <v>138</v>
      </c>
      <c r="AU146" s="145" t="s">
        <v>84</v>
      </c>
      <c r="AY146" s="16" t="s">
        <v>136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6" t="s">
        <v>82</v>
      </c>
      <c r="BK146" s="146">
        <f>ROUND(I146*H146,2)</f>
        <v>0</v>
      </c>
      <c r="BL146" s="16" t="s">
        <v>142</v>
      </c>
      <c r="BM146" s="145" t="s">
        <v>2483</v>
      </c>
    </row>
    <row r="147" spans="2:65" s="11" customFormat="1" ht="22.75" customHeight="1">
      <c r="B147" s="123"/>
      <c r="D147" s="124" t="s">
        <v>73</v>
      </c>
      <c r="E147" s="132" t="s">
        <v>2484</v>
      </c>
      <c r="F147" s="132" t="s">
        <v>2485</v>
      </c>
      <c r="J147" s="133">
        <f>BK147</f>
        <v>0</v>
      </c>
      <c r="L147" s="123"/>
      <c r="M147" s="127"/>
      <c r="P147" s="128">
        <f>SUM(P148:P163)</f>
        <v>0</v>
      </c>
      <c r="R147" s="128">
        <f>SUM(R148:R163)</f>
        <v>0</v>
      </c>
      <c r="T147" s="129">
        <f>SUM(T148:T163)</f>
        <v>0</v>
      </c>
      <c r="AR147" s="124" t="s">
        <v>158</v>
      </c>
      <c r="AT147" s="130" t="s">
        <v>73</v>
      </c>
      <c r="AU147" s="130" t="s">
        <v>82</v>
      </c>
      <c r="AY147" s="124" t="s">
        <v>136</v>
      </c>
      <c r="BK147" s="131">
        <f>SUM(BK148:BK163)</f>
        <v>0</v>
      </c>
    </row>
    <row r="148" spans="2:65" s="1" customFormat="1" ht="14.4" customHeight="1">
      <c r="B148" s="134"/>
      <c r="C148" s="135" t="s">
        <v>170</v>
      </c>
      <c r="D148" s="135" t="s">
        <v>138</v>
      </c>
      <c r="E148" s="136" t="s">
        <v>2486</v>
      </c>
      <c r="F148" s="137" t="s">
        <v>2487</v>
      </c>
      <c r="G148" s="138" t="s">
        <v>986</v>
      </c>
      <c r="H148" s="139">
        <v>1</v>
      </c>
      <c r="I148" s="140"/>
      <c r="J148" s="140">
        <f>ROUND(I148*H148,2)</f>
        <v>0</v>
      </c>
      <c r="K148" s="141"/>
      <c r="L148" s="28"/>
      <c r="M148" s="142" t="s">
        <v>1</v>
      </c>
      <c r="N148" s="111" t="s">
        <v>39</v>
      </c>
      <c r="O148" s="143">
        <v>0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2488</v>
      </c>
      <c r="AT148" s="145" t="s">
        <v>138</v>
      </c>
      <c r="AU148" s="145" t="s">
        <v>84</v>
      </c>
      <c r="AY148" s="16" t="s">
        <v>136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6" t="s">
        <v>82</v>
      </c>
      <c r="BK148" s="146">
        <f>ROUND(I148*H148,2)</f>
        <v>0</v>
      </c>
      <c r="BL148" s="16" t="s">
        <v>2488</v>
      </c>
      <c r="BM148" s="145" t="s">
        <v>2489</v>
      </c>
    </row>
    <row r="149" spans="2:65" s="1" customFormat="1" ht="14.4" customHeight="1">
      <c r="B149" s="134"/>
      <c r="C149" s="135" t="s">
        <v>174</v>
      </c>
      <c r="D149" s="135" t="s">
        <v>138</v>
      </c>
      <c r="E149" s="136" t="s">
        <v>2490</v>
      </c>
      <c r="F149" s="137" t="s">
        <v>2491</v>
      </c>
      <c r="G149" s="138" t="s">
        <v>986</v>
      </c>
      <c r="H149" s="139">
        <v>1</v>
      </c>
      <c r="I149" s="140"/>
      <c r="J149" s="140">
        <f>ROUND(I149*H149,2)</f>
        <v>0</v>
      </c>
      <c r="K149" s="141"/>
      <c r="L149" s="28"/>
      <c r="M149" s="142" t="s">
        <v>1</v>
      </c>
      <c r="N149" s="111" t="s">
        <v>39</v>
      </c>
      <c r="O149" s="143">
        <v>0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142</v>
      </c>
      <c r="AT149" s="145" t="s">
        <v>138</v>
      </c>
      <c r="AU149" s="145" t="s">
        <v>84</v>
      </c>
      <c r="AY149" s="16" t="s">
        <v>136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6" t="s">
        <v>82</v>
      </c>
      <c r="BK149" s="146">
        <f>ROUND(I149*H149,2)</f>
        <v>0</v>
      </c>
      <c r="BL149" s="16" t="s">
        <v>142</v>
      </c>
      <c r="BM149" s="145" t="s">
        <v>2492</v>
      </c>
    </row>
    <row r="150" spans="2:65" s="1" customFormat="1" ht="14.4" customHeight="1">
      <c r="B150" s="134"/>
      <c r="C150" s="135" t="s">
        <v>178</v>
      </c>
      <c r="D150" s="135" t="s">
        <v>138</v>
      </c>
      <c r="E150" s="136" t="s">
        <v>2493</v>
      </c>
      <c r="F150" s="137" t="s">
        <v>2494</v>
      </c>
      <c r="G150" s="138" t="s">
        <v>986</v>
      </c>
      <c r="H150" s="139">
        <v>22</v>
      </c>
      <c r="I150" s="140"/>
      <c r="J150" s="140">
        <f>ROUND(I150*H150,2)</f>
        <v>0</v>
      </c>
      <c r="K150" s="141"/>
      <c r="L150" s="28"/>
      <c r="M150" s="142" t="s">
        <v>1</v>
      </c>
      <c r="N150" s="111" t="s">
        <v>39</v>
      </c>
      <c r="O150" s="143">
        <v>0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142</v>
      </c>
      <c r="AT150" s="145" t="s">
        <v>138</v>
      </c>
      <c r="AU150" s="145" t="s">
        <v>84</v>
      </c>
      <c r="AY150" s="16" t="s">
        <v>136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6" t="s">
        <v>82</v>
      </c>
      <c r="BK150" s="146">
        <f>ROUND(I150*H150,2)</f>
        <v>0</v>
      </c>
      <c r="BL150" s="16" t="s">
        <v>142</v>
      </c>
      <c r="BM150" s="145" t="s">
        <v>2495</v>
      </c>
    </row>
    <row r="151" spans="2:65" s="12" customFormat="1">
      <c r="B151" s="147"/>
      <c r="D151" s="148" t="s">
        <v>144</v>
      </c>
      <c r="E151" s="149" t="s">
        <v>1</v>
      </c>
      <c r="F151" s="150" t="s">
        <v>296</v>
      </c>
      <c r="H151" s="149" t="s">
        <v>1</v>
      </c>
      <c r="L151" s="147"/>
      <c r="M151" s="151"/>
      <c r="T151" s="152"/>
      <c r="AT151" s="149" t="s">
        <v>144</v>
      </c>
      <c r="AU151" s="149" t="s">
        <v>84</v>
      </c>
      <c r="AV151" s="12" t="s">
        <v>82</v>
      </c>
      <c r="AW151" s="12" t="s">
        <v>32</v>
      </c>
      <c r="AX151" s="12" t="s">
        <v>74</v>
      </c>
      <c r="AY151" s="149" t="s">
        <v>136</v>
      </c>
    </row>
    <row r="152" spans="2:65" s="13" customFormat="1">
      <c r="B152" s="153"/>
      <c r="D152" s="148" t="s">
        <v>144</v>
      </c>
      <c r="E152" s="154" t="s">
        <v>1</v>
      </c>
      <c r="F152" s="155" t="s">
        <v>235</v>
      </c>
      <c r="H152" s="156">
        <v>18</v>
      </c>
      <c r="L152" s="153"/>
      <c r="M152" s="157"/>
      <c r="T152" s="158"/>
      <c r="AT152" s="154" t="s">
        <v>144</v>
      </c>
      <c r="AU152" s="154" t="s">
        <v>84</v>
      </c>
      <c r="AV152" s="13" t="s">
        <v>84</v>
      </c>
      <c r="AW152" s="13" t="s">
        <v>32</v>
      </c>
      <c r="AX152" s="13" t="s">
        <v>74</v>
      </c>
      <c r="AY152" s="154" t="s">
        <v>136</v>
      </c>
    </row>
    <row r="153" spans="2:65" s="12" customFormat="1">
      <c r="B153" s="147"/>
      <c r="D153" s="148" t="s">
        <v>144</v>
      </c>
      <c r="E153" s="149" t="s">
        <v>1</v>
      </c>
      <c r="F153" s="150" t="s">
        <v>1127</v>
      </c>
      <c r="H153" s="149" t="s">
        <v>1</v>
      </c>
      <c r="L153" s="147"/>
      <c r="M153" s="151"/>
      <c r="T153" s="152"/>
      <c r="AT153" s="149" t="s">
        <v>144</v>
      </c>
      <c r="AU153" s="149" t="s">
        <v>84</v>
      </c>
      <c r="AV153" s="12" t="s">
        <v>82</v>
      </c>
      <c r="AW153" s="12" t="s">
        <v>32</v>
      </c>
      <c r="AX153" s="12" t="s">
        <v>74</v>
      </c>
      <c r="AY153" s="149" t="s">
        <v>136</v>
      </c>
    </row>
    <row r="154" spans="2:65" s="13" customFormat="1">
      <c r="B154" s="153"/>
      <c r="D154" s="148" t="s">
        <v>144</v>
      </c>
      <c r="E154" s="154" t="s">
        <v>1</v>
      </c>
      <c r="F154" s="155" t="s">
        <v>82</v>
      </c>
      <c r="H154" s="156">
        <v>1</v>
      </c>
      <c r="L154" s="153"/>
      <c r="M154" s="157"/>
      <c r="T154" s="158"/>
      <c r="AT154" s="154" t="s">
        <v>144</v>
      </c>
      <c r="AU154" s="154" t="s">
        <v>84</v>
      </c>
      <c r="AV154" s="13" t="s">
        <v>84</v>
      </c>
      <c r="AW154" s="13" t="s">
        <v>32</v>
      </c>
      <c r="AX154" s="13" t="s">
        <v>74</v>
      </c>
      <c r="AY154" s="154" t="s">
        <v>136</v>
      </c>
    </row>
    <row r="155" spans="2:65" s="12" customFormat="1">
      <c r="B155" s="147"/>
      <c r="D155" s="148" t="s">
        <v>144</v>
      </c>
      <c r="E155" s="149" t="s">
        <v>1</v>
      </c>
      <c r="F155" s="150" t="s">
        <v>89</v>
      </c>
      <c r="H155" s="149" t="s">
        <v>1</v>
      </c>
      <c r="L155" s="147"/>
      <c r="M155" s="151"/>
      <c r="T155" s="152"/>
      <c r="AT155" s="149" t="s">
        <v>144</v>
      </c>
      <c r="AU155" s="149" t="s">
        <v>84</v>
      </c>
      <c r="AV155" s="12" t="s">
        <v>82</v>
      </c>
      <c r="AW155" s="12" t="s">
        <v>32</v>
      </c>
      <c r="AX155" s="12" t="s">
        <v>74</v>
      </c>
      <c r="AY155" s="149" t="s">
        <v>136</v>
      </c>
    </row>
    <row r="156" spans="2:65" s="13" customFormat="1">
      <c r="B156" s="153"/>
      <c r="D156" s="148" t="s">
        <v>144</v>
      </c>
      <c r="E156" s="154" t="s">
        <v>1</v>
      </c>
      <c r="F156" s="155" t="s">
        <v>82</v>
      </c>
      <c r="H156" s="156">
        <v>1</v>
      </c>
      <c r="L156" s="153"/>
      <c r="M156" s="157"/>
      <c r="T156" s="158"/>
      <c r="AT156" s="154" t="s">
        <v>144</v>
      </c>
      <c r="AU156" s="154" t="s">
        <v>84</v>
      </c>
      <c r="AV156" s="13" t="s">
        <v>84</v>
      </c>
      <c r="AW156" s="13" t="s">
        <v>32</v>
      </c>
      <c r="AX156" s="13" t="s">
        <v>74</v>
      </c>
      <c r="AY156" s="154" t="s">
        <v>136</v>
      </c>
    </row>
    <row r="157" spans="2:65" s="12" customFormat="1">
      <c r="B157" s="147"/>
      <c r="D157" s="148" t="s">
        <v>144</v>
      </c>
      <c r="E157" s="149" t="s">
        <v>1</v>
      </c>
      <c r="F157" s="150" t="s">
        <v>2496</v>
      </c>
      <c r="H157" s="149" t="s">
        <v>1</v>
      </c>
      <c r="L157" s="147"/>
      <c r="M157" s="151"/>
      <c r="T157" s="152"/>
      <c r="AT157" s="149" t="s">
        <v>144</v>
      </c>
      <c r="AU157" s="149" t="s">
        <v>84</v>
      </c>
      <c r="AV157" s="12" t="s">
        <v>82</v>
      </c>
      <c r="AW157" s="12" t="s">
        <v>32</v>
      </c>
      <c r="AX157" s="12" t="s">
        <v>74</v>
      </c>
      <c r="AY157" s="149" t="s">
        <v>136</v>
      </c>
    </row>
    <row r="158" spans="2:65" s="13" customFormat="1">
      <c r="B158" s="153"/>
      <c r="D158" s="148" t="s">
        <v>144</v>
      </c>
      <c r="E158" s="154" t="s">
        <v>1</v>
      </c>
      <c r="F158" s="155" t="s">
        <v>82</v>
      </c>
      <c r="H158" s="156">
        <v>1</v>
      </c>
      <c r="L158" s="153"/>
      <c r="M158" s="157"/>
      <c r="T158" s="158"/>
      <c r="AT158" s="154" t="s">
        <v>144</v>
      </c>
      <c r="AU158" s="154" t="s">
        <v>84</v>
      </c>
      <c r="AV158" s="13" t="s">
        <v>84</v>
      </c>
      <c r="AW158" s="13" t="s">
        <v>32</v>
      </c>
      <c r="AX158" s="13" t="s">
        <v>74</v>
      </c>
      <c r="AY158" s="154" t="s">
        <v>136</v>
      </c>
    </row>
    <row r="159" spans="2:65" s="12" customFormat="1">
      <c r="B159" s="147"/>
      <c r="D159" s="148" t="s">
        <v>144</v>
      </c>
      <c r="E159" s="149" t="s">
        <v>1</v>
      </c>
      <c r="F159" s="150" t="s">
        <v>2497</v>
      </c>
      <c r="H159" s="149" t="s">
        <v>1</v>
      </c>
      <c r="L159" s="147"/>
      <c r="M159" s="151"/>
      <c r="T159" s="152"/>
      <c r="AT159" s="149" t="s">
        <v>144</v>
      </c>
      <c r="AU159" s="149" t="s">
        <v>84</v>
      </c>
      <c r="AV159" s="12" t="s">
        <v>82</v>
      </c>
      <c r="AW159" s="12" t="s">
        <v>32</v>
      </c>
      <c r="AX159" s="12" t="s">
        <v>74</v>
      </c>
      <c r="AY159" s="149" t="s">
        <v>136</v>
      </c>
    </row>
    <row r="160" spans="2:65" s="13" customFormat="1">
      <c r="B160" s="153"/>
      <c r="D160" s="148" t="s">
        <v>144</v>
      </c>
      <c r="E160" s="154" t="s">
        <v>1</v>
      </c>
      <c r="F160" s="155" t="s">
        <v>82</v>
      </c>
      <c r="H160" s="156">
        <v>1</v>
      </c>
      <c r="L160" s="153"/>
      <c r="M160" s="157"/>
      <c r="T160" s="158"/>
      <c r="AT160" s="154" t="s">
        <v>144</v>
      </c>
      <c r="AU160" s="154" t="s">
        <v>84</v>
      </c>
      <c r="AV160" s="13" t="s">
        <v>84</v>
      </c>
      <c r="AW160" s="13" t="s">
        <v>32</v>
      </c>
      <c r="AX160" s="13" t="s">
        <v>74</v>
      </c>
      <c r="AY160" s="154" t="s">
        <v>136</v>
      </c>
    </row>
    <row r="161" spans="2:65" s="14" customFormat="1">
      <c r="B161" s="159"/>
      <c r="D161" s="148" t="s">
        <v>144</v>
      </c>
      <c r="E161" s="160" t="s">
        <v>1</v>
      </c>
      <c r="F161" s="161" t="s">
        <v>146</v>
      </c>
      <c r="H161" s="162">
        <v>22</v>
      </c>
      <c r="L161" s="159"/>
      <c r="M161" s="163"/>
      <c r="T161" s="164"/>
      <c r="AT161" s="160" t="s">
        <v>144</v>
      </c>
      <c r="AU161" s="160" t="s">
        <v>84</v>
      </c>
      <c r="AV161" s="14" t="s">
        <v>142</v>
      </c>
      <c r="AW161" s="14" t="s">
        <v>32</v>
      </c>
      <c r="AX161" s="14" t="s">
        <v>82</v>
      </c>
      <c r="AY161" s="160" t="s">
        <v>136</v>
      </c>
    </row>
    <row r="162" spans="2:65" s="1" customFormat="1" ht="14.4" customHeight="1">
      <c r="B162" s="134"/>
      <c r="C162" s="135" t="s">
        <v>182</v>
      </c>
      <c r="D162" s="135" t="s">
        <v>138</v>
      </c>
      <c r="E162" s="136" t="s">
        <v>2498</v>
      </c>
      <c r="F162" s="137" t="s">
        <v>2499</v>
      </c>
      <c r="G162" s="138" t="s">
        <v>986</v>
      </c>
      <c r="H162" s="139">
        <v>1</v>
      </c>
      <c r="I162" s="140"/>
      <c r="J162" s="140">
        <f>ROUND(I162*H162,2)</f>
        <v>0</v>
      </c>
      <c r="K162" s="141"/>
      <c r="L162" s="28"/>
      <c r="M162" s="142" t="s">
        <v>1</v>
      </c>
      <c r="N162" s="111" t="s">
        <v>39</v>
      </c>
      <c r="O162" s="143">
        <v>0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142</v>
      </c>
      <c r="AT162" s="145" t="s">
        <v>138</v>
      </c>
      <c r="AU162" s="145" t="s">
        <v>84</v>
      </c>
      <c r="AY162" s="16" t="s">
        <v>136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6" t="s">
        <v>82</v>
      </c>
      <c r="BK162" s="146">
        <f>ROUND(I162*H162,2)</f>
        <v>0</v>
      </c>
      <c r="BL162" s="16" t="s">
        <v>142</v>
      </c>
      <c r="BM162" s="145" t="s">
        <v>2500</v>
      </c>
    </row>
    <row r="163" spans="2:65" s="1" customFormat="1" ht="14.4" customHeight="1">
      <c r="B163" s="134"/>
      <c r="C163" s="135" t="s">
        <v>8</v>
      </c>
      <c r="D163" s="135" t="s">
        <v>138</v>
      </c>
      <c r="E163" s="136" t="s">
        <v>2501</v>
      </c>
      <c r="F163" s="137" t="s">
        <v>2502</v>
      </c>
      <c r="G163" s="138" t="s">
        <v>986</v>
      </c>
      <c r="H163" s="139">
        <v>1</v>
      </c>
      <c r="I163" s="140"/>
      <c r="J163" s="140">
        <f>ROUND(I163*H163,2)</f>
        <v>0</v>
      </c>
      <c r="K163" s="141"/>
      <c r="L163" s="28"/>
      <c r="M163" s="142" t="s">
        <v>1</v>
      </c>
      <c r="N163" s="111" t="s">
        <v>39</v>
      </c>
      <c r="O163" s="143">
        <v>0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2488</v>
      </c>
      <c r="AT163" s="145" t="s">
        <v>138</v>
      </c>
      <c r="AU163" s="145" t="s">
        <v>84</v>
      </c>
      <c r="AY163" s="16" t="s">
        <v>136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6" t="s">
        <v>82</v>
      </c>
      <c r="BK163" s="146">
        <f>ROUND(I163*H163,2)</f>
        <v>0</v>
      </c>
      <c r="BL163" s="16" t="s">
        <v>2488</v>
      </c>
      <c r="BM163" s="145" t="s">
        <v>2503</v>
      </c>
    </row>
    <row r="164" spans="2:65" s="11" customFormat="1" ht="22.75" customHeight="1">
      <c r="B164" s="123"/>
      <c r="D164" s="124" t="s">
        <v>73</v>
      </c>
      <c r="E164" s="132" t="s">
        <v>2504</v>
      </c>
      <c r="F164" s="132" t="s">
        <v>2505</v>
      </c>
      <c r="J164" s="133">
        <f>BK164</f>
        <v>0</v>
      </c>
      <c r="L164" s="123"/>
      <c r="M164" s="127"/>
      <c r="P164" s="128">
        <f>P165</f>
        <v>0</v>
      </c>
      <c r="R164" s="128">
        <f>R165</f>
        <v>0</v>
      </c>
      <c r="T164" s="129">
        <f>T165</f>
        <v>0</v>
      </c>
      <c r="AR164" s="124" t="s">
        <v>158</v>
      </c>
      <c r="AT164" s="130" t="s">
        <v>73</v>
      </c>
      <c r="AU164" s="130" t="s">
        <v>82</v>
      </c>
      <c r="AY164" s="124" t="s">
        <v>136</v>
      </c>
      <c r="BK164" s="131">
        <f>BK165</f>
        <v>0</v>
      </c>
    </row>
    <row r="165" spans="2:65" s="1" customFormat="1" ht="14.4" customHeight="1">
      <c r="B165" s="134"/>
      <c r="C165" s="135" t="s">
        <v>201</v>
      </c>
      <c r="D165" s="135" t="s">
        <v>138</v>
      </c>
      <c r="E165" s="136" t="s">
        <v>2506</v>
      </c>
      <c r="F165" s="137" t="s">
        <v>2507</v>
      </c>
      <c r="G165" s="138" t="s">
        <v>986</v>
      </c>
      <c r="H165" s="139">
        <v>1</v>
      </c>
      <c r="I165" s="140"/>
      <c r="J165" s="140">
        <f>ROUND(I165*H165,2)</f>
        <v>0</v>
      </c>
      <c r="K165" s="141"/>
      <c r="L165" s="28"/>
      <c r="M165" s="142" t="s">
        <v>1</v>
      </c>
      <c r="N165" s="111" t="s">
        <v>39</v>
      </c>
      <c r="O165" s="143">
        <v>0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142</v>
      </c>
      <c r="AT165" s="145" t="s">
        <v>138</v>
      </c>
      <c r="AU165" s="145" t="s">
        <v>84</v>
      </c>
      <c r="AY165" s="16" t="s">
        <v>136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6" t="s">
        <v>82</v>
      </c>
      <c r="BK165" s="146">
        <f>ROUND(I165*H165,2)</f>
        <v>0</v>
      </c>
      <c r="BL165" s="16" t="s">
        <v>142</v>
      </c>
      <c r="BM165" s="145" t="s">
        <v>2508</v>
      </c>
    </row>
    <row r="166" spans="2:65" s="11" customFormat="1" ht="22.75" customHeight="1">
      <c r="B166" s="123"/>
      <c r="D166" s="124" t="s">
        <v>73</v>
      </c>
      <c r="E166" s="132" t="s">
        <v>2509</v>
      </c>
      <c r="F166" s="132" t="s">
        <v>2510</v>
      </c>
      <c r="J166" s="133">
        <f>BK166</f>
        <v>0</v>
      </c>
      <c r="L166" s="123"/>
      <c r="M166" s="127"/>
      <c r="P166" s="128">
        <f>P167</f>
        <v>0</v>
      </c>
      <c r="R166" s="128">
        <f>R167</f>
        <v>0</v>
      </c>
      <c r="T166" s="129">
        <f>T167</f>
        <v>0</v>
      </c>
      <c r="AR166" s="124" t="s">
        <v>158</v>
      </c>
      <c r="AT166" s="130" t="s">
        <v>73</v>
      </c>
      <c r="AU166" s="130" t="s">
        <v>82</v>
      </c>
      <c r="AY166" s="124" t="s">
        <v>136</v>
      </c>
      <c r="BK166" s="131">
        <f>BK167</f>
        <v>0</v>
      </c>
    </row>
    <row r="167" spans="2:65" s="1" customFormat="1" ht="14.4" customHeight="1">
      <c r="B167" s="134"/>
      <c r="C167" s="135" t="s">
        <v>205</v>
      </c>
      <c r="D167" s="135" t="s">
        <v>138</v>
      </c>
      <c r="E167" s="136" t="s">
        <v>2511</v>
      </c>
      <c r="F167" s="137" t="s">
        <v>2512</v>
      </c>
      <c r="G167" s="138" t="s">
        <v>986</v>
      </c>
      <c r="H167" s="139">
        <v>1</v>
      </c>
      <c r="I167" s="140"/>
      <c r="J167" s="140">
        <f>ROUND(I167*H167,2)</f>
        <v>0</v>
      </c>
      <c r="K167" s="141"/>
      <c r="L167" s="28"/>
      <c r="M167" s="142" t="s">
        <v>1</v>
      </c>
      <c r="N167" s="111" t="s">
        <v>39</v>
      </c>
      <c r="O167" s="143">
        <v>0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142</v>
      </c>
      <c r="AT167" s="145" t="s">
        <v>138</v>
      </c>
      <c r="AU167" s="145" t="s">
        <v>84</v>
      </c>
      <c r="AY167" s="16" t="s">
        <v>136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6" t="s">
        <v>82</v>
      </c>
      <c r="BK167" s="146">
        <f>ROUND(I167*H167,2)</f>
        <v>0</v>
      </c>
      <c r="BL167" s="16" t="s">
        <v>142</v>
      </c>
      <c r="BM167" s="145" t="s">
        <v>2513</v>
      </c>
    </row>
    <row r="168" spans="2:65" s="11" customFormat="1" ht="22.75" customHeight="1">
      <c r="B168" s="123"/>
      <c r="D168" s="124" t="s">
        <v>73</v>
      </c>
      <c r="E168" s="132" t="s">
        <v>2514</v>
      </c>
      <c r="F168" s="132" t="s">
        <v>2515</v>
      </c>
      <c r="J168" s="133">
        <f>BK168</f>
        <v>0</v>
      </c>
      <c r="L168" s="123"/>
      <c r="M168" s="127"/>
      <c r="P168" s="128">
        <f>SUM(P169:P177)</f>
        <v>0</v>
      </c>
      <c r="R168" s="128">
        <f>SUM(R169:R177)</f>
        <v>0</v>
      </c>
      <c r="T168" s="129">
        <f>SUM(T169:T177)</f>
        <v>0</v>
      </c>
      <c r="AR168" s="124" t="s">
        <v>158</v>
      </c>
      <c r="AT168" s="130" t="s">
        <v>73</v>
      </c>
      <c r="AU168" s="130" t="s">
        <v>82</v>
      </c>
      <c r="AY168" s="124" t="s">
        <v>136</v>
      </c>
      <c r="BK168" s="131">
        <f>SUM(BK169:BK177)</f>
        <v>0</v>
      </c>
    </row>
    <row r="169" spans="2:65" s="1" customFormat="1" ht="14.4" customHeight="1">
      <c r="B169" s="134"/>
      <c r="C169" s="135" t="s">
        <v>216</v>
      </c>
      <c r="D169" s="135" t="s">
        <v>138</v>
      </c>
      <c r="E169" s="136" t="s">
        <v>2516</v>
      </c>
      <c r="F169" s="137" t="s">
        <v>2517</v>
      </c>
      <c r="G169" s="138" t="s">
        <v>986</v>
      </c>
      <c r="H169" s="139">
        <v>3</v>
      </c>
      <c r="I169" s="140"/>
      <c r="J169" s="140">
        <f>ROUND(I169*H169,2)</f>
        <v>0</v>
      </c>
      <c r="K169" s="141"/>
      <c r="L169" s="28"/>
      <c r="M169" s="142" t="s">
        <v>1</v>
      </c>
      <c r="N169" s="111" t="s">
        <v>39</v>
      </c>
      <c r="O169" s="143">
        <v>0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142</v>
      </c>
      <c r="AT169" s="145" t="s">
        <v>138</v>
      </c>
      <c r="AU169" s="145" t="s">
        <v>84</v>
      </c>
      <c r="AY169" s="16" t="s">
        <v>136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6" t="s">
        <v>82</v>
      </c>
      <c r="BK169" s="146">
        <f>ROUND(I169*H169,2)</f>
        <v>0</v>
      </c>
      <c r="BL169" s="16" t="s">
        <v>142</v>
      </c>
      <c r="BM169" s="145" t="s">
        <v>2518</v>
      </c>
    </row>
    <row r="170" spans="2:65" s="1" customFormat="1" ht="14.4" customHeight="1">
      <c r="B170" s="134"/>
      <c r="C170" s="135" t="s">
        <v>222</v>
      </c>
      <c r="D170" s="135" t="s">
        <v>138</v>
      </c>
      <c r="E170" s="136" t="s">
        <v>2519</v>
      </c>
      <c r="F170" s="137" t="s">
        <v>2520</v>
      </c>
      <c r="G170" s="138" t="s">
        <v>986</v>
      </c>
      <c r="H170" s="139">
        <v>1</v>
      </c>
      <c r="I170" s="140"/>
      <c r="J170" s="140">
        <f>ROUND(I170*H170,2)</f>
        <v>0</v>
      </c>
      <c r="K170" s="141"/>
      <c r="L170" s="28"/>
      <c r="M170" s="142" t="s">
        <v>1</v>
      </c>
      <c r="N170" s="111" t="s">
        <v>39</v>
      </c>
      <c r="O170" s="143">
        <v>0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142</v>
      </c>
      <c r="AT170" s="145" t="s">
        <v>138</v>
      </c>
      <c r="AU170" s="145" t="s">
        <v>84</v>
      </c>
      <c r="AY170" s="16" t="s">
        <v>136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6" t="s">
        <v>82</v>
      </c>
      <c r="BK170" s="146">
        <f>ROUND(I170*H170,2)</f>
        <v>0</v>
      </c>
      <c r="BL170" s="16" t="s">
        <v>142</v>
      </c>
      <c r="BM170" s="145" t="s">
        <v>2521</v>
      </c>
    </row>
    <row r="171" spans="2:65" s="1" customFormat="1" ht="14.4" customHeight="1">
      <c r="B171" s="134"/>
      <c r="C171" s="135" t="s">
        <v>229</v>
      </c>
      <c r="D171" s="135" t="s">
        <v>138</v>
      </c>
      <c r="E171" s="136" t="s">
        <v>2522</v>
      </c>
      <c r="F171" s="137" t="s">
        <v>2523</v>
      </c>
      <c r="G171" s="138" t="s">
        <v>986</v>
      </c>
      <c r="H171" s="139">
        <v>1</v>
      </c>
      <c r="I171" s="140"/>
      <c r="J171" s="140">
        <f>ROUND(I171*H171,2)</f>
        <v>0</v>
      </c>
      <c r="K171" s="141"/>
      <c r="L171" s="28"/>
      <c r="M171" s="142" t="s">
        <v>1</v>
      </c>
      <c r="N171" s="111" t="s">
        <v>39</v>
      </c>
      <c r="O171" s="143">
        <v>0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142</v>
      </c>
      <c r="AT171" s="145" t="s">
        <v>138</v>
      </c>
      <c r="AU171" s="145" t="s">
        <v>84</v>
      </c>
      <c r="AY171" s="16" t="s">
        <v>136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6" t="s">
        <v>82</v>
      </c>
      <c r="BK171" s="146">
        <f>ROUND(I171*H171,2)</f>
        <v>0</v>
      </c>
      <c r="BL171" s="16" t="s">
        <v>142</v>
      </c>
      <c r="BM171" s="145" t="s">
        <v>2524</v>
      </c>
    </row>
    <row r="172" spans="2:65" s="1" customFormat="1" ht="14.4" customHeight="1">
      <c r="B172" s="134"/>
      <c r="C172" s="135" t="s">
        <v>235</v>
      </c>
      <c r="D172" s="135" t="s">
        <v>138</v>
      </c>
      <c r="E172" s="136" t="s">
        <v>2525</v>
      </c>
      <c r="F172" s="137" t="s">
        <v>2526</v>
      </c>
      <c r="G172" s="138" t="s">
        <v>986</v>
      </c>
      <c r="H172" s="139">
        <v>4</v>
      </c>
      <c r="I172" s="140"/>
      <c r="J172" s="140">
        <f>ROUND(I172*H172,2)</f>
        <v>0</v>
      </c>
      <c r="K172" s="141"/>
      <c r="L172" s="28"/>
      <c r="M172" s="142" t="s">
        <v>1</v>
      </c>
      <c r="N172" s="111" t="s">
        <v>39</v>
      </c>
      <c r="O172" s="143">
        <v>0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2488</v>
      </c>
      <c r="AT172" s="145" t="s">
        <v>138</v>
      </c>
      <c r="AU172" s="145" t="s">
        <v>84</v>
      </c>
      <c r="AY172" s="16" t="s">
        <v>136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6" t="s">
        <v>82</v>
      </c>
      <c r="BK172" s="146">
        <f>ROUND(I172*H172,2)</f>
        <v>0</v>
      </c>
      <c r="BL172" s="16" t="s">
        <v>2488</v>
      </c>
      <c r="BM172" s="145" t="s">
        <v>2527</v>
      </c>
    </row>
    <row r="173" spans="2:65" s="13" customFormat="1">
      <c r="B173" s="153"/>
      <c r="D173" s="148" t="s">
        <v>144</v>
      </c>
      <c r="E173" s="154" t="s">
        <v>1</v>
      </c>
      <c r="F173" s="155" t="s">
        <v>2528</v>
      </c>
      <c r="H173" s="156">
        <v>4</v>
      </c>
      <c r="L173" s="153"/>
      <c r="M173" s="157"/>
      <c r="T173" s="158"/>
      <c r="AT173" s="154" t="s">
        <v>144</v>
      </c>
      <c r="AU173" s="154" t="s">
        <v>84</v>
      </c>
      <c r="AV173" s="13" t="s">
        <v>84</v>
      </c>
      <c r="AW173" s="13" t="s">
        <v>32</v>
      </c>
      <c r="AX173" s="13" t="s">
        <v>74</v>
      </c>
      <c r="AY173" s="154" t="s">
        <v>136</v>
      </c>
    </row>
    <row r="174" spans="2:65" s="14" customFormat="1">
      <c r="B174" s="159"/>
      <c r="D174" s="148" t="s">
        <v>144</v>
      </c>
      <c r="E174" s="160" t="s">
        <v>1</v>
      </c>
      <c r="F174" s="161" t="s">
        <v>146</v>
      </c>
      <c r="H174" s="162">
        <v>4</v>
      </c>
      <c r="L174" s="159"/>
      <c r="M174" s="163"/>
      <c r="T174" s="164"/>
      <c r="AT174" s="160" t="s">
        <v>144</v>
      </c>
      <c r="AU174" s="160" t="s">
        <v>84</v>
      </c>
      <c r="AV174" s="14" t="s">
        <v>142</v>
      </c>
      <c r="AW174" s="14" t="s">
        <v>32</v>
      </c>
      <c r="AX174" s="14" t="s">
        <v>82</v>
      </c>
      <c r="AY174" s="160" t="s">
        <v>136</v>
      </c>
    </row>
    <row r="175" spans="2:65" s="1" customFormat="1" ht="14.4" customHeight="1">
      <c r="B175" s="134"/>
      <c r="C175" s="135" t="s">
        <v>241</v>
      </c>
      <c r="D175" s="135" t="s">
        <v>138</v>
      </c>
      <c r="E175" s="136" t="s">
        <v>2529</v>
      </c>
      <c r="F175" s="137" t="s">
        <v>2530</v>
      </c>
      <c r="G175" s="138" t="s">
        <v>986</v>
      </c>
      <c r="H175" s="139">
        <v>1</v>
      </c>
      <c r="I175" s="140"/>
      <c r="J175" s="140">
        <f>ROUND(I175*H175,2)</f>
        <v>0</v>
      </c>
      <c r="K175" s="141"/>
      <c r="L175" s="28"/>
      <c r="M175" s="142" t="s">
        <v>1</v>
      </c>
      <c r="N175" s="111" t="s">
        <v>39</v>
      </c>
      <c r="O175" s="143">
        <v>0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2488</v>
      </c>
      <c r="AT175" s="145" t="s">
        <v>138</v>
      </c>
      <c r="AU175" s="145" t="s">
        <v>84</v>
      </c>
      <c r="AY175" s="16" t="s">
        <v>136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6" t="s">
        <v>82</v>
      </c>
      <c r="BK175" s="146">
        <f>ROUND(I175*H175,2)</f>
        <v>0</v>
      </c>
      <c r="BL175" s="16" t="s">
        <v>2488</v>
      </c>
      <c r="BM175" s="145" t="s">
        <v>2531</v>
      </c>
    </row>
    <row r="176" spans="2:65" s="1" customFormat="1" ht="14.4" customHeight="1">
      <c r="B176" s="134"/>
      <c r="C176" s="135" t="s">
        <v>247</v>
      </c>
      <c r="D176" s="135" t="s">
        <v>138</v>
      </c>
      <c r="E176" s="136" t="s">
        <v>2532</v>
      </c>
      <c r="F176" s="137" t="s">
        <v>2533</v>
      </c>
      <c r="G176" s="138" t="s">
        <v>986</v>
      </c>
      <c r="H176" s="139">
        <v>1</v>
      </c>
      <c r="I176" s="140"/>
      <c r="J176" s="140">
        <f>ROUND(I176*H176,2)</f>
        <v>0</v>
      </c>
      <c r="K176" s="141"/>
      <c r="L176" s="28"/>
      <c r="M176" s="142" t="s">
        <v>1</v>
      </c>
      <c r="N176" s="111" t="s">
        <v>39</v>
      </c>
      <c r="O176" s="143">
        <v>0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142</v>
      </c>
      <c r="AT176" s="145" t="s">
        <v>138</v>
      </c>
      <c r="AU176" s="145" t="s">
        <v>84</v>
      </c>
      <c r="AY176" s="16" t="s">
        <v>136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6" t="s">
        <v>82</v>
      </c>
      <c r="BK176" s="146">
        <f>ROUND(I176*H176,2)</f>
        <v>0</v>
      </c>
      <c r="BL176" s="16" t="s">
        <v>142</v>
      </c>
      <c r="BM176" s="145" t="s">
        <v>2534</v>
      </c>
    </row>
    <row r="177" spans="2:65" s="1" customFormat="1" ht="14.4" customHeight="1">
      <c r="B177" s="134"/>
      <c r="C177" s="135" t="s">
        <v>7</v>
      </c>
      <c r="D177" s="135" t="s">
        <v>138</v>
      </c>
      <c r="E177" s="136" t="s">
        <v>2535</v>
      </c>
      <c r="F177" s="137" t="s">
        <v>2536</v>
      </c>
      <c r="G177" s="138" t="s">
        <v>986</v>
      </c>
      <c r="H177" s="139">
        <v>1</v>
      </c>
      <c r="I177" s="140"/>
      <c r="J177" s="140">
        <f>ROUND(I177*H177,2)</f>
        <v>0</v>
      </c>
      <c r="K177" s="141"/>
      <c r="L177" s="28"/>
      <c r="M177" s="175" t="s">
        <v>1</v>
      </c>
      <c r="N177" s="176" t="s">
        <v>39</v>
      </c>
      <c r="O177" s="177">
        <v>0</v>
      </c>
      <c r="P177" s="177">
        <f>O177*H177</f>
        <v>0</v>
      </c>
      <c r="Q177" s="177">
        <v>0</v>
      </c>
      <c r="R177" s="177">
        <f>Q177*H177</f>
        <v>0</v>
      </c>
      <c r="S177" s="177">
        <v>0</v>
      </c>
      <c r="T177" s="178">
        <f>S177*H177</f>
        <v>0</v>
      </c>
      <c r="AR177" s="145" t="s">
        <v>2488</v>
      </c>
      <c r="AT177" s="145" t="s">
        <v>138</v>
      </c>
      <c r="AU177" s="145" t="s">
        <v>84</v>
      </c>
      <c r="AY177" s="16" t="s">
        <v>136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6" t="s">
        <v>82</v>
      </c>
      <c r="BK177" s="146">
        <f>ROUND(I177*H177,2)</f>
        <v>0</v>
      </c>
      <c r="BL177" s="16" t="s">
        <v>2488</v>
      </c>
      <c r="BM177" s="145" t="s">
        <v>2537</v>
      </c>
    </row>
    <row r="178" spans="2:65" s="1" customFormat="1" ht="7" customHeight="1">
      <c r="B178" s="40"/>
      <c r="C178" s="41"/>
      <c r="D178" s="41"/>
      <c r="E178" s="41"/>
      <c r="F178" s="41"/>
      <c r="G178" s="41"/>
      <c r="H178" s="41"/>
      <c r="I178" s="41"/>
      <c r="J178" s="41"/>
      <c r="K178" s="41"/>
      <c r="L178" s="28"/>
    </row>
  </sheetData>
  <autoFilter ref="C126:K177" xr:uid="{00000000-0009-0000-0000-000006000000}"/>
  <mergeCells count="8">
    <mergeCell ref="E117:H117"/>
    <mergeCell ref="E119:H119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SO01.1 - Gravitační kanal...</vt:lpstr>
      <vt:lpstr>SO01.2 - Výtlačné potrubí...</vt:lpstr>
      <vt:lpstr>SO01.3 - ČSOV</vt:lpstr>
      <vt:lpstr>SO01.4 - Odlehčovací komo...</vt:lpstr>
      <vt:lpstr>SO01.5 - Bourání a zasypá...</vt:lpstr>
      <vt:lpstr>VON - Vedlejší a ostatní ...</vt:lpstr>
      <vt:lpstr>'Rekapitulace stavby'!Názvy_tisku</vt:lpstr>
      <vt:lpstr>'SO01.1 - Gravitační kanal...'!Názvy_tisku</vt:lpstr>
      <vt:lpstr>'SO01.2 - Výtlačné potrubí...'!Názvy_tisku</vt:lpstr>
      <vt:lpstr>'SO01.3 - ČSOV'!Názvy_tisku</vt:lpstr>
      <vt:lpstr>'SO01.4 - Odlehčovací komo...'!Názvy_tisku</vt:lpstr>
      <vt:lpstr>'SO01.5 - Bourání a zasypá...'!Názvy_tisku</vt:lpstr>
      <vt:lpstr>'VON - Vedlejší a ostatní ...'!Názvy_tisku</vt:lpstr>
      <vt:lpstr>'Rekapitulace stavby'!Oblast_tisku</vt:lpstr>
      <vt:lpstr>'SO01.1 - Gravitační kanal...'!Oblast_tisku</vt:lpstr>
      <vt:lpstr>'SO01.2 - Výtlačné potrubí...'!Oblast_tisku</vt:lpstr>
      <vt:lpstr>'SO01.3 - ČSOV'!Oblast_tisku</vt:lpstr>
      <vt:lpstr>'SO01.4 - Odlehčovací komo...'!Oblast_tisku</vt:lpstr>
      <vt:lpstr>'SO01.5 - Bourání a zasypá...'!Oblast_tisku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LAPTOP-J\Jitule</dc:creator>
  <cp:lastModifiedBy>Lubomír Macek</cp:lastModifiedBy>
  <dcterms:created xsi:type="dcterms:W3CDTF">2024-06-26T06:09:57Z</dcterms:created>
  <dcterms:modified xsi:type="dcterms:W3CDTF">2024-08-28T13:19:37Z</dcterms:modified>
</cp:coreProperties>
</file>